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3.xml" ContentType="application/vnd.openxmlformats-officedocument.drawing+xml"/>
  <Override PartName="/xl/comments2.xml" ContentType="application/vnd.openxmlformats-officedocument.spreadsheetml.comments+xml"/>
  <Override PartName="/xl/threadedComments/threadedComment2.xml" ContentType="application/vnd.ms-excel.threadedcomments+xml"/>
  <Override PartName="/xl/drawings/drawing4.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1"/>
  <workbookPr defaultThemeVersion="124226"/>
  <mc:AlternateContent xmlns:mc="http://schemas.openxmlformats.org/markup-compatibility/2006">
    <mc:Choice Requires="x15">
      <x15ac:absPath xmlns:x15ac="http://schemas.microsoft.com/office/spreadsheetml/2010/11/ac" url="https://defra.sharepoint.com/teams/Team476/Prog Mgmt/LATF second year/Year 2 Application/Final Documents/"/>
    </mc:Choice>
  </mc:AlternateContent>
  <xr:revisionPtr revIDLastSave="40" documentId="8_{DBB0EC13-1487-49D0-826B-85C2CCB90073}" xr6:coauthVersionLast="47" xr6:coauthVersionMax="47" xr10:uidLastSave="{9ECFED5E-AE14-43CC-A0CB-16C914E72080}"/>
  <bookViews>
    <workbookView xWindow="-28920" yWindow="-1395" windowWidth="29040" windowHeight="15840" xr2:uid="{00000000-000D-0000-FFFF-FFFF00000000}"/>
  </bookViews>
  <sheets>
    <sheet name="INSTRUCTIONS - Please Read" sheetId="10" r:id="rId1"/>
    <sheet name="Part 1 - Tree Costs" sheetId="3" r:id="rId2"/>
    <sheet name="Part 2 - Other Capital Items" sheetId="11" r:id="rId3"/>
    <sheet name="Part 3 - Matched Funding" sheetId="12" r:id="rId4"/>
    <sheet name="Part 4 - Totals" sheetId="13" r:id="rId5"/>
    <sheet name="Dropdowns HIDDEN" sheetId="2" state="hidden" r:id="rId6"/>
    <sheet name="Costs HIDDEN" sheetId="4" state="hidden" r:id="rId7"/>
  </sheets>
  <externalReferences>
    <externalReference r:id="rId8"/>
    <externalReference r:id="rId9"/>
    <externalReference r:id="rId10"/>
  </externalReferences>
  <definedNames>
    <definedName name="Error">#REF!</definedName>
    <definedName name="Feather">[1]Sheet2!$J$5</definedName>
    <definedName name="gfes">#REF!</definedName>
    <definedName name="Large_Type_Planting" localSheetId="0">[1]Sheet2!$C$2:$C$6</definedName>
    <definedName name="Large_Type_Planting">[2]Sheet2!$C$2:$C$6</definedName>
    <definedName name="Max_Planting_Block_Area_Error">#REF!</definedName>
    <definedName name="ParcelList">OFFSET('[1]1 - Project Details and Scoring'!$K$17,1,0,MAX('[1]1 - Project Details and Scoring'!$J:$J),1)</definedName>
    <definedName name="_xlnm.Print_Area" localSheetId="0">'INSTRUCTIONS - Please Read'!$A$1:$F$14</definedName>
    <definedName name="_xlnm.Print_Area" localSheetId="1">'Part 1 - Tree Costs'!$B$29:$L$106</definedName>
    <definedName name="Small_Tree_Error" localSheetId="0">'[1]2 - Planting Details'!$AE$18</definedName>
    <definedName name="Small_Tree_Error">#REF!</definedName>
    <definedName name="Standard">[1]Sheet2!$J$4</definedName>
    <definedName name="Standard_And_Small_Tree_Error" localSheetId="0">'[1]2 - Planting Details'!$AE$19</definedName>
    <definedName name="Standard_And_Small_Tree_Error">#REF!</definedName>
    <definedName name="Standard_Tree_Error" localSheetId="0">'[1]2 - Planting Details'!$AE$17</definedName>
    <definedName name="Standard_Tree_Error">#REF!</definedName>
    <definedName name="SurfaceType" localSheetId="0">[1]Sheet2!$D$2:$D$5</definedName>
    <definedName name="SurfaceType">[2]Sheet2!$D$2:$D$5</definedName>
    <definedName name="Tree_Cover_Method" localSheetId="0">[1]Sheet2!$N$2:$N$6</definedName>
    <definedName name="Tree_Cover_Method">[3]Sheet2!$N$2:$N$6</definedName>
    <definedName name="Tree_error">#REF!</definedName>
    <definedName name="TreeCover" localSheetId="0">[1]Sheet2!$F$2:$F$5</definedName>
    <definedName name="TreeCover">[3]Sheet2!$F$2:$F$5</definedName>
    <definedName name="Urban_Area" localSheetId="0">[1]Sheet2!$A$2:$A$3</definedName>
    <definedName name="Urban_Area">[3]Sheet2!$A$2:$A$3</definedName>
    <definedName name="Whip">[1]Sheet2!$J$6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53" i="3" l="1"/>
  <c r="D52" i="3"/>
  <c r="J58" i="3"/>
  <c r="J54" i="3"/>
  <c r="E34" i="3"/>
  <c r="J36" i="3"/>
  <c r="J40" i="3"/>
  <c r="D34" i="3" l="1"/>
  <c r="D35" i="3"/>
  <c r="E61" i="3"/>
  <c r="J61" i="3" s="1"/>
  <c r="E59" i="3"/>
  <c r="J59" i="3" s="1"/>
  <c r="E60" i="3"/>
  <c r="J60" i="3" s="1"/>
  <c r="E57" i="3"/>
  <c r="J57" i="3" s="1"/>
  <c r="E55" i="3"/>
  <c r="J55" i="3" s="1"/>
  <c r="E56" i="3"/>
  <c r="J56" i="3" s="1"/>
  <c r="E53" i="3"/>
  <c r="E51" i="3"/>
  <c r="E52" i="3"/>
  <c r="F52" i="3" s="1"/>
  <c r="E43" i="3"/>
  <c r="J43" i="3" s="1"/>
  <c r="E41" i="3"/>
  <c r="J41" i="3" s="1"/>
  <c r="E42" i="3"/>
  <c r="J42" i="3" s="1"/>
  <c r="E39" i="3"/>
  <c r="J39" i="3" s="1"/>
  <c r="E37" i="3"/>
  <c r="J37" i="3" s="1"/>
  <c r="E38" i="3"/>
  <c r="J38" i="3" s="1"/>
  <c r="E35" i="3"/>
  <c r="E33" i="3"/>
  <c r="F82" i="11"/>
  <c r="F102" i="11"/>
  <c r="F101" i="11"/>
  <c r="F100" i="11"/>
  <c r="F99" i="11"/>
  <c r="F98" i="11"/>
  <c r="F97" i="11"/>
  <c r="F96" i="11"/>
  <c r="F95" i="11"/>
  <c r="F94" i="11"/>
  <c r="F93" i="11"/>
  <c r="F92" i="11"/>
  <c r="F91" i="11"/>
  <c r="F90" i="11"/>
  <c r="F89" i="11"/>
  <c r="F88" i="11"/>
  <c r="F87" i="11"/>
  <c r="F86" i="11"/>
  <c r="F85" i="11"/>
  <c r="F84" i="11"/>
  <c r="F83" i="11"/>
  <c r="F81" i="11"/>
  <c r="I76" i="11"/>
  <c r="H76" i="11"/>
  <c r="F76" i="11"/>
  <c r="I75" i="11"/>
  <c r="H75" i="11"/>
  <c r="F75" i="11"/>
  <c r="I74" i="11"/>
  <c r="H74" i="11"/>
  <c r="F74" i="11"/>
  <c r="I73" i="11"/>
  <c r="H73" i="11"/>
  <c r="F73" i="11"/>
  <c r="I72" i="11"/>
  <c r="H72" i="11"/>
  <c r="F72" i="11"/>
  <c r="H71" i="11"/>
  <c r="F71" i="11"/>
  <c r="I71" i="11" s="1"/>
  <c r="I70" i="11"/>
  <c r="H70" i="11"/>
  <c r="F70" i="11"/>
  <c r="I69" i="11"/>
  <c r="H69" i="11"/>
  <c r="F69" i="11"/>
  <c r="I68" i="11"/>
  <c r="H68" i="11"/>
  <c r="F68" i="11"/>
  <c r="H67" i="11"/>
  <c r="F67" i="11"/>
  <c r="F40" i="11"/>
  <c r="F41" i="11"/>
  <c r="F42" i="11"/>
  <c r="F43" i="11"/>
  <c r="F44" i="11"/>
  <c r="F45" i="11"/>
  <c r="F46" i="11"/>
  <c r="F47" i="11"/>
  <c r="I28" i="11"/>
  <c r="I29" i="11"/>
  <c r="I30" i="11"/>
  <c r="I31" i="11"/>
  <c r="I32" i="11"/>
  <c r="I33" i="11"/>
  <c r="I34" i="11"/>
  <c r="I27" i="11"/>
  <c r="I26" i="11"/>
  <c r="H25" i="11"/>
  <c r="C105" i="11" l="1"/>
  <c r="I67" i="11"/>
  <c r="C64" i="3" l="1"/>
  <c r="C63" i="3"/>
  <c r="H34" i="11"/>
  <c r="F34" i="11"/>
  <c r="D61" i="3"/>
  <c r="I61" i="3" s="1"/>
  <c r="D60" i="3"/>
  <c r="I60" i="3" s="1"/>
  <c r="I59" i="3"/>
  <c r="F59" i="3"/>
  <c r="I58" i="3"/>
  <c r="F58" i="3"/>
  <c r="D57" i="3"/>
  <c r="D56" i="3"/>
  <c r="I55" i="3"/>
  <c r="F55" i="3"/>
  <c r="I54" i="3"/>
  <c r="F54" i="3"/>
  <c r="I53" i="3"/>
  <c r="I52" i="3"/>
  <c r="I51" i="3"/>
  <c r="F51" i="3"/>
  <c r="I50" i="3"/>
  <c r="F50" i="3"/>
  <c r="I49" i="3"/>
  <c r="F49" i="3"/>
  <c r="J49" i="3" s="1"/>
  <c r="G42" i="12"/>
  <c r="G43" i="12"/>
  <c r="G44" i="12"/>
  <c r="G45" i="12"/>
  <c r="G46" i="12"/>
  <c r="G47" i="12"/>
  <c r="G48" i="12"/>
  <c r="G49" i="12"/>
  <c r="G50" i="12"/>
  <c r="G51" i="12"/>
  <c r="G52" i="12"/>
  <c r="G53" i="12"/>
  <c r="G54" i="12"/>
  <c r="G55" i="12"/>
  <c r="G56" i="12"/>
  <c r="G41" i="12"/>
  <c r="C58" i="12"/>
  <c r="F35" i="3"/>
  <c r="D38" i="3"/>
  <c r="F38" i="3" s="1"/>
  <c r="D39" i="3"/>
  <c r="F39" i="3" s="1"/>
  <c r="D42" i="3"/>
  <c r="F42" i="3" s="1"/>
  <c r="D43" i="3"/>
  <c r="I36" i="3"/>
  <c r="I37" i="3"/>
  <c r="I40" i="3"/>
  <c r="I41" i="3"/>
  <c r="J51" i="3" l="1"/>
  <c r="J50" i="3"/>
  <c r="F64" i="3"/>
  <c r="D21" i="13" s="1"/>
  <c r="I34" i="3"/>
  <c r="I56" i="3"/>
  <c r="I57" i="3"/>
  <c r="C65" i="3"/>
  <c r="D8" i="13" s="1"/>
  <c r="F57" i="3"/>
  <c r="J52" i="3"/>
  <c r="F56" i="3"/>
  <c r="F53" i="3"/>
  <c r="J53" i="3" s="1"/>
  <c r="F61" i="3"/>
  <c r="F60" i="3"/>
  <c r="C59" i="12"/>
  <c r="C60" i="12" s="1"/>
  <c r="D5" i="13" s="1"/>
  <c r="F34" i="3"/>
  <c r="F67" i="3" s="1"/>
  <c r="I38" i="3"/>
  <c r="I42" i="3"/>
  <c r="F43" i="3"/>
  <c r="I43" i="3"/>
  <c r="I39" i="3"/>
  <c r="I35" i="3"/>
  <c r="J35" i="3" s="1"/>
  <c r="H26" i="11"/>
  <c r="H27" i="11"/>
  <c r="H28" i="11"/>
  <c r="H29" i="11"/>
  <c r="H30" i="11"/>
  <c r="H31" i="11"/>
  <c r="H32" i="11"/>
  <c r="H33" i="11"/>
  <c r="F60" i="11"/>
  <c r="F61" i="11"/>
  <c r="F48" i="11"/>
  <c r="F49" i="11"/>
  <c r="F50" i="11"/>
  <c r="F51" i="11"/>
  <c r="F52" i="11"/>
  <c r="F53" i="11"/>
  <c r="F54" i="11"/>
  <c r="F55" i="11"/>
  <c r="F56" i="11"/>
  <c r="F57" i="11"/>
  <c r="F58" i="11"/>
  <c r="F59" i="11"/>
  <c r="F33" i="11"/>
  <c r="F32" i="11"/>
  <c r="F31" i="11"/>
  <c r="F30" i="11"/>
  <c r="F29" i="11"/>
  <c r="F28" i="11"/>
  <c r="F27" i="11"/>
  <c r="F26" i="11"/>
  <c r="F25" i="11"/>
  <c r="I25" i="11" s="1"/>
  <c r="I32" i="3"/>
  <c r="D16" i="13" l="1"/>
  <c r="F21" i="13" s="1"/>
  <c r="J34" i="3"/>
  <c r="C104" i="11"/>
  <c r="C106" i="11" s="1"/>
  <c r="D3" i="13" s="1"/>
  <c r="F40" i="3"/>
  <c r="F41" i="3"/>
  <c r="I31" i="3"/>
  <c r="I33" i="3"/>
  <c r="F31" i="3"/>
  <c r="J31" i="3" s="1"/>
  <c r="F33" i="3"/>
  <c r="F65" i="3" s="1"/>
  <c r="F36" i="3"/>
  <c r="F37" i="3"/>
  <c r="F32" i="3"/>
  <c r="J32" i="3" s="1"/>
  <c r="E21" i="13" l="1"/>
  <c r="F16" i="13"/>
  <c r="F66" i="3"/>
  <c r="C16" i="13" s="1"/>
  <c r="E16" i="13"/>
  <c r="G21" i="13" s="1"/>
  <c r="J33" i="3"/>
  <c r="F68" i="3"/>
  <c r="D2" i="13" s="1"/>
  <c r="F63" i="3"/>
  <c r="B16" i="13" s="1"/>
  <c r="B21" i="13" s="1"/>
  <c r="F4" i="4"/>
  <c r="H4" i="4" s="1"/>
  <c r="F3" i="4"/>
  <c r="H3" i="4" s="1"/>
  <c r="F2" i="4"/>
  <c r="H2" i="4" s="1"/>
  <c r="C21" i="13" l="1"/>
  <c r="D11" i="13"/>
  <c r="D12" i="13" s="1"/>
  <c r="D7" i="13"/>
  <c r="D9" i="13" s="1"/>
  <c r="H21" i="1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tc={E671D4CD-FBA6-47B7-B054-E4041D53C939}</author>
  </authors>
  <commentList>
    <comment ref="F66" authorId="0" shapeId="0" xr:uid="{E671D4CD-FBA6-47B7-B054-E4041D53C939}">
      <text>
        <t>[Threaded comment]
Your version of Excel allows you to read this threaded comment; however, any edits to it will get removed if the file is opened in a newer version of Excel. Learn more: https://go.microsoft.com/fwlink/?linkid=870924
Comment:
    Again, reflecting the comment I made on the totals, could we have essentially "total planting year 1", "total planting year 2" and "maintenance costs from year 2 onwards" 
Reply:
    The difficulty here is that the maintenance payment for the second year if they have a two year planting period won't be the same as all the other years as they are claiming maintenance for less trees that year. What do you think about the way I've edited?
Reply:
    Okay I see now! So could we have "maintenance year 2" and "maintenance year 3 onwards" - which would be the same for 1 year planting, but different for 2 year schemes?</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tc={15EDC412-0EE7-4018-8B41-19C60F662D0F}</author>
  </authors>
  <commentList>
    <comment ref="B40" authorId="0" shapeId="0" xr:uid="{15EDC412-0EE7-4018-8B41-19C60F662D0F}">
      <text>
        <t xml:space="preserve">[Threaded comment]
Your version of Excel allows you to read this threaded comment; however, any edits to it will get removed if the file is opened in a newer version of Excel. Learn more: https://go.microsoft.com/fwlink/?linkid=870924
Comment:
    Because these are examples, they're not included in the total. However I imagine quite a few LAs might delete these rows of their content and add their own stuff in. Could we make the unit estimation 0 for the examples, and extend the total to include the total estimated cost of item for the entire table? This will apply to all places where examples have been given.
</t>
      </text>
    </comment>
  </commentList>
</comments>
</file>

<file path=xl/sharedStrings.xml><?xml version="1.0" encoding="utf-8"?>
<sst xmlns="http://schemas.openxmlformats.org/spreadsheetml/2006/main" count="335" uniqueCount="156">
  <si>
    <t>Local Authority Treescapes Fund
Application Form - Project Cost Calculator</t>
  </si>
  <si>
    <t>Version 1.0 04/21</t>
  </si>
  <si>
    <r>
      <rPr>
        <b/>
        <sz val="11"/>
        <color theme="1"/>
        <rFont val="Calibri"/>
        <family val="2"/>
        <scheme val="minor"/>
      </rPr>
      <t>Guidance on completing this form - FY 2022- 2023</t>
    </r>
    <r>
      <rPr>
        <sz val="11"/>
        <color theme="1"/>
        <rFont val="Calibri"/>
        <family val="2"/>
        <scheme val="minor"/>
      </rPr>
      <t xml:space="preserve">
</t>
    </r>
    <r>
      <rPr>
        <b/>
        <sz val="11"/>
        <color theme="1"/>
        <rFont val="Calibri"/>
        <family val="2"/>
        <scheme val="minor"/>
      </rPr>
      <t>This form must be completed and submitted alongside your main LATF application form.</t>
    </r>
    <r>
      <rPr>
        <sz val="11"/>
        <color theme="1"/>
        <rFont val="Calibri"/>
        <family val="2"/>
        <scheme val="minor"/>
      </rPr>
      <t xml:space="preserve">
The LATF 2022/23  application is made up of an application form (available from https://www.gov.uk/guidance/local-authority-treescapes-fund) and the three worksheets in this workbook. You can view the worksheets by clicking the tabs at the bottom of this window, or by clicking the "next tab" buttons.
</t>
    </r>
    <r>
      <rPr>
        <b/>
        <sz val="11"/>
        <color theme="1"/>
        <rFont val="Calibri"/>
        <family val="2"/>
        <scheme val="minor"/>
      </rPr>
      <t>Completing this workbook:</t>
    </r>
    <r>
      <rPr>
        <sz val="11"/>
        <color theme="1"/>
        <rFont val="Calibri"/>
        <family val="2"/>
        <scheme val="minor"/>
      </rPr>
      <t xml:space="preserve">
There are specific instructions for completing each worksheet. These are placed at the top of the worksheet, in a grey box like this one. 
You should read the instructions before scrolling down or across to complete the required fields in the worksheet. 
If you are viewing the form in Microsoft Excel, all mandatory fields will be highlighted in yellow until they are completed (this functionality may not be available if opening the form in other software). Fields that do not require input from you will be filled in grey and will be locked for editing. If the information that you submit in the LATF Application Form does not match the information that you submit in this workbook, values from this workbook will supercede the values in your LATF Application Form. The information in this workbook will form the basis of your agreement if your application is successful.
</t>
    </r>
    <r>
      <rPr>
        <b/>
        <sz val="11"/>
        <color theme="1"/>
        <rFont val="Calibri"/>
        <family val="2"/>
        <scheme val="minor"/>
      </rPr>
      <t>One Year and Two Year Agreements.</t>
    </r>
    <r>
      <rPr>
        <sz val="11"/>
        <color theme="1"/>
        <rFont val="Calibri"/>
        <family val="2"/>
        <scheme val="minor"/>
      </rPr>
      <t xml:space="preserve">
You may apply for either a one year agreement (where all planting must be completed within the financial year 2022/23) or a two year agreement, where 50% (by cost) of planting must be completed within the financial year 2022/23 and the rest must be completed by the end of financial year 2023/24. Please ensure that you read the instructions on the top of each page to ensure that you are using the correct tables for your preferred arrangement.
</t>
    </r>
    <r>
      <rPr>
        <b/>
        <sz val="11"/>
        <color theme="1"/>
        <rFont val="Calibri"/>
        <family val="2"/>
        <scheme val="minor"/>
      </rPr>
      <t>Returning the application form:</t>
    </r>
    <r>
      <rPr>
        <sz val="11"/>
        <color theme="1"/>
        <rFont val="Calibri"/>
        <family val="2"/>
        <scheme val="minor"/>
      </rPr>
      <t xml:space="preserve">
It is strongly preferred that you email this Project Cost Calculator, once completed, to LATF@forestrycommission.gov.uk
Please do not convert the file to .pdf or any other format before emailing. 
This Project Cost Calculator should be submitted alongside your completed LATF Application Form.
</t>
    </r>
    <r>
      <rPr>
        <b/>
        <sz val="11"/>
        <color theme="1"/>
        <rFont val="Calibri"/>
        <family val="2"/>
        <scheme val="minor"/>
      </rPr>
      <t>Printing the application form:</t>
    </r>
    <r>
      <rPr>
        <sz val="11"/>
        <color theme="1"/>
        <rFont val="Calibri"/>
        <family val="2"/>
        <scheme val="minor"/>
      </rPr>
      <t xml:space="preserve">
If you wish to print this form, you will need to set your own print area for each of these worksheets by clicking on the 'Page Layout' tab at the top, selecting the area you wish to print, and clicking on 'Print Area' &gt; 'Set Print Area'.
</t>
    </r>
    <r>
      <rPr>
        <b/>
        <sz val="11"/>
        <color theme="1"/>
        <rFont val="Calibri"/>
        <family val="2"/>
        <scheme val="minor"/>
      </rPr>
      <t>How we will use your information:</t>
    </r>
    <r>
      <rPr>
        <sz val="11"/>
        <color theme="1"/>
        <rFont val="Calibri"/>
        <family val="2"/>
        <scheme val="minor"/>
      </rPr>
      <t xml:space="preserve">
We are required to collect a number of personal details of the applicant (and, where relevant, the agent) in order to process your application. 
Please see the LATF Application Form and LATF Guidance to Applicants for further information on how we will use your information. 
</t>
    </r>
  </si>
  <si>
    <t>Next Tab
"Part 1 - Tree Costs"</t>
  </si>
  <si>
    <r>
      <t xml:space="preserve">Table 1 - Year One Tree Costs (Trees Planted 2022/2023). This table must consist of at least 50% by cost of your total planting.
</t>
    </r>
    <r>
      <rPr>
        <b/>
        <sz val="16"/>
        <color rgb="FFC00000"/>
        <rFont val="Arial"/>
        <family val="2"/>
      </rPr>
      <t>The maintenance costs in this table should only relate to trees planted in FY 2022/2023.</t>
    </r>
  </si>
  <si>
    <t>A</t>
  </si>
  <si>
    <t>B</t>
  </si>
  <si>
    <t>C</t>
  </si>
  <si>
    <t>D</t>
  </si>
  <si>
    <t>E</t>
  </si>
  <si>
    <t>F</t>
  </si>
  <si>
    <t>G</t>
  </si>
  <si>
    <t>H</t>
  </si>
  <si>
    <t>Item</t>
  </si>
  <si>
    <t>Unit Type</t>
  </si>
  <si>
    <t>Applicant's Estimated Cost 
Per Unit</t>
  </si>
  <si>
    <t>Estimated Number of Units</t>
  </si>
  <si>
    <t>Total estimated cost of item</t>
  </si>
  <si>
    <t>FC standard cost (per unit)</t>
  </si>
  <si>
    <t xml:space="preserve">Total FC estimated cost </t>
  </si>
  <si>
    <t>Total estimated cost as a percentage of Total FC cost</t>
  </si>
  <si>
    <t>E.g. Tree planting</t>
  </si>
  <si>
    <t>Tree</t>
  </si>
  <si>
    <t>/ tree</t>
  </si>
  <si>
    <t>Standard Trees (Planting 2022/23 Only)
Size (Trunk Width 10-12cm up to 16-18cm)</t>
  </si>
  <si>
    <t>Standard Trees (Maintenance FY 2023/2024)</t>
  </si>
  <si>
    <t>Standard Trees (Maintenance FY 2024/2025)</t>
  </si>
  <si>
    <t>Standard Trees (Maintenance FY 2025/2026)</t>
  </si>
  <si>
    <t>Feathers (Planting 2022/23 Only)
Size (Height Approx 150-175cm with side branches)</t>
  </si>
  <si>
    <t>Feathers (Maintenance FY 2023/2024)</t>
  </si>
  <si>
    <t>Feathers (Maintenance FY 2024/2025)</t>
  </si>
  <si>
    <t>Feathers (Maintenance FY 2025/2026)</t>
  </si>
  <si>
    <t>Whips (Planting 2022/23 Only)
Size (Height Approx 100-125cm)</t>
  </si>
  <si>
    <t>Whips (Maintenance FY 2023/2024)</t>
  </si>
  <si>
    <t>Whips (Maintenance FY 2024/2025)</t>
  </si>
  <si>
    <t>Whips (Maintenance FY 2025/2026)</t>
  </si>
  <si>
    <r>
      <t xml:space="preserve">Table 2 - Year Two Tree Costs (Trees Planted FY 2023/2024). Only fill this table in if you are applying for a Two Year Agreement. 
</t>
    </r>
    <r>
      <rPr>
        <b/>
        <sz val="16"/>
        <color rgb="FFC00000"/>
        <rFont val="Arial"/>
        <family val="2"/>
      </rPr>
      <t>The maintenance costs in this table should only relate to trees planted in FY 2023/2024.</t>
    </r>
  </si>
  <si>
    <t>Standard Trees (Planting 2023/2024 Only)
Size (Trunk Width 10-12cm up to 16-18cm)</t>
  </si>
  <si>
    <t>Standard Trees (Maintenance FY 2026/2027)</t>
  </si>
  <si>
    <t>Feathers (Planting 2023/2024 Only)
Size (Height Approx 150-175cm with side branches)</t>
  </si>
  <si>
    <t>Feathers (Maintenance FY 2026/2027)</t>
  </si>
  <si>
    <t>Whips (Planting 2023/2024 Only)
Size (Height Approx 100-125cm)</t>
  </si>
  <si>
    <t>Whips (Maintenance FY 2026/2027)</t>
  </si>
  <si>
    <t xml:space="preserve">Total Number of Trees to be planted 2022/23: </t>
  </si>
  <si>
    <t>Total planting costs 
2022/23</t>
  </si>
  <si>
    <t xml:space="preserve">Total Number of Trees to be planted 2023/24: </t>
  </si>
  <si>
    <t>Total Number of Trees (Whole project)</t>
  </si>
  <si>
    <t>Total maintenance per year thereafter</t>
  </si>
  <si>
    <t>Next Tab, 
"Part 2 - Capital Items"  &gt;</t>
  </si>
  <si>
    <t>Total Project Tree Costs:</t>
  </si>
  <si>
    <t>FC Standard Cost
 Per Unit</t>
  </si>
  <si>
    <t>Deer Fencing</t>
  </si>
  <si>
    <t>Metre</t>
  </si>
  <si>
    <t>Temporary Deer Fencing</t>
  </si>
  <si>
    <t>Rabbit Fencing</t>
  </si>
  <si>
    <t>Sheep Netting</t>
  </si>
  <si>
    <t>Stone Wall Top Netting</t>
  </si>
  <si>
    <t>Field Gates</t>
  </si>
  <si>
    <t>Gate</t>
  </si>
  <si>
    <t>Badger Gates</t>
  </si>
  <si>
    <t>Deer Vehicle Gates</t>
  </si>
  <si>
    <t>Deer Pedestrian Gates</t>
  </si>
  <si>
    <t>Ground Preparation for Natural Colonisation</t>
  </si>
  <si>
    <t>Per Hectare</t>
  </si>
  <si>
    <t>Table 1B - Additional Capital Costs - Please add other capital costs associated with your project that you will use in FY 2022/23 only</t>
  </si>
  <si>
    <r>
      <t xml:space="preserve">Only include items you need to pay for to bring your planting project to operable status.  </t>
    </r>
    <r>
      <rPr>
        <b/>
        <i/>
        <sz val="12"/>
        <color theme="1"/>
        <rFont val="Arial"/>
        <family val="2"/>
      </rPr>
      <t xml:space="preserve">Please check with your finance department as to what constitutes a capital cost.
</t>
    </r>
    <r>
      <rPr>
        <i/>
        <sz val="12"/>
        <color theme="1"/>
        <rFont val="Arial"/>
        <family val="2"/>
      </rPr>
      <t xml:space="preserve">Only enter capital items that you wish to use LATF funding to purchase - </t>
    </r>
    <r>
      <rPr>
        <b/>
        <i/>
        <sz val="12"/>
        <color theme="1"/>
        <rFont val="Arial"/>
        <family val="2"/>
      </rPr>
      <t>do not include any items you are paying for using matched funding in this table.</t>
    </r>
  </si>
  <si>
    <t>EG : Hi Vis Tabards for Volunteers</t>
  </si>
  <si>
    <t>Tabard</t>
  </si>
  <si>
    <t xml:space="preserve">EG: Community Consultation </t>
  </si>
  <si>
    <t>Consultation</t>
  </si>
  <si>
    <t>Table 2A - Common Capital Costs 2023/24</t>
  </si>
  <si>
    <t>Table 2B - Additional Capital Costs - Please add other capital costs associated with your project that you will use in FY 2023/24 only</t>
  </si>
  <si>
    <t>Total Cost of Capital Items 2022/23</t>
  </si>
  <si>
    <t>Total Cost of Capital Items 2023/24</t>
  </si>
  <si>
    <t>Next Tab
"Part 3 - Matched Funding"  &gt;</t>
  </si>
  <si>
    <t>Total Cost of Capital Items Both years</t>
  </si>
  <si>
    <t>Table 1 - Monetary Contributions (All Years)</t>
  </si>
  <si>
    <t>Source of Funding</t>
  </si>
  <si>
    <t>Amount Contributed</t>
  </si>
  <si>
    <t xml:space="preserve">Is this funding confirmed? </t>
  </si>
  <si>
    <t>What will this funding be used for?</t>
  </si>
  <si>
    <t>Please briefly detail any conditions attached to this contribution</t>
  </si>
  <si>
    <t>EG: Trees for Cities</t>
  </si>
  <si>
    <t>Yes</t>
  </si>
  <si>
    <t>EG: Community consultation meeting and building a web page to recruit volunteers to help with maintenance.</t>
  </si>
  <si>
    <t>EG: Trees for Cities branding on website</t>
  </si>
  <si>
    <t>Table 2 - Contributions in Kind (All Years)</t>
  </si>
  <si>
    <t>Source of Contribution</t>
  </si>
  <si>
    <t>Value of contribution 
per unit</t>
  </si>
  <si>
    <t>Number of units</t>
  </si>
  <si>
    <t>Total value of contribution</t>
  </si>
  <si>
    <t>EG: Friends of Leafy Park</t>
  </si>
  <si>
    <t>EG: Volunteer Tree Planting</t>
  </si>
  <si>
    <t>EG: Hour</t>
  </si>
  <si>
    <t>EG: Fred's Garden Centre</t>
  </si>
  <si>
    <t>EG: Donated Spades</t>
  </si>
  <si>
    <t>EG: Spade</t>
  </si>
  <si>
    <t>Total Monetary Contributions</t>
  </si>
  <si>
    <t>Total Value of Contributions in Kind</t>
  </si>
  <si>
    <t>Total Combined Value of Matched Funding</t>
  </si>
  <si>
    <t>Next Tab
"Part 4 - Totals"</t>
  </si>
  <si>
    <t>Total Tree Costs (Including Maintenance):</t>
  </si>
  <si>
    <t>Total Capital Costs:</t>
  </si>
  <si>
    <t>Total Value of Matched Funding:</t>
  </si>
  <si>
    <t>Total Project Costs:</t>
  </si>
  <si>
    <t>Number of Trees Planted</t>
  </si>
  <si>
    <t>Total Cost Per Tree Planted</t>
  </si>
  <si>
    <t>Total LATF Proposed Agreement Value:</t>
  </si>
  <si>
    <t>Total LATF Cost Per Tree</t>
  </si>
  <si>
    <t>Breakdown of Agreement Value by Year</t>
  </si>
  <si>
    <t>Applicable if you have opted for a two year planting period only</t>
  </si>
  <si>
    <t>2022/23</t>
  </si>
  <si>
    <t>2023/24</t>
  </si>
  <si>
    <t>2024/25</t>
  </si>
  <si>
    <t>2025/26</t>
  </si>
  <si>
    <t>2026/27</t>
  </si>
  <si>
    <t>Breakdown of Agreement Value by Claim</t>
  </si>
  <si>
    <t>Claim 1 
(Acceptance of Offer)</t>
  </si>
  <si>
    <t>Claim 2 
(March 2023)</t>
  </si>
  <si>
    <t>Claim 3 
(June 2023)</t>
  </si>
  <si>
    <t>Claim 4 
(March 2024)</t>
  </si>
  <si>
    <t>Claim 5 
(March 2025)</t>
  </si>
  <si>
    <t>Claim 6 
(March 2026)</t>
  </si>
  <si>
    <t>Claim 7
(March 2027)</t>
  </si>
  <si>
    <t>High</t>
  </si>
  <si>
    <t xml:space="preserve">UTCF Priority Places </t>
  </si>
  <si>
    <t>No - INELIGIBLE</t>
  </si>
  <si>
    <t>No</t>
  </si>
  <si>
    <t>Medium</t>
  </si>
  <si>
    <t>Blueskies National Tree Map</t>
  </si>
  <si>
    <t>Low</t>
  </si>
  <si>
    <t>Proximitree</t>
  </si>
  <si>
    <t>N/A</t>
  </si>
  <si>
    <t>i-Tree Eco</t>
  </si>
  <si>
    <t>i-Tree Canopy</t>
  </si>
  <si>
    <t>FOUR INSTALMENTS</t>
  </si>
  <si>
    <t>Capital</t>
  </si>
  <si>
    <t>%</t>
  </si>
  <si>
    <t>Establishment (x1)</t>
  </si>
  <si>
    <t>Establishment (x3)</t>
  </si>
  <si>
    <t>Total</t>
  </si>
  <si>
    <t>Standard</t>
  </si>
  <si>
    <t>Feather</t>
  </si>
  <si>
    <t>Whip</t>
  </si>
  <si>
    <t>Total planting costs 
2023/24</t>
  </si>
  <si>
    <t>Total planting + maintenance costs 2023/24</t>
  </si>
  <si>
    <t>Total maintenance costs 
2023/24</t>
  </si>
  <si>
    <t xml:space="preserve">Enter estimated costs for any common capital items that you will use to help you plant trees in FY 2023/24 only. </t>
  </si>
  <si>
    <t>Upfront payment 
50% of planting costs and capital items for 2022/23 planting</t>
  </si>
  <si>
    <t>Remainder of 2022/23 agreement value paid after works completed upon receipt of a Post Planting Report.</t>
  </si>
  <si>
    <t>Maintenance payment for trees planted 2022/23.
PLUS
Remainder of 2023/24 agreement value paid after works completed upon receipt of a Post Planting Report.
(Applicable if you have opted for a two year planting period only)</t>
  </si>
  <si>
    <t xml:space="preserve"> Upfront payment 
50% of planting costs and capital items for 2022/23 planting.
Applicable if you have opted for a two year planting period only.</t>
  </si>
  <si>
    <t>Maintenance payment for trees planted 2022/23
PLUS
Maintenance payment for trees planted 2023/24</t>
  </si>
  <si>
    <t>Maintenance payment for trees planted 2023/24
Applicable if you have opted for a two year planting period only</t>
  </si>
  <si>
    <r>
      <t xml:space="preserve">Enter estimated costs for any common capital items that you will use in </t>
    </r>
    <r>
      <rPr>
        <b/>
        <i/>
        <sz val="12"/>
        <color theme="1"/>
        <rFont val="Arial"/>
        <family val="2"/>
      </rPr>
      <t>FY 2022/23</t>
    </r>
    <r>
      <rPr>
        <i/>
        <sz val="12"/>
        <color theme="1"/>
        <rFont val="Arial"/>
        <family val="2"/>
      </rPr>
      <t xml:space="preserve"> only.</t>
    </r>
  </si>
  <si>
    <t>Table 1A - Common Capital Costs FY 2022/23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</si>
</sst>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164" formatCode="&quot;£&quot;#,##0.00"/>
    <numFmt numFmtId="165" formatCode="0.0%"/>
  </numFmts>
  <fonts count="20" x14ac:knownFonts="1">
    <font>
      <sz val="11"/>
      <color theme="1"/>
      <name val="Calibri"/>
      <family val="2"/>
      <scheme val="minor"/>
    </font>
    <font>
      <b/>
      <sz val="11"/>
      <color theme="1"/>
      <name val="Calibri"/>
      <family val="2"/>
      <scheme val="minor"/>
    </font>
    <font>
      <sz val="11"/>
      <color rgb="FF000000"/>
      <name val="Calibri"/>
      <family val="2"/>
    </font>
    <font>
      <sz val="11"/>
      <color theme="1"/>
      <name val="Arial"/>
      <family val="2"/>
    </font>
    <font>
      <sz val="10"/>
      <name val="Arial"/>
      <family val="2"/>
    </font>
    <font>
      <sz val="11"/>
      <color theme="1"/>
      <name val="Calibri"/>
      <family val="2"/>
      <scheme val="minor"/>
    </font>
    <font>
      <b/>
      <sz val="11"/>
      <color theme="1"/>
      <name val="Arial"/>
      <family val="2"/>
    </font>
    <font>
      <b/>
      <sz val="12"/>
      <color theme="1"/>
      <name val="Arial"/>
      <family val="2"/>
    </font>
    <font>
      <b/>
      <sz val="18"/>
      <color theme="1"/>
      <name val="Verdana"/>
      <family val="2"/>
    </font>
    <font>
      <sz val="11"/>
      <name val="Calibri"/>
      <family val="2"/>
      <scheme val="minor"/>
    </font>
    <font>
      <sz val="12"/>
      <color theme="1"/>
      <name val="Arial"/>
      <family val="2"/>
    </font>
    <font>
      <i/>
      <sz val="11"/>
      <color theme="1"/>
      <name val="Arial"/>
      <family val="2"/>
    </font>
    <font>
      <i/>
      <sz val="12"/>
      <color theme="1"/>
      <name val="Arial"/>
      <family val="2"/>
    </font>
    <font>
      <b/>
      <i/>
      <sz val="12"/>
      <color theme="1"/>
      <name val="Arial"/>
      <family val="2"/>
    </font>
    <font>
      <b/>
      <i/>
      <sz val="11"/>
      <color theme="1"/>
      <name val="Arial"/>
      <family val="2"/>
    </font>
    <font>
      <u/>
      <sz val="11"/>
      <color theme="10"/>
      <name val="Calibri"/>
      <family val="2"/>
      <scheme val="minor"/>
    </font>
    <font>
      <b/>
      <i/>
      <sz val="14"/>
      <color rgb="FF0070C0"/>
      <name val="Calibri"/>
      <family val="2"/>
      <scheme val="minor"/>
    </font>
    <font>
      <b/>
      <sz val="16"/>
      <color theme="1"/>
      <name val="Arial"/>
      <family val="2"/>
    </font>
    <font>
      <b/>
      <u/>
      <sz val="16"/>
      <color theme="1"/>
      <name val="Arial"/>
      <family val="2"/>
    </font>
    <font>
      <b/>
      <sz val="16"/>
      <color rgb="FFC00000"/>
      <name val="Arial"/>
      <family val="2"/>
    </font>
  </fonts>
  <fills count="20">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
      <patternFill patternType="solid">
        <fgColor theme="5" tint="0.39997558519241921"/>
        <bgColor indexed="64"/>
      </patternFill>
    </fill>
    <fill>
      <patternFill patternType="solid">
        <fgColor theme="0" tint="-0.499984740745262"/>
        <bgColor indexed="64"/>
      </patternFill>
    </fill>
    <fill>
      <patternFill patternType="solid">
        <fgColor theme="6" tint="0.39997558519241921"/>
        <bgColor indexed="64"/>
      </patternFill>
    </fill>
    <fill>
      <patternFill patternType="solid">
        <fgColor theme="8" tint="0.39997558519241921"/>
        <bgColor indexed="64"/>
      </patternFill>
    </fill>
    <fill>
      <patternFill patternType="solid">
        <fgColor rgb="FFFFFF99"/>
        <bgColor indexed="64"/>
      </patternFill>
    </fill>
    <fill>
      <patternFill patternType="solid">
        <fgColor theme="7" tint="0.799981688894314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8" tint="0.59999389629810485"/>
        <bgColor indexed="64"/>
      </patternFill>
    </fill>
    <fill>
      <patternFill patternType="solid">
        <fgColor theme="7" tint="0.59999389629810485"/>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style="medium">
        <color indexed="64"/>
      </left>
      <right/>
      <top style="medium">
        <color indexed="64"/>
      </top>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s>
  <cellStyleXfs count="7">
    <xf numFmtId="0" fontId="0" fillId="0" borderId="0"/>
    <xf numFmtId="0" fontId="2" fillId="0" borderId="0"/>
    <xf numFmtId="0" fontId="3" fillId="0" borderId="0"/>
    <xf numFmtId="0" fontId="4" fillId="0" borderId="0"/>
    <xf numFmtId="44" fontId="5" fillId="0" borderId="0" applyFont="0" applyFill="0" applyBorder="0" applyAlignment="0" applyProtection="0"/>
    <xf numFmtId="9" fontId="5" fillId="0" borderId="0" applyFont="0" applyFill="0" applyBorder="0" applyAlignment="0" applyProtection="0"/>
    <xf numFmtId="0" fontId="15" fillId="0" borderId="0" applyNumberFormat="0" applyFill="0" applyBorder="0" applyAlignment="0" applyProtection="0"/>
  </cellStyleXfs>
  <cellXfs count="189">
    <xf numFmtId="0" fontId="0" fillId="0" borderId="0" xfId="0"/>
    <xf numFmtId="0" fontId="1" fillId="0" borderId="1" xfId="0" applyFont="1" applyBorder="1"/>
    <xf numFmtId="0" fontId="1" fillId="3" borderId="1" xfId="0" applyFont="1" applyFill="1" applyBorder="1"/>
    <xf numFmtId="0" fontId="0" fillId="3" borderId="1" xfId="0" applyFill="1" applyBorder="1"/>
    <xf numFmtId="10" fontId="0" fillId="0" borderId="1" xfId="0" applyNumberFormat="1" applyBorder="1"/>
    <xf numFmtId="0" fontId="1" fillId="6" borderId="1" xfId="0" applyFont="1" applyFill="1" applyBorder="1"/>
    <xf numFmtId="0" fontId="0" fillId="6" borderId="1" xfId="0" applyFill="1" applyBorder="1"/>
    <xf numFmtId="10" fontId="0" fillId="6" borderId="1" xfId="0" applyNumberFormat="1" applyFill="1" applyBorder="1"/>
    <xf numFmtId="0" fontId="9" fillId="0" borderId="0" xfId="0" applyFont="1" applyAlignment="1">
      <alignment horizontal="left" vertical="center"/>
    </xf>
    <xf numFmtId="0" fontId="0" fillId="0" borderId="0" xfId="0" applyProtection="1">
      <protection hidden="1"/>
    </xf>
    <xf numFmtId="164" fontId="12" fillId="0" borderId="5" xfId="4" applyNumberFormat="1" applyFont="1" applyFill="1" applyBorder="1" applyAlignment="1" applyProtection="1">
      <alignment horizontal="center" vertical="center" wrapText="1"/>
    </xf>
    <xf numFmtId="0" fontId="0" fillId="0" borderId="0" xfId="0" applyAlignment="1">
      <alignment horizontal="right"/>
    </xf>
    <xf numFmtId="49" fontId="10" fillId="4" borderId="0" xfId="4" applyNumberFormat="1" applyFont="1" applyFill="1" applyBorder="1" applyAlignment="1" applyProtection="1">
      <alignment horizontal="left" vertical="center"/>
    </xf>
    <xf numFmtId="1" fontId="12" fillId="0" borderId="7" xfId="0" applyNumberFormat="1" applyFont="1" applyBorder="1" applyAlignment="1" applyProtection="1">
      <alignment horizontal="center" vertical="center" wrapText="1"/>
      <protection locked="0"/>
    </xf>
    <xf numFmtId="1" fontId="12" fillId="0" borderId="3" xfId="0" applyNumberFormat="1" applyFont="1" applyBorder="1" applyAlignment="1" applyProtection="1">
      <alignment horizontal="center" vertical="center" wrapText="1"/>
      <protection locked="0"/>
    </xf>
    <xf numFmtId="1" fontId="12" fillId="0" borderId="5" xfId="4" applyNumberFormat="1" applyFont="1" applyFill="1" applyBorder="1" applyAlignment="1" applyProtection="1">
      <alignment horizontal="center" vertical="center" wrapText="1"/>
    </xf>
    <xf numFmtId="1" fontId="12" fillId="0" borderId="3" xfId="0" applyNumberFormat="1" applyFont="1" applyBorder="1" applyAlignment="1" applyProtection="1">
      <alignment horizontal="center" vertical="center"/>
      <protection locked="0"/>
    </xf>
    <xf numFmtId="1" fontId="12" fillId="0" borderId="1" xfId="4" applyNumberFormat="1" applyFont="1" applyFill="1" applyBorder="1" applyAlignment="1" applyProtection="1">
      <alignment horizontal="center" vertical="center" wrapText="1"/>
    </xf>
    <xf numFmtId="1" fontId="12" fillId="0" borderId="1" xfId="4" applyNumberFormat="1" applyFont="1" applyFill="1" applyBorder="1" applyAlignment="1" applyProtection="1">
      <alignment horizontal="center" vertical="center" wrapText="1"/>
      <protection locked="0"/>
    </xf>
    <xf numFmtId="1" fontId="12" fillId="0" borderId="4" xfId="4" applyNumberFormat="1" applyFont="1" applyFill="1" applyBorder="1" applyAlignment="1" applyProtection="1">
      <alignment horizontal="center" vertical="center" wrapText="1"/>
      <protection locked="0"/>
    </xf>
    <xf numFmtId="49" fontId="16" fillId="11" borderId="9" xfId="6" applyNumberFormat="1" applyFont="1" applyFill="1" applyBorder="1" applyAlignment="1" applyProtection="1">
      <alignment horizontal="center" vertical="center" wrapText="1"/>
      <protection locked="0"/>
    </xf>
    <xf numFmtId="164" fontId="12" fillId="0" borderId="1" xfId="0" applyNumberFormat="1" applyFont="1" applyBorder="1" applyAlignment="1" applyProtection="1">
      <alignment horizontal="center" vertical="center"/>
      <protection locked="0"/>
    </xf>
    <xf numFmtId="49" fontId="10" fillId="0" borderId="1" xfId="0" applyNumberFormat="1" applyFont="1" applyBorder="1" applyAlignment="1" applyProtection="1">
      <alignment horizontal="left" vertical="center"/>
      <protection locked="0"/>
    </xf>
    <xf numFmtId="0" fontId="10" fillId="0" borderId="0" xfId="0" applyFont="1"/>
    <xf numFmtId="0" fontId="7" fillId="0" borderId="0" xfId="0" applyFont="1"/>
    <xf numFmtId="164" fontId="10" fillId="0" borderId="1" xfId="0" applyNumberFormat="1" applyFont="1" applyBorder="1"/>
    <xf numFmtId="164" fontId="10" fillId="0" borderId="0" xfId="0" applyNumberFormat="1" applyFont="1"/>
    <xf numFmtId="1" fontId="10" fillId="0" borderId="1" xfId="0" applyNumberFormat="1" applyFont="1" applyBorder="1"/>
    <xf numFmtId="0" fontId="7" fillId="0" borderId="0" xfId="0" applyFont="1" applyAlignment="1">
      <alignment horizontal="center"/>
    </xf>
    <xf numFmtId="0" fontId="10" fillId="0" borderId="0" xfId="0" applyFont="1" applyAlignment="1">
      <alignment vertical="center"/>
    </xf>
    <xf numFmtId="164" fontId="10" fillId="0" borderId="12" xfId="0" applyNumberFormat="1" applyFont="1" applyBorder="1" applyAlignment="1">
      <alignment horizontal="center" vertical="center"/>
    </xf>
    <xf numFmtId="164" fontId="10" fillId="0" borderId="17" xfId="0" applyNumberFormat="1" applyFont="1" applyBorder="1" applyAlignment="1">
      <alignment horizontal="center" vertical="center"/>
    </xf>
    <xf numFmtId="164" fontId="10" fillId="0" borderId="13" xfId="0" applyNumberFormat="1" applyFont="1" applyBorder="1" applyAlignment="1">
      <alignment horizontal="center" vertical="center"/>
    </xf>
    <xf numFmtId="0" fontId="13" fillId="13" borderId="16" xfId="0" applyFont="1" applyFill="1" applyBorder="1" applyAlignment="1">
      <alignment horizontal="center" vertical="center" wrapText="1"/>
    </xf>
    <xf numFmtId="0" fontId="13" fillId="13" borderId="1" xfId="0" applyFont="1" applyFill="1" applyBorder="1" applyAlignment="1">
      <alignment horizontal="center" vertical="center" wrapText="1"/>
    </xf>
    <xf numFmtId="49" fontId="10" fillId="0" borderId="1" xfId="0" applyNumberFormat="1" applyFont="1" applyBorder="1" applyAlignment="1" applyProtection="1">
      <alignment horizontal="center" vertical="center"/>
      <protection locked="0"/>
    </xf>
    <xf numFmtId="49" fontId="10" fillId="0" borderId="2" xfId="0" applyNumberFormat="1" applyFont="1" applyBorder="1" applyAlignment="1" applyProtection="1">
      <alignment horizontal="center" vertical="center"/>
      <protection locked="0"/>
    </xf>
    <xf numFmtId="49" fontId="10" fillId="0" borderId="1" xfId="0" applyNumberFormat="1" applyFont="1" applyBorder="1" applyAlignment="1" applyProtection="1">
      <alignment horizontal="left" vertical="distributed" wrapText="1"/>
      <protection locked="0"/>
    </xf>
    <xf numFmtId="44" fontId="13" fillId="2" borderId="5" xfId="4" applyFont="1" applyFill="1" applyBorder="1" applyAlignment="1" applyProtection="1">
      <alignment horizontal="center" vertical="center" wrapText="1"/>
    </xf>
    <xf numFmtId="44" fontId="12" fillId="0" borderId="5" xfId="4" applyFont="1" applyFill="1" applyBorder="1" applyAlignment="1" applyProtection="1">
      <alignment horizontal="center" vertical="center" wrapText="1"/>
    </xf>
    <xf numFmtId="44" fontId="12" fillId="0" borderId="1" xfId="4" applyFont="1" applyFill="1" applyBorder="1" applyAlignment="1" applyProtection="1">
      <alignment horizontal="center" vertical="center" wrapText="1"/>
    </xf>
    <xf numFmtId="44" fontId="12" fillId="0" borderId="1" xfId="0" applyNumberFormat="1" applyFont="1" applyBorder="1" applyAlignment="1" applyProtection="1">
      <alignment horizontal="center" vertical="center" wrapText="1"/>
      <protection locked="0"/>
    </xf>
    <xf numFmtId="44" fontId="12" fillId="9" borderId="4" xfId="0" applyNumberFormat="1" applyFont="1" applyFill="1" applyBorder="1" applyAlignment="1" applyProtection="1">
      <alignment horizontal="center" vertical="center"/>
      <protection locked="0"/>
    </xf>
    <xf numFmtId="44" fontId="16" fillId="11" borderId="9" xfId="6" applyNumberFormat="1" applyFont="1" applyFill="1" applyBorder="1" applyAlignment="1" applyProtection="1">
      <alignment horizontal="center" vertical="center" wrapText="1"/>
      <protection locked="0"/>
    </xf>
    <xf numFmtId="165" fontId="12" fillId="12" borderId="1" xfId="5" applyNumberFormat="1" applyFont="1" applyFill="1" applyBorder="1" applyAlignment="1" applyProtection="1">
      <alignment horizontal="center" vertical="center" wrapText="1"/>
    </xf>
    <xf numFmtId="44" fontId="12" fillId="0" borderId="4" xfId="0" applyNumberFormat="1" applyFont="1" applyBorder="1" applyAlignment="1" applyProtection="1">
      <alignment horizontal="center" vertical="center" wrapText="1"/>
      <protection locked="0"/>
    </xf>
    <xf numFmtId="44" fontId="10" fillId="0" borderId="1" xfId="0" applyNumberFormat="1" applyFont="1" applyBorder="1" applyAlignment="1" applyProtection="1">
      <alignment horizontal="center" vertical="center"/>
      <protection locked="0"/>
    </xf>
    <xf numFmtId="44" fontId="12" fillId="12" borderId="7" xfId="5" applyNumberFormat="1" applyFont="1" applyFill="1" applyBorder="1" applyAlignment="1" applyProtection="1">
      <alignment horizontal="center" vertical="center" wrapText="1"/>
    </xf>
    <xf numFmtId="44" fontId="12" fillId="12" borderId="3" xfId="5" applyNumberFormat="1" applyFont="1" applyFill="1" applyBorder="1" applyAlignment="1" applyProtection="1">
      <alignment horizontal="center" vertical="center" wrapText="1"/>
    </xf>
    <xf numFmtId="44" fontId="12" fillId="0" borderId="5" xfId="5" applyNumberFormat="1" applyFont="1" applyFill="1" applyBorder="1" applyAlignment="1" applyProtection="1">
      <alignment horizontal="center" vertical="center" wrapText="1"/>
    </xf>
    <xf numFmtId="164" fontId="10" fillId="0" borderId="0" xfId="0" applyNumberFormat="1" applyFont="1" applyAlignment="1">
      <alignment horizontal="center" vertical="center"/>
    </xf>
    <xf numFmtId="0" fontId="13" fillId="13" borderId="2" xfId="0" applyFont="1" applyFill="1" applyBorder="1" applyAlignment="1">
      <alignment horizontal="center" vertical="center" wrapText="1"/>
    </xf>
    <xf numFmtId="164" fontId="10" fillId="0" borderId="20" xfId="0" applyNumberFormat="1" applyFont="1" applyBorder="1" applyAlignment="1">
      <alignment horizontal="center" vertical="center"/>
    </xf>
    <xf numFmtId="0" fontId="7" fillId="10" borderId="19" xfId="0" applyFont="1" applyFill="1" applyBorder="1" applyAlignment="1">
      <alignment vertical="center"/>
    </xf>
    <xf numFmtId="164" fontId="7" fillId="0" borderId="1" xfId="0" applyNumberFormat="1" applyFont="1" applyBorder="1"/>
    <xf numFmtId="0" fontId="11" fillId="10" borderId="9" xfId="0" applyFont="1" applyFill="1" applyBorder="1" applyAlignment="1">
      <alignment horizontal="center" vertical="center" wrapText="1"/>
    </xf>
    <xf numFmtId="164" fontId="10" fillId="17" borderId="23" xfId="0" applyNumberFormat="1" applyFont="1" applyFill="1" applyBorder="1" applyAlignment="1">
      <alignment horizontal="center" vertical="center"/>
    </xf>
    <xf numFmtId="164" fontId="10" fillId="17" borderId="22" xfId="0" applyNumberFormat="1" applyFont="1" applyFill="1" applyBorder="1" applyAlignment="1">
      <alignment horizontal="center" vertical="center"/>
    </xf>
    <xf numFmtId="0" fontId="13" fillId="18" borderId="21" xfId="0" applyFont="1" applyFill="1" applyBorder="1" applyAlignment="1">
      <alignment horizontal="center" vertical="center"/>
    </xf>
    <xf numFmtId="0" fontId="10" fillId="0" borderId="0" xfId="0" applyFont="1" applyAlignment="1">
      <alignment horizontal="center" vertical="center" wrapText="1"/>
    </xf>
    <xf numFmtId="0" fontId="7" fillId="10" borderId="28" xfId="0" applyFont="1" applyFill="1" applyBorder="1" applyAlignment="1">
      <alignment horizontal="center" vertical="center"/>
    </xf>
    <xf numFmtId="0" fontId="7" fillId="10" borderId="24" xfId="0" applyFont="1" applyFill="1" applyBorder="1" applyAlignment="1">
      <alignment vertical="center"/>
    </xf>
    <xf numFmtId="0" fontId="11" fillId="19" borderId="25" xfId="0" applyFont="1" applyFill="1" applyBorder="1" applyAlignment="1">
      <alignment horizontal="center" vertical="center" wrapText="1"/>
    </xf>
    <xf numFmtId="0" fontId="13" fillId="13" borderId="26" xfId="0" applyFont="1" applyFill="1" applyBorder="1" applyAlignment="1">
      <alignment horizontal="center" vertical="center"/>
    </xf>
    <xf numFmtId="0" fontId="13" fillId="13" borderId="27" xfId="0" applyFont="1" applyFill="1" applyBorder="1" applyAlignment="1">
      <alignment horizontal="center" vertical="center"/>
    </xf>
    <xf numFmtId="0" fontId="13" fillId="13" borderId="29" xfId="0" applyFont="1" applyFill="1" applyBorder="1" applyAlignment="1">
      <alignment horizontal="center" vertical="center"/>
    </xf>
    <xf numFmtId="0" fontId="7" fillId="19" borderId="25" xfId="0" applyFont="1" applyFill="1" applyBorder="1" applyAlignment="1">
      <alignment horizontal="center" vertical="center"/>
    </xf>
    <xf numFmtId="0" fontId="11" fillId="10" borderId="10" xfId="0" applyFont="1" applyFill="1" applyBorder="1" applyAlignment="1">
      <alignment horizontal="center" vertical="center" wrapText="1"/>
    </xf>
    <xf numFmtId="0" fontId="13" fillId="18" borderId="30" xfId="0" applyFont="1" applyFill="1" applyBorder="1" applyAlignment="1">
      <alignment horizontal="center" vertical="center" wrapText="1"/>
    </xf>
    <xf numFmtId="0" fontId="7" fillId="10" borderId="27" xfId="0" applyFont="1" applyFill="1" applyBorder="1" applyAlignment="1">
      <alignment horizontal="center" vertical="center"/>
    </xf>
    <xf numFmtId="0" fontId="8" fillId="0" borderId="0" xfId="0" applyFont="1" applyAlignment="1">
      <alignment horizontal="left" vertical="center" wrapText="1"/>
    </xf>
    <xf numFmtId="0" fontId="0" fillId="2" borderId="1" xfId="0" applyFill="1" applyBorder="1" applyAlignment="1">
      <alignment horizontal="left" vertical="top" wrapText="1"/>
    </xf>
    <xf numFmtId="49" fontId="10" fillId="0" borderId="2" xfId="0" applyNumberFormat="1" applyFont="1" applyBorder="1" applyAlignment="1" applyProtection="1">
      <alignment horizontal="left" vertical="distributed" wrapText="1"/>
      <protection locked="0"/>
    </xf>
    <xf numFmtId="49" fontId="10" fillId="0" borderId="3" xfId="0" applyNumberFormat="1" applyFont="1" applyBorder="1" applyAlignment="1" applyProtection="1">
      <alignment horizontal="left" vertical="distributed" wrapText="1"/>
      <protection locked="0"/>
    </xf>
    <xf numFmtId="0" fontId="7" fillId="10" borderId="26" xfId="0" applyFont="1" applyFill="1" applyBorder="1" applyAlignment="1">
      <alignment horizontal="center" vertical="center"/>
    </xf>
    <xf numFmtId="0" fontId="7" fillId="10" borderId="27" xfId="0" applyFont="1" applyFill="1" applyBorder="1" applyAlignment="1">
      <alignment horizontal="center" vertical="center"/>
    </xf>
    <xf numFmtId="0" fontId="7" fillId="10" borderId="1" xfId="0" applyFont="1" applyFill="1" applyBorder="1" applyAlignment="1">
      <alignment horizontal="center"/>
    </xf>
    <xf numFmtId="0" fontId="7" fillId="10" borderId="19" xfId="0" applyFont="1" applyFill="1" applyBorder="1" applyAlignment="1">
      <alignment horizontal="center" vertical="center"/>
    </xf>
    <xf numFmtId="0" fontId="7" fillId="10" borderId="24" xfId="0" applyFont="1" applyFill="1" applyBorder="1" applyAlignment="1">
      <alignment horizontal="center" vertical="center"/>
    </xf>
    <xf numFmtId="0" fontId="7" fillId="15" borderId="1" xfId="0" applyFont="1" applyFill="1" applyBorder="1" applyAlignment="1">
      <alignment horizontal="center"/>
    </xf>
    <xf numFmtId="0" fontId="7" fillId="14" borderId="1" xfId="0" applyFont="1" applyFill="1" applyBorder="1" applyAlignment="1">
      <alignment horizontal="center"/>
    </xf>
    <xf numFmtId="0" fontId="7" fillId="15" borderId="2" xfId="0" applyFont="1" applyFill="1" applyBorder="1" applyAlignment="1">
      <alignment horizontal="center"/>
    </xf>
    <xf numFmtId="0" fontId="7" fillId="15" borderId="3" xfId="0" applyFont="1" applyFill="1" applyBorder="1" applyAlignment="1">
      <alignment horizontal="center"/>
    </xf>
    <xf numFmtId="0" fontId="7" fillId="16" borderId="1" xfId="0" applyFont="1" applyFill="1" applyBorder="1" applyAlignment="1">
      <alignment horizontal="center"/>
    </xf>
    <xf numFmtId="49" fontId="3" fillId="4" borderId="0" xfId="0" applyNumberFormat="1" applyFont="1" applyFill="1" applyProtection="1"/>
    <xf numFmtId="44" fontId="3" fillId="4" borderId="0" xfId="0" applyNumberFormat="1" applyFont="1" applyFill="1" applyProtection="1"/>
    <xf numFmtId="49" fontId="0" fillId="0" borderId="0" xfId="0" applyNumberFormat="1" applyProtection="1"/>
    <xf numFmtId="49" fontId="3" fillId="0" borderId="0" xfId="0" applyNumberFormat="1" applyFont="1" applyProtection="1"/>
    <xf numFmtId="49" fontId="17" fillId="4" borderId="0" xfId="0" applyNumberFormat="1" applyFont="1" applyFill="1" applyAlignment="1" applyProtection="1">
      <alignment horizontal="left" vertical="center" wrapText="1"/>
    </xf>
    <xf numFmtId="49" fontId="17" fillId="4" borderId="0" xfId="0" applyNumberFormat="1" applyFont="1" applyFill="1" applyAlignment="1" applyProtection="1">
      <alignment horizontal="left" vertical="center"/>
    </xf>
    <xf numFmtId="49" fontId="17" fillId="4" borderId="0" xfId="0" applyNumberFormat="1" applyFont="1" applyFill="1" applyProtection="1"/>
    <xf numFmtId="49" fontId="14" fillId="5" borderId="2" xfId="0" applyNumberFormat="1" applyFont="1" applyFill="1" applyBorder="1" applyProtection="1"/>
    <xf numFmtId="49" fontId="14" fillId="5" borderId="1" xfId="0" applyNumberFormat="1" applyFont="1" applyFill="1" applyBorder="1" applyAlignment="1" applyProtection="1">
      <alignment horizontal="center"/>
    </xf>
    <xf numFmtId="44" fontId="14" fillId="5" borderId="1" xfId="0" applyNumberFormat="1" applyFont="1" applyFill="1" applyBorder="1" applyAlignment="1" applyProtection="1">
      <alignment horizontal="center"/>
    </xf>
    <xf numFmtId="44" fontId="14" fillId="5" borderId="2" xfId="0" applyNumberFormat="1" applyFont="1" applyFill="1" applyBorder="1" applyAlignment="1" applyProtection="1">
      <alignment horizontal="center"/>
    </xf>
    <xf numFmtId="49" fontId="14" fillId="5" borderId="8" xfId="0" applyNumberFormat="1" applyFont="1" applyFill="1" applyBorder="1" applyAlignment="1" applyProtection="1">
      <alignment horizontal="center"/>
    </xf>
    <xf numFmtId="49" fontId="14" fillId="5" borderId="3" xfId="0" applyNumberFormat="1" applyFont="1" applyFill="1" applyBorder="1" applyAlignment="1" applyProtection="1">
      <alignment horizontal="center"/>
    </xf>
    <xf numFmtId="49" fontId="13" fillId="8" borderId="6" xfId="0" applyNumberFormat="1" applyFont="1" applyFill="1" applyBorder="1" applyAlignment="1" applyProtection="1">
      <alignment horizontal="left" vertical="center"/>
    </xf>
    <xf numFmtId="49" fontId="13" fillId="8" borderId="1" xfId="0" applyNumberFormat="1" applyFont="1" applyFill="1" applyBorder="1" applyAlignment="1" applyProtection="1">
      <alignment vertical="center" wrapText="1"/>
    </xf>
    <xf numFmtId="44" fontId="13" fillId="8" borderId="1" xfId="0" applyNumberFormat="1" applyFont="1" applyFill="1" applyBorder="1" applyAlignment="1" applyProtection="1">
      <alignment horizontal="center" vertical="center" wrapText="1"/>
    </xf>
    <xf numFmtId="49" fontId="13" fillId="8" borderId="1" xfId="0" applyNumberFormat="1" applyFont="1" applyFill="1" applyBorder="1" applyAlignment="1" applyProtection="1">
      <alignment horizontal="center" vertical="center" wrapText="1"/>
    </xf>
    <xf numFmtId="49" fontId="13" fillId="7" borderId="1" xfId="0" applyNumberFormat="1" applyFont="1" applyFill="1" applyBorder="1" applyAlignment="1" applyProtection="1">
      <alignment horizontal="center" vertical="center" wrapText="1"/>
    </xf>
    <xf numFmtId="44" fontId="13" fillId="7" borderId="1" xfId="0" applyNumberFormat="1" applyFont="1" applyFill="1" applyBorder="1" applyAlignment="1" applyProtection="1">
      <alignment horizontal="center" vertical="center" wrapText="1"/>
    </xf>
    <xf numFmtId="49" fontId="13" fillId="7" borderId="1" xfId="0" applyNumberFormat="1" applyFont="1" applyFill="1" applyBorder="1" applyAlignment="1" applyProtection="1">
      <alignment horizontal="center" vertical="center" wrapText="1"/>
    </xf>
    <xf numFmtId="49" fontId="13" fillId="2" borderId="6" xfId="0" applyNumberFormat="1" applyFont="1" applyFill="1" applyBorder="1" applyAlignment="1" applyProtection="1">
      <alignment horizontal="left" vertical="center"/>
    </xf>
    <xf numFmtId="49" fontId="13" fillId="2" borderId="1" xfId="0" applyNumberFormat="1" applyFont="1" applyFill="1" applyBorder="1" applyAlignment="1" applyProtection="1">
      <alignment vertical="center"/>
    </xf>
    <xf numFmtId="44" fontId="13" fillId="2" borderId="1" xfId="0" applyNumberFormat="1" applyFont="1" applyFill="1" applyBorder="1" applyAlignment="1" applyProtection="1">
      <alignment horizontal="center" vertical="center" wrapText="1"/>
    </xf>
    <xf numFmtId="1" fontId="13" fillId="2" borderId="5" xfId="0" applyNumberFormat="1" applyFont="1" applyFill="1" applyBorder="1" applyAlignment="1" applyProtection="1">
      <alignment horizontal="center" vertical="center" wrapText="1"/>
    </xf>
    <xf numFmtId="164" fontId="13" fillId="2" borderId="2" xfId="0" applyNumberFormat="1" applyFont="1" applyFill="1" applyBorder="1" applyAlignment="1" applyProtection="1">
      <alignment horizontal="right" vertical="center" wrapText="1"/>
    </xf>
    <xf numFmtId="49" fontId="13" fillId="2" borderId="3" xfId="0" applyNumberFormat="1" applyFont="1" applyFill="1" applyBorder="1" applyAlignment="1" applyProtection="1">
      <alignment vertical="center"/>
    </xf>
    <xf numFmtId="44" fontId="13" fillId="2" borderId="5" xfId="0" applyNumberFormat="1" applyFont="1" applyFill="1" applyBorder="1" applyAlignment="1" applyProtection="1">
      <alignment horizontal="center" vertical="center" wrapText="1"/>
    </xf>
    <xf numFmtId="9" fontId="13" fillId="2" borderId="5" xfId="0" applyNumberFormat="1" applyFont="1" applyFill="1" applyBorder="1" applyAlignment="1" applyProtection="1">
      <alignment horizontal="center" vertical="center" wrapText="1"/>
    </xf>
    <xf numFmtId="49" fontId="12" fillId="4" borderId="2" xfId="0" applyNumberFormat="1" applyFont="1" applyFill="1" applyBorder="1" applyAlignment="1" applyProtection="1">
      <alignment horizontal="left" vertical="center" wrapText="1"/>
    </xf>
    <xf numFmtId="49" fontId="11" fillId="4" borderId="1" xfId="0" applyNumberFormat="1" applyFont="1" applyFill="1" applyBorder="1" applyAlignment="1" applyProtection="1">
      <alignment horizontal="left" vertical="center"/>
    </xf>
    <xf numFmtId="164" fontId="12" fillId="4" borderId="2" xfId="0" applyNumberFormat="1" applyFont="1" applyFill="1" applyBorder="1" applyAlignment="1" applyProtection="1">
      <alignment horizontal="right" vertical="center" wrapText="1"/>
    </xf>
    <xf numFmtId="49" fontId="11" fillId="4" borderId="3" xfId="0" applyNumberFormat="1" applyFont="1" applyFill="1" applyBorder="1" applyAlignment="1" applyProtection="1">
      <alignment vertical="center"/>
    </xf>
    <xf numFmtId="49" fontId="12" fillId="4" borderId="2" xfId="0" applyNumberFormat="1" applyFont="1" applyFill="1" applyBorder="1" applyAlignment="1" applyProtection="1">
      <alignment horizontal="left" vertical="center"/>
    </xf>
    <xf numFmtId="49" fontId="11" fillId="0" borderId="3" xfId="0" applyNumberFormat="1" applyFont="1" applyBorder="1" applyAlignment="1" applyProtection="1">
      <alignment vertical="center"/>
    </xf>
    <xf numFmtId="49" fontId="12" fillId="0" borderId="2" xfId="0" applyNumberFormat="1" applyFont="1" applyBorder="1" applyAlignment="1" applyProtection="1">
      <alignment horizontal="left" vertical="center" wrapText="1"/>
    </xf>
    <xf numFmtId="49" fontId="12" fillId="4" borderId="6" xfId="0" applyNumberFormat="1" applyFont="1" applyFill="1" applyBorder="1" applyAlignment="1" applyProtection="1">
      <alignment horizontal="left" vertical="center"/>
    </xf>
    <xf numFmtId="49" fontId="18" fillId="4" borderId="0" xfId="0" applyNumberFormat="1" applyFont="1" applyFill="1" applyProtection="1"/>
    <xf numFmtId="49" fontId="18" fillId="4" borderId="18" xfId="0" applyNumberFormat="1" applyFont="1" applyFill="1" applyBorder="1" applyProtection="1"/>
    <xf numFmtId="44" fontId="18" fillId="4" borderId="18" xfId="0" applyNumberFormat="1" applyFont="1" applyFill="1" applyBorder="1" applyProtection="1"/>
    <xf numFmtId="49" fontId="13" fillId="14" borderId="10" xfId="0" applyNumberFormat="1" applyFont="1" applyFill="1" applyBorder="1" applyAlignment="1" applyProtection="1">
      <alignment horizontal="left" vertical="center"/>
    </xf>
    <xf numFmtId="1" fontId="6" fillId="14" borderId="11" xfId="0" applyNumberFormat="1" applyFont="1" applyFill="1" applyBorder="1" applyAlignment="1" applyProtection="1">
      <alignment horizontal="center" vertical="center"/>
    </xf>
    <xf numFmtId="44" fontId="3" fillId="0" borderId="0" xfId="0" applyNumberFormat="1" applyFont="1" applyProtection="1"/>
    <xf numFmtId="49" fontId="13" fillId="10" borderId="10" xfId="0" applyNumberFormat="1" applyFont="1" applyFill="1" applyBorder="1" applyAlignment="1" applyProtection="1">
      <alignment horizontal="left" vertical="center" wrapText="1"/>
    </xf>
    <xf numFmtId="44" fontId="6" fillId="10" borderId="11" xfId="0" applyNumberFormat="1" applyFont="1" applyFill="1" applyBorder="1" applyAlignment="1" applyProtection="1">
      <alignment horizontal="center" vertical="center"/>
    </xf>
    <xf numFmtId="44" fontId="16" fillId="0" borderId="0" xfId="6" applyNumberFormat="1" applyFont="1" applyFill="1" applyBorder="1" applyAlignment="1" applyProtection="1">
      <alignment horizontal="center" vertical="center" wrapText="1"/>
    </xf>
    <xf numFmtId="49" fontId="13" fillId="10" borderId="14" xfId="0" applyNumberFormat="1" applyFont="1" applyFill="1" applyBorder="1" applyAlignment="1" applyProtection="1">
      <alignment horizontal="left" vertical="center"/>
    </xf>
    <xf numFmtId="44" fontId="6" fillId="10" borderId="15" xfId="0" applyNumberFormat="1" applyFont="1" applyFill="1" applyBorder="1" applyAlignment="1" applyProtection="1">
      <alignment horizontal="center" vertical="center"/>
    </xf>
    <xf numFmtId="49" fontId="12" fillId="4" borderId="0" xfId="0" applyNumberFormat="1" applyFont="1" applyFill="1" applyAlignment="1" applyProtection="1">
      <alignment horizontal="left" vertical="center"/>
    </xf>
    <xf numFmtId="44" fontId="3" fillId="4" borderId="0" xfId="0" applyNumberFormat="1" applyFont="1" applyFill="1" applyAlignment="1" applyProtection="1">
      <alignment horizontal="left" vertical="center"/>
    </xf>
    <xf numFmtId="49" fontId="10" fillId="4" borderId="0" xfId="0" applyNumberFormat="1" applyFont="1" applyFill="1" applyAlignment="1" applyProtection="1">
      <alignment horizontal="left" vertical="center"/>
    </xf>
    <xf numFmtId="49" fontId="10" fillId="4" borderId="0" xfId="0" applyNumberFormat="1" applyFont="1" applyFill="1" applyAlignment="1" applyProtection="1">
      <alignment horizontal="center" vertical="center"/>
    </xf>
    <xf numFmtId="44" fontId="10" fillId="4" borderId="0" xfId="0" applyNumberFormat="1" applyFont="1" applyFill="1" applyAlignment="1" applyProtection="1">
      <alignment horizontal="left" vertical="center"/>
    </xf>
    <xf numFmtId="49" fontId="11" fillId="4" borderId="0" xfId="0" applyNumberFormat="1" applyFont="1" applyFill="1" applyAlignment="1" applyProtection="1">
      <alignment vertical="center"/>
    </xf>
    <xf numFmtId="49" fontId="11" fillId="0" borderId="0" xfId="0" applyNumberFormat="1" applyFont="1" applyAlignment="1" applyProtection="1">
      <alignment vertical="center"/>
    </xf>
    <xf numFmtId="49" fontId="14" fillId="0" borderId="0" xfId="0" applyNumberFormat="1" applyFont="1" applyAlignment="1" applyProtection="1">
      <alignment vertical="center"/>
    </xf>
    <xf numFmtId="44" fontId="11" fillId="0" borderId="0" xfId="0" applyNumberFormat="1" applyFont="1" applyAlignment="1" applyProtection="1">
      <alignment vertical="center"/>
    </xf>
    <xf numFmtId="49" fontId="3" fillId="4" borderId="0" xfId="0" applyNumberFormat="1" applyFont="1" applyFill="1" applyAlignment="1" applyProtection="1">
      <alignment vertical="center"/>
    </xf>
    <xf numFmtId="44" fontId="0" fillId="0" borderId="0" xfId="0" applyNumberFormat="1" applyProtection="1"/>
    <xf numFmtId="1" fontId="0" fillId="0" borderId="0" xfId="0" applyNumberFormat="1" applyProtection="1"/>
    <xf numFmtId="0" fontId="0" fillId="0" borderId="0" xfId="0" applyProtection="1"/>
    <xf numFmtId="0" fontId="7" fillId="0" borderId="0" xfId="0" applyFont="1" applyProtection="1"/>
    <xf numFmtId="0" fontId="12" fillId="0" borderId="0" xfId="0" applyFont="1" applyProtection="1"/>
    <xf numFmtId="164" fontId="14" fillId="5" borderId="1" xfId="0" applyNumberFormat="1" applyFont="1" applyFill="1" applyBorder="1" applyAlignment="1" applyProtection="1">
      <alignment horizontal="center"/>
    </xf>
    <xf numFmtId="1" fontId="13" fillId="8" borderId="1" xfId="0" applyNumberFormat="1" applyFont="1" applyFill="1" applyBorder="1" applyAlignment="1" applyProtection="1">
      <alignment horizontal="center" vertical="center" wrapText="1"/>
    </xf>
    <xf numFmtId="49" fontId="13" fillId="7" borderId="2" xfId="0" applyNumberFormat="1" applyFont="1" applyFill="1" applyBorder="1" applyAlignment="1" applyProtection="1">
      <alignment horizontal="center" vertical="center" wrapText="1"/>
    </xf>
    <xf numFmtId="49" fontId="11" fillId="4" borderId="1" xfId="0" applyNumberFormat="1" applyFont="1" applyFill="1" applyBorder="1" applyAlignment="1" applyProtection="1">
      <alignment vertical="center"/>
    </xf>
    <xf numFmtId="164" fontId="12" fillId="12" borderId="1" xfId="0" applyNumberFormat="1" applyFont="1" applyFill="1" applyBorder="1" applyAlignment="1" applyProtection="1">
      <alignment horizontal="center" vertical="center" wrapText="1"/>
    </xf>
    <xf numFmtId="44" fontId="11" fillId="4" borderId="0" xfId="0" applyNumberFormat="1" applyFont="1" applyFill="1" applyAlignment="1" applyProtection="1">
      <alignment vertical="center"/>
    </xf>
    <xf numFmtId="49" fontId="7" fillId="4" borderId="0" xfId="0" applyNumberFormat="1" applyFont="1" applyFill="1" applyAlignment="1" applyProtection="1">
      <alignment horizontal="left" vertical="center"/>
    </xf>
    <xf numFmtId="49" fontId="12" fillId="0" borderId="0" xfId="0" applyNumberFormat="1" applyFont="1" applyAlignment="1" applyProtection="1">
      <alignment horizontal="left" vertical="center" wrapText="1"/>
    </xf>
    <xf numFmtId="49" fontId="12" fillId="0" borderId="0" xfId="0" applyNumberFormat="1" applyFont="1" applyAlignment="1" applyProtection="1">
      <alignment horizontal="left" vertical="center"/>
    </xf>
    <xf numFmtId="49" fontId="14" fillId="5" borderId="1" xfId="0" applyNumberFormat="1" applyFont="1" applyFill="1" applyBorder="1" applyProtection="1"/>
    <xf numFmtId="44" fontId="7" fillId="4" borderId="0" xfId="0" applyNumberFormat="1" applyFont="1" applyFill="1" applyAlignment="1" applyProtection="1">
      <alignment horizontal="left" vertical="center"/>
    </xf>
    <xf numFmtId="49" fontId="13" fillId="8" borderId="1" xfId="0" applyNumberFormat="1" applyFont="1" applyFill="1" applyBorder="1" applyAlignment="1" applyProtection="1">
      <alignment horizontal="left" vertical="center"/>
    </xf>
    <xf numFmtId="49" fontId="10" fillId="0" borderId="0" xfId="0" applyNumberFormat="1" applyFont="1" applyAlignment="1" applyProtection="1">
      <alignment horizontal="left" vertical="center"/>
    </xf>
    <xf numFmtId="44" fontId="10" fillId="0" borderId="0" xfId="0" applyNumberFormat="1" applyFont="1" applyAlignment="1" applyProtection="1">
      <alignment horizontal="left" vertical="center"/>
    </xf>
    <xf numFmtId="49" fontId="12" fillId="0" borderId="1" xfId="0" applyNumberFormat="1" applyFont="1" applyBorder="1" applyAlignment="1" applyProtection="1">
      <alignment horizontal="left" vertical="center"/>
    </xf>
    <xf numFmtId="44" fontId="12" fillId="0" borderId="1" xfId="0" applyNumberFormat="1" applyFont="1" applyBorder="1" applyAlignment="1" applyProtection="1">
      <alignment horizontal="center" vertical="center"/>
    </xf>
    <xf numFmtId="44" fontId="12" fillId="0" borderId="0" xfId="0" applyNumberFormat="1" applyFont="1" applyAlignment="1" applyProtection="1">
      <alignment horizontal="left" vertical="center" wrapText="1"/>
    </xf>
    <xf numFmtId="49" fontId="12" fillId="0" borderId="0" xfId="0" applyNumberFormat="1" applyFont="1" applyAlignment="1" applyProtection="1">
      <alignment horizontal="left" vertical="center" wrapText="1"/>
    </xf>
    <xf numFmtId="49" fontId="10" fillId="0" borderId="1" xfId="0" applyNumberFormat="1" applyFont="1" applyBorder="1" applyAlignment="1" applyProtection="1">
      <alignment horizontal="left" vertical="center"/>
    </xf>
    <xf numFmtId="49" fontId="13" fillId="10" borderId="10" xfId="0" applyNumberFormat="1" applyFont="1" applyFill="1" applyBorder="1" applyAlignment="1" applyProtection="1">
      <alignment horizontal="left" vertical="center"/>
    </xf>
    <xf numFmtId="0" fontId="10" fillId="0" borderId="0" xfId="0" applyFont="1" applyAlignment="1" applyProtection="1">
      <alignment wrapText="1"/>
    </xf>
    <xf numFmtId="0" fontId="7" fillId="0" borderId="0" xfId="0" applyFont="1" applyAlignment="1" applyProtection="1">
      <alignment horizontal="left" wrapText="1"/>
    </xf>
    <xf numFmtId="0" fontId="10" fillId="0" borderId="0" xfId="0" applyFont="1" applyAlignment="1" applyProtection="1">
      <alignment horizontal="left" vertical="center" wrapText="1"/>
    </xf>
    <xf numFmtId="0" fontId="10" fillId="0" borderId="0" xfId="0" applyFont="1" applyAlignment="1" applyProtection="1">
      <alignment horizontal="left" vertical="center" wrapText="1"/>
    </xf>
    <xf numFmtId="0" fontId="17" fillId="0" borderId="1" xfId="0" applyFont="1" applyBorder="1" applyAlignment="1" applyProtection="1">
      <alignment horizontal="center" vertical="center"/>
    </xf>
    <xf numFmtId="49" fontId="14" fillId="5" borderId="2" xfId="0" applyNumberFormat="1" applyFont="1" applyFill="1" applyBorder="1" applyAlignment="1" applyProtection="1">
      <alignment horizontal="center"/>
    </xf>
    <xf numFmtId="1" fontId="14" fillId="5" borderId="1" xfId="0" applyNumberFormat="1" applyFont="1" applyFill="1" applyBorder="1" applyAlignment="1" applyProtection="1">
      <alignment horizontal="center"/>
    </xf>
    <xf numFmtId="49" fontId="14" fillId="5" borderId="1" xfId="0" applyNumberFormat="1" applyFont="1" applyFill="1" applyBorder="1" applyAlignment="1" applyProtection="1">
      <alignment horizontal="center"/>
    </xf>
    <xf numFmtId="49" fontId="13" fillId="8" borderId="6" xfId="0" applyNumberFormat="1" applyFont="1" applyFill="1" applyBorder="1" applyAlignment="1" applyProtection="1">
      <alignment horizontal="left" vertical="center" wrapText="1"/>
    </xf>
    <xf numFmtId="49" fontId="13" fillId="8" borderId="2" xfId="0" applyNumberFormat="1" applyFont="1" applyFill="1" applyBorder="1" applyAlignment="1" applyProtection="1">
      <alignment vertical="center" wrapText="1"/>
    </xf>
    <xf numFmtId="49" fontId="13" fillId="8" borderId="3" xfId="0" applyNumberFormat="1" applyFont="1" applyFill="1" applyBorder="1" applyAlignment="1" applyProtection="1">
      <alignment vertical="center" wrapText="1"/>
    </xf>
    <xf numFmtId="49" fontId="13" fillId="8" borderId="1" xfId="0" applyNumberFormat="1" applyFont="1" applyFill="1" applyBorder="1" applyAlignment="1" applyProtection="1">
      <alignment horizontal="left" vertical="center" wrapText="1"/>
    </xf>
    <xf numFmtId="164" fontId="12" fillId="0" borderId="1" xfId="0" applyNumberFormat="1" applyFont="1" applyBorder="1" applyAlignment="1" applyProtection="1">
      <alignment horizontal="center" vertical="center"/>
    </xf>
    <xf numFmtId="49" fontId="10" fillId="0" borderId="1" xfId="0" applyNumberFormat="1" applyFont="1" applyBorder="1" applyAlignment="1" applyProtection="1">
      <alignment horizontal="center" vertical="center"/>
    </xf>
    <xf numFmtId="49" fontId="10" fillId="0" borderId="2" xfId="0" applyNumberFormat="1" applyFont="1" applyBorder="1" applyAlignment="1" applyProtection="1">
      <alignment horizontal="left" vertical="distributed" wrapText="1"/>
    </xf>
    <xf numFmtId="49" fontId="10" fillId="0" borderId="3" xfId="0" applyNumberFormat="1" applyFont="1" applyBorder="1" applyAlignment="1" applyProtection="1">
      <alignment horizontal="left" vertical="distributed" wrapText="1"/>
    </xf>
    <xf numFmtId="49" fontId="10" fillId="0" borderId="1" xfId="0" applyNumberFormat="1" applyFont="1" applyBorder="1" applyAlignment="1" applyProtection="1">
      <alignment horizontal="left" vertical="distributed" wrapText="1"/>
    </xf>
    <xf numFmtId="0" fontId="10" fillId="0" borderId="0" xfId="0" applyFont="1" applyAlignment="1" applyProtection="1">
      <alignment horizontal="left" wrapText="1"/>
    </xf>
    <xf numFmtId="0" fontId="17" fillId="0" borderId="1" xfId="0" applyFont="1" applyBorder="1" applyAlignment="1" applyProtection="1">
      <alignment horizontal="center" wrapText="1"/>
    </xf>
    <xf numFmtId="0" fontId="10" fillId="0" borderId="0" xfId="0" applyFont="1" applyAlignment="1" applyProtection="1">
      <alignment horizontal="left" wrapText="1"/>
    </xf>
    <xf numFmtId="49" fontId="10" fillId="0" borderId="2" xfId="0" applyNumberFormat="1" applyFont="1" applyBorder="1" applyAlignment="1" applyProtection="1">
      <alignment horizontal="center" vertical="center"/>
    </xf>
    <xf numFmtId="164" fontId="6" fillId="10" borderId="11" xfId="0" applyNumberFormat="1" applyFont="1" applyFill="1" applyBorder="1" applyAlignment="1" applyProtection="1">
      <alignment horizontal="center" vertical="center"/>
    </xf>
    <xf numFmtId="164" fontId="6" fillId="10" borderId="15" xfId="0" applyNumberFormat="1" applyFont="1" applyFill="1" applyBorder="1" applyAlignment="1" applyProtection="1">
      <alignment horizontal="center" vertical="center"/>
    </xf>
  </cellXfs>
  <cellStyles count="7">
    <cellStyle name="Currency" xfId="4" builtinId="4"/>
    <cellStyle name="Hyperlink" xfId="6" builtinId="8"/>
    <cellStyle name="Normal" xfId="0" builtinId="0"/>
    <cellStyle name="Normal 2" xfId="1" xr:uid="{00000000-0005-0000-0000-000003000000}"/>
    <cellStyle name="Normal 2 2" xfId="2" xr:uid="{00000000-0005-0000-0000-000004000000}"/>
    <cellStyle name="Normal 3" xfId="3" xr:uid="{00000000-0005-0000-0000-000005000000}"/>
    <cellStyle name="Percent" xfId="5" builtinId="5"/>
  </cellStyles>
  <dxfs count="98">
    <dxf>
      <font>
        <b val="0"/>
        <i/>
        <color theme="0" tint="-0.499984740745262"/>
      </font>
      <fill>
        <patternFill>
          <bgColor theme="0" tint="-4.9989318521683403E-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b val="0"/>
        <i/>
        <color theme="0" tint="-0.499984740745262"/>
      </font>
      <fill>
        <patternFill>
          <bgColor theme="0" tint="-4.9989318521683403E-2"/>
        </patternFill>
      </fill>
    </dxf>
    <dxf>
      <fill>
        <patternFill>
          <bgColor rgb="FFFFFF99"/>
        </patternFill>
      </fill>
    </dxf>
    <dxf>
      <fill>
        <patternFill>
          <bgColor rgb="FFFFFF99"/>
        </patternFill>
      </fill>
    </dxf>
    <dxf>
      <fill>
        <patternFill>
          <bgColor rgb="FFFFFF99"/>
        </patternFill>
      </fill>
    </dxf>
    <dxf>
      <font>
        <b val="0"/>
        <i/>
        <color theme="0" tint="-0.499984740745262"/>
      </font>
      <fill>
        <patternFill>
          <bgColor theme="0" tint="-4.9989318521683403E-2"/>
        </patternFill>
      </fill>
    </dxf>
    <dxf>
      <fill>
        <patternFill>
          <bgColor rgb="FFFFFF99"/>
        </patternFill>
      </fill>
    </dxf>
    <dxf>
      <fill>
        <patternFill>
          <bgColor rgb="FFFFFF99"/>
        </patternFill>
      </fill>
    </dxf>
    <dxf>
      <fill>
        <patternFill>
          <bgColor rgb="FFFFFF99"/>
        </patternFill>
      </fill>
    </dxf>
    <dxf>
      <font>
        <b val="0"/>
        <i/>
        <color theme="0" tint="-0.499984740745262"/>
      </font>
      <fill>
        <patternFill>
          <bgColor theme="0" tint="-4.9989318521683403E-2"/>
        </patternFill>
      </fill>
    </dxf>
    <dxf>
      <fill>
        <patternFill>
          <bgColor rgb="FFFFFF99"/>
        </patternFill>
      </fill>
    </dxf>
    <dxf>
      <font>
        <b val="0"/>
        <i/>
        <color theme="0" tint="-0.499984740745262"/>
      </font>
      <fill>
        <patternFill>
          <bgColor theme="0" tint="-4.9989318521683403E-2"/>
        </patternFill>
      </fill>
    </dxf>
    <dxf>
      <fill>
        <patternFill>
          <bgColor rgb="FFFFFF99"/>
        </patternFill>
      </fill>
    </dxf>
    <dxf>
      <font>
        <b val="0"/>
        <i/>
        <color theme="0" tint="-0.499984740745262"/>
      </font>
      <fill>
        <patternFill>
          <bgColor theme="0" tint="-4.9989318521683403E-2"/>
        </patternFill>
      </fill>
    </dxf>
    <dxf>
      <fill>
        <patternFill>
          <bgColor rgb="FFFFFF99"/>
        </patternFill>
      </fill>
    </dxf>
    <dxf>
      <font>
        <b val="0"/>
        <i/>
        <color theme="0" tint="-0.499984740745262"/>
      </font>
      <fill>
        <patternFill>
          <bgColor theme="0" tint="-4.9989318521683403E-2"/>
        </patternFill>
      </fill>
    </dxf>
    <dxf>
      <font>
        <b val="0"/>
        <i/>
        <color theme="0" tint="-0.499984740745262"/>
      </font>
      <fill>
        <patternFill>
          <bgColor theme="0" tint="-4.9989318521683403E-2"/>
        </patternFill>
      </fill>
    </dxf>
    <dxf>
      <fill>
        <patternFill>
          <bgColor rgb="FFFFFF99"/>
        </patternFill>
      </fill>
    </dxf>
    <dxf>
      <fill>
        <patternFill>
          <bgColor rgb="FFFFFF99"/>
        </patternFill>
      </fill>
    </dxf>
    <dxf>
      <fill>
        <patternFill>
          <bgColor rgb="FFFFFF99"/>
        </patternFill>
      </fill>
    </dxf>
    <dxf>
      <font>
        <b val="0"/>
        <i/>
        <color theme="0" tint="-0.499984740745262"/>
      </font>
      <fill>
        <patternFill>
          <bgColor theme="0" tint="-4.9989318521683403E-2"/>
        </patternFill>
      </fill>
    </dxf>
    <dxf>
      <fill>
        <patternFill>
          <bgColor rgb="FFFFFF99"/>
        </patternFill>
      </fill>
    </dxf>
    <dxf>
      <fill>
        <patternFill>
          <bgColor rgb="FFFFFF99"/>
        </patternFill>
      </fill>
    </dxf>
    <dxf>
      <fill>
        <patternFill>
          <bgColor rgb="FFFFFF99"/>
        </patternFill>
      </fill>
    </dxf>
    <dxf>
      <font>
        <b val="0"/>
        <i/>
        <color theme="0" tint="-0.499984740745262"/>
      </font>
      <fill>
        <patternFill>
          <bgColor theme="0" tint="-4.9989318521683403E-2"/>
        </patternFill>
      </fill>
    </dxf>
    <dxf>
      <font>
        <b val="0"/>
        <i/>
        <color theme="0" tint="-0.499984740745262"/>
      </font>
      <fill>
        <patternFill>
          <bgColor theme="0" tint="-4.9989318521683403E-2"/>
        </patternFill>
      </fill>
    </dxf>
    <dxf>
      <fill>
        <patternFill>
          <bgColor rgb="FFFFFF99"/>
        </patternFill>
      </fill>
    </dxf>
    <dxf>
      <fill>
        <patternFill>
          <bgColor rgb="FFFFFF99"/>
        </patternFill>
      </fill>
    </dxf>
    <dxf>
      <fill>
        <patternFill>
          <bgColor rgb="FFFFFF99"/>
        </patternFill>
      </fill>
    </dxf>
    <dxf>
      <font>
        <b val="0"/>
        <i/>
        <color theme="0" tint="-0.499984740745262"/>
      </font>
      <fill>
        <patternFill>
          <bgColor theme="0" tint="-4.9989318521683403E-2"/>
        </patternFill>
      </fill>
    </dxf>
    <dxf>
      <fill>
        <patternFill>
          <bgColor rgb="FFFFFF99"/>
        </patternFill>
      </fill>
    </dxf>
    <dxf>
      <fill>
        <patternFill>
          <bgColor rgb="FFFFFF99"/>
        </patternFill>
      </fill>
    </dxf>
    <dxf>
      <font>
        <b val="0"/>
        <i/>
        <color theme="0" tint="-0.499984740745262"/>
      </font>
      <fill>
        <patternFill>
          <bgColor theme="0" tint="-4.9989318521683403E-2"/>
        </patternFill>
      </fill>
    </dxf>
    <dxf>
      <fill>
        <patternFill>
          <bgColor rgb="FFFFFF99"/>
        </patternFill>
      </fill>
    </dxf>
    <dxf>
      <fill>
        <patternFill>
          <bgColor rgb="FFFFFF99"/>
        </patternFill>
      </fill>
    </dxf>
    <dxf>
      <font>
        <b val="0"/>
        <i/>
        <color theme="0" tint="-0.499984740745262"/>
      </font>
      <fill>
        <patternFill>
          <bgColor theme="0" tint="-4.9989318521683403E-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b val="0"/>
        <i/>
        <color theme="0" tint="-0.499984740745262"/>
      </font>
      <fill>
        <patternFill>
          <bgColor theme="0" tint="-4.9989318521683403E-2"/>
        </patternFill>
      </fill>
    </dxf>
    <dxf>
      <fill>
        <patternFill>
          <bgColor rgb="FFFFFF99"/>
        </patternFill>
      </fill>
    </dxf>
    <dxf>
      <font>
        <b val="0"/>
        <i/>
        <color theme="0" tint="-0.499984740745262"/>
      </font>
      <fill>
        <patternFill>
          <bgColor theme="0" tint="-4.9989318521683403E-2"/>
        </patternFill>
      </fill>
    </dxf>
    <dxf>
      <fill>
        <patternFill>
          <bgColor rgb="FFFFFF99"/>
        </patternFill>
      </fill>
    </dxf>
    <dxf>
      <fill>
        <patternFill>
          <bgColor rgb="FFFFFF99"/>
        </patternFill>
      </fill>
    </dxf>
    <dxf>
      <font>
        <b val="0"/>
        <i/>
        <color theme="0" tint="-0.499984740745262"/>
      </font>
      <fill>
        <patternFill>
          <bgColor theme="0" tint="-4.9989318521683403E-2"/>
        </patternFill>
      </fill>
    </dxf>
    <dxf>
      <font>
        <b val="0"/>
        <i/>
        <color theme="0" tint="-0.499984740745262"/>
      </font>
      <fill>
        <patternFill>
          <bgColor theme="0" tint="-4.9989318521683403E-2"/>
        </patternFill>
      </fill>
    </dxf>
    <dxf>
      <fill>
        <patternFill>
          <bgColor rgb="FFFFFF99"/>
        </patternFill>
      </fill>
    </dxf>
    <dxf>
      <fill>
        <patternFill>
          <bgColor rgb="FFFFFF99"/>
        </patternFill>
      </fill>
    </dxf>
    <dxf>
      <fill>
        <patternFill>
          <bgColor rgb="FFFFFF99"/>
        </patternFill>
      </fill>
    </dxf>
    <dxf>
      <font>
        <b val="0"/>
        <i/>
        <color theme="0" tint="-0.499984740745262"/>
      </font>
      <fill>
        <patternFill>
          <bgColor theme="0" tint="-4.9989318521683403E-2"/>
        </patternFill>
      </fill>
    </dxf>
    <dxf>
      <fill>
        <patternFill>
          <bgColor rgb="FFFFFF99"/>
        </patternFill>
      </fill>
    </dxf>
    <dxf>
      <fill>
        <patternFill>
          <bgColor rgb="FFFFFF99"/>
        </patternFill>
      </fill>
    </dxf>
    <dxf>
      <fill>
        <patternFill>
          <bgColor rgb="FFFFFF99"/>
        </patternFill>
      </fill>
    </dxf>
    <dxf>
      <font>
        <b val="0"/>
        <i/>
        <color theme="0" tint="-0.499984740745262"/>
      </font>
      <fill>
        <patternFill>
          <bgColor theme="0" tint="-4.9989318521683403E-2"/>
        </patternFill>
      </fill>
    </dxf>
    <dxf>
      <font>
        <b val="0"/>
        <i/>
        <color theme="0" tint="-0.499984740745262"/>
      </font>
      <fill>
        <patternFill>
          <bgColor theme="0" tint="-4.9989318521683403E-2"/>
        </patternFill>
      </fill>
    </dxf>
    <dxf>
      <fill>
        <patternFill>
          <bgColor rgb="FFFFFF99"/>
        </patternFill>
      </fill>
    </dxf>
    <dxf>
      <font>
        <b val="0"/>
        <i/>
        <color theme="0" tint="-0.499984740745262"/>
      </font>
      <fill>
        <patternFill>
          <bgColor theme="0" tint="-4.9989318521683403E-2"/>
        </patternFill>
      </fill>
    </dxf>
    <dxf>
      <fill>
        <patternFill>
          <bgColor rgb="FFFFFF99"/>
        </patternFill>
      </fill>
    </dxf>
    <dxf>
      <font>
        <b val="0"/>
        <i/>
        <color theme="0" tint="-0.499984740745262"/>
      </font>
      <fill>
        <patternFill>
          <bgColor theme="0" tint="-4.9989318521683403E-2"/>
        </patternFill>
      </fill>
    </dxf>
    <dxf>
      <fill>
        <patternFill>
          <bgColor rgb="FFFFFF99"/>
        </patternFill>
      </fill>
    </dxf>
    <dxf>
      <font>
        <b val="0"/>
        <i/>
        <color theme="0" tint="-0.499984740745262"/>
      </font>
      <fill>
        <patternFill>
          <bgColor theme="0" tint="-4.9989318521683403E-2"/>
        </patternFill>
      </fill>
    </dxf>
    <dxf>
      <font>
        <b val="0"/>
        <i/>
        <color theme="0" tint="-0.499984740745262"/>
      </font>
      <fill>
        <patternFill>
          <bgColor theme="0" tint="-4.9989318521683403E-2"/>
        </patternFill>
      </fill>
    </dxf>
    <dxf>
      <fill>
        <patternFill>
          <bgColor rgb="FFFFFF99"/>
        </patternFill>
      </fill>
    </dxf>
    <dxf>
      <font>
        <b val="0"/>
        <i/>
        <color theme="0" tint="-0.499984740745262"/>
      </font>
      <fill>
        <patternFill>
          <bgColor theme="0" tint="-4.9989318521683403E-2"/>
        </patternFill>
      </fill>
    </dxf>
    <dxf>
      <font>
        <b val="0"/>
        <i/>
        <color theme="0" tint="-0.499984740745262"/>
      </font>
      <fill>
        <patternFill>
          <bgColor theme="0" tint="-4.9989318521683403E-2"/>
        </patternFill>
      </fill>
    </dxf>
    <dxf>
      <font>
        <b val="0"/>
        <i/>
        <color theme="0" tint="-0.499984740745262"/>
      </font>
      <fill>
        <patternFill>
          <bgColor theme="0" tint="-4.9989318521683403E-2"/>
        </patternFill>
      </fill>
    </dxf>
    <dxf>
      <font>
        <b val="0"/>
        <i/>
        <color theme="0" tint="-0.499984740745262"/>
      </font>
      <fill>
        <patternFill>
          <bgColor theme="0" tint="-4.9989318521683403E-2"/>
        </patternFill>
      </fill>
    </dxf>
    <dxf>
      <fill>
        <patternFill>
          <bgColor rgb="FFFFFF99"/>
        </patternFill>
      </fill>
    </dxf>
    <dxf>
      <font>
        <b val="0"/>
        <i/>
        <color theme="0" tint="-0.499984740745262"/>
      </font>
      <fill>
        <patternFill>
          <bgColor theme="0" tint="-4.9989318521683403E-2"/>
        </patternFill>
      </fill>
    </dxf>
    <dxf>
      <font>
        <b val="0"/>
        <i/>
        <color theme="0" tint="-0.499984740745262"/>
      </font>
      <fill>
        <patternFill>
          <bgColor theme="0" tint="-4.9989318521683403E-2"/>
        </patternFill>
      </fill>
    </dxf>
    <dxf>
      <fill>
        <patternFill>
          <bgColor rgb="FFFFFF99"/>
        </patternFill>
      </fill>
    </dxf>
    <dxf>
      <fill>
        <patternFill>
          <bgColor rgb="FFFFFF99"/>
        </patternFill>
      </fill>
    </dxf>
    <dxf>
      <fill>
        <patternFill>
          <bgColor rgb="FFFFFF99"/>
        </patternFill>
      </fill>
    </dxf>
    <dxf>
      <font>
        <b val="0"/>
        <i/>
        <color theme="0" tint="-0.499984740745262"/>
      </font>
      <fill>
        <patternFill>
          <bgColor theme="0" tint="-4.9989318521683403E-2"/>
        </patternFill>
      </fill>
    </dxf>
    <dxf>
      <fill>
        <patternFill>
          <bgColor rgb="FFFFFF99"/>
        </patternFill>
      </fill>
    </dxf>
    <dxf>
      <fill>
        <patternFill>
          <bgColor rgb="FFFFFF99"/>
        </patternFill>
      </fill>
    </dxf>
    <dxf>
      <font>
        <b val="0"/>
        <i/>
        <color theme="0" tint="-0.499984740745262"/>
      </font>
      <fill>
        <patternFill>
          <bgColor theme="0" tint="-4.9989318521683403E-2"/>
        </patternFill>
      </fill>
    </dxf>
    <dxf>
      <fill>
        <patternFill>
          <bgColor rgb="FFFFFF99"/>
        </patternFill>
      </fill>
    </dxf>
    <dxf>
      <font>
        <b val="0"/>
        <i/>
        <color theme="0" tint="-0.499984740745262"/>
      </font>
      <fill>
        <patternFill>
          <bgColor theme="0" tint="-4.9989318521683403E-2"/>
        </patternFill>
      </fill>
    </dxf>
    <dxf>
      <font>
        <b val="0"/>
        <i/>
        <color theme="0" tint="-0.499984740745262"/>
      </font>
      <fill>
        <patternFill>
          <bgColor theme="0" tint="-4.9989318521683403E-2"/>
        </patternFill>
      </fill>
    </dxf>
    <dxf>
      <fill>
        <patternFill>
          <bgColor rgb="FFFFFF99"/>
        </patternFill>
      </fill>
    </dxf>
    <dxf>
      <fill>
        <patternFill>
          <bgColor rgb="FFFFFF99"/>
        </patternFill>
      </fill>
    </dxf>
    <dxf>
      <fill>
        <patternFill>
          <bgColor rgb="FFFFFF99"/>
        </patternFill>
      </fill>
    </dxf>
    <dxf>
      <font>
        <b val="0"/>
        <i/>
        <color theme="0" tint="-0.499984740745262"/>
      </font>
      <fill>
        <patternFill>
          <bgColor theme="0" tint="-4.9989318521683403E-2"/>
        </patternFill>
      </fill>
    </dxf>
    <dxf>
      <fill>
        <patternFill>
          <bgColor rgb="FFFFFF99"/>
        </patternFill>
      </fill>
    </dxf>
    <dxf>
      <fill>
        <patternFill>
          <bgColor rgb="FFFFFF99"/>
        </patternFill>
      </fill>
    </dxf>
  </dxfs>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microsoft.com/office/2017/10/relationships/person" Target="persons/perso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2255309</xdr:colOff>
      <xdr:row>0</xdr:row>
      <xdr:rowOff>46567</xdr:rowOff>
    </xdr:from>
    <xdr:to>
      <xdr:col>3</xdr:col>
      <xdr:colOff>4493684</xdr:colOff>
      <xdr:row>0</xdr:row>
      <xdr:rowOff>1140709</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r="56833"/>
        <a:stretch/>
      </xdr:blipFill>
      <xdr:spPr>
        <a:xfrm>
          <a:off x="8457142" y="46567"/>
          <a:ext cx="2238375" cy="109414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30694</xdr:colOff>
      <xdr:row>1</xdr:row>
      <xdr:rowOff>13758</xdr:rowOff>
    </xdr:from>
    <xdr:to>
      <xdr:col>10</xdr:col>
      <xdr:colOff>3970</xdr:colOff>
      <xdr:row>24</xdr:row>
      <xdr:rowOff>163286</xdr:rowOff>
    </xdr:to>
    <xdr:sp macro="" textlink="">
      <xdr:nvSpPr>
        <xdr:cNvPr id="4" name="TextBox 1">
          <a:extLst>
            <a:ext uri="{FF2B5EF4-FFF2-40B4-BE49-F238E27FC236}">
              <a16:creationId xmlns:a16="http://schemas.microsoft.com/office/drawing/2014/main" id="{57D6FDA2-7955-4C3F-BC10-2E87EA4B57E1}"/>
            </a:ext>
          </a:extLst>
        </xdr:cNvPr>
        <xdr:cNvSpPr txBox="1"/>
      </xdr:nvSpPr>
      <xdr:spPr>
        <a:xfrm>
          <a:off x="234801" y="204258"/>
          <a:ext cx="17716990" cy="4531028"/>
        </a:xfrm>
        <a:prstGeom prst="rect">
          <a:avLst/>
        </a:prstGeom>
        <a:solidFill>
          <a:schemeClr val="bg1">
            <a:lumMod val="8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t>HOW TO USE:</a:t>
          </a:r>
          <a:r>
            <a:rPr lang="en-GB" sz="1200" b="1" baseline="0"/>
            <a:t> </a:t>
          </a:r>
          <a:endParaRPr lang="en-GB" sz="1200" b="1"/>
        </a:p>
        <a:p>
          <a:pPr marL="171450" indent="-171450">
            <a:buFont typeface="Arial" panose="020B0604020202020204" pitchFamily="34" charset="0"/>
            <a:buChar char="•"/>
          </a:pPr>
          <a:r>
            <a:rPr lang="en-GB" sz="1100"/>
            <a:t>Fields</a:t>
          </a:r>
          <a:r>
            <a:rPr lang="en-GB" sz="1100" baseline="0"/>
            <a:t> to be completed are highlighted in yellow. </a:t>
          </a:r>
        </a:p>
        <a:p>
          <a:pPr marL="171450" indent="-171450">
            <a:buFont typeface="Arial" panose="020B0604020202020204" pitchFamily="34" charset="0"/>
            <a:buChar char="•"/>
          </a:pPr>
          <a:r>
            <a:rPr lang="en-GB" sz="1200" b="1" baseline="0"/>
            <a:t>Use Table 1 to detail costs associated with tree planting in 2022/23, and Table 2 to detail costs associated with tree planting in 2023/24</a:t>
          </a:r>
        </a:p>
        <a:p>
          <a:pPr marL="171450" indent="-171450">
            <a:buFont typeface="Arial" panose="020B0604020202020204" pitchFamily="34" charset="0"/>
            <a:buChar char="•"/>
          </a:pPr>
          <a:endParaRPr lang="en-GB" sz="1200" b="1" baseline="0"/>
        </a:p>
        <a:p>
          <a:pPr marL="171450" indent="-171450">
            <a:buFont typeface="Arial" panose="020B0604020202020204" pitchFamily="34" charset="0"/>
            <a:buChar char="•"/>
          </a:pPr>
          <a:r>
            <a:rPr lang="en-GB" sz="1100" b="1"/>
            <a:t>Column</a:t>
          </a:r>
          <a:r>
            <a:rPr lang="en-GB" sz="1100" b="1" baseline="0"/>
            <a:t> A </a:t>
          </a:r>
          <a:r>
            <a:rPr lang="en-GB" sz="1100" baseline="0"/>
            <a:t>sets out Tree Costs. </a:t>
          </a:r>
          <a:r>
            <a:rPr lang="en-GB" sz="1100" b="1" baseline="0"/>
            <a:t>Column B </a:t>
          </a:r>
          <a:r>
            <a:rPr lang="en-GB" sz="1100" b="0" baseline="0"/>
            <a:t>s</a:t>
          </a:r>
          <a:r>
            <a:rPr lang="en-GB" sz="1100" baseline="0"/>
            <a:t>ets out the unit used to calculate price (eg: price is per tree, or per hectare). Enter the cost per unit in  </a:t>
          </a:r>
          <a:r>
            <a:rPr lang="en-GB" sz="1100" b="1" baseline="0"/>
            <a:t>Column C</a:t>
          </a:r>
          <a:r>
            <a:rPr lang="en-GB" sz="1100" baseline="0"/>
            <a:t> and the number of units you will need in </a:t>
          </a:r>
          <a:r>
            <a:rPr lang="en-GB" sz="1100" b="1" baseline="0"/>
            <a:t>Column D</a:t>
          </a:r>
          <a:r>
            <a:rPr lang="en-GB" sz="1100" baseline="0"/>
            <a:t>. </a:t>
          </a:r>
        </a:p>
        <a:p>
          <a:pPr marL="171450" indent="-171450">
            <a:buFont typeface="Arial" panose="020B0604020202020204" pitchFamily="34" charset="0"/>
            <a:buChar char="•"/>
          </a:pPr>
          <a:r>
            <a:rPr lang="en-GB" sz="1100" b="1" baseline="0"/>
            <a:t>Column E </a:t>
          </a:r>
          <a:r>
            <a:rPr lang="en-GB" sz="1100" baseline="0"/>
            <a:t>will be auto-calculated to give the total estimated cost of each item. </a:t>
          </a:r>
        </a:p>
        <a:p>
          <a:pPr marL="171450" indent="-171450">
            <a:buFont typeface="Arial" panose="020B0604020202020204" pitchFamily="34" charset="0"/>
            <a:buChar char="•"/>
          </a:pPr>
          <a:r>
            <a:rPr lang="en-GB" sz="1100" baseline="0"/>
            <a:t>The number of trees you indicate that you will be planting in this worksheet will form the basis of your agreement if your application is successful. You should be confident that you can deliver the number of trees you indicate you intend to plant.</a:t>
          </a:r>
        </a:p>
        <a:p>
          <a:pPr marL="171450" indent="-171450">
            <a:buFont typeface="Arial" panose="020B0604020202020204" pitchFamily="34" charset="0"/>
            <a:buChar char="•"/>
          </a:pPr>
          <a:r>
            <a:rPr lang="en-GB" sz="1100" baseline="0"/>
            <a:t>When you have completed all the worksheets you will be able to see your "cost per tree" displayed in the "Part 4 - Totals" tab.</a:t>
          </a:r>
        </a:p>
        <a:p>
          <a:pPr marL="171450" indent="-171450">
            <a:buFont typeface="Arial" panose="020B0604020202020204" pitchFamily="34" charset="0"/>
            <a:buChar char="•"/>
          </a:pPr>
          <a:endParaRPr lang="en-GB" sz="1100" b="1" baseline="0"/>
        </a:p>
        <a:p>
          <a:pPr marL="171450" indent="-171450">
            <a:buFont typeface="Arial" panose="020B0604020202020204" pitchFamily="34" charset="0"/>
            <a:buChar char="•"/>
          </a:pPr>
          <a:r>
            <a:rPr lang="en-GB" sz="1100" b="1" baseline="0"/>
            <a:t>Planting costs should include : </a:t>
          </a:r>
        </a:p>
        <a:p>
          <a:pPr marL="171450" indent="-171450">
            <a:buFont typeface="Arial" panose="020B0604020202020204" pitchFamily="34" charset="0"/>
            <a:buChar char="•"/>
          </a:pPr>
          <a:r>
            <a:rPr lang="en-GB" sz="1100" baseline="0"/>
            <a:t>Supply of the tree</a:t>
          </a:r>
          <a:br>
            <a:rPr lang="en-GB" sz="1100" baseline="0"/>
          </a:br>
          <a:endParaRPr lang="en-GB" sz="1100" baseline="0"/>
        </a:p>
        <a:p>
          <a:pPr marL="171450" indent="-171450">
            <a:buFont typeface="Arial" panose="020B0604020202020204" pitchFamily="34" charset="0"/>
            <a:buChar char="•"/>
          </a:pPr>
          <a:r>
            <a:rPr lang="en-GB" sz="1100" baseline="0"/>
            <a:t>(Standards) Preparation of tree pit in </a:t>
          </a:r>
          <a:r>
            <a:rPr lang="en-GB" sz="1100" b="1" baseline="0"/>
            <a:t>grass verge </a:t>
          </a:r>
          <a:r>
            <a:rPr lang="en-GB" sz="1100" baseline="0"/>
            <a:t>- if using alternative surface include the cost of preparing your tree pit in the next tab.</a:t>
          </a:r>
        </a:p>
        <a:p>
          <a:pPr marL="171450" indent="-171450">
            <a:buFont typeface="Arial" panose="020B0604020202020204" pitchFamily="34" charset="0"/>
            <a:buChar char="•"/>
          </a:pPr>
          <a:r>
            <a:rPr lang="en-GB" sz="1100" b="0" i="0">
              <a:solidFill>
                <a:schemeClr val="dk1"/>
              </a:solidFill>
              <a:effectLst/>
              <a:latin typeface="+mn-lt"/>
              <a:ea typeface="+mn-ea"/>
              <a:cs typeface="+mn-cs"/>
            </a:rPr>
            <a:t>Plant tree with twin softwood stakes,</a:t>
          </a:r>
          <a:r>
            <a:rPr lang="en-GB" sz="1100" b="0" i="0" baseline="0">
              <a:solidFill>
                <a:schemeClr val="dk1"/>
              </a:solidFill>
              <a:effectLst/>
              <a:latin typeface="+mn-lt"/>
              <a:ea typeface="+mn-ea"/>
              <a:cs typeface="+mn-cs"/>
            </a:rPr>
            <a:t> watering tube and mulch (includes labour).</a:t>
          </a:r>
        </a:p>
        <a:p>
          <a:pPr marL="171450" indent="-171450">
            <a:buFont typeface="Arial" panose="020B0604020202020204" pitchFamily="34" charset="0"/>
            <a:buChar char="•"/>
          </a:pPr>
          <a:r>
            <a:rPr lang="en-GB" sz="1100" b="0" i="0" baseline="0">
              <a:solidFill>
                <a:schemeClr val="dk1"/>
              </a:solidFill>
              <a:effectLst/>
              <a:latin typeface="+mn-lt"/>
              <a:ea typeface="+mn-ea"/>
              <a:cs typeface="+mn-cs"/>
            </a:rPr>
            <a:t>Supply of appropriate tree guard (you can detail your reasons for choosing specific tree guards in application form if you wish)</a:t>
          </a:r>
        </a:p>
        <a:p>
          <a:pPr marL="171450" indent="-171450">
            <a:buFont typeface="Arial" panose="020B0604020202020204" pitchFamily="34" charset="0"/>
            <a:buChar char="•"/>
          </a:pPr>
          <a:endParaRPr lang="en-GB" sz="1100" b="0" i="0" baseline="0">
            <a:solidFill>
              <a:schemeClr val="dk1"/>
            </a:solidFill>
            <a:effectLst/>
            <a:latin typeface="+mn-lt"/>
            <a:ea typeface="+mn-ea"/>
            <a:cs typeface="+mn-cs"/>
          </a:endParaRPr>
        </a:p>
        <a:p>
          <a:pPr marL="171450" indent="-171450">
            <a:buFont typeface="Arial" panose="020B0604020202020204" pitchFamily="34" charset="0"/>
            <a:buChar char="•"/>
          </a:pPr>
          <a:r>
            <a:rPr lang="en-GB" sz="1100" b="0" i="0" baseline="0">
              <a:solidFill>
                <a:schemeClr val="dk1"/>
              </a:solidFill>
              <a:effectLst/>
              <a:latin typeface="+mn-lt"/>
              <a:ea typeface="+mn-ea"/>
              <a:cs typeface="+mn-cs"/>
            </a:rPr>
            <a:t>(Feathers) </a:t>
          </a:r>
          <a:r>
            <a:rPr lang="en-GB" sz="1100">
              <a:solidFill>
                <a:schemeClr val="dk1"/>
              </a:solidFill>
              <a:effectLst/>
              <a:latin typeface="+mn-lt"/>
              <a:ea typeface="+mn-ea"/>
              <a:cs typeface="+mn-cs"/>
            </a:rPr>
            <a:t>Supply and plant small tree. </a:t>
          </a:r>
        </a:p>
        <a:p>
          <a:pPr marL="171450" indent="-171450">
            <a:buFont typeface="Arial" panose="020B0604020202020204" pitchFamily="34" charset="0"/>
            <a:buChar char="•"/>
          </a:pPr>
          <a:r>
            <a:rPr lang="en-GB" sz="1100">
              <a:solidFill>
                <a:schemeClr val="dk1"/>
              </a:solidFill>
              <a:effectLst/>
              <a:latin typeface="+mn-lt"/>
              <a:ea typeface="+mn-ea"/>
              <a:cs typeface="+mn-cs"/>
            </a:rPr>
            <a:t>Supply a 1.2m tube, treated softwood stake (as set out in the Forestry Commission guide to forest fencing), and labour.  </a:t>
          </a:r>
        </a:p>
        <a:p>
          <a:pPr marL="171450" indent="-171450">
            <a:buFont typeface="Arial" panose="020B0604020202020204" pitchFamily="34" charset="0"/>
            <a:buChar char="•"/>
          </a:pPr>
          <a:endParaRPr lang="en-GB" sz="1100" b="0" i="0" baseline="0">
            <a:solidFill>
              <a:schemeClr val="dk1"/>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GB" sz="1100" b="0" i="0" baseline="0">
              <a:solidFill>
                <a:schemeClr val="dk1"/>
              </a:solidFill>
              <a:effectLst/>
              <a:latin typeface="+mn-lt"/>
              <a:ea typeface="+mn-ea"/>
              <a:cs typeface="+mn-cs"/>
            </a:rPr>
            <a:t>(Whips) </a:t>
          </a:r>
          <a:r>
            <a:rPr lang="en-GB" sz="1100">
              <a:solidFill>
                <a:schemeClr val="dk1"/>
              </a:solidFill>
              <a:effectLst/>
              <a:latin typeface="+mn-lt"/>
              <a:ea typeface="+mn-ea"/>
              <a:cs typeface="+mn-cs"/>
            </a:rPr>
            <a:t>Supply and plant whip tree. </a:t>
          </a:r>
          <a:endParaRPr lang="en-GB" sz="1100" u="none">
            <a:solidFill>
              <a:schemeClr val="dk1"/>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GB" sz="1100" u="none">
              <a:solidFill>
                <a:schemeClr val="dk1"/>
              </a:solidFill>
              <a:effectLst/>
              <a:latin typeface="+mn-lt"/>
              <a:ea typeface="+mn-ea"/>
              <a:cs typeface="+mn-cs"/>
            </a:rPr>
            <a:t>Supply a 0.7m tree shelter, mulch, and labour.</a:t>
          </a:r>
          <a:br>
            <a:rPr lang="en-GB" sz="1100" b="0" i="0" baseline="0">
              <a:solidFill>
                <a:schemeClr val="dk1"/>
              </a:solidFill>
              <a:effectLst/>
              <a:latin typeface="+mn-lt"/>
              <a:ea typeface="+mn-ea"/>
              <a:cs typeface="+mn-cs"/>
            </a:rPr>
          </a:br>
          <a:endParaRPr lang="en-GB" sz="1100" b="0" i="0" baseline="0">
            <a:solidFill>
              <a:schemeClr val="dk1"/>
            </a:solidFill>
            <a:effectLst/>
            <a:latin typeface="+mn-lt"/>
            <a:ea typeface="+mn-ea"/>
            <a:cs typeface="+mn-cs"/>
          </a:endParaRPr>
        </a:p>
        <a:p>
          <a:pPr marL="171450" indent="-171450">
            <a:buFont typeface="Arial" panose="020B0604020202020204" pitchFamily="34" charset="0"/>
            <a:buChar char="•"/>
          </a:pPr>
          <a:r>
            <a:rPr lang="en-GB" sz="1100" b="1" i="0" baseline="0">
              <a:solidFill>
                <a:schemeClr val="dk1"/>
              </a:solidFill>
              <a:effectLst/>
              <a:latin typeface="+mn-lt"/>
              <a:ea typeface="+mn-ea"/>
              <a:cs typeface="+mn-cs"/>
            </a:rPr>
            <a:t>Maintenance costs should include:</a:t>
          </a:r>
        </a:p>
        <a:p>
          <a:pPr marL="171450" indent="-171450">
            <a:buFont typeface="Arial" panose="020B0604020202020204" pitchFamily="34" charset="0"/>
            <a:buChar char="•"/>
          </a:pPr>
          <a:r>
            <a:rPr lang="en-GB" sz="1100" b="0" i="0">
              <a:solidFill>
                <a:schemeClr val="dk1"/>
              </a:solidFill>
              <a:effectLst/>
              <a:latin typeface="+mn-lt"/>
              <a:ea typeface="+mn-ea"/>
              <a:cs typeface="+mn-cs"/>
            </a:rPr>
            <a:t>(Standards) Water young tree in pit via watering tube, applying a minimum of 60 litres per visit with 14 visits per season, weeding, tie and stake checking.</a:t>
          </a:r>
        </a:p>
        <a:p>
          <a:pPr marL="171450" indent="-171450">
            <a:buFont typeface="Arial" panose="020B0604020202020204" pitchFamily="34" charset="0"/>
            <a:buChar char="•"/>
          </a:pPr>
          <a:r>
            <a:rPr lang="en-GB" sz="1100" b="0" i="0" baseline="0">
              <a:solidFill>
                <a:schemeClr val="dk1"/>
              </a:solidFill>
              <a:effectLst/>
              <a:latin typeface="+mn-lt"/>
              <a:ea typeface="+mn-ea"/>
              <a:cs typeface="+mn-cs"/>
            </a:rPr>
            <a:t>(Whips and Feathers) Keep tree watered and carry out appropriate weed control.</a:t>
          </a:r>
          <a:br>
            <a:rPr lang="en-GB" sz="1100" b="0" i="0" baseline="0">
              <a:solidFill>
                <a:schemeClr val="dk1"/>
              </a:solidFill>
              <a:effectLst/>
              <a:latin typeface="+mn-lt"/>
              <a:ea typeface="+mn-ea"/>
              <a:cs typeface="+mn-cs"/>
            </a:rPr>
          </a:br>
          <a:endParaRPr lang="en-GB" sz="1100" baseline="0"/>
        </a:p>
        <a:p>
          <a:pPr marL="171450" indent="-171450">
            <a:buFont typeface="Arial" panose="020B0604020202020204" pitchFamily="34" charset="0"/>
            <a:buChar char="•"/>
          </a:pPr>
          <a:endParaRPr lang="en-GB" sz="1100" baseline="0"/>
        </a:p>
        <a:p>
          <a:pPr marL="171450" indent="-171450">
            <a:buFont typeface="Arial" panose="020B0604020202020204" pitchFamily="34" charset="0"/>
            <a:buChar char="•"/>
          </a:pPr>
          <a:endParaRPr lang="en-GB" sz="1100" baseline="0"/>
        </a:p>
        <a:p>
          <a:endParaRPr lang="en-GB"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264584</xdr:colOff>
      <xdr:row>0</xdr:row>
      <xdr:rowOff>169334</xdr:rowOff>
    </xdr:from>
    <xdr:to>
      <xdr:col>9</xdr:col>
      <xdr:colOff>10583</xdr:colOff>
      <xdr:row>18</xdr:row>
      <xdr:rowOff>148167</xdr:rowOff>
    </xdr:to>
    <xdr:sp macro="" textlink="">
      <xdr:nvSpPr>
        <xdr:cNvPr id="2" name="TextBox 1">
          <a:extLst>
            <a:ext uri="{FF2B5EF4-FFF2-40B4-BE49-F238E27FC236}">
              <a16:creationId xmlns:a16="http://schemas.microsoft.com/office/drawing/2014/main" id="{07D10225-CC50-4280-B794-D10F1D626E51}"/>
            </a:ext>
          </a:extLst>
        </xdr:cNvPr>
        <xdr:cNvSpPr txBox="1"/>
      </xdr:nvSpPr>
      <xdr:spPr>
        <a:xfrm>
          <a:off x="264584" y="169334"/>
          <a:ext cx="16668749" cy="3407833"/>
        </a:xfrm>
        <a:prstGeom prst="rect">
          <a:avLst/>
        </a:prstGeom>
        <a:solidFill>
          <a:schemeClr val="bg1">
            <a:lumMod val="8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HOW TO USE:</a:t>
          </a:r>
          <a:r>
            <a:rPr lang="en-GB" sz="1100" b="1" baseline="0"/>
            <a:t> </a:t>
          </a:r>
        </a:p>
        <a:p>
          <a:br>
            <a:rPr lang="en-GB" sz="1100" b="1" baseline="0"/>
          </a:br>
          <a:r>
            <a:rPr lang="en-GB" sz="1100" b="1" baseline="0"/>
            <a:t>Table 1A - Common Capital Costs 2022/23</a:t>
          </a:r>
        </a:p>
        <a:p>
          <a:r>
            <a:rPr lang="en-GB" sz="1100" b="1" baseline="0"/>
            <a:t>Use this table to detail unit quantity and cost of any items listed that you will use when carrying out planting in the financial year 2022/23</a:t>
          </a:r>
          <a:endParaRPr lang="en-GB" sz="1100" b="1"/>
        </a:p>
        <a:p>
          <a:pPr marL="171450" indent="-171450">
            <a:buFont typeface="Arial" panose="020B0604020202020204" pitchFamily="34" charset="0"/>
            <a:buChar char="•"/>
          </a:pPr>
          <a:r>
            <a:rPr lang="en-GB" sz="1100"/>
            <a:t>Fields</a:t>
          </a:r>
          <a:r>
            <a:rPr lang="en-GB" sz="1100" baseline="0"/>
            <a:t> to be completed are highlighted in yellow. </a:t>
          </a:r>
        </a:p>
        <a:p>
          <a:pPr marL="171450" indent="-171450">
            <a:buFont typeface="Arial" panose="020B0604020202020204" pitchFamily="34" charset="0"/>
            <a:buChar char="•"/>
          </a:pPr>
          <a:r>
            <a:rPr lang="en-GB" sz="1100" b="1"/>
            <a:t>Column</a:t>
          </a:r>
          <a:r>
            <a:rPr lang="en-GB" sz="1100" b="1" baseline="0"/>
            <a:t> A </a:t>
          </a:r>
          <a:r>
            <a:rPr lang="en-GB" sz="1100" baseline="0"/>
            <a:t>sets out some capital items that are fundable using LATF. </a:t>
          </a:r>
          <a:r>
            <a:rPr lang="en-GB" sz="1100" b="1" baseline="0"/>
            <a:t>Column B </a:t>
          </a:r>
          <a:r>
            <a:rPr lang="en-GB" sz="1100" b="0" baseline="0"/>
            <a:t>s</a:t>
          </a:r>
          <a:r>
            <a:rPr lang="en-GB" sz="1100" baseline="0"/>
            <a:t>ets out the unit used to calculate price (eg: price is per metre of fence). Enter the cost per unit in  </a:t>
          </a:r>
          <a:r>
            <a:rPr lang="en-GB" sz="1100" b="1" baseline="0"/>
            <a:t>Column C</a:t>
          </a:r>
          <a:r>
            <a:rPr lang="en-GB" sz="1100" baseline="0"/>
            <a:t> and the number of units you will need in </a:t>
          </a:r>
          <a:r>
            <a:rPr lang="en-GB" sz="1100" b="1" baseline="0"/>
            <a:t>Column D</a:t>
          </a:r>
          <a:r>
            <a:rPr lang="en-GB" sz="1100" baseline="0"/>
            <a:t>. </a:t>
          </a:r>
        </a:p>
        <a:p>
          <a:pPr marL="171450" indent="-171450">
            <a:buFont typeface="Arial" panose="020B0604020202020204" pitchFamily="34" charset="0"/>
            <a:buChar char="•"/>
          </a:pPr>
          <a:r>
            <a:rPr lang="en-GB" sz="1100" b="1" baseline="0"/>
            <a:t>Column E </a:t>
          </a:r>
          <a:r>
            <a:rPr lang="en-GB" sz="1100" baseline="0"/>
            <a:t>will be auto-calculated to give the total estimated cost of each item. </a:t>
          </a:r>
        </a:p>
        <a:p>
          <a:pPr marL="171450" indent="-171450">
            <a:buFont typeface="Arial" panose="020B0604020202020204" pitchFamily="34" charset="0"/>
            <a:buChar char="•"/>
          </a:pPr>
          <a:endParaRPr lang="en-GB" sz="1100" baseline="0"/>
        </a:p>
        <a:p>
          <a:pPr marL="0" indent="0">
            <a:buFont typeface="Arial" panose="020B0604020202020204" pitchFamily="34" charset="0"/>
            <a:buNone/>
          </a:pPr>
          <a:r>
            <a:rPr lang="en-GB" sz="1100" b="1" baseline="0"/>
            <a:t>Table 1B - Other Capital Costs</a:t>
          </a:r>
        </a:p>
        <a:p>
          <a:pPr marL="0" indent="0">
            <a:buFont typeface="Arial" panose="020B0604020202020204" pitchFamily="34" charset="0"/>
            <a:buNone/>
          </a:pPr>
          <a:r>
            <a:rPr lang="en-GB" sz="1100" b="1" baseline="0"/>
            <a:t>Use this table in the same way as the one above.</a:t>
          </a:r>
        </a:p>
        <a:p>
          <a:pPr marL="171450" indent="-171450">
            <a:buFont typeface="Arial" panose="020B0604020202020204" pitchFamily="34" charset="0"/>
            <a:buChar char="•"/>
          </a:pPr>
          <a:r>
            <a:rPr lang="en-GB" sz="1100" baseline="0"/>
            <a:t>Only enter capital items that you wish to use LATF funding to purchase - do not include any items you are paying for using matched funding. You can include these on the next tab.</a:t>
          </a:r>
          <a:endParaRPr lang="en-GB" sz="1100" b="1" baseline="0"/>
        </a:p>
        <a:p>
          <a:pPr marL="171450" indent="-171450">
            <a:buFont typeface="Arial" panose="020B0604020202020204" pitchFamily="34" charset="0"/>
            <a:buChar char="•"/>
          </a:pPr>
          <a:r>
            <a:rPr lang="en-GB" sz="1100" b="0" i="0" baseline="0">
              <a:solidFill>
                <a:schemeClr val="dk1"/>
              </a:solidFill>
              <a:effectLst/>
              <a:latin typeface="+mn-lt"/>
              <a:ea typeface="+mn-ea"/>
              <a:cs typeface="+mn-cs"/>
            </a:rPr>
            <a:t>Please check with your finance department as to what is considered a capital cost. Usually, capital costs are fixed, one time expenses. Salaried work and travel expenses cannot usually be paid for using capital funds.</a:t>
          </a:r>
          <a:br>
            <a:rPr lang="en-GB" sz="1100" b="0" i="0" baseline="0">
              <a:solidFill>
                <a:schemeClr val="dk1"/>
              </a:solidFill>
              <a:effectLst/>
              <a:latin typeface="+mn-lt"/>
              <a:ea typeface="+mn-ea"/>
              <a:cs typeface="+mn-cs"/>
            </a:rPr>
          </a:br>
          <a:endParaRPr lang="en-GB" sz="1100" b="0" i="0" baseline="0">
            <a:solidFill>
              <a:schemeClr val="dk1"/>
            </a:solidFill>
            <a:effectLst/>
            <a:latin typeface="+mn-lt"/>
            <a:ea typeface="+mn-ea"/>
            <a:cs typeface="+mn-cs"/>
          </a:endParaRPr>
        </a:p>
        <a:p>
          <a:r>
            <a:rPr lang="en-GB" sz="1100" b="1" baseline="0">
              <a:solidFill>
                <a:schemeClr val="dk1"/>
              </a:solidFill>
              <a:effectLst/>
              <a:latin typeface="+mn-lt"/>
              <a:ea typeface="+mn-ea"/>
              <a:cs typeface="+mn-cs"/>
            </a:rPr>
            <a:t>Table 2A - Common Capital Costs 2023/24</a:t>
          </a:r>
          <a:endParaRPr lang="en-GB" sz="1100" b="0" baseline="0">
            <a:solidFill>
              <a:schemeClr val="dk1"/>
            </a:solidFill>
            <a:effectLst/>
            <a:latin typeface="+mn-lt"/>
            <a:ea typeface="+mn-ea"/>
            <a:cs typeface="+mn-cs"/>
          </a:endParaRPr>
        </a:p>
        <a:p>
          <a:r>
            <a:rPr lang="en-GB" sz="1100" b="1" baseline="0">
              <a:solidFill>
                <a:schemeClr val="dk1"/>
              </a:solidFill>
              <a:effectLst/>
              <a:latin typeface="+mn-lt"/>
              <a:ea typeface="+mn-ea"/>
              <a:cs typeface="+mn-cs"/>
            </a:rPr>
            <a:t>Use this table to detail unit quantity and cost of any items listed that you will use when carrying out planting in the financial year 2023/24</a:t>
          </a:r>
          <a:endParaRPr lang="en-GB">
            <a:effectLst/>
          </a:endParaRPr>
        </a:p>
        <a:p>
          <a:pPr marL="171450" indent="-171450">
            <a:buFont typeface="Arial" panose="020B0604020202020204" pitchFamily="34" charset="0"/>
            <a:buChar char="•"/>
          </a:pPr>
          <a:r>
            <a:rPr lang="en-GB" sz="1100" baseline="0"/>
            <a:t>Use it in the same way as Table 1A</a:t>
          </a:r>
        </a:p>
        <a:p>
          <a:pPr marL="171450" indent="-171450">
            <a:buFont typeface="Arial" panose="020B0604020202020204" pitchFamily="34" charset="0"/>
            <a:buChar char="•"/>
          </a:pPr>
          <a:endParaRPr lang="en-GB" sz="1100" baseline="0"/>
        </a:p>
        <a:p>
          <a:pPr marL="0" marR="0" lvl="0" indent="0" defTabSz="914400" eaLnBrk="1" fontAlgn="auto" latinLnBrk="0" hangingPunct="1">
            <a:lnSpc>
              <a:spcPct val="100000"/>
            </a:lnSpc>
            <a:spcBef>
              <a:spcPts val="0"/>
            </a:spcBef>
            <a:spcAft>
              <a:spcPts val="0"/>
            </a:spcAft>
            <a:buClrTx/>
            <a:buSzTx/>
            <a:buFont typeface="Arial" panose="020B0604020202020204" pitchFamily="34" charset="0"/>
            <a:buNone/>
            <a:tabLst/>
            <a:defRPr/>
          </a:pPr>
          <a:r>
            <a:rPr lang="en-GB" sz="1100" b="1" baseline="0">
              <a:solidFill>
                <a:schemeClr val="dk1"/>
              </a:solidFill>
              <a:effectLst/>
              <a:latin typeface="+mn-lt"/>
              <a:ea typeface="+mn-ea"/>
              <a:cs typeface="+mn-cs"/>
            </a:rPr>
            <a:t>Table 2B - Other Capital Costs</a:t>
          </a:r>
          <a:endParaRPr lang="en-GB">
            <a:effectLst/>
          </a:endParaRPr>
        </a:p>
        <a:p>
          <a:r>
            <a:rPr lang="en-GB" sz="1100" b="1" baseline="0">
              <a:solidFill>
                <a:schemeClr val="dk1"/>
              </a:solidFill>
              <a:effectLst/>
              <a:latin typeface="+mn-lt"/>
              <a:ea typeface="+mn-ea"/>
              <a:cs typeface="+mn-cs"/>
            </a:rPr>
            <a:t>Use this table in the same way as Table 2A, to detail additional capital items you will use when carrying out planting in the financial year 2023/24</a:t>
          </a:r>
          <a:endParaRPr lang="en-GB">
            <a:effectLst/>
          </a:endParaRPr>
        </a:p>
        <a:p>
          <a:endParaRPr lang="en-GB"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582083</xdr:colOff>
      <xdr:row>0</xdr:row>
      <xdr:rowOff>137586</xdr:rowOff>
    </xdr:from>
    <xdr:to>
      <xdr:col>6</xdr:col>
      <xdr:colOff>3407833</xdr:colOff>
      <xdr:row>16</xdr:row>
      <xdr:rowOff>1</xdr:rowOff>
    </xdr:to>
    <xdr:sp macro="" textlink="">
      <xdr:nvSpPr>
        <xdr:cNvPr id="2" name="TextBox 1">
          <a:extLst>
            <a:ext uri="{FF2B5EF4-FFF2-40B4-BE49-F238E27FC236}">
              <a16:creationId xmlns:a16="http://schemas.microsoft.com/office/drawing/2014/main" id="{B0F9F013-8FB8-4291-9C79-35C837E1BA01}"/>
            </a:ext>
          </a:extLst>
        </xdr:cNvPr>
        <xdr:cNvSpPr txBox="1"/>
      </xdr:nvSpPr>
      <xdr:spPr>
        <a:xfrm>
          <a:off x="582083" y="137586"/>
          <a:ext cx="14816667" cy="3841748"/>
        </a:xfrm>
        <a:prstGeom prst="rect">
          <a:avLst/>
        </a:prstGeom>
        <a:solidFill>
          <a:schemeClr val="bg1">
            <a:lumMod val="8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b="1"/>
            <a:t>HOW TO USE:</a:t>
          </a:r>
          <a:r>
            <a:rPr lang="en-GB" sz="1100" b="1" baseline="0"/>
            <a:t> </a:t>
          </a:r>
          <a:r>
            <a:rPr lang="en-GB" sz="1100" b="1" i="0" u="none" strike="noStrike">
              <a:solidFill>
                <a:schemeClr val="dk1"/>
              </a:solidFill>
              <a:effectLst/>
              <a:latin typeface="+mn-lt"/>
              <a:ea typeface="+mn-ea"/>
              <a:cs typeface="+mn-cs"/>
            </a:rPr>
            <a:t>Voluntary contributions and matched funding</a:t>
          </a:r>
          <a:r>
            <a:rPr lang="en-GB"/>
            <a:t> </a:t>
          </a:r>
        </a:p>
        <a:p>
          <a:pPr marL="0" marR="0" lvl="0" indent="0" defTabSz="914400" eaLnBrk="1" fontAlgn="auto" latinLnBrk="0" hangingPunct="1">
            <a:lnSpc>
              <a:spcPct val="100000"/>
            </a:lnSpc>
            <a:spcBef>
              <a:spcPts val="0"/>
            </a:spcBef>
            <a:spcAft>
              <a:spcPts val="0"/>
            </a:spcAft>
            <a:buClrTx/>
            <a:buSzTx/>
            <a:buFontTx/>
            <a:buNone/>
            <a:tabLst/>
            <a:defRPr/>
          </a:pPr>
          <a:endParaRPr lang="en-GB"/>
        </a:p>
        <a:p>
          <a:pPr marL="0" marR="0" lvl="0" indent="0" defTabSz="914400" eaLnBrk="1" fontAlgn="auto" latinLnBrk="0" hangingPunct="1">
            <a:lnSpc>
              <a:spcPct val="100000"/>
            </a:lnSpc>
            <a:spcBef>
              <a:spcPts val="0"/>
            </a:spcBef>
            <a:spcAft>
              <a:spcPts val="0"/>
            </a:spcAft>
            <a:buClrTx/>
            <a:buSzTx/>
            <a:buFontTx/>
            <a:buNone/>
            <a:tabLst/>
            <a:defRPr/>
          </a:pPr>
          <a:r>
            <a:rPr lang="en-GB" sz="1100" b="1" baseline="0"/>
            <a:t>Table 1 - Monetary Contributions</a:t>
          </a:r>
          <a:br>
            <a:rPr lang="en-GB" sz="1100" b="1" baseline="0"/>
          </a:br>
          <a:r>
            <a:rPr lang="en-GB" sz="1100" b="0" i="0" baseline="0">
              <a:solidFill>
                <a:schemeClr val="dk1"/>
              </a:solidFill>
              <a:effectLst/>
              <a:latin typeface="+mn-lt"/>
              <a:ea typeface="+mn-ea"/>
              <a:cs typeface="+mn-cs"/>
            </a:rPr>
            <a:t>Please enter here any monetary funding you are expecting to receive from external sources that will contribute to your project.</a:t>
          </a:r>
          <a:endParaRPr lang="en-GB" sz="1100" b="1"/>
        </a:p>
        <a:p>
          <a:pPr marL="171450" indent="-171450">
            <a:buFont typeface="Arial" panose="020B0604020202020204" pitchFamily="34" charset="0"/>
            <a:buChar char="•"/>
          </a:pPr>
          <a:r>
            <a:rPr lang="en-GB" sz="1100"/>
            <a:t>Fields</a:t>
          </a:r>
          <a:r>
            <a:rPr lang="en-GB" sz="1100" baseline="0"/>
            <a:t> to be completed are highlighted in yellow. </a:t>
          </a:r>
        </a:p>
        <a:p>
          <a:pPr marL="171450" indent="-171450">
            <a:buFont typeface="Arial" panose="020B0604020202020204" pitchFamily="34" charset="0"/>
            <a:buChar char="•"/>
          </a:pPr>
          <a:r>
            <a:rPr lang="en-GB" sz="1100" b="0"/>
            <a:t>Input the source of your funding into </a:t>
          </a:r>
          <a:r>
            <a:rPr lang="en-GB" sz="1100" b="1"/>
            <a:t>Column</a:t>
          </a:r>
          <a:r>
            <a:rPr lang="en-GB" sz="1100" b="1" baseline="0"/>
            <a:t> A</a:t>
          </a:r>
          <a:r>
            <a:rPr lang="en-GB" sz="1100" b="0" baseline="0"/>
            <a:t> eg: Exeter City Council.</a:t>
          </a:r>
          <a:r>
            <a:rPr lang="en-GB" sz="1100" baseline="0"/>
            <a:t> </a:t>
          </a:r>
        </a:p>
        <a:p>
          <a:pPr marL="171450" indent="-171450">
            <a:buFont typeface="Arial" panose="020B0604020202020204" pitchFamily="34" charset="0"/>
            <a:buChar char="•"/>
          </a:pPr>
          <a:r>
            <a:rPr lang="en-GB" sz="1100" b="0" baseline="0"/>
            <a:t>Input the amount of funding being contributed by this source into </a:t>
          </a:r>
          <a:r>
            <a:rPr lang="en-GB" sz="1100" b="1" baseline="0"/>
            <a:t>Column B</a:t>
          </a:r>
        </a:p>
        <a:p>
          <a:pPr marL="171450" indent="-171450">
            <a:buFont typeface="Arial" panose="020B0604020202020204" pitchFamily="34" charset="0"/>
            <a:buChar char="•"/>
          </a:pPr>
          <a:r>
            <a:rPr lang="en-GB" sz="1100" b="1" baseline="0"/>
            <a:t>Column C </a:t>
          </a:r>
          <a:r>
            <a:rPr lang="en-GB" sz="1100" baseline="0"/>
            <a:t>can be used to indicate whether this funding amount is fully confirmed as definite by the source.</a:t>
          </a:r>
        </a:p>
        <a:p>
          <a:pPr marL="171450" indent="-171450">
            <a:buFont typeface="Arial" panose="020B0604020202020204" pitchFamily="34" charset="0"/>
            <a:buChar char="•"/>
          </a:pPr>
          <a:r>
            <a:rPr lang="en-GB" sz="1100" baseline="0"/>
            <a:t>Briefly describe what you will use this funding for in </a:t>
          </a:r>
          <a:r>
            <a:rPr lang="en-GB" sz="1100" b="1" baseline="0"/>
            <a:t>Column D</a:t>
          </a:r>
          <a:r>
            <a:rPr lang="en-GB" sz="1100" baseline="0"/>
            <a:t>. Keep it relevant to the project. </a:t>
          </a:r>
          <a:br>
            <a:rPr lang="en-GB" sz="1100" baseline="0"/>
          </a:br>
          <a:r>
            <a:rPr lang="en-GB" sz="1100" baseline="0"/>
            <a:t>Use </a:t>
          </a:r>
          <a:r>
            <a:rPr lang="en-GB" sz="1100" b="1" baseline="0"/>
            <a:t>Column D </a:t>
          </a:r>
          <a:r>
            <a:rPr lang="en-GB" sz="1100" baseline="0"/>
            <a:t>to detail any conditions attached to the contribution. For instance, if the funding provided is on the condition that trees are planted in a particular location.</a:t>
          </a:r>
          <a:endParaRPr lang="en-GB" sz="1100" b="1" baseline="0"/>
        </a:p>
        <a:p>
          <a:pPr marL="171450" indent="-171450">
            <a:buFont typeface="Arial" panose="020B0604020202020204" pitchFamily="34" charset="0"/>
            <a:buChar char="•"/>
          </a:pPr>
          <a:r>
            <a:rPr lang="en-GB" sz="1100" b="0" i="0" baseline="0">
              <a:solidFill>
                <a:schemeClr val="dk1"/>
              </a:solidFill>
              <a:effectLst/>
              <a:latin typeface="+mn-lt"/>
              <a:ea typeface="+mn-ea"/>
              <a:cs typeface="+mn-cs"/>
            </a:rPr>
            <a:t>Please note that you may not use loaned money as matched funding.</a:t>
          </a:r>
          <a:endParaRPr lang="en-GB" sz="1100" baseline="0"/>
        </a:p>
        <a:p>
          <a:endParaRPr lang="en-GB" sz="1100"/>
        </a:p>
        <a:p>
          <a:r>
            <a:rPr lang="en-GB" sz="1100" b="1"/>
            <a:t>Table</a:t>
          </a:r>
          <a:r>
            <a:rPr lang="en-GB" sz="1100" b="1" baseline="0"/>
            <a:t> 2 - Contributions in Kind</a:t>
          </a:r>
        </a:p>
        <a:p>
          <a:r>
            <a:rPr lang="en-GB" sz="1100" b="0" i="0" u="none" strike="noStrike">
              <a:solidFill>
                <a:schemeClr val="dk1"/>
              </a:solidFill>
              <a:effectLst/>
              <a:latin typeface="+mn-lt"/>
              <a:ea typeface="+mn-ea"/>
              <a:cs typeface="+mn-cs"/>
            </a:rPr>
            <a:t>Please enter here any contributions in kind you are expecting to use as part of your project. These could be donated items or volunteer time.</a:t>
          </a:r>
          <a:endParaRPr lang="en-GB"/>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GB" sz="1100">
              <a:solidFill>
                <a:schemeClr val="dk1"/>
              </a:solidFill>
              <a:latin typeface="+mn-lt"/>
              <a:ea typeface="+mn-ea"/>
              <a:cs typeface="+mn-cs"/>
            </a:rPr>
            <a:t>Input the source of your funding into </a:t>
          </a:r>
          <a:r>
            <a:rPr lang="en-GB" sz="1100" b="1">
              <a:solidFill>
                <a:schemeClr val="dk1"/>
              </a:solidFill>
              <a:latin typeface="+mn-lt"/>
              <a:ea typeface="+mn-ea"/>
              <a:cs typeface="+mn-cs"/>
            </a:rPr>
            <a:t>Column A </a:t>
          </a:r>
          <a:r>
            <a:rPr lang="en-GB" sz="1100">
              <a:solidFill>
                <a:schemeClr val="dk1"/>
              </a:solidFill>
              <a:latin typeface="+mn-lt"/>
              <a:ea typeface="+mn-ea"/>
              <a:cs typeface="+mn-cs"/>
            </a:rPr>
            <a:t>eg: Exeter City Council</a:t>
          </a:r>
          <a:r>
            <a:rPr lang="en-GB" sz="1100" b="0" baseline="0">
              <a:solidFill>
                <a:schemeClr val="dk1"/>
              </a:solidFill>
              <a:effectLst/>
              <a:latin typeface="+mn-lt"/>
              <a:ea typeface="+mn-ea"/>
              <a:cs typeface="+mn-cs"/>
            </a:rPr>
            <a:t>.</a:t>
          </a:r>
          <a:r>
            <a:rPr lang="en-GB" sz="1100" baseline="0">
              <a:solidFill>
                <a:schemeClr val="dk1"/>
              </a:solidFill>
              <a:effectLst/>
              <a:latin typeface="+mn-lt"/>
              <a:ea typeface="+mn-ea"/>
              <a:cs typeface="+mn-cs"/>
            </a:rPr>
            <a:t> </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GB" sz="1100" baseline="0">
              <a:solidFill>
                <a:schemeClr val="dk1"/>
              </a:solidFill>
              <a:effectLst/>
              <a:latin typeface="+mn-lt"/>
              <a:ea typeface="+mn-ea"/>
              <a:cs typeface="+mn-cs"/>
            </a:rPr>
            <a:t>Use </a:t>
          </a:r>
          <a:r>
            <a:rPr lang="en-GB" sz="1100" b="1" baseline="0">
              <a:solidFill>
                <a:schemeClr val="dk1"/>
              </a:solidFill>
              <a:effectLst/>
              <a:latin typeface="+mn-lt"/>
              <a:ea typeface="+mn-ea"/>
              <a:cs typeface="+mn-cs"/>
            </a:rPr>
            <a:t>Column B </a:t>
          </a:r>
          <a:r>
            <a:rPr lang="en-GB" sz="1100" baseline="0">
              <a:solidFill>
                <a:schemeClr val="dk1"/>
              </a:solidFill>
              <a:effectLst/>
              <a:latin typeface="+mn-lt"/>
              <a:ea typeface="+mn-ea"/>
              <a:cs typeface="+mn-cs"/>
            </a:rPr>
            <a:t>to detail what is being contributed</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GB" sz="1100" b="1" baseline="0">
              <a:solidFill>
                <a:schemeClr val="dk1"/>
              </a:solidFill>
              <a:effectLst/>
              <a:latin typeface="+mn-lt"/>
              <a:ea typeface="+mn-ea"/>
              <a:cs typeface="+mn-cs"/>
            </a:rPr>
            <a:t>Column C </a:t>
          </a:r>
          <a:r>
            <a:rPr lang="en-GB" sz="1100" baseline="0">
              <a:solidFill>
                <a:schemeClr val="dk1"/>
              </a:solidFill>
              <a:effectLst/>
              <a:latin typeface="+mn-lt"/>
              <a:ea typeface="+mn-ea"/>
              <a:cs typeface="+mn-cs"/>
            </a:rPr>
            <a:t>can be used to detail the unit you have used to make your calculation - eg: hours of volunteer time.</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GB" sz="1100" baseline="0">
              <a:solidFill>
                <a:schemeClr val="dk1"/>
              </a:solidFill>
              <a:effectLst/>
              <a:latin typeface="+mn-lt"/>
              <a:ea typeface="+mn-ea"/>
              <a:cs typeface="+mn-cs"/>
            </a:rPr>
            <a:t>Use </a:t>
          </a:r>
          <a:r>
            <a:rPr lang="en-GB" sz="1100" b="1" baseline="0">
              <a:solidFill>
                <a:schemeClr val="dk1"/>
              </a:solidFill>
              <a:effectLst/>
              <a:latin typeface="+mn-lt"/>
              <a:ea typeface="+mn-ea"/>
              <a:cs typeface="+mn-cs"/>
            </a:rPr>
            <a:t>Column D </a:t>
          </a:r>
          <a:r>
            <a:rPr lang="en-GB" sz="1100" baseline="0">
              <a:solidFill>
                <a:schemeClr val="dk1"/>
              </a:solidFill>
              <a:effectLst/>
              <a:latin typeface="+mn-lt"/>
              <a:ea typeface="+mn-ea"/>
              <a:cs typeface="+mn-cs"/>
            </a:rPr>
            <a:t>to give an estimation of the value of this contribution, per specified unit. Your estimates should be realistic and you should detail how you have reached them in the Project Finances section of your application form. </a:t>
          </a:r>
          <a:r>
            <a:rPr lang="en-GB" sz="1100" b="0" i="0">
              <a:solidFill>
                <a:schemeClr val="dk1"/>
              </a:solidFill>
              <a:effectLst/>
              <a:latin typeface="+mn-lt"/>
              <a:ea typeface="+mn-ea"/>
              <a:cs typeface="+mn-cs"/>
            </a:rPr>
            <a:t>If you are including volunteer time, you may wish to calculate this using an appropriate average hourly rate for the type of work being undertaken, or base the calculation on an equivalent contractor quote.</a:t>
          </a:r>
          <a:r>
            <a:rPr lang="en-GB" sz="1100">
              <a:solidFill>
                <a:schemeClr val="dk1"/>
              </a:solidFill>
              <a:effectLst/>
              <a:latin typeface="+mn-lt"/>
              <a:ea typeface="+mn-ea"/>
              <a:cs typeface="+mn-cs"/>
            </a:rPr>
            <a:t> </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GB" sz="1100">
              <a:solidFill>
                <a:schemeClr val="dk1"/>
              </a:solidFill>
              <a:effectLst/>
              <a:latin typeface="+mn-lt"/>
              <a:ea typeface="+mn-ea"/>
              <a:cs typeface="+mn-cs"/>
            </a:rPr>
            <a:t>Use </a:t>
          </a:r>
          <a:r>
            <a:rPr lang="en-GB" sz="1100" b="1">
              <a:solidFill>
                <a:schemeClr val="dk1"/>
              </a:solidFill>
              <a:effectLst/>
              <a:latin typeface="+mn-lt"/>
              <a:ea typeface="+mn-ea"/>
              <a:cs typeface="+mn-cs"/>
            </a:rPr>
            <a:t>Column E </a:t>
          </a:r>
          <a:r>
            <a:rPr lang="en-GB" sz="1100">
              <a:solidFill>
                <a:schemeClr val="dk1"/>
              </a:solidFill>
              <a:effectLst/>
              <a:latin typeface="+mn-lt"/>
              <a:ea typeface="+mn-ea"/>
              <a:cs typeface="+mn-cs"/>
            </a:rPr>
            <a:t>to detail the number of units of this contribution.</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GB" sz="1100">
              <a:solidFill>
                <a:schemeClr val="dk1"/>
              </a:solidFill>
              <a:effectLst/>
              <a:latin typeface="+mn-lt"/>
              <a:ea typeface="+mn-ea"/>
              <a:cs typeface="+mn-cs"/>
            </a:rPr>
            <a:t>Column F will auto calculate</a:t>
          </a:r>
          <a:r>
            <a:rPr lang="en-GB" sz="1100" baseline="0">
              <a:solidFill>
                <a:schemeClr val="dk1"/>
              </a:solidFill>
              <a:effectLst/>
              <a:latin typeface="+mn-lt"/>
              <a:ea typeface="+mn-ea"/>
              <a:cs typeface="+mn-cs"/>
            </a:rPr>
            <a:t> the value of the contribution.</a:t>
          </a:r>
          <a:endParaRPr lang="en-GB" sz="1100">
            <a:solidFill>
              <a:schemeClr val="dk1"/>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GB" sz="1100">
            <a:effectLst/>
          </a:endParaRPr>
        </a:p>
        <a:p>
          <a:endParaRPr lang="en-GB"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h.Willmott\AppData\Local\Microsoft\Windows\Temporary%20Internet%20Files\Content.Outlook\GZMZ8947\UTCF%20application%20annex%20May%202019%20v1.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rban%20Tree%20Challenge%20Fund\Block%20bids\Reworked%20Annex'\SP_Thanet_Checked_21101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Sarah.Willmott\AppData\Local\Microsoft\Windows\Temporary%20Internet%20Files\Content.Outlook\GZMZ8947\Previous%20versions\UTCF_application_annex_original_v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1 - Project Details and Scoring"/>
      <sheetName val="2 - Planting Details"/>
      <sheetName val="3- Funding Details"/>
      <sheetName val="4 - Summary"/>
      <sheetName val="Species List"/>
      <sheetName val="Spacing Matrix"/>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1 - Project Details and Scoring"/>
      <sheetName val="2 - Planting Details"/>
      <sheetName val="3- Funding Details"/>
      <sheetName val="4 - Summary"/>
      <sheetName val="Species List"/>
      <sheetName val="Spacing Matrix"/>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1 - Project Details and Scoring"/>
      <sheetName val="2 - Planting Details"/>
      <sheetName val="3- Funding Details"/>
      <sheetName val="4 - Summary"/>
      <sheetName val="Species List"/>
      <sheetName val="Spacing Matrix"/>
      <sheetName val="Sheet2"/>
    </sheetNames>
    <sheetDataSet>
      <sheetData sheetId="0"/>
      <sheetData sheetId="1"/>
      <sheetData sheetId="2"/>
      <sheetData sheetId="3"/>
      <sheetData sheetId="4"/>
      <sheetData sheetId="5"/>
      <sheetData sheetId="6"/>
      <sheetData sheetId="7"/>
    </sheetDataSet>
  </externalBook>
</externalLink>
</file>

<file path=xl/persons/person.xml><?xml version="1.0" encoding="utf-8"?>
<personList xmlns="http://schemas.microsoft.com/office/spreadsheetml/2018/threadedcomments" xmlns:x="http://schemas.openxmlformats.org/spreadsheetml/2006/main">
  <person displayName="Leyden-Preece, Rhiannon" id="{DB79E05B-0E67-4A36-9DB9-72FB7D9C7BEE}" userId="S::rhiannon.leyden-preece@defra.gov.uk::5066e96c-c8b4-49f5-b6a9-41939d08fbfc" providerId="AD"/>
  <person displayName="Flack, Rosalind" id="{98FF885A-7990-4949-8DA1-24A540750CB2}" userId="S::rosalind.flack@forestrycommission.gov.uk::cc787978-78ac-4adf-9aaf-f70023a8c9bb"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F66" dT="2022-02-16T18:07:15.78" personId="{DB79E05B-0E67-4A36-9DB9-72FB7D9C7BEE}" id="{E671D4CD-FBA6-47B7-B054-E4041D53C939}">
    <text xml:space="preserve">Again, reflecting the comment I made on the totals, could we have essentially "total planting year 1", "total planting year 2" and "maintenance costs from year 2 onwards" </text>
  </threadedComment>
  <threadedComment ref="F66" dT="2022-02-17T13:22:47.73" personId="{98FF885A-7990-4949-8DA1-24A540750CB2}" id="{A681C990-4BFC-452F-AC6A-3171F6E26B10}" parentId="{E671D4CD-FBA6-47B7-B054-E4041D53C939}">
    <text>The difficulty here is that the maintenance payment for the second year if they have a two year planting period won't be the same as all the other years as they are claiming maintenance for less trees that year. What do you think about the way I've edited?</text>
  </threadedComment>
  <threadedComment ref="F66" dT="2022-02-17T13:57:33.99" personId="{DB79E05B-0E67-4A36-9DB9-72FB7D9C7BEE}" id="{82DA9637-7BC4-4711-AA11-25E85DCFE8E7}" parentId="{E671D4CD-FBA6-47B7-B054-E4041D53C939}">
    <text>Okay I see now! So could we have "maintenance year 2" and "maintenance year 3 onwards" - which would be the same for 1 year planting, but different for 2 year schemes?</text>
  </threadedComment>
</ThreadedComments>
</file>

<file path=xl/threadedComments/threadedComment2.xml><?xml version="1.0" encoding="utf-8"?>
<ThreadedComments xmlns="http://schemas.microsoft.com/office/spreadsheetml/2018/threadedcomments" xmlns:x="http://schemas.openxmlformats.org/spreadsheetml/2006/main">
  <threadedComment ref="B40" dT="2022-02-16T18:05:06.55" personId="{DB79E05B-0E67-4A36-9DB9-72FB7D9C7BEE}" id="{15EDC412-0EE7-4018-8B41-19C60F662D0F}">
    <text xml:space="preserve">Because these are examples, they're not included in the total. However I imagine quite a few LAs might delete these rows of their content and add their own stuff in. Could we make the unit estimation 0 for the examples, and extend the total to include the total estimated cost of item for the entire table? This will apply to all places where examples have been given.
</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3.xml"/><Relationship Id="rId4" Type="http://schemas.microsoft.com/office/2017/10/relationships/threadedComment" Target="../threadedComments/threadedComment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14"/>
  <sheetViews>
    <sheetView showGridLines="0" tabSelected="1" zoomScale="90" zoomScaleNormal="90" workbookViewId="0"/>
  </sheetViews>
  <sheetFormatPr defaultColWidth="0" defaultRowHeight="0" customHeight="1" zeroHeight="1" x14ac:dyDescent="0.25"/>
  <cols>
    <col min="1" max="1" width="2.7109375" style="9" customWidth="1"/>
    <col min="2" max="2" width="38.85546875" style="9" customWidth="1"/>
    <col min="3" max="3" width="51.42578125" style="9" customWidth="1"/>
    <col min="4" max="4" width="94.7109375" style="9" customWidth="1"/>
    <col min="5" max="5" width="24.28515625" style="11" customWidth="1"/>
    <col min="6" max="6" width="3" style="9" customWidth="1"/>
    <col min="7" max="16384" width="9.140625" style="9" hidden="1"/>
  </cols>
  <sheetData>
    <row r="1" spans="1:6" ht="105" customHeight="1" x14ac:dyDescent="0.25">
      <c r="A1"/>
      <c r="B1" s="70" t="s">
        <v>0</v>
      </c>
      <c r="C1" s="70"/>
      <c r="D1" s="11" t="s">
        <v>1</v>
      </c>
      <c r="F1"/>
    </row>
    <row r="2" spans="1:6" ht="48.75" customHeight="1" x14ac:dyDescent="0.25">
      <c r="A2"/>
      <c r="B2" s="71" t="s">
        <v>2</v>
      </c>
      <c r="C2" s="71"/>
      <c r="D2" s="71"/>
      <c r="F2"/>
    </row>
    <row r="3" spans="1:6" ht="48.75" customHeight="1" x14ac:dyDescent="0.25">
      <c r="A3"/>
      <c r="B3" s="71"/>
      <c r="C3" s="71"/>
      <c r="D3" s="71"/>
      <c r="F3"/>
    </row>
    <row r="4" spans="1:6" ht="48.75" customHeight="1" x14ac:dyDescent="0.25">
      <c r="A4"/>
      <c r="B4" s="71"/>
      <c r="C4" s="71"/>
      <c r="D4" s="71"/>
      <c r="F4"/>
    </row>
    <row r="5" spans="1:6" ht="48.75" customHeight="1" x14ac:dyDescent="0.25">
      <c r="A5"/>
      <c r="B5" s="71"/>
      <c r="C5" s="71"/>
      <c r="D5" s="71"/>
      <c r="F5"/>
    </row>
    <row r="6" spans="1:6" ht="48.75" customHeight="1" x14ac:dyDescent="0.25">
      <c r="A6"/>
      <c r="B6" s="71"/>
      <c r="C6" s="71"/>
      <c r="D6" s="71"/>
      <c r="F6"/>
    </row>
    <row r="7" spans="1:6" ht="48.75" customHeight="1" x14ac:dyDescent="0.25">
      <c r="A7"/>
      <c r="B7" s="71"/>
      <c r="C7" s="71"/>
      <c r="D7" s="71"/>
      <c r="F7"/>
    </row>
    <row r="8" spans="1:6" ht="48.75" customHeight="1" x14ac:dyDescent="0.25">
      <c r="A8"/>
      <c r="B8" s="71"/>
      <c r="C8" s="71"/>
      <c r="D8" s="71"/>
      <c r="F8"/>
    </row>
    <row r="9" spans="1:6" ht="137.25" customHeight="1" x14ac:dyDescent="0.25">
      <c r="A9"/>
      <c r="B9" s="71"/>
      <c r="C9" s="71"/>
      <c r="D9" s="71"/>
      <c r="F9"/>
    </row>
    <row r="10" spans="1:6" ht="2.25" customHeight="1" x14ac:dyDescent="0.25">
      <c r="A10"/>
      <c r="B10" s="71"/>
      <c r="C10" s="71"/>
      <c r="D10" s="71"/>
      <c r="F10"/>
    </row>
    <row r="11" spans="1:6" ht="15" hidden="1" customHeight="1" x14ac:dyDescent="0.25">
      <c r="A11"/>
      <c r="B11"/>
      <c r="C11"/>
      <c r="D11"/>
      <c r="F11"/>
    </row>
    <row r="12" spans="1:6" ht="15" customHeight="1" thickBot="1" x14ac:dyDescent="0.3">
      <c r="A12"/>
      <c r="B12"/>
      <c r="C12"/>
      <c r="D12"/>
      <c r="F12"/>
    </row>
    <row r="13" spans="1:6" ht="46.5" customHeight="1" thickBot="1" x14ac:dyDescent="0.3">
      <c r="A13"/>
      <c r="B13"/>
      <c r="C13"/>
      <c r="D13"/>
      <c r="E13" s="20" t="s">
        <v>3</v>
      </c>
      <c r="F13"/>
    </row>
    <row r="14" spans="1:6" ht="11.25" customHeight="1" x14ac:dyDescent="0.25">
      <c r="A14"/>
      <c r="B14"/>
      <c r="C14"/>
      <c r="D14"/>
      <c r="F14"/>
    </row>
  </sheetData>
  <sheetProtection algorithmName="SHA-512" hashValue="4ACl9T+ZHVAFn2BqD9sjSweW+k1o8LHPPvhA7CIVBk/3IzcuOxUFC5G0TmGcBkUixkfBEeCff4icNWr7UAgWTg==" saltValue="Z+6oAE5MqSS5ZY04Ojn6Uw==" spinCount="100000" sheet="1" objects="1" scenarios="1"/>
  <mergeCells count="2">
    <mergeCell ref="B1:C1"/>
    <mergeCell ref="B2:D10"/>
  </mergeCells>
  <hyperlinks>
    <hyperlink ref="E13" location="'Part 1 - Tree Costs'!A1" display="'Part 1 - Tree Costs'!A1" xr:uid="{2ABB28BE-7CF0-42E7-A5D8-3BEE8A3E2CBC}"/>
  </hyperlinks>
  <pageMargins left="0.70866141732283472" right="0.70866141732283472" top="0.74803149606299213" bottom="0.74803149606299213" header="0.31496062992125984" footer="0.31496062992125984"/>
  <pageSetup paperSize="9" scale="59" orientation="landscape" r:id="rId1"/>
  <headerFooter>
    <oddFooter>&amp;CUrban Tree Challenge Fund Application Form Annex - 2019/2020 - v1</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XFC137"/>
  <sheetViews>
    <sheetView showGridLines="0" zoomScale="80" zoomScaleNormal="80" workbookViewId="0">
      <selection activeCell="D32" sqref="D32"/>
    </sheetView>
  </sheetViews>
  <sheetFormatPr defaultColWidth="0" defaultRowHeight="15" zeroHeight="1" x14ac:dyDescent="0.25"/>
  <cols>
    <col min="1" max="1" width="3.140625" style="84" customWidth="1"/>
    <col min="2" max="2" width="60.42578125" style="84" customWidth="1"/>
    <col min="3" max="3" width="26.28515625" style="87" customWidth="1"/>
    <col min="4" max="4" width="34.42578125" style="125" customWidth="1"/>
    <col min="5" max="5" width="44" style="87" customWidth="1"/>
    <col min="6" max="6" width="30.85546875" style="125" customWidth="1"/>
    <col min="7" max="7" width="17.85546875" style="87" customWidth="1"/>
    <col min="8" max="8" width="15.42578125" style="87" customWidth="1"/>
    <col min="9" max="9" width="32.5703125" style="125" customWidth="1"/>
    <col min="10" max="10" width="30.140625" style="84" customWidth="1"/>
    <col min="11" max="11" width="4.28515625" style="84" customWidth="1"/>
    <col min="12" max="12" width="8.140625" style="87" hidden="1" customWidth="1"/>
    <col min="13" max="14" width="0" style="86" hidden="1"/>
    <col min="15" max="16379" width="5.7109375" style="87" hidden="1" customWidth="1"/>
    <col min="16380" max="16383" width="38" style="87" hidden="1" customWidth="1"/>
    <col min="16384" max="16384" width="2.140625" style="87" customWidth="1"/>
  </cols>
  <sheetData>
    <row r="1" spans="3:12" x14ac:dyDescent="0.25">
      <c r="C1" s="84"/>
      <c r="D1" s="85"/>
      <c r="E1" s="84"/>
      <c r="F1" s="85"/>
      <c r="G1" s="84"/>
      <c r="H1" s="84"/>
      <c r="I1" s="85"/>
      <c r="L1" s="84"/>
    </row>
    <row r="2" spans="3:12" x14ac:dyDescent="0.25">
      <c r="C2" s="84"/>
      <c r="D2" s="85"/>
      <c r="E2" s="84"/>
      <c r="F2" s="85"/>
      <c r="G2" s="84"/>
      <c r="H2" s="84"/>
      <c r="I2" s="85"/>
      <c r="L2" s="84"/>
    </row>
    <row r="3" spans="3:12" x14ac:dyDescent="0.25">
      <c r="C3" s="84"/>
      <c r="D3" s="85"/>
      <c r="E3" s="84"/>
      <c r="F3" s="85"/>
      <c r="G3" s="84"/>
      <c r="H3" s="84"/>
      <c r="I3" s="85"/>
      <c r="L3" s="84"/>
    </row>
    <row r="4" spans="3:12" x14ac:dyDescent="0.25">
      <c r="C4" s="84"/>
      <c r="D4" s="85"/>
      <c r="E4" s="84"/>
      <c r="F4" s="85"/>
      <c r="G4" s="84"/>
      <c r="H4" s="84"/>
      <c r="I4" s="85"/>
      <c r="L4" s="84"/>
    </row>
    <row r="5" spans="3:12" x14ac:dyDescent="0.25">
      <c r="C5" s="84"/>
      <c r="D5" s="85"/>
      <c r="E5" s="84"/>
      <c r="F5" s="85"/>
      <c r="G5" s="84"/>
      <c r="H5" s="84"/>
      <c r="I5" s="85"/>
      <c r="L5" s="84"/>
    </row>
    <row r="6" spans="3:12" x14ac:dyDescent="0.25">
      <c r="C6" s="84"/>
      <c r="D6" s="85"/>
      <c r="E6" s="84"/>
      <c r="F6" s="85"/>
      <c r="G6" s="84"/>
      <c r="H6" s="84"/>
      <c r="I6" s="85"/>
      <c r="L6" s="84"/>
    </row>
    <row r="7" spans="3:12" x14ac:dyDescent="0.25">
      <c r="C7" s="84"/>
      <c r="D7" s="85"/>
      <c r="E7" s="84"/>
      <c r="F7" s="85"/>
      <c r="G7" s="84"/>
      <c r="H7" s="84"/>
      <c r="I7" s="85"/>
      <c r="L7" s="84"/>
    </row>
    <row r="8" spans="3:12" x14ac:dyDescent="0.25">
      <c r="C8" s="84"/>
      <c r="D8" s="85"/>
      <c r="E8" s="84"/>
      <c r="F8" s="85"/>
      <c r="G8" s="84"/>
      <c r="H8" s="84"/>
      <c r="I8" s="85"/>
      <c r="L8" s="84"/>
    </row>
    <row r="9" spans="3:12" x14ac:dyDescent="0.25">
      <c r="C9" s="84"/>
      <c r="D9" s="85"/>
      <c r="E9" s="84"/>
      <c r="F9" s="85"/>
      <c r="G9" s="84"/>
      <c r="H9" s="84"/>
      <c r="I9" s="85"/>
      <c r="L9" s="84"/>
    </row>
    <row r="10" spans="3:12" x14ac:dyDescent="0.25">
      <c r="C10" s="84"/>
      <c r="D10" s="85"/>
      <c r="E10" s="84"/>
      <c r="F10" s="85"/>
      <c r="G10" s="84"/>
      <c r="H10" s="84"/>
      <c r="I10" s="85"/>
      <c r="L10" s="84"/>
    </row>
    <row r="11" spans="3:12" x14ac:dyDescent="0.25">
      <c r="C11" s="84"/>
      <c r="D11" s="85"/>
      <c r="E11" s="84"/>
      <c r="F11" s="85"/>
      <c r="G11" s="84"/>
      <c r="H11" s="84"/>
      <c r="I11" s="85"/>
      <c r="L11" s="84"/>
    </row>
    <row r="12" spans="3:12" x14ac:dyDescent="0.25">
      <c r="C12" s="84"/>
      <c r="D12" s="85"/>
      <c r="E12" s="84"/>
      <c r="F12" s="85"/>
      <c r="G12" s="84"/>
      <c r="H12" s="84"/>
      <c r="I12" s="85"/>
      <c r="L12" s="84"/>
    </row>
    <row r="13" spans="3:12" x14ac:dyDescent="0.25">
      <c r="C13" s="84"/>
      <c r="D13" s="85"/>
      <c r="E13" s="84"/>
      <c r="F13" s="85"/>
      <c r="G13" s="84"/>
      <c r="H13" s="84"/>
      <c r="I13" s="85"/>
      <c r="L13" s="84"/>
    </row>
    <row r="14" spans="3:12" x14ac:dyDescent="0.25">
      <c r="C14" s="84"/>
      <c r="D14" s="85"/>
      <c r="E14" s="84"/>
      <c r="F14" s="85"/>
      <c r="G14" s="84"/>
      <c r="H14" s="84"/>
      <c r="I14" s="85"/>
      <c r="L14" s="84"/>
    </row>
    <row r="15" spans="3:12" x14ac:dyDescent="0.25">
      <c r="C15" s="84"/>
      <c r="D15" s="85"/>
      <c r="E15" s="84"/>
      <c r="F15" s="85"/>
      <c r="G15" s="84"/>
      <c r="H15" s="84"/>
      <c r="I15" s="85"/>
      <c r="L15" s="84"/>
    </row>
    <row r="16" spans="3:12" x14ac:dyDescent="0.25">
      <c r="C16" s="84"/>
      <c r="D16" s="85"/>
      <c r="E16" s="84"/>
      <c r="F16" s="85"/>
      <c r="G16" s="84"/>
      <c r="H16" s="84"/>
      <c r="I16" s="85"/>
      <c r="L16" s="84"/>
    </row>
    <row r="17" spans="2:12" x14ac:dyDescent="0.25">
      <c r="C17" s="84"/>
      <c r="D17" s="85"/>
      <c r="E17" s="84"/>
      <c r="F17" s="85"/>
      <c r="G17" s="84"/>
      <c r="H17" s="84"/>
      <c r="I17" s="85"/>
      <c r="L17" s="84"/>
    </row>
    <row r="18" spans="2:12" x14ac:dyDescent="0.25">
      <c r="C18" s="84"/>
      <c r="D18" s="85"/>
      <c r="E18" s="84"/>
      <c r="F18" s="85"/>
      <c r="G18" s="84"/>
      <c r="H18" s="84"/>
      <c r="I18" s="85"/>
      <c r="L18" s="84"/>
    </row>
    <row r="19" spans="2:12" x14ac:dyDescent="0.25">
      <c r="C19" s="84"/>
      <c r="D19" s="85"/>
      <c r="E19" s="84"/>
      <c r="F19" s="85"/>
      <c r="G19" s="84"/>
      <c r="H19" s="84"/>
      <c r="I19" s="85"/>
      <c r="L19" s="84"/>
    </row>
    <row r="20" spans="2:12" x14ac:dyDescent="0.25">
      <c r="C20" s="84"/>
      <c r="D20" s="85"/>
      <c r="E20" s="84"/>
      <c r="F20" s="85"/>
      <c r="G20" s="84"/>
      <c r="H20" s="84"/>
      <c r="I20" s="85"/>
      <c r="L20" s="84"/>
    </row>
    <row r="21" spans="2:12" x14ac:dyDescent="0.25">
      <c r="C21" s="84"/>
      <c r="D21" s="85"/>
      <c r="E21" s="84"/>
      <c r="F21" s="85"/>
      <c r="G21" s="84"/>
      <c r="H21" s="84"/>
      <c r="I21" s="85"/>
      <c r="L21" s="84"/>
    </row>
    <row r="22" spans="2:12" x14ac:dyDescent="0.25">
      <c r="C22" s="84"/>
      <c r="D22" s="85"/>
      <c r="E22" s="84"/>
      <c r="F22" s="85"/>
      <c r="G22" s="84"/>
      <c r="H22" s="84"/>
      <c r="I22" s="85"/>
      <c r="L22" s="84"/>
    </row>
    <row r="23" spans="2:12" x14ac:dyDescent="0.25">
      <c r="C23" s="84"/>
      <c r="D23" s="85"/>
      <c r="E23" s="84"/>
      <c r="F23" s="85"/>
      <c r="G23" s="84"/>
      <c r="H23" s="84"/>
      <c r="I23" s="85"/>
      <c r="L23" s="84"/>
    </row>
    <row r="24" spans="2:12" x14ac:dyDescent="0.25">
      <c r="C24" s="84"/>
      <c r="D24" s="85"/>
      <c r="E24" s="84"/>
      <c r="F24" s="85"/>
      <c r="G24" s="84"/>
      <c r="H24" s="84"/>
      <c r="I24" s="85"/>
      <c r="L24" s="84"/>
    </row>
    <row r="25" spans="2:12" x14ac:dyDescent="0.25">
      <c r="C25" s="84"/>
      <c r="D25" s="85"/>
      <c r="E25" s="84"/>
      <c r="F25" s="85"/>
      <c r="G25" s="84"/>
      <c r="H25" s="84"/>
      <c r="I25" s="85"/>
      <c r="L25" s="84"/>
    </row>
    <row r="26" spans="2:12" x14ac:dyDescent="0.25">
      <c r="C26" s="84"/>
      <c r="D26" s="85"/>
      <c r="E26" s="84"/>
      <c r="F26" s="85"/>
      <c r="G26" s="84"/>
      <c r="H26" s="84"/>
      <c r="I26" s="85"/>
      <c r="L26" s="84"/>
    </row>
    <row r="27" spans="2:12" ht="55.5" customHeight="1" x14ac:dyDescent="0.25">
      <c r="B27" s="88" t="s">
        <v>4</v>
      </c>
      <c r="C27" s="89"/>
      <c r="D27" s="89"/>
      <c r="E27" s="89"/>
      <c r="F27" s="89"/>
      <c r="G27" s="84"/>
      <c r="H27" s="84"/>
      <c r="I27" s="85"/>
      <c r="L27" s="84"/>
    </row>
    <row r="28" spans="2:12" ht="15" customHeight="1" x14ac:dyDescent="0.3">
      <c r="B28" s="90"/>
      <c r="C28" s="84"/>
      <c r="D28" s="85"/>
      <c r="E28" s="84"/>
      <c r="F28" s="85"/>
      <c r="G28" s="84"/>
      <c r="H28" s="84"/>
      <c r="I28" s="85"/>
      <c r="L28" s="84"/>
    </row>
    <row r="29" spans="2:12" s="84" customFormat="1" ht="14.45" customHeight="1" x14ac:dyDescent="0.2">
      <c r="B29" s="91" t="s">
        <v>5</v>
      </c>
      <c r="C29" s="92" t="s">
        <v>6</v>
      </c>
      <c r="D29" s="93" t="s">
        <v>7</v>
      </c>
      <c r="E29" s="92" t="s">
        <v>8</v>
      </c>
      <c r="F29" s="94" t="s">
        <v>9</v>
      </c>
      <c r="G29" s="95" t="s">
        <v>10</v>
      </c>
      <c r="H29" s="96"/>
      <c r="I29" s="93" t="s">
        <v>11</v>
      </c>
      <c r="J29" s="92" t="s">
        <v>12</v>
      </c>
    </row>
    <row r="30" spans="2:12" s="84" customFormat="1" ht="45" x14ac:dyDescent="0.2">
      <c r="B30" s="97" t="s">
        <v>13</v>
      </c>
      <c r="C30" s="98" t="s">
        <v>14</v>
      </c>
      <c r="D30" s="99" t="s">
        <v>15</v>
      </c>
      <c r="E30" s="100" t="s">
        <v>16</v>
      </c>
      <c r="F30" s="99" t="s">
        <v>17</v>
      </c>
      <c r="G30" s="101" t="s">
        <v>18</v>
      </c>
      <c r="H30" s="101"/>
      <c r="I30" s="102" t="s">
        <v>19</v>
      </c>
      <c r="J30" s="103" t="s">
        <v>20</v>
      </c>
    </row>
    <row r="31" spans="2:12" s="84" customFormat="1" ht="34.5" customHeight="1" x14ac:dyDescent="0.2">
      <c r="B31" s="104" t="s">
        <v>21</v>
      </c>
      <c r="C31" s="105" t="s">
        <v>22</v>
      </c>
      <c r="D31" s="106">
        <v>1.5</v>
      </c>
      <c r="E31" s="107">
        <v>250</v>
      </c>
      <c r="F31" s="38">
        <f>IF(D31="", "AUTO",D31*E31)</f>
        <v>375</v>
      </c>
      <c r="G31" s="108">
        <v>1.6</v>
      </c>
      <c r="H31" s="109" t="s">
        <v>23</v>
      </c>
      <c r="I31" s="110">
        <f>IF(D31="","AUTO",G31*E31)</f>
        <v>400</v>
      </c>
      <c r="J31" s="111">
        <f>IF(E31="","AUTO",F31/I31)</f>
        <v>0.9375</v>
      </c>
    </row>
    <row r="32" spans="2:12" s="84" customFormat="1" ht="32.1" customHeight="1" x14ac:dyDescent="0.2">
      <c r="B32" s="112" t="s">
        <v>24</v>
      </c>
      <c r="C32" s="113" t="s">
        <v>22</v>
      </c>
      <c r="D32" s="41"/>
      <c r="E32" s="13"/>
      <c r="F32" s="39" t="str">
        <f>IF(D32="", "AUTO",D32*E32)</f>
        <v>AUTO</v>
      </c>
      <c r="G32" s="114">
        <v>270.44</v>
      </c>
      <c r="H32" s="115" t="s">
        <v>23</v>
      </c>
      <c r="I32" s="39" t="str">
        <f>IF(D32="","AUTO",G32*E32)</f>
        <v>AUTO</v>
      </c>
      <c r="J32" s="44" t="str">
        <f t="shared" ref="J32:J40" si="0">IF(E32="","AUTO",F32/I32)</f>
        <v>AUTO</v>
      </c>
    </row>
    <row r="33" spans="2:10" s="84" customFormat="1" ht="33" customHeight="1" x14ac:dyDescent="0.2">
      <c r="B33" s="116" t="s">
        <v>25</v>
      </c>
      <c r="C33" s="113" t="s">
        <v>22</v>
      </c>
      <c r="D33" s="41"/>
      <c r="E33" s="15" t="str">
        <f>IF(E32="","AUTO",E32*1)</f>
        <v>AUTO</v>
      </c>
      <c r="F33" s="39" t="str">
        <f>IF(D33="", "AUTO",D33*E33)</f>
        <v>AUTO</v>
      </c>
      <c r="G33" s="114">
        <v>189</v>
      </c>
      <c r="H33" s="115" t="s">
        <v>23</v>
      </c>
      <c r="I33" s="39" t="str">
        <f>IF(D33="","AUTO",G33*E33)</f>
        <v>AUTO</v>
      </c>
      <c r="J33" s="44" t="str">
        <f>IF(E33="AUTO","AUTO",F33/I33)</f>
        <v>AUTO</v>
      </c>
    </row>
    <row r="34" spans="2:10" s="84" customFormat="1" ht="32.1" customHeight="1" x14ac:dyDescent="0.2">
      <c r="B34" s="116" t="s">
        <v>26</v>
      </c>
      <c r="C34" s="113" t="s">
        <v>22</v>
      </c>
      <c r="D34" s="39" t="str">
        <f>IF(D33="","AUTO",D33*1)</f>
        <v>AUTO</v>
      </c>
      <c r="E34" s="15" t="str">
        <f>IF(E32="","AUTO",E32*1)</f>
        <v>AUTO</v>
      </c>
      <c r="F34" s="39" t="str">
        <f>IF(D34="AUTO", "AUTO",D34*E34)</f>
        <v>AUTO</v>
      </c>
      <c r="G34" s="114">
        <v>189</v>
      </c>
      <c r="H34" s="117" t="s">
        <v>23</v>
      </c>
      <c r="I34" s="39" t="str">
        <f>IF(D34="AUTO","AUTO",G34*E34)</f>
        <v>AUTO</v>
      </c>
      <c r="J34" s="44" t="str">
        <f t="shared" ref="J34:J35" si="1">IF(E34="AUTO","AUTO",F34/I34)</f>
        <v>AUTO</v>
      </c>
    </row>
    <row r="35" spans="2:10" s="84" customFormat="1" ht="31.7" customHeight="1" x14ac:dyDescent="0.2">
      <c r="B35" s="116" t="s">
        <v>27</v>
      </c>
      <c r="C35" s="113" t="s">
        <v>22</v>
      </c>
      <c r="D35" s="39" t="str">
        <f>IF(D33="","AUTO",D33*1)</f>
        <v>AUTO</v>
      </c>
      <c r="E35" s="15" t="str">
        <f>IF(E32="","AUTO",E32*1)</f>
        <v>AUTO</v>
      </c>
      <c r="F35" s="39" t="str">
        <f>IF(D35="AUTO", "AUTO",D35*E35)</f>
        <v>AUTO</v>
      </c>
      <c r="G35" s="114">
        <v>189</v>
      </c>
      <c r="H35" s="115" t="s">
        <v>23</v>
      </c>
      <c r="I35" s="39" t="str">
        <f>IF(D35="AUTO","AUTO",G35*E35)</f>
        <v>AUTO</v>
      </c>
      <c r="J35" s="44" t="str">
        <f t="shared" si="1"/>
        <v>AUTO</v>
      </c>
    </row>
    <row r="36" spans="2:10" s="84" customFormat="1" ht="31.7" customHeight="1" x14ac:dyDescent="0.2">
      <c r="B36" s="118" t="s">
        <v>28</v>
      </c>
      <c r="C36" s="113" t="s">
        <v>22</v>
      </c>
      <c r="D36" s="41"/>
      <c r="E36" s="16"/>
      <c r="F36" s="39" t="str">
        <f>IF(D36="", "AUTO",D36*E36)</f>
        <v>AUTO</v>
      </c>
      <c r="G36" s="114">
        <v>3.79</v>
      </c>
      <c r="H36" s="115" t="s">
        <v>23</v>
      </c>
      <c r="I36" s="39" t="str">
        <f>IF(D36="","AUTO",G36*E36)</f>
        <v>AUTO</v>
      </c>
      <c r="J36" s="44" t="str">
        <f t="shared" si="0"/>
        <v>AUTO</v>
      </c>
    </row>
    <row r="37" spans="2:10" s="84" customFormat="1" ht="31.7" customHeight="1" x14ac:dyDescent="0.2">
      <c r="B37" s="119" t="s">
        <v>29</v>
      </c>
      <c r="C37" s="113" t="s">
        <v>22</v>
      </c>
      <c r="D37" s="42"/>
      <c r="E37" s="17" t="str">
        <f>IF(E36="","AUTO",E36*1)</f>
        <v>AUTO</v>
      </c>
      <c r="F37" s="40" t="str">
        <f>IF(D37="", "AUTO",D37*E37)</f>
        <v>AUTO</v>
      </c>
      <c r="G37" s="114">
        <v>0.14000000000000001</v>
      </c>
      <c r="H37" s="115" t="s">
        <v>23</v>
      </c>
      <c r="I37" s="39" t="str">
        <f>IF(D37="","AUTO",G37*E37)</f>
        <v>AUTO</v>
      </c>
      <c r="J37" s="44" t="str">
        <f>IF(E37="AUTO","AUTO",F37/I37)</f>
        <v>AUTO</v>
      </c>
    </row>
    <row r="38" spans="2:10" s="84" customFormat="1" ht="31.7" customHeight="1" x14ac:dyDescent="0.2">
      <c r="B38" s="116" t="s">
        <v>30</v>
      </c>
      <c r="C38" s="113" t="s">
        <v>22</v>
      </c>
      <c r="D38" s="40" t="str">
        <f>IF(D37="","AUTO",D37*1)</f>
        <v>AUTO</v>
      </c>
      <c r="E38" s="17" t="str">
        <f>IF(E36="","AUTO",E36*1)</f>
        <v>AUTO</v>
      </c>
      <c r="F38" s="40" t="str">
        <f>IF(D38="AUTO", "AUTO",D38*E38)</f>
        <v>AUTO</v>
      </c>
      <c r="G38" s="114">
        <v>0.14000000000000001</v>
      </c>
      <c r="H38" s="115" t="s">
        <v>23</v>
      </c>
      <c r="I38" s="39" t="str">
        <f>IF(D38="AUTO","AUTO",G38*E38)</f>
        <v>AUTO</v>
      </c>
      <c r="J38" s="44" t="str">
        <f t="shared" ref="J38:J39" si="2">IF(E38="AUTO","AUTO",F38/I38)</f>
        <v>AUTO</v>
      </c>
    </row>
    <row r="39" spans="2:10" s="84" customFormat="1" ht="31.7" customHeight="1" x14ac:dyDescent="0.2">
      <c r="B39" s="116" t="s">
        <v>31</v>
      </c>
      <c r="C39" s="113" t="s">
        <v>22</v>
      </c>
      <c r="D39" s="40" t="str">
        <f>IF(D37="","AUTO",D37*1)</f>
        <v>AUTO</v>
      </c>
      <c r="E39" s="17" t="str">
        <f>IF(E36="","AUTO",E36*1)</f>
        <v>AUTO</v>
      </c>
      <c r="F39" s="40" t="str">
        <f>IF(D39="AUTO", "AUTO",D39*E39)</f>
        <v>AUTO</v>
      </c>
      <c r="G39" s="114">
        <v>0.14000000000000001</v>
      </c>
      <c r="H39" s="115" t="s">
        <v>23</v>
      </c>
      <c r="I39" s="39" t="str">
        <f>IF(D39="AUTO","AUTO",G39*E39)</f>
        <v>AUTO</v>
      </c>
      <c r="J39" s="44" t="str">
        <f t="shared" si="2"/>
        <v>AUTO</v>
      </c>
    </row>
    <row r="40" spans="2:10" s="84" customFormat="1" ht="31.7" customHeight="1" x14ac:dyDescent="0.2">
      <c r="B40" s="112" t="s">
        <v>32</v>
      </c>
      <c r="C40" s="113" t="s">
        <v>22</v>
      </c>
      <c r="D40" s="41"/>
      <c r="E40" s="14"/>
      <c r="F40" s="40" t="str">
        <f>IF(D40="", "AUTO",D40*E40)</f>
        <v>AUTO</v>
      </c>
      <c r="G40" s="114">
        <v>2.29</v>
      </c>
      <c r="H40" s="115" t="s">
        <v>23</v>
      </c>
      <c r="I40" s="39" t="str">
        <f>IF(D40="","AUTO",G40*E40)</f>
        <v>AUTO</v>
      </c>
      <c r="J40" s="44" t="str">
        <f t="shared" si="0"/>
        <v>AUTO</v>
      </c>
    </row>
    <row r="41" spans="2:10" s="84" customFormat="1" ht="31.7" customHeight="1" x14ac:dyDescent="0.2">
      <c r="B41" s="116" t="s">
        <v>33</v>
      </c>
      <c r="C41" s="113" t="s">
        <v>22</v>
      </c>
      <c r="D41" s="41"/>
      <c r="E41" s="17" t="str">
        <f>IF(E40="","AUTO",E40*1)</f>
        <v>AUTO</v>
      </c>
      <c r="F41" s="40" t="str">
        <f>IF(D41="", "AUTO",D41*E41)</f>
        <v>AUTO</v>
      </c>
      <c r="G41" s="114">
        <v>0.14000000000000001</v>
      </c>
      <c r="H41" s="115" t="s">
        <v>23</v>
      </c>
      <c r="I41" s="39" t="str">
        <f>IF(D41="","AUTO",G41*E41)</f>
        <v>AUTO</v>
      </c>
      <c r="J41" s="44" t="str">
        <f>IF(E41="AUTO","AUTO",F41/I41)</f>
        <v>AUTO</v>
      </c>
    </row>
    <row r="42" spans="2:10" s="84" customFormat="1" ht="31.7" customHeight="1" x14ac:dyDescent="0.2">
      <c r="B42" s="116" t="s">
        <v>34</v>
      </c>
      <c r="C42" s="113" t="s">
        <v>22</v>
      </c>
      <c r="D42" s="40" t="str">
        <f>IF(D41="","AUTO",D41*1)</f>
        <v>AUTO</v>
      </c>
      <c r="E42" s="17" t="str">
        <f>IF(E40="","AUTO",E40*1)</f>
        <v>AUTO</v>
      </c>
      <c r="F42" s="40" t="str">
        <f>IF(D42="AUTO", "AUTO",D42*E42)</f>
        <v>AUTO</v>
      </c>
      <c r="G42" s="114">
        <v>0.14000000000000001</v>
      </c>
      <c r="H42" s="115" t="s">
        <v>23</v>
      </c>
      <c r="I42" s="39" t="str">
        <f>IF(D42="AUTO","AUTO",G42*E42)</f>
        <v>AUTO</v>
      </c>
      <c r="J42" s="44" t="str">
        <f t="shared" ref="J42:J43" si="3">IF(E42="AUTO","AUTO",F42/I42)</f>
        <v>AUTO</v>
      </c>
    </row>
    <row r="43" spans="2:10" s="84" customFormat="1" ht="31.7" customHeight="1" x14ac:dyDescent="0.2">
      <c r="B43" s="116" t="s">
        <v>35</v>
      </c>
      <c r="C43" s="113" t="s">
        <v>22</v>
      </c>
      <c r="D43" s="40" t="str">
        <f>IF(D41="","AUTO",D41*1)</f>
        <v>AUTO</v>
      </c>
      <c r="E43" s="17" t="str">
        <f>IF(E40="","AUTO",E40*1)</f>
        <v>AUTO</v>
      </c>
      <c r="F43" s="40" t="str">
        <f>IF(D43="AUTO", "AUTO",D43*E43)</f>
        <v>AUTO</v>
      </c>
      <c r="G43" s="114">
        <v>0.14000000000000001</v>
      </c>
      <c r="H43" s="115" t="s">
        <v>23</v>
      </c>
      <c r="I43" s="39" t="str">
        <f>IF(D43="AUTO","AUTO",G43*E43)</f>
        <v>AUTO</v>
      </c>
      <c r="J43" s="44" t="str">
        <f t="shared" si="3"/>
        <v>AUTO</v>
      </c>
    </row>
    <row r="44" spans="2:10" s="84" customFormat="1" ht="31.7" customHeight="1" x14ac:dyDescent="0.2">
      <c r="D44" s="85"/>
      <c r="F44" s="85"/>
      <c r="I44" s="85"/>
    </row>
    <row r="45" spans="2:10" s="84" customFormat="1" ht="54.75" customHeight="1" x14ac:dyDescent="0.3">
      <c r="B45" s="88" t="s">
        <v>36</v>
      </c>
      <c r="C45" s="88"/>
      <c r="D45" s="88"/>
      <c r="E45" s="88"/>
      <c r="F45" s="88"/>
      <c r="G45" s="120"/>
      <c r="I45" s="85"/>
    </row>
    <row r="46" spans="2:10" s="84" customFormat="1" ht="13.7" customHeight="1" x14ac:dyDescent="0.3">
      <c r="B46" s="121"/>
      <c r="C46" s="121"/>
      <c r="D46" s="122"/>
      <c r="E46" s="121"/>
      <c r="F46" s="122"/>
      <c r="I46" s="85"/>
    </row>
    <row r="47" spans="2:10" s="84" customFormat="1" ht="16.5" customHeight="1" x14ac:dyDescent="0.2">
      <c r="B47" s="91" t="s">
        <v>5</v>
      </c>
      <c r="C47" s="92" t="s">
        <v>6</v>
      </c>
      <c r="D47" s="93" t="s">
        <v>7</v>
      </c>
      <c r="E47" s="92" t="s">
        <v>8</v>
      </c>
      <c r="F47" s="94" t="s">
        <v>9</v>
      </c>
      <c r="G47" s="95" t="s">
        <v>10</v>
      </c>
      <c r="H47" s="96"/>
      <c r="I47" s="93" t="s">
        <v>11</v>
      </c>
      <c r="J47" s="92" t="s">
        <v>12</v>
      </c>
    </row>
    <row r="48" spans="2:10" s="84" customFormat="1" ht="45" x14ac:dyDescent="0.2">
      <c r="B48" s="97" t="s">
        <v>13</v>
      </c>
      <c r="C48" s="98" t="s">
        <v>14</v>
      </c>
      <c r="D48" s="99" t="s">
        <v>15</v>
      </c>
      <c r="E48" s="100" t="s">
        <v>16</v>
      </c>
      <c r="F48" s="99" t="s">
        <v>17</v>
      </c>
      <c r="G48" s="101" t="s">
        <v>18</v>
      </c>
      <c r="H48" s="101"/>
      <c r="I48" s="102" t="s">
        <v>19</v>
      </c>
      <c r="J48" s="103" t="s">
        <v>20</v>
      </c>
    </row>
    <row r="49" spans="2:24" s="84" customFormat="1" ht="31.7" customHeight="1" x14ac:dyDescent="0.2">
      <c r="B49" s="104" t="s">
        <v>21</v>
      </c>
      <c r="C49" s="105" t="s">
        <v>22</v>
      </c>
      <c r="D49" s="106">
        <v>1.5</v>
      </c>
      <c r="E49" s="107">
        <v>250</v>
      </c>
      <c r="F49" s="38">
        <f>IF(D49="", "AUTO",D49*E49)</f>
        <v>375</v>
      </c>
      <c r="G49" s="108">
        <v>1.6</v>
      </c>
      <c r="H49" s="109" t="s">
        <v>23</v>
      </c>
      <c r="I49" s="110">
        <f>IF(D49="","AUTO",G49*E49)</f>
        <v>400</v>
      </c>
      <c r="J49" s="111">
        <f>IF(E49="","AUTO",F49/I49)</f>
        <v>0.9375</v>
      </c>
    </row>
    <row r="50" spans="2:24" s="84" customFormat="1" ht="31.7" customHeight="1" x14ac:dyDescent="0.2">
      <c r="B50" s="112" t="s">
        <v>37</v>
      </c>
      <c r="C50" s="113" t="s">
        <v>22</v>
      </c>
      <c r="D50" s="41"/>
      <c r="E50" s="13"/>
      <c r="F50" s="39" t="str">
        <f>IF(D50="", "AUTO",D50*E50)</f>
        <v>AUTO</v>
      </c>
      <c r="G50" s="114">
        <v>270.44</v>
      </c>
      <c r="H50" s="115" t="s">
        <v>23</v>
      </c>
      <c r="I50" s="39" t="str">
        <f>IF(D50="","AUTO",G50*E50)</f>
        <v>AUTO</v>
      </c>
      <c r="J50" s="44" t="str">
        <f>IF(E50="","AUTO",F50/I50)</f>
        <v>AUTO</v>
      </c>
    </row>
    <row r="51" spans="2:24" s="84" customFormat="1" ht="31.7" customHeight="1" x14ac:dyDescent="0.2">
      <c r="B51" s="116" t="s">
        <v>26</v>
      </c>
      <c r="C51" s="113" t="s">
        <v>22</v>
      </c>
      <c r="D51" s="41"/>
      <c r="E51" s="15" t="str">
        <f>IF(E50="","AUTO",E50*1)</f>
        <v>AUTO</v>
      </c>
      <c r="F51" s="39" t="str">
        <f>IF(D51="", "AUTO",D51*E51)</f>
        <v>AUTO</v>
      </c>
      <c r="G51" s="114">
        <v>189</v>
      </c>
      <c r="H51" s="115" t="s">
        <v>23</v>
      </c>
      <c r="I51" s="39" t="str">
        <f>IF(D51="","AUTO",G51*E51)</f>
        <v>AUTO</v>
      </c>
      <c r="J51" s="44" t="str">
        <f>IF(E51="AUTO","AUTO",F51/I51)</f>
        <v>AUTO</v>
      </c>
    </row>
    <row r="52" spans="2:24" s="84" customFormat="1" ht="31.7" customHeight="1" x14ac:dyDescent="0.2">
      <c r="B52" s="116" t="s">
        <v>27</v>
      </c>
      <c r="C52" s="113" t="s">
        <v>22</v>
      </c>
      <c r="D52" s="39" t="str">
        <f>IF(D51="","AUTO",D51*1)</f>
        <v>AUTO</v>
      </c>
      <c r="E52" s="15" t="str">
        <f>IF(E50="","AUTO",E50*1)</f>
        <v>AUTO</v>
      </c>
      <c r="F52" s="39" t="str">
        <f>IF(D52="AUTO", "AUTO",D52*E52)</f>
        <v>AUTO</v>
      </c>
      <c r="G52" s="114">
        <v>189</v>
      </c>
      <c r="H52" s="117" t="s">
        <v>23</v>
      </c>
      <c r="I52" s="39" t="str">
        <f>IF(D52="AUTO","AUTO",G52*E52)</f>
        <v>AUTO</v>
      </c>
      <c r="J52" s="44" t="str">
        <f t="shared" ref="J52:J53" si="4">IF(E52="AUTO","AUTO",F52/I52)</f>
        <v>AUTO</v>
      </c>
    </row>
    <row r="53" spans="2:24" s="84" customFormat="1" ht="31.7" customHeight="1" x14ac:dyDescent="0.2">
      <c r="B53" s="116" t="s">
        <v>38</v>
      </c>
      <c r="C53" s="113" t="s">
        <v>22</v>
      </c>
      <c r="D53" s="39" t="str">
        <f>IF(D51="","AUTO",D51*1)</f>
        <v>AUTO</v>
      </c>
      <c r="E53" s="15" t="str">
        <f>IF(E50="","AUTO",E50*1)</f>
        <v>AUTO</v>
      </c>
      <c r="F53" s="39" t="str">
        <f>IF(D53="AUTO", "AUTO",D53*E53)</f>
        <v>AUTO</v>
      </c>
      <c r="G53" s="114">
        <v>189</v>
      </c>
      <c r="H53" s="115" t="s">
        <v>23</v>
      </c>
      <c r="I53" s="39" t="str">
        <f>IF(D53="AUTO","AUTO",G53*E53)</f>
        <v>AUTO</v>
      </c>
      <c r="J53" s="44" t="str">
        <f t="shared" si="4"/>
        <v>AUTO</v>
      </c>
    </row>
    <row r="54" spans="2:24" s="84" customFormat="1" ht="31.7" customHeight="1" x14ac:dyDescent="0.2">
      <c r="B54" s="118" t="s">
        <v>39</v>
      </c>
      <c r="C54" s="113" t="s">
        <v>22</v>
      </c>
      <c r="D54" s="41"/>
      <c r="E54" s="16"/>
      <c r="F54" s="39" t="str">
        <f>IF(D54="", "AUTO",D54*E54)</f>
        <v>AUTO</v>
      </c>
      <c r="G54" s="114">
        <v>3.79</v>
      </c>
      <c r="H54" s="115" t="s">
        <v>23</v>
      </c>
      <c r="I54" s="39" t="str">
        <f>IF(D54="","AUTO",G54*E54)</f>
        <v>AUTO</v>
      </c>
      <c r="J54" s="44" t="str">
        <f t="shared" ref="J54:J58" si="5">IF(E54="","AUTO",F54/I54)</f>
        <v>AUTO</v>
      </c>
    </row>
    <row r="55" spans="2:24" s="84" customFormat="1" ht="31.7" customHeight="1" x14ac:dyDescent="0.2">
      <c r="B55" s="119" t="s">
        <v>30</v>
      </c>
      <c r="C55" s="113" t="s">
        <v>22</v>
      </c>
      <c r="D55" s="42"/>
      <c r="E55" s="17" t="str">
        <f>IF(E54="","AUTO",E54*1)</f>
        <v>AUTO</v>
      </c>
      <c r="F55" s="40" t="str">
        <f>IF(D55="", "AUTO",D55*E55)</f>
        <v>AUTO</v>
      </c>
      <c r="G55" s="114">
        <v>0.14000000000000001</v>
      </c>
      <c r="H55" s="115" t="s">
        <v>23</v>
      </c>
      <c r="I55" s="39" t="str">
        <f>IF(D55="","AUTO",G55*E55)</f>
        <v>AUTO</v>
      </c>
      <c r="J55" s="44" t="str">
        <f>IF(E55="AUTO","AUTO",F55/I55)</f>
        <v>AUTO</v>
      </c>
    </row>
    <row r="56" spans="2:24" s="84" customFormat="1" ht="31.7" customHeight="1" x14ac:dyDescent="0.2">
      <c r="B56" s="116" t="s">
        <v>31</v>
      </c>
      <c r="C56" s="113" t="s">
        <v>22</v>
      </c>
      <c r="D56" s="40" t="str">
        <f>IF(D55="","AUTO",D55*1)</f>
        <v>AUTO</v>
      </c>
      <c r="E56" s="17" t="str">
        <f>IF(E54="","AUTO",E54*1)</f>
        <v>AUTO</v>
      </c>
      <c r="F56" s="40" t="str">
        <f>IF(D56="AUTO", "AUTO",D56*E56)</f>
        <v>AUTO</v>
      </c>
      <c r="G56" s="114">
        <v>0.14000000000000001</v>
      </c>
      <c r="H56" s="115" t="s">
        <v>23</v>
      </c>
      <c r="I56" s="39" t="str">
        <f>IF(D56="AUTO","AUTO",G56*E56)</f>
        <v>AUTO</v>
      </c>
      <c r="J56" s="44" t="str">
        <f t="shared" ref="J56:J57" si="6">IF(E56="AUTO","AUTO",F56/I56)</f>
        <v>AUTO</v>
      </c>
    </row>
    <row r="57" spans="2:24" s="84" customFormat="1" ht="31.7" customHeight="1" x14ac:dyDescent="0.2">
      <c r="B57" s="116" t="s">
        <v>40</v>
      </c>
      <c r="C57" s="113" t="s">
        <v>22</v>
      </c>
      <c r="D57" s="40" t="str">
        <f>IF(D55="","AUTO",D55*1)</f>
        <v>AUTO</v>
      </c>
      <c r="E57" s="17" t="str">
        <f>IF(E54="","AUTO",E54*1)</f>
        <v>AUTO</v>
      </c>
      <c r="F57" s="40" t="str">
        <f>IF(D57="AUTO", "AUTO",D57*E57)</f>
        <v>AUTO</v>
      </c>
      <c r="G57" s="114">
        <v>0.14000000000000001</v>
      </c>
      <c r="H57" s="115" t="s">
        <v>23</v>
      </c>
      <c r="I57" s="39" t="str">
        <f>IF(D57="AUTO","AUTO",G57*E57)</f>
        <v>AUTO</v>
      </c>
      <c r="J57" s="44" t="str">
        <f t="shared" si="6"/>
        <v>AUTO</v>
      </c>
    </row>
    <row r="58" spans="2:24" s="84" customFormat="1" ht="31.7" customHeight="1" x14ac:dyDescent="0.2">
      <c r="B58" s="112" t="s">
        <v>41</v>
      </c>
      <c r="C58" s="113" t="s">
        <v>22</v>
      </c>
      <c r="D58" s="41"/>
      <c r="E58" s="14"/>
      <c r="F58" s="40" t="str">
        <f>IF(D58="", "AUTO",D58*E58)</f>
        <v>AUTO</v>
      </c>
      <c r="G58" s="114">
        <v>2.29</v>
      </c>
      <c r="H58" s="115" t="s">
        <v>23</v>
      </c>
      <c r="I58" s="39" t="str">
        <f>IF(D58="","AUTO",G58*E58)</f>
        <v>AUTO</v>
      </c>
      <c r="J58" s="44" t="str">
        <f t="shared" si="5"/>
        <v>AUTO</v>
      </c>
    </row>
    <row r="59" spans="2:24" s="84" customFormat="1" ht="31.7" customHeight="1" x14ac:dyDescent="0.2">
      <c r="B59" s="116" t="s">
        <v>34</v>
      </c>
      <c r="C59" s="113" t="s">
        <v>22</v>
      </c>
      <c r="D59" s="41"/>
      <c r="E59" s="17" t="str">
        <f>IF(E58="","AUTO",E58*1)</f>
        <v>AUTO</v>
      </c>
      <c r="F59" s="40" t="str">
        <f>IF(D59="", "AUTO",D59*E59)</f>
        <v>AUTO</v>
      </c>
      <c r="G59" s="114">
        <v>0.14000000000000001</v>
      </c>
      <c r="H59" s="115" t="s">
        <v>23</v>
      </c>
      <c r="I59" s="39" t="str">
        <f>IF(D59="","AUTO",G59*E59)</f>
        <v>AUTO</v>
      </c>
      <c r="J59" s="44" t="str">
        <f>IF(E59="AUTO","AUTO",F59/I59)</f>
        <v>AUTO</v>
      </c>
    </row>
    <row r="60" spans="2:24" s="84" customFormat="1" ht="31.7" customHeight="1" x14ac:dyDescent="0.2">
      <c r="B60" s="116" t="s">
        <v>35</v>
      </c>
      <c r="C60" s="113" t="s">
        <v>22</v>
      </c>
      <c r="D60" s="40" t="str">
        <f>IF(D59="","AUTO",D59*1)</f>
        <v>AUTO</v>
      </c>
      <c r="E60" s="17" t="str">
        <f>IF(E58="","AUTO",E58*1)</f>
        <v>AUTO</v>
      </c>
      <c r="F60" s="40" t="str">
        <f>IF(D60="AUTO", "AUTO",D60*E60)</f>
        <v>AUTO</v>
      </c>
      <c r="G60" s="114">
        <v>0.14000000000000001</v>
      </c>
      <c r="H60" s="115" t="s">
        <v>23</v>
      </c>
      <c r="I60" s="39" t="str">
        <f>IF(D60="AUTO","AUTO",G60*E60)</f>
        <v>AUTO</v>
      </c>
      <c r="J60" s="44" t="str">
        <f t="shared" ref="J60:J61" si="7">IF(E60="AUTO","AUTO",F60/I60)</f>
        <v>AUTO</v>
      </c>
    </row>
    <row r="61" spans="2:24" s="84" customFormat="1" ht="31.7" customHeight="1" x14ac:dyDescent="0.2">
      <c r="B61" s="116" t="s">
        <v>42</v>
      </c>
      <c r="C61" s="113" t="s">
        <v>22</v>
      </c>
      <c r="D61" s="40" t="str">
        <f>IF(D59="","AUTO",D59*1)</f>
        <v>AUTO</v>
      </c>
      <c r="E61" s="17" t="str">
        <f>IF(E58="","AUTO",E58*1)</f>
        <v>AUTO</v>
      </c>
      <c r="F61" s="40" t="str">
        <f>IF(D61="AUTO", "AUTO",D61*E61)</f>
        <v>AUTO</v>
      </c>
      <c r="G61" s="114">
        <v>0.14000000000000001</v>
      </c>
      <c r="H61" s="115" t="s">
        <v>23</v>
      </c>
      <c r="I61" s="39" t="str">
        <f>IF(D61="AUTO","AUTO",G61*E61)</f>
        <v>AUTO</v>
      </c>
      <c r="J61" s="44" t="str">
        <f t="shared" si="7"/>
        <v>AUTO</v>
      </c>
    </row>
    <row r="62" spans="2:24" s="84" customFormat="1" ht="31.7" customHeight="1" thickBot="1" x14ac:dyDescent="0.25">
      <c r="D62" s="85"/>
      <c r="F62" s="85"/>
      <c r="I62" s="85"/>
    </row>
    <row r="63" spans="2:24" ht="36" customHeight="1" thickBot="1" x14ac:dyDescent="0.25">
      <c r="B63" s="123" t="s">
        <v>43</v>
      </c>
      <c r="C63" s="124">
        <f>SUM(E32,E36,E40)</f>
        <v>0</v>
      </c>
      <c r="E63" s="126" t="s">
        <v>44</v>
      </c>
      <c r="F63" s="127">
        <f>SUM(F32,F36,F40)</f>
        <v>0</v>
      </c>
      <c r="M63" s="87"/>
      <c r="N63" s="84"/>
      <c r="O63" s="84"/>
      <c r="P63" s="84"/>
      <c r="Q63" s="84"/>
      <c r="R63" s="84"/>
      <c r="S63" s="84"/>
      <c r="T63" s="84"/>
      <c r="U63" s="84"/>
      <c r="V63" s="84"/>
      <c r="W63" s="84"/>
      <c r="X63" s="84"/>
    </row>
    <row r="64" spans="2:24" ht="36" customHeight="1" thickBot="1" x14ac:dyDescent="0.25">
      <c r="B64" s="123" t="s">
        <v>45</v>
      </c>
      <c r="C64" s="124">
        <f>SUM(E50,E54,E58)</f>
        <v>0</v>
      </c>
      <c r="E64" s="126" t="s">
        <v>144</v>
      </c>
      <c r="F64" s="127">
        <f>SUM(F50,F54,F58)</f>
        <v>0</v>
      </c>
      <c r="M64" s="87"/>
      <c r="N64" s="84"/>
      <c r="O64" s="84"/>
      <c r="P64" s="84"/>
      <c r="Q64" s="84"/>
      <c r="R64" s="84"/>
      <c r="S64" s="84"/>
      <c r="T64" s="84"/>
      <c r="U64" s="84"/>
      <c r="V64" s="84"/>
      <c r="W64" s="84"/>
      <c r="X64" s="84"/>
    </row>
    <row r="65" spans="2:25" ht="43.5" customHeight="1" thickBot="1" x14ac:dyDescent="0.25">
      <c r="B65" s="123" t="s">
        <v>46</v>
      </c>
      <c r="C65" s="124">
        <f>SUM(C63:C64)</f>
        <v>0</v>
      </c>
      <c r="E65" s="126" t="s">
        <v>146</v>
      </c>
      <c r="F65" s="127">
        <f>SUM(F33,F37,F41)</f>
        <v>0</v>
      </c>
      <c r="M65" s="87"/>
      <c r="N65" s="84"/>
      <c r="O65" s="84"/>
      <c r="P65" s="84"/>
      <c r="Q65" s="84"/>
      <c r="R65" s="84"/>
      <c r="S65" s="84"/>
      <c r="T65" s="84"/>
      <c r="U65" s="84"/>
      <c r="V65" s="84"/>
      <c r="W65" s="84"/>
      <c r="X65" s="84"/>
    </row>
    <row r="66" spans="2:25" ht="39.200000000000003" customHeight="1" thickBot="1" x14ac:dyDescent="0.25">
      <c r="E66" s="126" t="s">
        <v>145</v>
      </c>
      <c r="F66" s="127">
        <f>SUM(F33,F37,F41,F50,F54,F58)</f>
        <v>0</v>
      </c>
      <c r="I66" s="128"/>
      <c r="M66" s="87"/>
      <c r="N66" s="84"/>
      <c r="O66" s="84"/>
      <c r="P66" s="84"/>
      <c r="Q66" s="84"/>
      <c r="R66" s="84"/>
      <c r="S66" s="84"/>
      <c r="T66" s="84"/>
      <c r="U66" s="84"/>
      <c r="V66" s="84"/>
      <c r="W66" s="84"/>
      <c r="X66" s="84"/>
    </row>
    <row r="67" spans="2:25" ht="45.75" customHeight="1" thickBot="1" x14ac:dyDescent="0.25">
      <c r="E67" s="129" t="s">
        <v>47</v>
      </c>
      <c r="F67" s="130">
        <f>SUM(F34,F38,F42,F51,F55,F59)</f>
        <v>0</v>
      </c>
      <c r="J67" s="43" t="s">
        <v>48</v>
      </c>
      <c r="M67" s="87"/>
      <c r="N67" s="84"/>
      <c r="O67" s="84"/>
      <c r="P67" s="84"/>
      <c r="Q67" s="84"/>
      <c r="R67" s="84"/>
      <c r="S67" s="84"/>
      <c r="T67" s="84"/>
      <c r="U67" s="84"/>
      <c r="V67" s="84"/>
      <c r="W67" s="84"/>
      <c r="X67" s="84"/>
    </row>
    <row r="68" spans="2:25" ht="31.7" hidden="1" customHeight="1" x14ac:dyDescent="0.25">
      <c r="E68" s="129" t="s">
        <v>49</v>
      </c>
      <c r="F68" s="130">
        <f>SUM(F32:F43,F50:F61)</f>
        <v>0</v>
      </c>
      <c r="M68" s="87"/>
      <c r="N68" s="84"/>
      <c r="O68" s="84"/>
      <c r="P68" s="84"/>
      <c r="Q68" s="84"/>
      <c r="R68" s="84"/>
      <c r="S68" s="84"/>
      <c r="T68" s="84"/>
      <c r="U68" s="84"/>
      <c r="V68" s="84"/>
      <c r="W68" s="84"/>
      <c r="X68" s="84"/>
    </row>
    <row r="69" spans="2:25" ht="31.7" hidden="1" customHeight="1" x14ac:dyDescent="0.2">
      <c r="M69" s="87"/>
      <c r="N69" s="84"/>
      <c r="O69" s="84"/>
      <c r="P69" s="84"/>
      <c r="Q69" s="84"/>
      <c r="R69" s="84"/>
      <c r="S69" s="84"/>
      <c r="T69" s="84"/>
      <c r="U69" s="84"/>
      <c r="V69" s="84"/>
      <c r="W69" s="84"/>
      <c r="X69" s="84"/>
    </row>
    <row r="70" spans="2:25" ht="31.7" hidden="1" customHeight="1" x14ac:dyDescent="0.2">
      <c r="M70" s="87"/>
      <c r="N70" s="84"/>
      <c r="O70" s="84"/>
      <c r="P70" s="84"/>
      <c r="Q70" s="84"/>
      <c r="R70" s="84"/>
      <c r="S70" s="84"/>
      <c r="T70" s="84"/>
      <c r="U70" s="84"/>
      <c r="V70" s="84"/>
      <c r="W70" s="84"/>
      <c r="X70" s="84"/>
    </row>
    <row r="71" spans="2:25" ht="31.7" hidden="1" customHeight="1" x14ac:dyDescent="0.2">
      <c r="M71" s="87"/>
      <c r="N71" s="84"/>
      <c r="O71" s="84"/>
      <c r="P71" s="84"/>
      <c r="Q71" s="84"/>
      <c r="R71" s="84"/>
      <c r="S71" s="84"/>
      <c r="T71" s="84"/>
      <c r="U71" s="84"/>
      <c r="V71" s="84"/>
      <c r="W71" s="84"/>
      <c r="X71" s="84"/>
    </row>
    <row r="72" spans="2:25" ht="31.7" hidden="1" customHeight="1" x14ac:dyDescent="0.2">
      <c r="M72" s="87"/>
      <c r="N72" s="84"/>
      <c r="O72" s="84"/>
      <c r="P72" s="84"/>
      <c r="Q72" s="84"/>
      <c r="R72" s="84"/>
      <c r="S72" s="84"/>
      <c r="T72" s="84"/>
      <c r="U72" s="84"/>
      <c r="V72" s="84"/>
      <c r="W72" s="84"/>
      <c r="X72" s="84"/>
    </row>
    <row r="73" spans="2:25" ht="31.7" hidden="1" customHeight="1" x14ac:dyDescent="0.2">
      <c r="B73" s="131"/>
      <c r="M73" s="87"/>
      <c r="N73" s="84"/>
      <c r="O73" s="84"/>
      <c r="P73" s="84"/>
      <c r="Q73" s="84"/>
      <c r="R73" s="84"/>
      <c r="S73" s="84"/>
      <c r="T73" s="84"/>
      <c r="U73" s="84"/>
      <c r="V73" s="84"/>
      <c r="W73" s="84"/>
      <c r="X73" s="84"/>
    </row>
    <row r="74" spans="2:25" ht="31.7" hidden="1" customHeight="1" x14ac:dyDescent="0.2">
      <c r="D74" s="132"/>
      <c r="G74" s="12"/>
      <c r="H74" s="133"/>
      <c r="L74" s="134"/>
      <c r="M74" s="87"/>
      <c r="N74" s="87"/>
      <c r="O74" s="84"/>
      <c r="P74" s="84"/>
      <c r="Q74" s="84"/>
      <c r="R74" s="84"/>
      <c r="S74" s="84"/>
      <c r="T74" s="84"/>
      <c r="U74" s="84"/>
      <c r="V74" s="84"/>
      <c r="W74" s="84"/>
      <c r="X74" s="84"/>
      <c r="Y74" s="84"/>
    </row>
    <row r="75" spans="2:25" ht="31.7" hidden="1" customHeight="1" x14ac:dyDescent="0.2">
      <c r="F75" s="135"/>
      <c r="M75" s="87"/>
      <c r="N75" s="87"/>
      <c r="O75" s="84"/>
      <c r="P75" s="84"/>
      <c r="Q75" s="84"/>
      <c r="R75" s="84"/>
      <c r="S75" s="84"/>
      <c r="T75" s="84"/>
      <c r="U75" s="84"/>
      <c r="V75" s="84"/>
      <c r="W75" s="84"/>
      <c r="X75" s="84"/>
      <c r="Y75" s="84"/>
    </row>
    <row r="76" spans="2:25" ht="66.2" hidden="1" customHeight="1" x14ac:dyDescent="0.2">
      <c r="E76" s="133"/>
      <c r="M76" s="87"/>
      <c r="N76" s="87"/>
      <c r="O76" s="84"/>
      <c r="P76" s="84"/>
      <c r="Q76" s="84"/>
      <c r="R76" s="84"/>
      <c r="S76" s="84"/>
      <c r="T76" s="84"/>
      <c r="U76" s="84"/>
      <c r="V76" s="84"/>
      <c r="W76" s="84"/>
      <c r="X76" s="84"/>
      <c r="Y76" s="84"/>
    </row>
    <row r="77" spans="2:25" ht="16.5" hidden="1" customHeight="1" x14ac:dyDescent="0.2">
      <c r="M77" s="87"/>
      <c r="N77" s="87"/>
      <c r="O77" s="84"/>
      <c r="P77" s="84"/>
      <c r="Q77" s="84"/>
      <c r="R77" s="84"/>
      <c r="S77" s="84"/>
      <c r="T77" s="84"/>
      <c r="U77" s="84"/>
      <c r="V77" s="84"/>
      <c r="W77" s="84"/>
      <c r="X77" s="84"/>
      <c r="Y77" s="84"/>
    </row>
    <row r="78" spans="2:25" ht="66.2" hidden="1" customHeight="1" x14ac:dyDescent="0.2">
      <c r="M78" s="87"/>
      <c r="N78" s="87"/>
      <c r="O78" s="84"/>
      <c r="P78" s="84"/>
      <c r="Q78" s="84"/>
      <c r="R78" s="84"/>
      <c r="S78" s="84"/>
      <c r="T78" s="84"/>
      <c r="U78" s="84"/>
      <c r="V78" s="84"/>
      <c r="W78" s="84"/>
      <c r="X78" s="84"/>
      <c r="Y78" s="84"/>
    </row>
    <row r="79" spans="2:25" ht="33" hidden="1" customHeight="1" x14ac:dyDescent="0.2">
      <c r="M79" s="87"/>
      <c r="N79" s="87"/>
      <c r="O79" s="84"/>
      <c r="P79" s="84"/>
      <c r="Q79" s="84"/>
      <c r="R79" s="84"/>
      <c r="S79" s="84"/>
      <c r="T79" s="84"/>
      <c r="U79" s="84"/>
      <c r="V79" s="84"/>
      <c r="W79" s="84"/>
      <c r="X79" s="84"/>
      <c r="Y79" s="84"/>
    </row>
    <row r="80" spans="2:25" ht="30.6" hidden="1" customHeight="1" x14ac:dyDescent="0.2">
      <c r="M80" s="87"/>
      <c r="N80" s="87"/>
      <c r="O80" s="84"/>
      <c r="P80" s="84"/>
      <c r="Q80" s="84"/>
      <c r="R80" s="84"/>
      <c r="S80" s="84"/>
      <c r="T80" s="84"/>
      <c r="U80" s="84"/>
      <c r="V80" s="84"/>
      <c r="W80" s="84"/>
      <c r="X80" s="84"/>
      <c r="Y80" s="84"/>
    </row>
    <row r="81" spans="13:25" ht="30.6" hidden="1" customHeight="1" x14ac:dyDescent="0.2">
      <c r="M81" s="87"/>
      <c r="N81" s="87"/>
      <c r="O81" s="84"/>
      <c r="P81" s="84"/>
      <c r="Q81" s="84"/>
      <c r="R81" s="84"/>
      <c r="S81" s="84"/>
      <c r="T81" s="84"/>
      <c r="U81" s="84"/>
      <c r="V81" s="84"/>
      <c r="W81" s="84"/>
      <c r="X81" s="84"/>
      <c r="Y81" s="84"/>
    </row>
    <row r="82" spans="13:25" ht="30.6" hidden="1" customHeight="1" x14ac:dyDescent="0.2">
      <c r="M82" s="87"/>
      <c r="N82" s="87"/>
      <c r="O82" s="84"/>
      <c r="P82" s="84"/>
      <c r="Q82" s="84"/>
      <c r="R82" s="84"/>
      <c r="S82" s="84"/>
      <c r="T82" s="84"/>
      <c r="U82" s="84"/>
      <c r="V82" s="84"/>
      <c r="W82" s="84"/>
      <c r="X82" s="84"/>
      <c r="Y82" s="84"/>
    </row>
    <row r="83" spans="13:25" ht="30.6" hidden="1" customHeight="1" x14ac:dyDescent="0.2">
      <c r="M83" s="87"/>
      <c r="N83" s="87"/>
      <c r="O83" s="84"/>
      <c r="P83" s="84"/>
      <c r="Q83" s="84"/>
      <c r="R83" s="84"/>
      <c r="S83" s="84"/>
      <c r="T83" s="84"/>
      <c r="U83" s="84"/>
      <c r="V83" s="84"/>
      <c r="W83" s="84"/>
      <c r="X83" s="84"/>
      <c r="Y83" s="84"/>
    </row>
    <row r="84" spans="13:25" ht="30.6" hidden="1" customHeight="1" x14ac:dyDescent="0.2">
      <c r="M84" s="87"/>
      <c r="N84" s="87"/>
      <c r="O84" s="84"/>
      <c r="P84" s="84"/>
      <c r="Q84" s="84"/>
      <c r="R84" s="84"/>
      <c r="S84" s="84"/>
      <c r="T84" s="84"/>
      <c r="U84" s="84"/>
      <c r="V84" s="84"/>
      <c r="W84" s="84"/>
      <c r="X84" s="84"/>
      <c r="Y84" s="84"/>
    </row>
    <row r="85" spans="13:25" ht="30.6" hidden="1" customHeight="1" x14ac:dyDescent="0.2">
      <c r="M85" s="87"/>
      <c r="N85" s="87"/>
      <c r="O85" s="84"/>
      <c r="P85" s="84"/>
      <c r="Q85" s="84"/>
      <c r="R85" s="84"/>
      <c r="S85" s="84"/>
      <c r="T85" s="84"/>
      <c r="U85" s="84"/>
      <c r="V85" s="84"/>
      <c r="W85" s="84"/>
      <c r="X85" s="84"/>
      <c r="Y85" s="84"/>
    </row>
    <row r="86" spans="13:25" ht="30.6" hidden="1" customHeight="1" x14ac:dyDescent="0.2">
      <c r="M86" s="87"/>
      <c r="N86" s="87"/>
      <c r="O86" s="84"/>
      <c r="P86" s="84"/>
      <c r="Q86" s="84"/>
      <c r="R86" s="84"/>
      <c r="S86" s="84"/>
      <c r="T86" s="84"/>
      <c r="U86" s="84"/>
      <c r="V86" s="84"/>
      <c r="W86" s="84"/>
      <c r="X86" s="84"/>
      <c r="Y86" s="84"/>
    </row>
    <row r="87" spans="13:25" ht="30.6" hidden="1" customHeight="1" x14ac:dyDescent="0.2">
      <c r="M87" s="87"/>
      <c r="N87" s="87"/>
      <c r="O87" s="84"/>
      <c r="P87" s="84"/>
      <c r="Q87" s="84"/>
      <c r="R87" s="84"/>
      <c r="S87" s="84"/>
      <c r="T87" s="84"/>
      <c r="U87" s="84"/>
      <c r="V87" s="84"/>
      <c r="W87" s="84"/>
      <c r="X87" s="84"/>
      <c r="Y87" s="84"/>
    </row>
    <row r="88" spans="13:25" ht="30.6" hidden="1" customHeight="1" x14ac:dyDescent="0.2">
      <c r="M88" s="87"/>
      <c r="N88" s="87"/>
      <c r="O88" s="84"/>
      <c r="P88" s="84"/>
      <c r="Q88" s="84"/>
      <c r="R88" s="84"/>
      <c r="S88" s="84"/>
      <c r="T88" s="84"/>
      <c r="U88" s="84"/>
      <c r="V88" s="84"/>
      <c r="W88" s="84"/>
      <c r="X88" s="84"/>
      <c r="Y88" s="84"/>
    </row>
    <row r="89" spans="13:25" ht="30.6" hidden="1" customHeight="1" x14ac:dyDescent="0.2">
      <c r="M89" s="87"/>
      <c r="N89" s="87"/>
      <c r="O89" s="84"/>
      <c r="P89" s="84"/>
      <c r="Q89" s="84"/>
      <c r="R89" s="84"/>
      <c r="S89" s="84"/>
      <c r="T89" s="84"/>
      <c r="U89" s="84"/>
      <c r="V89" s="84"/>
      <c r="W89" s="84"/>
      <c r="X89" s="84"/>
      <c r="Y89" s="84"/>
    </row>
    <row r="90" spans="13:25" ht="30.6" hidden="1" customHeight="1" x14ac:dyDescent="0.2">
      <c r="M90" s="87"/>
      <c r="N90" s="87"/>
      <c r="O90" s="84"/>
      <c r="P90" s="84"/>
      <c r="Q90" s="84"/>
      <c r="R90" s="84"/>
      <c r="S90" s="84"/>
      <c r="T90" s="84"/>
      <c r="U90" s="84"/>
      <c r="V90" s="84"/>
      <c r="W90" s="84"/>
      <c r="X90" s="84"/>
      <c r="Y90" s="84"/>
    </row>
    <row r="91" spans="13:25" ht="30.6" hidden="1" customHeight="1" x14ac:dyDescent="0.2">
      <c r="M91" s="87"/>
      <c r="N91" s="87"/>
      <c r="O91" s="84"/>
      <c r="P91" s="84"/>
      <c r="Q91" s="84"/>
      <c r="R91" s="84"/>
      <c r="S91" s="84"/>
      <c r="T91" s="84"/>
      <c r="U91" s="84"/>
      <c r="V91" s="84"/>
      <c r="W91" s="84"/>
      <c r="X91" s="84"/>
      <c r="Y91" s="84"/>
    </row>
    <row r="92" spans="13:25" ht="30.6" hidden="1" customHeight="1" x14ac:dyDescent="0.2">
      <c r="M92" s="87"/>
      <c r="N92" s="87"/>
      <c r="O92" s="84"/>
      <c r="P92" s="84"/>
      <c r="Q92" s="84"/>
      <c r="R92" s="84"/>
      <c r="S92" s="84"/>
      <c r="T92" s="84"/>
      <c r="U92" s="84"/>
      <c r="V92" s="84"/>
      <c r="W92" s="84"/>
      <c r="X92" s="84"/>
      <c r="Y92" s="84"/>
    </row>
    <row r="93" spans="13:25" ht="30.6" hidden="1" customHeight="1" x14ac:dyDescent="0.2">
      <c r="M93" s="87"/>
      <c r="N93" s="87"/>
      <c r="O93" s="84"/>
      <c r="P93" s="84"/>
      <c r="Q93" s="84"/>
      <c r="R93" s="84"/>
      <c r="S93" s="84"/>
      <c r="T93" s="84"/>
      <c r="U93" s="84"/>
      <c r="V93" s="84"/>
      <c r="W93" s="84"/>
      <c r="X93" s="84"/>
      <c r="Y93" s="84"/>
    </row>
    <row r="94" spans="13:25" ht="30.6" hidden="1" customHeight="1" x14ac:dyDescent="0.2">
      <c r="M94" s="87"/>
      <c r="N94" s="87"/>
      <c r="O94" s="84"/>
      <c r="P94" s="84"/>
      <c r="Q94" s="84"/>
      <c r="R94" s="84"/>
      <c r="S94" s="84"/>
      <c r="T94" s="84"/>
      <c r="U94" s="84"/>
      <c r="V94" s="84"/>
      <c r="W94" s="84"/>
      <c r="X94" s="84"/>
      <c r="Y94" s="84"/>
    </row>
    <row r="95" spans="13:25" ht="30.6" hidden="1" customHeight="1" x14ac:dyDescent="0.2">
      <c r="M95" s="87"/>
      <c r="N95" s="87"/>
      <c r="O95" s="84"/>
      <c r="P95" s="84"/>
      <c r="Q95" s="84"/>
      <c r="R95" s="84"/>
      <c r="S95" s="84"/>
      <c r="T95" s="84"/>
      <c r="U95" s="84"/>
      <c r="V95" s="84"/>
      <c r="W95" s="84"/>
      <c r="X95" s="84"/>
      <c r="Y95" s="84"/>
    </row>
    <row r="96" spans="13:25" ht="30.6" hidden="1" customHeight="1" x14ac:dyDescent="0.2">
      <c r="M96" s="87"/>
      <c r="N96" s="87"/>
      <c r="O96" s="84"/>
      <c r="P96" s="84"/>
      <c r="Q96" s="84"/>
      <c r="R96" s="84"/>
      <c r="S96" s="84"/>
      <c r="T96" s="84"/>
      <c r="U96" s="84"/>
      <c r="V96" s="84"/>
      <c r="W96" s="84"/>
      <c r="X96" s="84"/>
      <c r="Y96" s="84"/>
    </row>
    <row r="97" spans="2:25" ht="30.6" hidden="1" customHeight="1" x14ac:dyDescent="0.2">
      <c r="M97" s="87"/>
      <c r="N97" s="87"/>
      <c r="O97" s="84"/>
      <c r="P97" s="84"/>
      <c r="Q97" s="84"/>
      <c r="R97" s="84"/>
      <c r="S97" s="84"/>
      <c r="T97" s="84"/>
      <c r="U97" s="84"/>
      <c r="V97" s="84"/>
      <c r="W97" s="84"/>
      <c r="X97" s="84"/>
      <c r="Y97" s="84"/>
    </row>
    <row r="98" spans="2:25" ht="30.2" hidden="1" customHeight="1" x14ac:dyDescent="0.2">
      <c r="B98" s="136"/>
      <c r="C98" s="137"/>
      <c r="M98" s="87"/>
      <c r="N98" s="87"/>
      <c r="O98" s="84"/>
      <c r="P98" s="84"/>
      <c r="Q98" s="84"/>
      <c r="R98" s="84"/>
      <c r="S98" s="84"/>
      <c r="T98" s="84"/>
      <c r="U98" s="84"/>
      <c r="V98" s="84"/>
      <c r="W98" s="84"/>
      <c r="X98" s="84"/>
      <c r="Y98" s="84"/>
    </row>
    <row r="99" spans="2:25" ht="30.6" hidden="1" customHeight="1" x14ac:dyDescent="0.2">
      <c r="B99" s="138"/>
      <c r="C99" s="137"/>
      <c r="D99" s="139"/>
      <c r="G99" s="137"/>
      <c r="H99" s="137"/>
      <c r="I99" s="139"/>
      <c r="L99" s="137"/>
      <c r="M99" s="87"/>
      <c r="N99" s="87"/>
      <c r="O99" s="84"/>
      <c r="P99" s="84"/>
      <c r="Q99" s="84"/>
      <c r="R99" s="84"/>
      <c r="S99" s="84"/>
      <c r="T99" s="84"/>
      <c r="U99" s="84"/>
      <c r="V99" s="84"/>
      <c r="W99" s="84"/>
      <c r="X99" s="84"/>
      <c r="Y99" s="84"/>
    </row>
    <row r="100" spans="2:25" ht="30.6" hidden="1" customHeight="1" x14ac:dyDescent="0.2">
      <c r="D100" s="139"/>
      <c r="F100" s="139"/>
      <c r="G100" s="137"/>
      <c r="H100" s="137"/>
      <c r="I100" s="139"/>
      <c r="L100" s="137"/>
      <c r="M100" s="87"/>
      <c r="N100" s="87"/>
      <c r="O100" s="84"/>
      <c r="P100" s="84"/>
      <c r="Q100" s="84"/>
      <c r="R100" s="84"/>
      <c r="S100" s="84"/>
      <c r="T100" s="84"/>
      <c r="U100" s="84"/>
      <c r="V100" s="84"/>
      <c r="W100" s="84"/>
      <c r="X100" s="84"/>
      <c r="Y100" s="84"/>
    </row>
    <row r="101" spans="2:25" ht="30.6" hidden="1" customHeight="1" x14ac:dyDescent="0.2">
      <c r="E101" s="137"/>
      <c r="F101" s="139"/>
      <c r="L101" s="137"/>
      <c r="M101" s="87"/>
      <c r="N101" s="87"/>
      <c r="O101" s="84"/>
      <c r="P101" s="84"/>
      <c r="Q101" s="84"/>
      <c r="R101" s="84"/>
      <c r="S101" s="84"/>
      <c r="T101" s="84"/>
      <c r="U101" s="84"/>
      <c r="V101" s="84"/>
      <c r="W101" s="84"/>
      <c r="X101" s="84"/>
      <c r="Y101" s="84"/>
    </row>
    <row r="102" spans="2:25" ht="30.6" hidden="1" customHeight="1" x14ac:dyDescent="0.2">
      <c r="E102" s="137"/>
      <c r="L102" s="137"/>
      <c r="M102" s="87"/>
      <c r="N102" s="87"/>
      <c r="O102" s="84"/>
      <c r="P102" s="84"/>
      <c r="Q102" s="84"/>
      <c r="R102" s="84"/>
      <c r="S102" s="84"/>
      <c r="T102" s="84"/>
      <c r="U102" s="84"/>
      <c r="V102" s="84"/>
      <c r="W102" s="84"/>
      <c r="X102" s="84"/>
      <c r="Y102" s="84"/>
    </row>
    <row r="103" spans="2:25" ht="30.6" hidden="1" customHeight="1" x14ac:dyDescent="0.2">
      <c r="L103" s="137"/>
      <c r="M103" s="87"/>
      <c r="N103" s="87"/>
      <c r="O103" s="84"/>
      <c r="P103" s="84"/>
      <c r="Q103" s="84"/>
      <c r="R103" s="84"/>
      <c r="S103" s="84"/>
      <c r="T103" s="84"/>
      <c r="U103" s="84"/>
      <c r="V103" s="84"/>
      <c r="W103" s="84"/>
      <c r="X103" s="84"/>
      <c r="Y103" s="84"/>
    </row>
    <row r="104" spans="2:25" ht="30.6" hidden="1" customHeight="1" x14ac:dyDescent="0.2">
      <c r="C104" s="84"/>
      <c r="L104" s="137"/>
      <c r="M104" s="87"/>
      <c r="N104" s="87"/>
      <c r="O104" s="84"/>
      <c r="P104" s="84"/>
      <c r="Q104" s="84"/>
      <c r="R104" s="84"/>
      <c r="S104" s="84"/>
      <c r="T104" s="84"/>
      <c r="U104" s="84"/>
      <c r="V104" s="84"/>
      <c r="W104" s="84"/>
      <c r="X104" s="84"/>
      <c r="Y104" s="84"/>
    </row>
    <row r="105" spans="2:25" s="84" customFormat="1" ht="30.6" hidden="1" customHeight="1" x14ac:dyDescent="0.2">
      <c r="D105" s="85"/>
      <c r="E105" s="87"/>
      <c r="F105" s="125"/>
      <c r="I105" s="85"/>
      <c r="L105" s="87"/>
    </row>
    <row r="106" spans="2:25" s="84" customFormat="1" ht="14.25" hidden="1" customHeight="1" x14ac:dyDescent="0.2">
      <c r="D106" s="85"/>
      <c r="E106" s="87"/>
      <c r="F106" s="85"/>
      <c r="I106" s="85"/>
      <c r="L106" s="140"/>
    </row>
    <row r="107" spans="2:25" s="84" customFormat="1" ht="30.6" hidden="1" customHeight="1" x14ac:dyDescent="0.2">
      <c r="D107" s="85"/>
      <c r="F107" s="85"/>
      <c r="I107" s="85"/>
    </row>
    <row r="108" spans="2:25" s="84" customFormat="1" ht="14.25" hidden="1" customHeight="1" x14ac:dyDescent="0.2">
      <c r="D108" s="85"/>
      <c r="F108" s="85"/>
      <c r="I108" s="85"/>
    </row>
    <row r="109" spans="2:25" s="84" customFormat="1" ht="14.25" hidden="1" customHeight="1" x14ac:dyDescent="0.2">
      <c r="D109" s="85"/>
      <c r="F109" s="85"/>
      <c r="I109" s="85"/>
    </row>
    <row r="110" spans="2:25" s="84" customFormat="1" ht="14.25" hidden="1" customHeight="1" x14ac:dyDescent="0.2">
      <c r="D110" s="85"/>
      <c r="F110" s="85"/>
      <c r="I110" s="85"/>
    </row>
    <row r="111" spans="2:25" s="84" customFormat="1" ht="14.25" hidden="1" customHeight="1" x14ac:dyDescent="0.2">
      <c r="D111" s="85"/>
      <c r="F111" s="85"/>
      <c r="I111" s="85"/>
    </row>
    <row r="112" spans="2:25" s="84" customFormat="1" ht="14.25" hidden="1" customHeight="1" x14ac:dyDescent="0.2">
      <c r="D112" s="85"/>
      <c r="F112" s="85"/>
      <c r="I112" s="85"/>
    </row>
    <row r="113" spans="3:14" s="84" customFormat="1" ht="14.25" hidden="1" customHeight="1" x14ac:dyDescent="0.2">
      <c r="D113" s="85"/>
      <c r="F113" s="85"/>
      <c r="I113" s="85"/>
    </row>
    <row r="114" spans="3:14" s="84" customFormat="1" ht="14.25" hidden="1" customHeight="1" x14ac:dyDescent="0.2">
      <c r="D114" s="85"/>
      <c r="F114" s="85"/>
      <c r="I114" s="85"/>
    </row>
    <row r="115" spans="3:14" s="84" customFormat="1" ht="14.25" hidden="1" customHeight="1" x14ac:dyDescent="0.2">
      <c r="D115" s="85"/>
      <c r="F115" s="85"/>
      <c r="I115" s="85"/>
    </row>
    <row r="116" spans="3:14" s="84" customFormat="1" ht="14.25" hidden="1" customHeight="1" x14ac:dyDescent="0.2">
      <c r="D116" s="85"/>
      <c r="F116" s="85"/>
      <c r="I116" s="85"/>
    </row>
    <row r="117" spans="3:14" s="84" customFormat="1" ht="14.25" hidden="1" customHeight="1" x14ac:dyDescent="0.2">
      <c r="D117" s="85"/>
      <c r="F117" s="85"/>
      <c r="I117" s="85"/>
    </row>
    <row r="118" spans="3:14" ht="14.25" hidden="1" customHeight="1" x14ac:dyDescent="0.2">
      <c r="C118" s="84"/>
      <c r="D118" s="85"/>
      <c r="E118" s="84"/>
      <c r="F118" s="85"/>
      <c r="G118" s="84"/>
      <c r="H118" s="84"/>
      <c r="I118" s="85"/>
      <c r="L118" s="84"/>
      <c r="M118" s="87"/>
      <c r="N118" s="87"/>
    </row>
    <row r="119" spans="3:14" ht="14.25" hidden="1" customHeight="1" x14ac:dyDescent="0.2">
      <c r="C119" s="84"/>
      <c r="D119" s="85"/>
      <c r="E119" s="84"/>
      <c r="F119" s="85"/>
      <c r="G119" s="84"/>
      <c r="H119" s="84"/>
      <c r="I119" s="85"/>
      <c r="L119" s="84"/>
      <c r="M119" s="87"/>
      <c r="N119" s="87"/>
    </row>
    <row r="120" spans="3:14" ht="14.25" hidden="1" customHeight="1" x14ac:dyDescent="0.2">
      <c r="C120" s="84"/>
      <c r="D120" s="85"/>
      <c r="E120" s="84"/>
      <c r="F120" s="85"/>
      <c r="G120" s="84"/>
      <c r="H120" s="84"/>
      <c r="I120" s="85"/>
      <c r="L120" s="84"/>
      <c r="M120" s="87"/>
      <c r="N120" s="87"/>
    </row>
    <row r="121" spans="3:14" ht="14.25" hidden="1" customHeight="1" x14ac:dyDescent="0.2">
      <c r="C121" s="84"/>
      <c r="D121" s="85"/>
      <c r="E121" s="84"/>
      <c r="F121" s="85"/>
      <c r="G121" s="84"/>
      <c r="H121" s="84"/>
      <c r="I121" s="85"/>
      <c r="L121" s="84"/>
      <c r="M121" s="87"/>
      <c r="N121" s="87"/>
    </row>
    <row r="122" spans="3:14" ht="14.25" hidden="1" customHeight="1" x14ac:dyDescent="0.2">
      <c r="C122" s="84"/>
      <c r="D122" s="85"/>
      <c r="E122" s="84"/>
      <c r="F122" s="85"/>
      <c r="G122" s="84"/>
      <c r="H122" s="84"/>
      <c r="I122" s="85"/>
      <c r="L122" s="84"/>
      <c r="M122" s="87"/>
      <c r="N122" s="87"/>
    </row>
    <row r="123" spans="3:14" ht="14.25" hidden="1" customHeight="1" x14ac:dyDescent="0.2">
      <c r="C123" s="84"/>
      <c r="D123" s="85"/>
      <c r="E123" s="84"/>
      <c r="F123" s="85"/>
      <c r="G123" s="84"/>
      <c r="H123" s="84"/>
      <c r="I123" s="85"/>
      <c r="L123" s="84"/>
      <c r="M123" s="87"/>
      <c r="N123" s="87"/>
    </row>
    <row r="124" spans="3:14" ht="14.25" hidden="1" customHeight="1" x14ac:dyDescent="0.2">
      <c r="C124" s="84"/>
      <c r="D124" s="85"/>
      <c r="E124" s="84"/>
      <c r="F124" s="85"/>
      <c r="G124" s="84"/>
      <c r="H124" s="84"/>
      <c r="I124" s="85"/>
      <c r="L124" s="84"/>
      <c r="M124" s="87"/>
      <c r="N124" s="87"/>
    </row>
    <row r="125" spans="3:14" ht="14.25" hidden="1" customHeight="1" x14ac:dyDescent="0.2">
      <c r="C125" s="84"/>
      <c r="D125" s="85"/>
      <c r="E125" s="84"/>
      <c r="F125" s="85"/>
      <c r="G125" s="84"/>
      <c r="H125" s="84"/>
      <c r="I125" s="85"/>
      <c r="L125" s="84"/>
      <c r="M125" s="87"/>
      <c r="N125" s="87"/>
    </row>
    <row r="126" spans="3:14" ht="14.25" hidden="1" customHeight="1" x14ac:dyDescent="0.2">
      <c r="C126" s="84"/>
      <c r="D126" s="85"/>
      <c r="E126" s="84"/>
      <c r="F126" s="85"/>
      <c r="G126" s="84"/>
      <c r="H126" s="84"/>
      <c r="I126" s="85"/>
      <c r="L126" s="84"/>
      <c r="M126" s="87"/>
      <c r="N126" s="87"/>
    </row>
    <row r="127" spans="3:14" ht="14.25" hidden="1" customHeight="1" x14ac:dyDescent="0.2">
      <c r="D127" s="85"/>
      <c r="E127" s="84"/>
      <c r="F127" s="85"/>
      <c r="G127" s="84"/>
      <c r="H127" s="84"/>
      <c r="I127" s="85"/>
      <c r="L127" s="84"/>
      <c r="M127" s="87"/>
      <c r="N127" s="87"/>
    </row>
    <row r="128" spans="3:14" ht="14.25" hidden="1" customHeight="1" x14ac:dyDescent="0.2">
      <c r="E128" s="84"/>
      <c r="F128" s="85"/>
      <c r="G128" s="84"/>
      <c r="H128" s="84"/>
      <c r="I128" s="85"/>
      <c r="L128" s="84"/>
      <c r="M128" s="87"/>
      <c r="N128" s="87"/>
    </row>
    <row r="129" spans="5:14" ht="14.25" hidden="1" customHeight="1" x14ac:dyDescent="0.2">
      <c r="E129" s="84"/>
      <c r="F129" s="85"/>
      <c r="G129" s="84"/>
      <c r="H129" s="84"/>
      <c r="I129" s="85"/>
      <c r="L129" s="84"/>
      <c r="M129" s="87"/>
      <c r="N129" s="87"/>
    </row>
    <row r="130" spans="5:14" ht="14.25" hidden="1" customHeight="1" x14ac:dyDescent="0.2">
      <c r="F130" s="85"/>
      <c r="G130" s="84"/>
      <c r="H130" s="84"/>
      <c r="I130" s="85"/>
      <c r="L130" s="84"/>
      <c r="M130" s="87"/>
      <c r="N130" s="87"/>
    </row>
    <row r="131" spans="5:14" ht="14.25" hidden="1" customHeight="1" x14ac:dyDescent="0.2">
      <c r="F131" s="85"/>
      <c r="G131" s="84"/>
      <c r="H131" s="84"/>
      <c r="I131" s="85"/>
      <c r="L131" s="84"/>
      <c r="M131" s="87"/>
      <c r="N131" s="87"/>
    </row>
    <row r="132" spans="5:14" ht="14.25" hidden="1" customHeight="1" x14ac:dyDescent="0.2">
      <c r="F132" s="85"/>
      <c r="M132" s="87"/>
      <c r="N132" s="87"/>
    </row>
    <row r="133" spans="5:14" ht="14.25" hidden="1" customHeight="1" x14ac:dyDescent="0.2">
      <c r="M133" s="87"/>
      <c r="N133" s="87"/>
    </row>
    <row r="134" spans="5:14" ht="14.25" x14ac:dyDescent="0.25"/>
    <row r="135" spans="5:14" ht="14.25" x14ac:dyDescent="0.25"/>
    <row r="136" spans="5:14" ht="14.25" x14ac:dyDescent="0.25"/>
    <row r="137" spans="5:14" x14ac:dyDescent="0.25"/>
  </sheetData>
  <sheetProtection algorithmName="SHA-512" hashValue="6DBsB3GOw19Y6dSdCg+eN8d6VNdDvo7cCeqK0ARgLCBY7UzjuRtazXTgXI7zQpJCHhSJnvhBNLAqC5MGJ5QgbQ==" saltValue="TzjQQPNk1S+EtjP7n83JuQ==" spinCount="100000" sheet="1" selectLockedCells="1"/>
  <protectedRanges>
    <protectedRange algorithmName="SHA-512" hashValue="fLqywrC6NRiSRxAD+IO7hvTnBqzBCxTqlGGsOWqJGLtgY6ivBKs3fK5r4GVgSlgdCQ3N78cR0h5K4U2vwwiPmQ==" saltValue="7LOpDRPzImidhYZhSmO3eQ==" spinCount="100000" sqref="G45:H46 G32:H43 G50:H62" name="Range5"/>
    <protectedRange algorithmName="SHA-512" hashValue="wrn8glakJAV6PFpMw9fc9TgGA3y4f6G0TeBJ+QHgEF6dZoxu/2Auco2aaPfR1l+Bx//QF66pALL6zePM/YYVuw==" saltValue="56O8PsBhoS12Lj+bwYejtg==" spinCount="100000" sqref="F45:J46 F62:J62 K32:K62 F32:I43 F50:I61" name="Standard Costs and Calculations"/>
    <protectedRange algorithmName="SHA-512" hashValue="wrn8glakJAV6PFpMw9fc9TgGA3y4f6G0TeBJ+QHgEF6dZoxu/2Auco2aaPfR1l+Bx//QF66pALL6zePM/YYVuw==" saltValue="56O8PsBhoS12Lj+bwYejtg==" spinCount="100000" sqref="J31:J43 J49:J61" name="Standard Costs and Calculations_1"/>
  </protectedRanges>
  <mergeCells count="6">
    <mergeCell ref="B27:F27"/>
    <mergeCell ref="G30:H30"/>
    <mergeCell ref="G29:H29"/>
    <mergeCell ref="G47:H47"/>
    <mergeCell ref="G48:H48"/>
    <mergeCell ref="B45:F45"/>
  </mergeCells>
  <conditionalFormatting sqref="F31:F36 I32:I43 D32:E35 D37:F43">
    <cfRule type="containsBlanks" dxfId="97" priority="102">
      <formula>LEN(TRIM(D31))=0</formula>
    </cfRule>
  </conditionalFormatting>
  <conditionalFormatting sqref="E36">
    <cfRule type="containsBlanks" dxfId="96" priority="101">
      <formula>LEN(TRIM(E36))=0</formula>
    </cfRule>
  </conditionalFormatting>
  <conditionalFormatting sqref="F32:F43 I32:I43">
    <cfRule type="cellIs" dxfId="95" priority="97" operator="equal">
      <formula>"AUTO"</formula>
    </cfRule>
  </conditionalFormatting>
  <conditionalFormatting sqref="D36">
    <cfRule type="containsBlanks" dxfId="94" priority="91">
      <formula>LEN(TRIM(D36))=0</formula>
    </cfRule>
  </conditionalFormatting>
  <conditionalFormatting sqref="E40:E41">
    <cfRule type="containsBlanks" dxfId="93" priority="89">
      <formula>LEN(TRIM(E40))=0</formula>
    </cfRule>
  </conditionalFormatting>
  <conditionalFormatting sqref="D40:D41">
    <cfRule type="containsBlanks" dxfId="92" priority="87">
      <formula>LEN(TRIM(D40))=0</formula>
    </cfRule>
  </conditionalFormatting>
  <conditionalFormatting sqref="D34:E35">
    <cfRule type="cellIs" dxfId="91" priority="26" operator="equal">
      <formula>"AUTO"</formula>
    </cfRule>
  </conditionalFormatting>
  <conditionalFormatting sqref="D38:E39">
    <cfRule type="cellIs" dxfId="90" priority="25" operator="equal">
      <formula>"AUTO"</formula>
    </cfRule>
  </conditionalFormatting>
  <conditionalFormatting sqref="D42:E43">
    <cfRule type="containsBlanks" dxfId="89" priority="24">
      <formula>LEN(TRIM(D42))=0</formula>
    </cfRule>
  </conditionalFormatting>
  <conditionalFormatting sqref="D42:E43">
    <cfRule type="cellIs" dxfId="88" priority="23" operator="equal">
      <formula>"AUTO"</formula>
    </cfRule>
  </conditionalFormatting>
  <conditionalFormatting sqref="F49:F54 I50:I61 D50:E53 D55:F61">
    <cfRule type="containsBlanks" dxfId="87" priority="22">
      <formula>LEN(TRIM(D49))=0</formula>
    </cfRule>
  </conditionalFormatting>
  <conditionalFormatting sqref="E54">
    <cfRule type="containsBlanks" dxfId="86" priority="21">
      <formula>LEN(TRIM(E54))=0</formula>
    </cfRule>
  </conditionalFormatting>
  <conditionalFormatting sqref="F50:F61 I50:I61">
    <cfRule type="cellIs" dxfId="85" priority="20" operator="equal">
      <formula>"AUTO"</formula>
    </cfRule>
  </conditionalFormatting>
  <conditionalFormatting sqref="D54">
    <cfRule type="containsBlanks" dxfId="84" priority="19">
      <formula>LEN(TRIM(D54))=0</formula>
    </cfRule>
  </conditionalFormatting>
  <conditionalFormatting sqref="E58:E59">
    <cfRule type="containsBlanks" dxfId="83" priority="18">
      <formula>LEN(TRIM(E58))=0</formula>
    </cfRule>
  </conditionalFormatting>
  <conditionalFormatting sqref="D58:D59">
    <cfRule type="containsBlanks" dxfId="82" priority="17">
      <formula>LEN(TRIM(D58))=0</formula>
    </cfRule>
  </conditionalFormatting>
  <conditionalFormatting sqref="D52:E53">
    <cfRule type="cellIs" dxfId="81" priority="16" operator="equal">
      <formula>"AUTO"</formula>
    </cfRule>
  </conditionalFormatting>
  <conditionalFormatting sqref="D56:E57">
    <cfRule type="cellIs" dxfId="80" priority="15" operator="equal">
      <formula>"AUTO"</formula>
    </cfRule>
  </conditionalFormatting>
  <conditionalFormatting sqref="D60:E61">
    <cfRule type="containsBlanks" dxfId="79" priority="14">
      <formula>LEN(TRIM(D60))=0</formula>
    </cfRule>
  </conditionalFormatting>
  <conditionalFormatting sqref="D60:E61">
    <cfRule type="cellIs" dxfId="78" priority="13" operator="equal">
      <formula>"AUTO"</formula>
    </cfRule>
  </conditionalFormatting>
  <conditionalFormatting sqref="E33">
    <cfRule type="cellIs" dxfId="77" priority="12" operator="equal">
      <formula>"AUTO"</formula>
    </cfRule>
  </conditionalFormatting>
  <conditionalFormatting sqref="E37">
    <cfRule type="cellIs" dxfId="76" priority="11" operator="equal">
      <formula>"AUTO"</formula>
    </cfRule>
  </conditionalFormatting>
  <conditionalFormatting sqref="E41">
    <cfRule type="cellIs" dxfId="75" priority="9" operator="equal">
      <formula>"AUTO"</formula>
    </cfRule>
  </conditionalFormatting>
  <conditionalFormatting sqref="E41">
    <cfRule type="containsBlanks" dxfId="74" priority="10">
      <formula>LEN(TRIM(E41))=0</formula>
    </cfRule>
  </conditionalFormatting>
  <conditionalFormatting sqref="E51">
    <cfRule type="cellIs" dxfId="73" priority="8" operator="equal">
      <formula>"AUTO"</formula>
    </cfRule>
  </conditionalFormatting>
  <conditionalFormatting sqref="E55">
    <cfRule type="cellIs" dxfId="72" priority="7" operator="equal">
      <formula>"AUTO"</formula>
    </cfRule>
  </conditionalFormatting>
  <conditionalFormatting sqref="E59">
    <cfRule type="containsBlanks" dxfId="71" priority="6">
      <formula>LEN(TRIM(E59))=0</formula>
    </cfRule>
  </conditionalFormatting>
  <conditionalFormatting sqref="E59">
    <cfRule type="cellIs" dxfId="70" priority="5" operator="equal">
      <formula>"AUTO"</formula>
    </cfRule>
  </conditionalFormatting>
  <conditionalFormatting sqref="J32:J43">
    <cfRule type="containsBlanks" dxfId="69" priority="4">
      <formula>LEN(TRIM(J32))=0</formula>
    </cfRule>
  </conditionalFormatting>
  <conditionalFormatting sqref="J32:J43">
    <cfRule type="cellIs" dxfId="68" priority="3" operator="equal">
      <formula>"AUTO"</formula>
    </cfRule>
  </conditionalFormatting>
  <conditionalFormatting sqref="J50:J61">
    <cfRule type="containsBlanks" dxfId="67" priority="2">
      <formula>LEN(TRIM(J50))=0</formula>
    </cfRule>
  </conditionalFormatting>
  <conditionalFormatting sqref="J50:J61">
    <cfRule type="cellIs" dxfId="66" priority="1" operator="equal">
      <formula>"AUTO"</formula>
    </cfRule>
  </conditionalFormatting>
  <dataValidations count="1">
    <dataValidation type="list" allowBlank="1" showInputMessage="1" showErrorMessage="1" sqref="D100" xr:uid="{9D4CDFFC-C848-4634-B6B6-0136FC3B8716}">
      <formula1>"YES,NO"</formula1>
    </dataValidation>
  </dataValidations>
  <hyperlinks>
    <hyperlink ref="J67" location="'Part 2 - Other Capital Items'!A1" display="'Part 2 - Other Capital Items'!A1" xr:uid="{D84C0EC4-5B23-4AB5-8585-7643EE6A59C0}"/>
  </hyperlinks>
  <pageMargins left="0.70866141732283472" right="0.70866141732283472" top="0.74803149606299213" bottom="0.74803149606299213" header="0.31496062992125984" footer="0.31496062992125984"/>
  <pageSetup paperSize="9" scale="51"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4DC612-C1B1-470B-ACD3-70E78428D6E5}">
  <dimension ref="A1:L119"/>
  <sheetViews>
    <sheetView showGridLines="0" zoomScale="80" zoomScaleNormal="80" workbookViewId="0">
      <selection activeCell="D25" sqref="D25"/>
    </sheetView>
  </sheetViews>
  <sheetFormatPr defaultColWidth="0" defaultRowHeight="15" zeroHeight="1" x14ac:dyDescent="0.25"/>
  <cols>
    <col min="1" max="1" width="4.140625" style="143" customWidth="1"/>
    <col min="2" max="2" width="47.140625" style="143" customWidth="1"/>
    <col min="3" max="3" width="16.140625" style="143" customWidth="1"/>
    <col min="4" max="4" width="32.85546875" style="141" customWidth="1"/>
    <col min="5" max="5" width="26.5703125" style="142" customWidth="1"/>
    <col min="6" max="6" width="30.85546875" style="141" customWidth="1"/>
    <col min="7" max="7" width="26.140625" style="143" customWidth="1"/>
    <col min="8" max="8" width="36.42578125" style="141" customWidth="1"/>
    <col min="9" max="9" width="33.42578125" style="143" customWidth="1"/>
    <col min="10" max="10" width="9.140625" style="143" customWidth="1"/>
    <col min="11" max="19" width="9.140625" style="143" hidden="1" customWidth="1"/>
    <col min="20" max="16384" width="9.140625" style="143" hidden="1"/>
  </cols>
  <sheetData>
    <row r="1" x14ac:dyDescent="0.25"/>
    <row r="2" x14ac:dyDescent="0.25"/>
    <row r="3" x14ac:dyDescent="0.25"/>
    <row r="4" x14ac:dyDescent="0.25"/>
    <row r="5" x14ac:dyDescent="0.25"/>
    <row r="6" x14ac:dyDescent="0.25"/>
    <row r="7" x14ac:dyDescent="0.25"/>
    <row r="8" x14ac:dyDescent="0.25"/>
    <row r="9" x14ac:dyDescent="0.25"/>
    <row r="10" x14ac:dyDescent="0.25"/>
    <row r="11" x14ac:dyDescent="0.25"/>
    <row r="12" x14ac:dyDescent="0.25"/>
    <row r="13" x14ac:dyDescent="0.25"/>
    <row r="14" x14ac:dyDescent="0.25"/>
    <row r="15" x14ac:dyDescent="0.25"/>
    <row r="16" x14ac:dyDescent="0.25"/>
    <row r="17" spans="2:9" x14ac:dyDescent="0.25"/>
    <row r="18" spans="2:9" x14ac:dyDescent="0.25"/>
    <row r="19" spans="2:9" x14ac:dyDescent="0.25"/>
    <row r="20" spans="2:9" x14ac:dyDescent="0.25"/>
    <row r="21" spans="2:9" ht="15.75" x14ac:dyDescent="0.25">
      <c r="B21" s="144" t="s">
        <v>155</v>
      </c>
    </row>
    <row r="22" spans="2:9" ht="15.75" x14ac:dyDescent="0.25">
      <c r="B22" s="145" t="s">
        <v>154</v>
      </c>
    </row>
    <row r="23" spans="2:9" x14ac:dyDescent="0.25">
      <c r="B23" s="91" t="s">
        <v>5</v>
      </c>
      <c r="C23" s="146" t="s">
        <v>6</v>
      </c>
      <c r="D23" s="93" t="s">
        <v>7</v>
      </c>
      <c r="E23" s="146" t="s">
        <v>8</v>
      </c>
      <c r="F23" s="94" t="s">
        <v>9</v>
      </c>
      <c r="G23" s="92" t="s">
        <v>10</v>
      </c>
      <c r="H23" s="93" t="s">
        <v>11</v>
      </c>
      <c r="I23" s="92" t="s">
        <v>12</v>
      </c>
    </row>
    <row r="24" spans="2:9" ht="30.2" x14ac:dyDescent="0.25">
      <c r="B24" s="97" t="s">
        <v>13</v>
      </c>
      <c r="C24" s="98" t="s">
        <v>14</v>
      </c>
      <c r="D24" s="99" t="s">
        <v>15</v>
      </c>
      <c r="E24" s="147" t="s">
        <v>16</v>
      </c>
      <c r="F24" s="99" t="s">
        <v>17</v>
      </c>
      <c r="G24" s="148" t="s">
        <v>50</v>
      </c>
      <c r="H24" s="102" t="s">
        <v>19</v>
      </c>
      <c r="I24" s="103" t="s">
        <v>20</v>
      </c>
    </row>
    <row r="25" spans="2:9" ht="31.7" customHeight="1" x14ac:dyDescent="0.25">
      <c r="B25" s="119" t="s">
        <v>51</v>
      </c>
      <c r="C25" s="149" t="s">
        <v>52</v>
      </c>
      <c r="D25" s="41"/>
      <c r="E25" s="18"/>
      <c r="F25" s="40" t="str">
        <f t="shared" ref="F25:F33" si="0">IF(D25="", "AUTO",D25*E25)</f>
        <v>AUTO</v>
      </c>
      <c r="G25" s="150">
        <v>8.5500000000000007</v>
      </c>
      <c r="H25" s="47" t="str">
        <f>IF(D25="","AUTO",G25*E25)</f>
        <v>AUTO</v>
      </c>
      <c r="I25" s="44" t="str">
        <f>IF(E25="","AUTO",F25/H25)</f>
        <v>AUTO</v>
      </c>
    </row>
    <row r="26" spans="2:9" ht="31.7" customHeight="1" x14ac:dyDescent="0.25">
      <c r="B26" s="119" t="s">
        <v>53</v>
      </c>
      <c r="C26" s="149" t="s">
        <v>52</v>
      </c>
      <c r="D26" s="41"/>
      <c r="E26" s="18"/>
      <c r="F26" s="40" t="str">
        <f t="shared" si="0"/>
        <v>AUTO</v>
      </c>
      <c r="G26" s="150">
        <v>6.5</v>
      </c>
      <c r="H26" s="47" t="str">
        <f t="shared" ref="H26:H33" si="1">IF(D26="","AUTO",G26*E26)</f>
        <v>AUTO</v>
      </c>
      <c r="I26" s="44" t="str">
        <f>IF(E26="","AUTO",F26/H26)</f>
        <v>AUTO</v>
      </c>
    </row>
    <row r="27" spans="2:9" ht="31.7" customHeight="1" x14ac:dyDescent="0.25">
      <c r="B27" s="119" t="s">
        <v>54</v>
      </c>
      <c r="C27" s="149" t="s">
        <v>52</v>
      </c>
      <c r="D27" s="41"/>
      <c r="E27" s="18"/>
      <c r="F27" s="40" t="str">
        <f t="shared" si="0"/>
        <v>AUTO</v>
      </c>
      <c r="G27" s="150">
        <v>3.13</v>
      </c>
      <c r="H27" s="47" t="str">
        <f t="shared" si="1"/>
        <v>AUTO</v>
      </c>
      <c r="I27" s="44" t="str">
        <f>IF(E27="","AUTO",F27/H27)</f>
        <v>AUTO</v>
      </c>
    </row>
    <row r="28" spans="2:9" ht="31.7" customHeight="1" x14ac:dyDescent="0.25">
      <c r="B28" s="119" t="s">
        <v>55</v>
      </c>
      <c r="C28" s="149" t="s">
        <v>52</v>
      </c>
      <c r="D28" s="41"/>
      <c r="E28" s="18"/>
      <c r="F28" s="40" t="str">
        <f t="shared" si="0"/>
        <v>AUTO</v>
      </c>
      <c r="G28" s="150">
        <v>6.13</v>
      </c>
      <c r="H28" s="47" t="str">
        <f t="shared" si="1"/>
        <v>AUTO</v>
      </c>
      <c r="I28" s="44" t="str">
        <f t="shared" ref="I28:I34" si="2">IF(E28="","AUTO",F28/H28)</f>
        <v>AUTO</v>
      </c>
    </row>
    <row r="29" spans="2:9" ht="31.7" customHeight="1" x14ac:dyDescent="0.25">
      <c r="B29" s="119" t="s">
        <v>56</v>
      </c>
      <c r="C29" s="149" t="s">
        <v>52</v>
      </c>
      <c r="D29" s="45"/>
      <c r="E29" s="19"/>
      <c r="F29" s="40" t="str">
        <f t="shared" si="0"/>
        <v>AUTO</v>
      </c>
      <c r="G29" s="150">
        <v>4.5</v>
      </c>
      <c r="H29" s="47" t="str">
        <f t="shared" si="1"/>
        <v>AUTO</v>
      </c>
      <c r="I29" s="44" t="str">
        <f t="shared" si="2"/>
        <v>AUTO</v>
      </c>
    </row>
    <row r="30" spans="2:9" ht="31.7" customHeight="1" x14ac:dyDescent="0.25">
      <c r="B30" s="119" t="s">
        <v>57</v>
      </c>
      <c r="C30" s="149" t="s">
        <v>58</v>
      </c>
      <c r="D30" s="45"/>
      <c r="E30" s="19"/>
      <c r="F30" s="40" t="str">
        <f t="shared" si="0"/>
        <v>AUTO</v>
      </c>
      <c r="G30" s="150">
        <v>487.5</v>
      </c>
      <c r="H30" s="47" t="str">
        <f t="shared" si="1"/>
        <v>AUTO</v>
      </c>
      <c r="I30" s="44" t="str">
        <f t="shared" si="2"/>
        <v>AUTO</v>
      </c>
    </row>
    <row r="31" spans="2:9" ht="31.7" customHeight="1" x14ac:dyDescent="0.25">
      <c r="B31" s="119" t="s">
        <v>59</v>
      </c>
      <c r="C31" s="149" t="s">
        <v>58</v>
      </c>
      <c r="D31" s="45"/>
      <c r="E31" s="19"/>
      <c r="F31" s="40" t="str">
        <f t="shared" si="0"/>
        <v>AUTO</v>
      </c>
      <c r="G31" s="150">
        <v>168.75</v>
      </c>
      <c r="H31" s="47" t="str">
        <f t="shared" si="1"/>
        <v>AUTO</v>
      </c>
      <c r="I31" s="44" t="str">
        <f t="shared" si="2"/>
        <v>AUTO</v>
      </c>
    </row>
    <row r="32" spans="2:9" ht="31.7" customHeight="1" x14ac:dyDescent="0.25">
      <c r="B32" s="119" t="s">
        <v>60</v>
      </c>
      <c r="C32" s="149" t="s">
        <v>58</v>
      </c>
      <c r="D32" s="45"/>
      <c r="E32" s="19"/>
      <c r="F32" s="40" t="str">
        <f t="shared" si="0"/>
        <v>AUTO</v>
      </c>
      <c r="G32" s="150">
        <v>430.76</v>
      </c>
      <c r="H32" s="47" t="str">
        <f t="shared" si="1"/>
        <v>AUTO</v>
      </c>
      <c r="I32" s="44" t="str">
        <f t="shared" si="2"/>
        <v>AUTO</v>
      </c>
    </row>
    <row r="33" spans="2:12" ht="31.7" customHeight="1" x14ac:dyDescent="0.25">
      <c r="B33" s="116" t="s">
        <v>61</v>
      </c>
      <c r="C33" s="149" t="s">
        <v>58</v>
      </c>
      <c r="D33" s="41"/>
      <c r="E33" s="18"/>
      <c r="F33" s="40" t="str">
        <f t="shared" si="0"/>
        <v>AUTO</v>
      </c>
      <c r="G33" s="150">
        <v>339.85</v>
      </c>
      <c r="H33" s="48" t="str">
        <f t="shared" si="1"/>
        <v>AUTO</v>
      </c>
      <c r="I33" s="44" t="str">
        <f t="shared" si="2"/>
        <v>AUTO</v>
      </c>
    </row>
    <row r="34" spans="2:12" ht="32.25" customHeight="1" x14ac:dyDescent="0.25">
      <c r="B34" s="116" t="s">
        <v>62</v>
      </c>
      <c r="C34" s="149" t="s">
        <v>63</v>
      </c>
      <c r="D34" s="41"/>
      <c r="E34" s="18"/>
      <c r="F34" s="40" t="str">
        <f>IF(D34="", "AUTO",D34*E34)</f>
        <v>AUTO</v>
      </c>
      <c r="G34" s="150">
        <v>121.86</v>
      </c>
      <c r="H34" s="49" t="str">
        <f>IF(D34="","AUTO",G34*E34)</f>
        <v>AUTO</v>
      </c>
      <c r="I34" s="44" t="str">
        <f t="shared" si="2"/>
        <v>AUTO</v>
      </c>
    </row>
    <row r="35" spans="2:12" ht="14.25" customHeight="1" x14ac:dyDescent="0.25">
      <c r="B35" s="131"/>
      <c r="C35" s="136"/>
      <c r="D35" s="151"/>
      <c r="E35" s="136"/>
      <c r="F35" s="151"/>
      <c r="G35" s="136"/>
      <c r="H35" s="151"/>
      <c r="I35" s="136"/>
    </row>
    <row r="36" spans="2:12" ht="22.7" customHeight="1" x14ac:dyDescent="0.25">
      <c r="B36" s="152" t="s">
        <v>64</v>
      </c>
    </row>
    <row r="37" spans="2:12" ht="65.25" customHeight="1" x14ac:dyDescent="0.25">
      <c r="B37" s="153" t="s">
        <v>65</v>
      </c>
      <c r="C37" s="154"/>
      <c r="D37" s="154"/>
      <c r="E37" s="154"/>
      <c r="F37" s="154"/>
      <c r="G37" s="154"/>
    </row>
    <row r="38" spans="2:12" ht="15.75" x14ac:dyDescent="0.25">
      <c r="B38" s="155" t="s">
        <v>5</v>
      </c>
      <c r="C38" s="146" t="s">
        <v>6</v>
      </c>
      <c r="D38" s="93" t="s">
        <v>7</v>
      </c>
      <c r="E38" s="146" t="s">
        <v>8</v>
      </c>
      <c r="F38" s="93" t="s">
        <v>9</v>
      </c>
      <c r="G38" s="152"/>
      <c r="H38" s="156"/>
      <c r="I38" s="152"/>
    </row>
    <row r="39" spans="2:12" ht="31.7" customHeight="1" x14ac:dyDescent="0.25">
      <c r="B39" s="157" t="s">
        <v>13</v>
      </c>
      <c r="C39" s="98" t="s">
        <v>14</v>
      </c>
      <c r="D39" s="99" t="s">
        <v>15</v>
      </c>
      <c r="E39" s="147" t="s">
        <v>16</v>
      </c>
      <c r="F39" s="99" t="s">
        <v>17</v>
      </c>
      <c r="G39" s="158"/>
      <c r="H39" s="159"/>
      <c r="I39" s="158"/>
    </row>
    <row r="40" spans="2:12" ht="31.7" customHeight="1" x14ac:dyDescent="0.25">
      <c r="B40" s="160" t="s">
        <v>66</v>
      </c>
      <c r="C40" s="160" t="s">
        <v>67</v>
      </c>
      <c r="D40" s="161">
        <v>1.5</v>
      </c>
      <c r="E40" s="17">
        <v>10</v>
      </c>
      <c r="F40" s="40">
        <f>IF(D40="", "AUTO",D40*E40)</f>
        <v>15</v>
      </c>
      <c r="G40" s="158"/>
      <c r="H40" s="159"/>
      <c r="I40" s="158"/>
    </row>
    <row r="41" spans="2:12" ht="31.7" customHeight="1" x14ac:dyDescent="0.25">
      <c r="B41" s="160" t="s">
        <v>68</v>
      </c>
      <c r="C41" s="160" t="s">
        <v>69</v>
      </c>
      <c r="D41" s="161">
        <v>100</v>
      </c>
      <c r="E41" s="17">
        <v>3</v>
      </c>
      <c r="F41" s="40">
        <f t="shared" ref="F41:F61" si="3">IF(D41="", "AUTO",D41*E41)</f>
        <v>300</v>
      </c>
      <c r="H41" s="162"/>
      <c r="I41" s="163"/>
    </row>
    <row r="42" spans="2:12" ht="31.7" customHeight="1" x14ac:dyDescent="0.25">
      <c r="B42" s="22"/>
      <c r="C42" s="22"/>
      <c r="D42" s="46"/>
      <c r="E42" s="18"/>
      <c r="F42" s="40" t="str">
        <f t="shared" si="3"/>
        <v>AUTO</v>
      </c>
      <c r="H42" s="162"/>
      <c r="I42" s="163"/>
    </row>
    <row r="43" spans="2:12" ht="31.7" customHeight="1" x14ac:dyDescent="0.25">
      <c r="B43" s="22"/>
      <c r="C43" s="22"/>
      <c r="D43" s="46"/>
      <c r="E43" s="18"/>
      <c r="F43" s="40" t="str">
        <f t="shared" si="3"/>
        <v>AUTO</v>
      </c>
      <c r="H43" s="159"/>
      <c r="I43" s="158"/>
      <c r="J43" s="163"/>
      <c r="K43" s="163"/>
      <c r="L43" s="163"/>
    </row>
    <row r="44" spans="2:12" ht="31.7" customHeight="1" x14ac:dyDescent="0.25">
      <c r="B44" s="22"/>
      <c r="C44" s="22"/>
      <c r="D44" s="46"/>
      <c r="E44" s="18"/>
      <c r="F44" s="40" t="str">
        <f t="shared" si="3"/>
        <v>AUTO</v>
      </c>
      <c r="H44" s="159"/>
      <c r="I44" s="158"/>
      <c r="J44" s="158"/>
      <c r="K44" s="158"/>
      <c r="L44" s="158"/>
    </row>
    <row r="45" spans="2:12" ht="31.7" customHeight="1" x14ac:dyDescent="0.25">
      <c r="B45" s="22"/>
      <c r="C45" s="22"/>
      <c r="D45" s="46"/>
      <c r="E45" s="18"/>
      <c r="F45" s="40" t="str">
        <f t="shared" si="3"/>
        <v>AUTO</v>
      </c>
      <c r="H45" s="159"/>
      <c r="I45" s="158"/>
      <c r="J45" s="158"/>
      <c r="K45" s="158"/>
      <c r="L45" s="158"/>
    </row>
    <row r="46" spans="2:12" ht="31.7" customHeight="1" x14ac:dyDescent="0.25">
      <c r="B46" s="22"/>
      <c r="C46" s="22"/>
      <c r="D46" s="46"/>
      <c r="E46" s="18"/>
      <c r="F46" s="40" t="str">
        <f t="shared" si="3"/>
        <v>AUTO</v>
      </c>
      <c r="H46" s="159"/>
      <c r="I46" s="158"/>
      <c r="J46" s="158"/>
      <c r="K46" s="158"/>
      <c r="L46" s="158"/>
    </row>
    <row r="47" spans="2:12" ht="31.7" customHeight="1" x14ac:dyDescent="0.25">
      <c r="B47" s="22"/>
      <c r="C47" s="22"/>
      <c r="D47" s="46"/>
      <c r="E47" s="18"/>
      <c r="F47" s="40" t="str">
        <f t="shared" si="3"/>
        <v>AUTO</v>
      </c>
      <c r="H47" s="159"/>
      <c r="I47" s="158"/>
      <c r="J47" s="158"/>
      <c r="K47" s="158"/>
      <c r="L47" s="158"/>
    </row>
    <row r="48" spans="2:12" ht="31.7" customHeight="1" x14ac:dyDescent="0.25">
      <c r="B48" s="22"/>
      <c r="C48" s="22"/>
      <c r="D48" s="46"/>
      <c r="E48" s="18"/>
      <c r="F48" s="40" t="str">
        <f t="shared" si="3"/>
        <v>AUTO</v>
      </c>
      <c r="H48" s="159"/>
      <c r="I48" s="158"/>
      <c r="J48" s="158"/>
      <c r="K48" s="158"/>
    </row>
    <row r="49" spans="2:12" ht="31.7" customHeight="1" x14ac:dyDescent="0.25">
      <c r="B49" s="22"/>
      <c r="C49" s="22"/>
      <c r="D49" s="46"/>
      <c r="E49" s="18"/>
      <c r="F49" s="40" t="str">
        <f t="shared" si="3"/>
        <v>AUTO</v>
      </c>
      <c r="H49" s="159"/>
      <c r="I49" s="158"/>
      <c r="J49" s="158"/>
      <c r="K49" s="158"/>
    </row>
    <row r="50" spans="2:12" ht="31.7" customHeight="1" x14ac:dyDescent="0.25">
      <c r="B50" s="22"/>
      <c r="C50" s="22"/>
      <c r="D50" s="46"/>
      <c r="E50" s="18"/>
      <c r="F50" s="40" t="str">
        <f t="shared" si="3"/>
        <v>AUTO</v>
      </c>
      <c r="H50" s="159"/>
      <c r="I50" s="158"/>
      <c r="J50" s="158"/>
      <c r="K50" s="158"/>
      <c r="L50" s="158"/>
    </row>
    <row r="51" spans="2:12" ht="31.7" customHeight="1" x14ac:dyDescent="0.25">
      <c r="B51" s="22"/>
      <c r="C51" s="22"/>
      <c r="D51" s="46"/>
      <c r="E51" s="18"/>
      <c r="F51" s="40" t="str">
        <f t="shared" si="3"/>
        <v>AUTO</v>
      </c>
      <c r="H51" s="159"/>
      <c r="I51" s="158"/>
    </row>
    <row r="52" spans="2:12" ht="31.7" customHeight="1" x14ac:dyDescent="0.25">
      <c r="B52" s="22"/>
      <c r="C52" s="22"/>
      <c r="D52" s="46"/>
      <c r="E52" s="18"/>
      <c r="F52" s="40" t="str">
        <f t="shared" si="3"/>
        <v>AUTO</v>
      </c>
      <c r="I52" s="152"/>
    </row>
    <row r="53" spans="2:12" ht="31.7" customHeight="1" x14ac:dyDescent="0.25">
      <c r="B53" s="22"/>
      <c r="C53" s="22"/>
      <c r="D53" s="46"/>
      <c r="E53" s="18"/>
      <c r="F53" s="40" t="str">
        <f t="shared" si="3"/>
        <v>AUTO</v>
      </c>
      <c r="I53" s="163"/>
      <c r="J53" s="158"/>
      <c r="K53" s="158"/>
      <c r="L53" s="158"/>
    </row>
    <row r="54" spans="2:12" ht="31.7" customHeight="1" x14ac:dyDescent="0.25">
      <c r="B54" s="22"/>
      <c r="C54" s="22"/>
      <c r="D54" s="46"/>
      <c r="E54" s="18"/>
      <c r="F54" s="40" t="str">
        <f t="shared" si="3"/>
        <v>AUTO</v>
      </c>
      <c r="H54" s="159"/>
      <c r="I54" s="158"/>
      <c r="J54" s="158"/>
      <c r="K54" s="158"/>
      <c r="L54" s="158"/>
    </row>
    <row r="55" spans="2:12" ht="31.7" customHeight="1" x14ac:dyDescent="0.25">
      <c r="B55" s="22"/>
      <c r="C55" s="22"/>
      <c r="D55" s="46"/>
      <c r="E55" s="18"/>
      <c r="F55" s="40" t="str">
        <f t="shared" si="3"/>
        <v>AUTO</v>
      </c>
      <c r="H55" s="159"/>
      <c r="I55" s="158"/>
      <c r="J55" s="158"/>
      <c r="K55" s="158"/>
      <c r="L55" s="158"/>
    </row>
    <row r="56" spans="2:12" ht="31.7" customHeight="1" x14ac:dyDescent="0.25">
      <c r="B56" s="22"/>
      <c r="C56" s="22"/>
      <c r="D56" s="46"/>
      <c r="E56" s="18"/>
      <c r="F56" s="40" t="str">
        <f t="shared" si="3"/>
        <v>AUTO</v>
      </c>
      <c r="H56" s="159"/>
      <c r="I56" s="158"/>
      <c r="J56" s="158"/>
      <c r="K56" s="158"/>
      <c r="L56" s="158"/>
    </row>
    <row r="57" spans="2:12" ht="31.7" customHeight="1" x14ac:dyDescent="0.25">
      <c r="B57" s="22"/>
      <c r="C57" s="22"/>
      <c r="D57" s="46"/>
      <c r="E57" s="18"/>
      <c r="F57" s="40" t="str">
        <f t="shared" si="3"/>
        <v>AUTO</v>
      </c>
      <c r="H57" s="159"/>
      <c r="I57" s="158"/>
      <c r="J57" s="158"/>
      <c r="K57" s="158"/>
      <c r="L57" s="158"/>
    </row>
    <row r="58" spans="2:12" ht="31.7" customHeight="1" x14ac:dyDescent="0.25">
      <c r="B58" s="22"/>
      <c r="C58" s="22"/>
      <c r="D58" s="46"/>
      <c r="E58" s="18"/>
      <c r="F58" s="40" t="str">
        <f t="shared" si="3"/>
        <v>AUTO</v>
      </c>
      <c r="H58" s="159"/>
      <c r="I58" s="158"/>
      <c r="J58" s="158"/>
      <c r="K58" s="158"/>
      <c r="L58" s="158"/>
    </row>
    <row r="59" spans="2:12" ht="31.7" customHeight="1" x14ac:dyDescent="0.25">
      <c r="B59" s="22"/>
      <c r="C59" s="22"/>
      <c r="D59" s="46"/>
      <c r="E59" s="18"/>
      <c r="F59" s="40" t="str">
        <f t="shared" si="3"/>
        <v>AUTO</v>
      </c>
      <c r="H59" s="159"/>
      <c r="I59" s="158"/>
      <c r="J59" s="158"/>
      <c r="K59" s="158"/>
      <c r="L59" s="158"/>
    </row>
    <row r="60" spans="2:12" ht="31.7" customHeight="1" x14ac:dyDescent="0.25">
      <c r="B60" s="22"/>
      <c r="C60" s="22"/>
      <c r="D60" s="46"/>
      <c r="E60" s="18"/>
      <c r="F60" s="40" t="str">
        <f t="shared" si="3"/>
        <v>AUTO</v>
      </c>
      <c r="H60" s="159"/>
      <c r="I60" s="158"/>
      <c r="J60" s="158"/>
      <c r="K60" s="158"/>
      <c r="L60" s="158"/>
    </row>
    <row r="61" spans="2:12" ht="31.7" customHeight="1" x14ac:dyDescent="0.25">
      <c r="B61" s="22"/>
      <c r="C61" s="22"/>
      <c r="D61" s="46"/>
      <c r="E61" s="18"/>
      <c r="F61" s="40" t="str">
        <f t="shared" si="3"/>
        <v>AUTO</v>
      </c>
      <c r="H61" s="159"/>
      <c r="I61" s="158"/>
      <c r="J61" s="158"/>
      <c r="K61" s="158"/>
      <c r="L61" s="158"/>
    </row>
    <row r="62" spans="2:12" ht="31.7" customHeight="1" x14ac:dyDescent="0.25">
      <c r="B62" s="158"/>
      <c r="C62" s="158"/>
      <c r="D62" s="159"/>
      <c r="E62" s="158"/>
      <c r="F62" s="159"/>
      <c r="H62" s="159"/>
      <c r="I62" s="158"/>
      <c r="J62" s="158"/>
      <c r="K62" s="158"/>
      <c r="L62" s="158"/>
    </row>
    <row r="63" spans="2:12" ht="15.75" x14ac:dyDescent="0.25">
      <c r="B63" s="144" t="s">
        <v>70</v>
      </c>
    </row>
    <row r="64" spans="2:12" ht="15.75" x14ac:dyDescent="0.25">
      <c r="B64" s="145" t="s">
        <v>147</v>
      </c>
    </row>
    <row r="65" spans="2:9" x14ac:dyDescent="0.25">
      <c r="B65" s="91" t="s">
        <v>5</v>
      </c>
      <c r="C65" s="146" t="s">
        <v>6</v>
      </c>
      <c r="D65" s="93" t="s">
        <v>7</v>
      </c>
      <c r="E65" s="146" t="s">
        <v>8</v>
      </c>
      <c r="F65" s="94" t="s">
        <v>9</v>
      </c>
      <c r="G65" s="92" t="s">
        <v>10</v>
      </c>
      <c r="H65" s="93" t="s">
        <v>11</v>
      </c>
      <c r="I65" s="92" t="s">
        <v>12</v>
      </c>
    </row>
    <row r="66" spans="2:9" ht="30" x14ac:dyDescent="0.25">
      <c r="B66" s="97" t="s">
        <v>13</v>
      </c>
      <c r="C66" s="98" t="s">
        <v>14</v>
      </c>
      <c r="D66" s="99" t="s">
        <v>15</v>
      </c>
      <c r="E66" s="147" t="s">
        <v>16</v>
      </c>
      <c r="F66" s="99" t="s">
        <v>17</v>
      </c>
      <c r="G66" s="148" t="s">
        <v>50</v>
      </c>
      <c r="H66" s="102" t="s">
        <v>19</v>
      </c>
      <c r="I66" s="103" t="s">
        <v>20</v>
      </c>
    </row>
    <row r="67" spans="2:9" ht="31.7" customHeight="1" x14ac:dyDescent="0.25">
      <c r="B67" s="119" t="s">
        <v>51</v>
      </c>
      <c r="C67" s="149" t="s">
        <v>52</v>
      </c>
      <c r="D67" s="41"/>
      <c r="E67" s="18"/>
      <c r="F67" s="40" t="str">
        <f t="shared" ref="F67:F75" si="4">IF(D67="", "AUTO",D67*E67)</f>
        <v>AUTO</v>
      </c>
      <c r="G67" s="150">
        <v>8.5500000000000007</v>
      </c>
      <c r="H67" s="47" t="str">
        <f>IF(D67="","AUTO",G67*E67)</f>
        <v>AUTO</v>
      </c>
      <c r="I67" s="44" t="str">
        <f>IF(E67="","AUTO",F67/H67)</f>
        <v>AUTO</v>
      </c>
    </row>
    <row r="68" spans="2:9" ht="31.7" customHeight="1" x14ac:dyDescent="0.25">
      <c r="B68" s="119" t="s">
        <v>53</v>
      </c>
      <c r="C68" s="149" t="s">
        <v>52</v>
      </c>
      <c r="D68" s="41"/>
      <c r="E68" s="18"/>
      <c r="F68" s="40" t="str">
        <f t="shared" si="4"/>
        <v>AUTO</v>
      </c>
      <c r="G68" s="150">
        <v>6.5</v>
      </c>
      <c r="H68" s="47" t="str">
        <f t="shared" ref="H68:H75" si="5">IF(D68="","AUTO",G68*E68)</f>
        <v>AUTO</v>
      </c>
      <c r="I68" s="44" t="str">
        <f>IF(E68="","AUTO",F68/H68)</f>
        <v>AUTO</v>
      </c>
    </row>
    <row r="69" spans="2:9" ht="31.7" customHeight="1" x14ac:dyDescent="0.25">
      <c r="B69" s="119" t="s">
        <v>54</v>
      </c>
      <c r="C69" s="149" t="s">
        <v>52</v>
      </c>
      <c r="D69" s="41"/>
      <c r="E69" s="18"/>
      <c r="F69" s="40" t="str">
        <f t="shared" si="4"/>
        <v>AUTO</v>
      </c>
      <c r="G69" s="150">
        <v>3.13</v>
      </c>
      <c r="H69" s="47" t="str">
        <f t="shared" si="5"/>
        <v>AUTO</v>
      </c>
      <c r="I69" s="44" t="str">
        <f>IF(E69="","AUTO",F69/H69)</f>
        <v>AUTO</v>
      </c>
    </row>
    <row r="70" spans="2:9" ht="31.7" customHeight="1" x14ac:dyDescent="0.25">
      <c r="B70" s="119" t="s">
        <v>55</v>
      </c>
      <c r="C70" s="149" t="s">
        <v>52</v>
      </c>
      <c r="D70" s="41"/>
      <c r="E70" s="18"/>
      <c r="F70" s="40" t="str">
        <f t="shared" si="4"/>
        <v>AUTO</v>
      </c>
      <c r="G70" s="150">
        <v>6.13</v>
      </c>
      <c r="H70" s="47" t="str">
        <f t="shared" si="5"/>
        <v>AUTO</v>
      </c>
      <c r="I70" s="44" t="str">
        <f t="shared" ref="I70:I76" si="6">IF(E70="","AUTO",F70/H70)</f>
        <v>AUTO</v>
      </c>
    </row>
    <row r="71" spans="2:9" ht="31.7" customHeight="1" x14ac:dyDescent="0.25">
      <c r="B71" s="119" t="s">
        <v>56</v>
      </c>
      <c r="C71" s="149" t="s">
        <v>52</v>
      </c>
      <c r="D71" s="45"/>
      <c r="E71" s="19"/>
      <c r="F71" s="40" t="str">
        <f t="shared" si="4"/>
        <v>AUTO</v>
      </c>
      <c r="G71" s="150">
        <v>4.5</v>
      </c>
      <c r="H71" s="47" t="str">
        <f t="shared" si="5"/>
        <v>AUTO</v>
      </c>
      <c r="I71" s="44" t="str">
        <f t="shared" si="6"/>
        <v>AUTO</v>
      </c>
    </row>
    <row r="72" spans="2:9" ht="31.7" customHeight="1" x14ac:dyDescent="0.25">
      <c r="B72" s="119" t="s">
        <v>57</v>
      </c>
      <c r="C72" s="149" t="s">
        <v>58</v>
      </c>
      <c r="D72" s="45"/>
      <c r="E72" s="19"/>
      <c r="F72" s="40" t="str">
        <f t="shared" si="4"/>
        <v>AUTO</v>
      </c>
      <c r="G72" s="150">
        <v>487.5</v>
      </c>
      <c r="H72" s="47" t="str">
        <f t="shared" si="5"/>
        <v>AUTO</v>
      </c>
      <c r="I72" s="44" t="str">
        <f t="shared" si="6"/>
        <v>AUTO</v>
      </c>
    </row>
    <row r="73" spans="2:9" ht="31.7" customHeight="1" x14ac:dyDescent="0.25">
      <c r="B73" s="119" t="s">
        <v>59</v>
      </c>
      <c r="C73" s="149" t="s">
        <v>58</v>
      </c>
      <c r="D73" s="45"/>
      <c r="E73" s="19"/>
      <c r="F73" s="40" t="str">
        <f t="shared" si="4"/>
        <v>AUTO</v>
      </c>
      <c r="G73" s="150">
        <v>168.75</v>
      </c>
      <c r="H73" s="47" t="str">
        <f t="shared" si="5"/>
        <v>AUTO</v>
      </c>
      <c r="I73" s="44" t="str">
        <f t="shared" si="6"/>
        <v>AUTO</v>
      </c>
    </row>
    <row r="74" spans="2:9" ht="31.7" customHeight="1" x14ac:dyDescent="0.25">
      <c r="B74" s="119" t="s">
        <v>60</v>
      </c>
      <c r="C74" s="149" t="s">
        <v>58</v>
      </c>
      <c r="D74" s="45"/>
      <c r="E74" s="19"/>
      <c r="F74" s="40" t="str">
        <f t="shared" si="4"/>
        <v>AUTO</v>
      </c>
      <c r="G74" s="150">
        <v>430.76</v>
      </c>
      <c r="H74" s="47" t="str">
        <f t="shared" si="5"/>
        <v>AUTO</v>
      </c>
      <c r="I74" s="44" t="str">
        <f t="shared" si="6"/>
        <v>AUTO</v>
      </c>
    </row>
    <row r="75" spans="2:9" ht="31.7" customHeight="1" x14ac:dyDescent="0.25">
      <c r="B75" s="116" t="s">
        <v>61</v>
      </c>
      <c r="C75" s="149" t="s">
        <v>58</v>
      </c>
      <c r="D75" s="41"/>
      <c r="E75" s="18"/>
      <c r="F75" s="40" t="str">
        <f t="shared" si="4"/>
        <v>AUTO</v>
      </c>
      <c r="G75" s="150">
        <v>339.85</v>
      </c>
      <c r="H75" s="48" t="str">
        <f t="shared" si="5"/>
        <v>AUTO</v>
      </c>
      <c r="I75" s="44" t="str">
        <f t="shared" si="6"/>
        <v>AUTO</v>
      </c>
    </row>
    <row r="76" spans="2:9" ht="32.25" customHeight="1" x14ac:dyDescent="0.25">
      <c r="B76" s="116" t="s">
        <v>62</v>
      </c>
      <c r="C76" s="149" t="s">
        <v>63</v>
      </c>
      <c r="D76" s="41"/>
      <c r="E76" s="18"/>
      <c r="F76" s="40" t="str">
        <f>IF(D76="", "AUTO",D76*E76)</f>
        <v>AUTO</v>
      </c>
      <c r="G76" s="150">
        <v>121.86</v>
      </c>
      <c r="H76" s="49" t="str">
        <f>IF(D76="","AUTO",G76*E76)</f>
        <v>AUTO</v>
      </c>
      <c r="I76" s="44" t="str">
        <f t="shared" si="6"/>
        <v>AUTO</v>
      </c>
    </row>
    <row r="77" spans="2:9" ht="30.2" customHeight="1" x14ac:dyDescent="0.25">
      <c r="B77" s="152" t="s">
        <v>71</v>
      </c>
    </row>
    <row r="78" spans="2:9" ht="67.5" customHeight="1" x14ac:dyDescent="0.25">
      <c r="B78" s="153" t="s">
        <v>65</v>
      </c>
      <c r="C78" s="154"/>
      <c r="D78" s="154"/>
      <c r="E78" s="154"/>
      <c r="F78" s="154"/>
      <c r="G78" s="154"/>
    </row>
    <row r="79" spans="2:9" ht="15.75" x14ac:dyDescent="0.25">
      <c r="B79" s="155" t="s">
        <v>5</v>
      </c>
      <c r="C79" s="146" t="s">
        <v>6</v>
      </c>
      <c r="D79" s="93" t="s">
        <v>7</v>
      </c>
      <c r="E79" s="146" t="s">
        <v>8</v>
      </c>
      <c r="F79" s="93" t="s">
        <v>9</v>
      </c>
      <c r="G79" s="152"/>
      <c r="H79" s="156"/>
      <c r="I79" s="152"/>
    </row>
    <row r="80" spans="2:9" ht="31.7" customHeight="1" x14ac:dyDescent="0.25">
      <c r="B80" s="157" t="s">
        <v>13</v>
      </c>
      <c r="C80" s="98" t="s">
        <v>14</v>
      </c>
      <c r="D80" s="99" t="s">
        <v>15</v>
      </c>
      <c r="E80" s="147" t="s">
        <v>16</v>
      </c>
      <c r="F80" s="99" t="s">
        <v>17</v>
      </c>
      <c r="G80" s="158"/>
      <c r="H80" s="159"/>
      <c r="I80" s="158"/>
    </row>
    <row r="81" spans="2:12" ht="31.7" customHeight="1" x14ac:dyDescent="0.25">
      <c r="B81" s="160" t="s">
        <v>66</v>
      </c>
      <c r="C81" s="160" t="s">
        <v>67</v>
      </c>
      <c r="D81" s="161">
        <v>1.5</v>
      </c>
      <c r="E81" s="17">
        <v>10</v>
      </c>
      <c r="F81" s="40">
        <f>IF(D81="", "AUTO",D81*E81)</f>
        <v>15</v>
      </c>
      <c r="G81" s="158"/>
      <c r="H81" s="159"/>
      <c r="I81" s="158"/>
    </row>
    <row r="82" spans="2:12" ht="31.7" customHeight="1" x14ac:dyDescent="0.25">
      <c r="B82" s="160" t="s">
        <v>68</v>
      </c>
      <c r="C82" s="160" t="s">
        <v>69</v>
      </c>
      <c r="D82" s="161">
        <v>100</v>
      </c>
      <c r="E82" s="17">
        <v>3</v>
      </c>
      <c r="F82" s="40">
        <f t="shared" ref="F82" si="7">IF(D82="", "AUTO",D82*E82)</f>
        <v>300</v>
      </c>
      <c r="H82" s="162"/>
      <c r="I82" s="163"/>
    </row>
    <row r="83" spans="2:12" ht="31.7" customHeight="1" x14ac:dyDescent="0.25">
      <c r="B83" s="22"/>
      <c r="C83" s="22"/>
      <c r="D83" s="46"/>
      <c r="E83" s="18"/>
      <c r="F83" s="40" t="str">
        <f t="shared" ref="F83:F102" si="8">IF(D83="", "AUTO",D83*E83)</f>
        <v>AUTO</v>
      </c>
      <c r="H83" s="162"/>
      <c r="I83" s="163"/>
    </row>
    <row r="84" spans="2:12" ht="31.7" customHeight="1" x14ac:dyDescent="0.25">
      <c r="B84" s="22"/>
      <c r="C84" s="22"/>
      <c r="D84" s="46"/>
      <c r="E84" s="18"/>
      <c r="F84" s="40" t="str">
        <f t="shared" si="8"/>
        <v>AUTO</v>
      </c>
      <c r="H84" s="159"/>
      <c r="I84" s="158"/>
      <c r="J84" s="163"/>
      <c r="K84" s="163"/>
      <c r="L84" s="163"/>
    </row>
    <row r="85" spans="2:12" ht="31.7" customHeight="1" x14ac:dyDescent="0.25">
      <c r="B85" s="22"/>
      <c r="C85" s="22"/>
      <c r="D85" s="46"/>
      <c r="E85" s="18"/>
      <c r="F85" s="40" t="str">
        <f t="shared" si="8"/>
        <v>AUTO</v>
      </c>
      <c r="H85" s="159"/>
      <c r="I85" s="158"/>
      <c r="J85" s="158"/>
      <c r="K85" s="158"/>
      <c r="L85" s="158"/>
    </row>
    <row r="86" spans="2:12" ht="31.7" customHeight="1" x14ac:dyDescent="0.25">
      <c r="B86" s="22"/>
      <c r="C86" s="22"/>
      <c r="D86" s="46"/>
      <c r="E86" s="18"/>
      <c r="F86" s="40" t="str">
        <f t="shared" si="8"/>
        <v>AUTO</v>
      </c>
      <c r="H86" s="159"/>
      <c r="I86" s="158"/>
      <c r="J86" s="158"/>
      <c r="K86" s="158"/>
      <c r="L86" s="158"/>
    </row>
    <row r="87" spans="2:12" ht="31.7" customHeight="1" x14ac:dyDescent="0.25">
      <c r="B87" s="22"/>
      <c r="C87" s="22"/>
      <c r="D87" s="46"/>
      <c r="E87" s="18"/>
      <c r="F87" s="40" t="str">
        <f t="shared" si="8"/>
        <v>AUTO</v>
      </c>
      <c r="H87" s="159"/>
      <c r="I87" s="158"/>
      <c r="J87" s="158"/>
      <c r="K87" s="158"/>
      <c r="L87" s="158"/>
    </row>
    <row r="88" spans="2:12" ht="31.7" customHeight="1" x14ac:dyDescent="0.25">
      <c r="B88" s="22"/>
      <c r="C88" s="22"/>
      <c r="D88" s="46"/>
      <c r="E88" s="18"/>
      <c r="F88" s="40" t="str">
        <f t="shared" si="8"/>
        <v>AUTO</v>
      </c>
      <c r="H88" s="159"/>
      <c r="I88" s="158"/>
      <c r="J88" s="158"/>
      <c r="K88" s="158"/>
      <c r="L88" s="158"/>
    </row>
    <row r="89" spans="2:12" ht="31.7" customHeight="1" x14ac:dyDescent="0.25">
      <c r="B89" s="22"/>
      <c r="C89" s="22"/>
      <c r="D89" s="46"/>
      <c r="E89" s="18"/>
      <c r="F89" s="40" t="str">
        <f t="shared" si="8"/>
        <v>AUTO</v>
      </c>
      <c r="H89" s="159"/>
      <c r="I89" s="158"/>
      <c r="J89" s="158"/>
      <c r="K89" s="158"/>
    </row>
    <row r="90" spans="2:12" ht="31.7" customHeight="1" x14ac:dyDescent="0.25">
      <c r="B90" s="22"/>
      <c r="C90" s="22"/>
      <c r="D90" s="46"/>
      <c r="E90" s="18"/>
      <c r="F90" s="40" t="str">
        <f t="shared" si="8"/>
        <v>AUTO</v>
      </c>
      <c r="H90" s="159"/>
      <c r="I90" s="158"/>
      <c r="J90" s="158"/>
      <c r="K90" s="158"/>
    </row>
    <row r="91" spans="2:12" ht="31.7" customHeight="1" x14ac:dyDescent="0.25">
      <c r="B91" s="22"/>
      <c r="C91" s="22"/>
      <c r="D91" s="46"/>
      <c r="E91" s="18"/>
      <c r="F91" s="40" t="str">
        <f t="shared" si="8"/>
        <v>AUTO</v>
      </c>
      <c r="H91" s="159"/>
      <c r="I91" s="158"/>
      <c r="J91" s="158"/>
      <c r="K91" s="158"/>
      <c r="L91" s="158"/>
    </row>
    <row r="92" spans="2:12" ht="31.7" customHeight="1" x14ac:dyDescent="0.25">
      <c r="B92" s="22"/>
      <c r="C92" s="22"/>
      <c r="D92" s="46"/>
      <c r="E92" s="18"/>
      <c r="F92" s="40" t="str">
        <f t="shared" si="8"/>
        <v>AUTO</v>
      </c>
      <c r="H92" s="159"/>
      <c r="I92" s="158"/>
    </row>
    <row r="93" spans="2:12" ht="31.7" customHeight="1" x14ac:dyDescent="0.25">
      <c r="B93" s="22"/>
      <c r="C93" s="22"/>
      <c r="D93" s="46"/>
      <c r="E93" s="18"/>
      <c r="F93" s="40" t="str">
        <f t="shared" si="8"/>
        <v>AUTO</v>
      </c>
      <c r="I93" s="152"/>
    </row>
    <row r="94" spans="2:12" ht="31.7" customHeight="1" x14ac:dyDescent="0.25">
      <c r="B94" s="22"/>
      <c r="C94" s="22"/>
      <c r="D94" s="46"/>
      <c r="E94" s="18"/>
      <c r="F94" s="40" t="str">
        <f t="shared" si="8"/>
        <v>AUTO</v>
      </c>
      <c r="I94" s="163"/>
      <c r="J94" s="158"/>
      <c r="K94" s="158"/>
      <c r="L94" s="158"/>
    </row>
    <row r="95" spans="2:12" ht="31.7" customHeight="1" x14ac:dyDescent="0.25">
      <c r="B95" s="22"/>
      <c r="C95" s="22"/>
      <c r="D95" s="46"/>
      <c r="E95" s="18"/>
      <c r="F95" s="40" t="str">
        <f t="shared" si="8"/>
        <v>AUTO</v>
      </c>
      <c r="H95" s="159"/>
      <c r="I95" s="158"/>
      <c r="J95" s="158"/>
      <c r="K95" s="158"/>
      <c r="L95" s="158"/>
    </row>
    <row r="96" spans="2:12" ht="31.7" customHeight="1" x14ac:dyDescent="0.25">
      <c r="B96" s="22"/>
      <c r="C96" s="22"/>
      <c r="D96" s="46"/>
      <c r="E96" s="18"/>
      <c r="F96" s="40" t="str">
        <f t="shared" si="8"/>
        <v>AUTO</v>
      </c>
      <c r="H96" s="159"/>
      <c r="I96" s="158"/>
      <c r="J96" s="158"/>
      <c r="K96" s="158"/>
      <c r="L96" s="158"/>
    </row>
    <row r="97" spans="2:12" ht="31.7" customHeight="1" x14ac:dyDescent="0.25">
      <c r="B97" s="22"/>
      <c r="C97" s="22"/>
      <c r="D97" s="46"/>
      <c r="E97" s="18"/>
      <c r="F97" s="40" t="str">
        <f t="shared" si="8"/>
        <v>AUTO</v>
      </c>
      <c r="H97" s="159"/>
      <c r="I97" s="158"/>
      <c r="J97" s="158"/>
      <c r="K97" s="158"/>
      <c r="L97" s="158"/>
    </row>
    <row r="98" spans="2:12" ht="31.7" customHeight="1" x14ac:dyDescent="0.25">
      <c r="B98" s="22"/>
      <c r="C98" s="22"/>
      <c r="D98" s="46"/>
      <c r="E98" s="18"/>
      <c r="F98" s="40" t="str">
        <f t="shared" si="8"/>
        <v>AUTO</v>
      </c>
      <c r="H98" s="159"/>
      <c r="I98" s="158"/>
      <c r="J98" s="158"/>
      <c r="K98" s="158"/>
      <c r="L98" s="158"/>
    </row>
    <row r="99" spans="2:12" ht="31.7" customHeight="1" x14ac:dyDescent="0.25">
      <c r="B99" s="22"/>
      <c r="C99" s="22"/>
      <c r="D99" s="46"/>
      <c r="E99" s="18"/>
      <c r="F99" s="40" t="str">
        <f t="shared" si="8"/>
        <v>AUTO</v>
      </c>
      <c r="H99" s="159"/>
      <c r="I99" s="158"/>
      <c r="J99" s="158"/>
      <c r="K99" s="158"/>
      <c r="L99" s="158"/>
    </row>
    <row r="100" spans="2:12" ht="31.7" customHeight="1" x14ac:dyDescent="0.25">
      <c r="B100" s="22"/>
      <c r="C100" s="22"/>
      <c r="D100" s="46"/>
      <c r="E100" s="18"/>
      <c r="F100" s="40" t="str">
        <f t="shared" si="8"/>
        <v>AUTO</v>
      </c>
      <c r="H100" s="159"/>
      <c r="I100" s="158"/>
      <c r="J100" s="158"/>
      <c r="K100" s="158"/>
      <c r="L100" s="158"/>
    </row>
    <row r="101" spans="2:12" ht="31.7" customHeight="1" x14ac:dyDescent="0.25">
      <c r="B101" s="22"/>
      <c r="C101" s="22"/>
      <c r="D101" s="46"/>
      <c r="E101" s="18"/>
      <c r="F101" s="40" t="str">
        <f t="shared" si="8"/>
        <v>AUTO</v>
      </c>
      <c r="H101" s="159"/>
      <c r="I101" s="158"/>
      <c r="J101" s="158"/>
      <c r="K101" s="158"/>
      <c r="L101" s="158"/>
    </row>
    <row r="102" spans="2:12" ht="31.7" customHeight="1" x14ac:dyDescent="0.25">
      <c r="B102" s="22"/>
      <c r="C102" s="22"/>
      <c r="D102" s="46"/>
      <c r="E102" s="18"/>
      <c r="F102" s="40" t="str">
        <f t="shared" si="8"/>
        <v>AUTO</v>
      </c>
      <c r="H102" s="159"/>
      <c r="I102" s="158"/>
      <c r="J102" s="158"/>
      <c r="K102" s="158"/>
      <c r="L102" s="158"/>
    </row>
    <row r="103" spans="2:12" ht="31.7" customHeight="1" thickBot="1" x14ac:dyDescent="0.3">
      <c r="J103" s="158"/>
      <c r="K103" s="158"/>
      <c r="L103" s="158"/>
    </row>
    <row r="104" spans="2:12" ht="41.25" customHeight="1" thickBot="1" x14ac:dyDescent="0.3">
      <c r="B104" s="165" t="s">
        <v>72</v>
      </c>
      <c r="C104" s="127">
        <f>SUM(F25:F34,F42:F61,)</f>
        <v>0</v>
      </c>
    </row>
    <row r="105" spans="2:12" ht="38.25" thickBot="1" x14ac:dyDescent="0.3">
      <c r="B105" s="165" t="s">
        <v>73</v>
      </c>
      <c r="C105" s="127">
        <f>SUM(F83:F102,F67:F76)</f>
        <v>0</v>
      </c>
      <c r="H105" s="43" t="s">
        <v>74</v>
      </c>
    </row>
    <row r="106" spans="2:12" ht="39.75" customHeight="1" thickBot="1" x14ac:dyDescent="0.3">
      <c r="B106" s="165" t="s">
        <v>75</v>
      </c>
      <c r="C106" s="127">
        <f>SUM(C104:C105)</f>
        <v>0</v>
      </c>
    </row>
    <row r="107" spans="2:12" ht="31.7" customHeight="1" x14ac:dyDescent="0.25"/>
    <row r="108" spans="2:12" ht="31.7" hidden="1" customHeight="1" x14ac:dyDescent="0.25"/>
    <row r="109" spans="2:12" ht="31.7" hidden="1" customHeight="1" x14ac:dyDescent="0.25"/>
    <row r="110" spans="2:12" ht="31.7" hidden="1" customHeight="1" x14ac:dyDescent="0.25"/>
    <row r="111" spans="2:12" ht="31.7" hidden="1" customHeight="1" x14ac:dyDescent="0.25"/>
    <row r="112" spans="2:12" ht="31.7" hidden="1" customHeight="1" x14ac:dyDescent="0.25"/>
    <row r="113" ht="31.7" hidden="1" customHeight="1" x14ac:dyDescent="0.25"/>
    <row r="114" ht="31.7" hidden="1" customHeight="1" x14ac:dyDescent="0.25"/>
    <row r="116" ht="45.75" hidden="1" customHeight="1" x14ac:dyDescent="0.25"/>
    <row r="117" ht="10.5" hidden="1" customHeight="1" x14ac:dyDescent="0.25"/>
    <row r="118" x14ac:dyDescent="0.25"/>
    <row r="119" x14ac:dyDescent="0.25"/>
  </sheetData>
  <sheetProtection algorithmName="SHA-512" hashValue="CQQyh4Ej4x2sKti4T1iF798zAfmGnWCHuzvNK103dd5ft3eOijKC68oVua78CDWTaPgwge+GxHB6xwjvL/LJDQ==" saltValue="IpiE2ZoeraN+dmRumpK2sg==" spinCount="100000" sheet="1" objects="1" scenarios="1" selectLockedCells="1"/>
  <protectedRanges>
    <protectedRange algorithmName="SHA-512" hashValue="C+fPpTThE6+jdDdfc5wphYNd3r7zmuhhaBpSUcVHXQHTXado26kfbXqPWICZFxth0Dki9JF+LOySv17oSn/psQ==" saltValue="jMXutWt0UOaja4CuXuN8gA==" spinCount="100000" sqref="F40:F62 F81:F102" name="Other Costs Calculations_1"/>
    <protectedRange algorithmName="SHA-512" hashValue="fLqywrC6NRiSRxAD+IO7hvTnBqzBCxTqlGGsOWqJGLtgY6ivBKs3fK5r4GVgSlgdCQ3N78cR0h5K4U2vwwiPmQ==" saltValue="7LOpDRPzImidhYZhSmO3eQ==" spinCount="100000" sqref="C25:C33 G25:G33 C67:C75 G67:G75" name="Range5"/>
    <protectedRange algorithmName="SHA-512" hashValue="wrn8glakJAV6PFpMw9fc9TgGA3y4f6G0TeBJ+QHgEF6dZoxu/2Auco2aaPfR1l+Bx//QF66pALL6zePM/YYVuw==" saltValue="56O8PsBhoS12Lj+bwYejtg==" spinCount="100000" sqref="C25:C33 F25:I27 F28:H33 I28:I35 C67:C75 F67:I69 F70:H75 I70:I76" name="Standard Costs and Calculations"/>
    <protectedRange algorithmName="SHA-512" hashValue="fLqywrC6NRiSRxAD+IO7hvTnBqzBCxTqlGGsOWqJGLtgY6ivBKs3fK5r4GVgSlgdCQ3N78cR0h5K4U2vwwiPmQ==" saltValue="7LOpDRPzImidhYZhSmO3eQ==" spinCount="100000" sqref="C34:C35 G34:G35 C76 G76" name="Range5_2"/>
    <protectedRange algorithmName="SHA-512" hashValue="wrn8glakJAV6PFpMw9fc9TgGA3y4f6G0TeBJ+QHgEF6dZoxu/2Auco2aaPfR1l+Bx//QF66pALL6zePM/YYVuw==" saltValue="56O8PsBhoS12Lj+bwYejtg==" spinCount="100000" sqref="C34:C35 F34:H35 C76 F76:H76" name="Standard Costs and Calculations_2"/>
  </protectedRanges>
  <mergeCells count="2">
    <mergeCell ref="B37:G37"/>
    <mergeCell ref="B78:G78"/>
  </mergeCells>
  <conditionalFormatting sqref="F40:F61">
    <cfRule type="cellIs" dxfId="65" priority="66" operator="equal">
      <formula>"AUTO"</formula>
    </cfRule>
  </conditionalFormatting>
  <conditionalFormatting sqref="B40:B59 F40:F61">
    <cfRule type="containsBlanks" dxfId="64" priority="75">
      <formula>LEN(TRIM(B40))=0</formula>
    </cfRule>
  </conditionalFormatting>
  <conditionalFormatting sqref="D40 D42:D59">
    <cfRule type="containsBlanks" dxfId="63" priority="72">
      <formula>LEN(TRIM(D40))=0</formula>
    </cfRule>
  </conditionalFormatting>
  <conditionalFormatting sqref="E40 E42:E59">
    <cfRule type="containsBlanks" dxfId="62" priority="71">
      <formula>LEN(TRIM(E40))=0</formula>
    </cfRule>
  </conditionalFormatting>
  <conditionalFormatting sqref="E40 E42:E59">
    <cfRule type="cellIs" dxfId="61" priority="70" operator="equal">
      <formula>"AUTO"</formula>
    </cfRule>
  </conditionalFormatting>
  <conditionalFormatting sqref="E29">
    <cfRule type="containsBlanks" dxfId="60" priority="63">
      <formula>LEN(TRIM(E29))=0</formula>
    </cfRule>
  </conditionalFormatting>
  <conditionalFormatting sqref="D29">
    <cfRule type="containsBlanks" dxfId="59" priority="61">
      <formula>LEN(TRIM(D29))=0</formula>
    </cfRule>
  </conditionalFormatting>
  <conditionalFormatting sqref="F25:F32 D30:E32 H25:I27 H28:H32 I28:I34">
    <cfRule type="containsBlanks" dxfId="58" priority="65">
      <formula>LEN(TRIM(D25))=0</formula>
    </cfRule>
  </conditionalFormatting>
  <conditionalFormatting sqref="F25:F32 E30:E32 H25:I27 H28:H32 I28:I34">
    <cfRule type="cellIs" dxfId="57" priority="64" operator="equal">
      <formula>"AUTO"</formula>
    </cfRule>
  </conditionalFormatting>
  <conditionalFormatting sqref="E29">
    <cfRule type="cellIs" dxfId="56" priority="62" operator="equal">
      <formula>"AUTO"</formula>
    </cfRule>
  </conditionalFormatting>
  <conditionalFormatting sqref="D25:D28">
    <cfRule type="containsBlanks" dxfId="55" priority="58">
      <formula>LEN(TRIM(D25))=0</formula>
    </cfRule>
  </conditionalFormatting>
  <conditionalFormatting sqref="E25:E28">
    <cfRule type="containsBlanks" dxfId="54" priority="60">
      <formula>LEN(TRIM(E25))=0</formula>
    </cfRule>
  </conditionalFormatting>
  <conditionalFormatting sqref="E25:E28">
    <cfRule type="cellIs" dxfId="53" priority="59" operator="equal">
      <formula>"AUTO"</formula>
    </cfRule>
  </conditionalFormatting>
  <conditionalFormatting sqref="H33 D33:F33">
    <cfRule type="containsBlanks" dxfId="52" priority="57">
      <formula>LEN(TRIM(D33))=0</formula>
    </cfRule>
  </conditionalFormatting>
  <conditionalFormatting sqref="H33 E33:F33">
    <cfRule type="cellIs" dxfId="51" priority="56" operator="equal">
      <formula>"AUTO"</formula>
    </cfRule>
  </conditionalFormatting>
  <conditionalFormatting sqref="D67:D70">
    <cfRule type="containsBlanks" dxfId="50" priority="20">
      <formula>LEN(TRIM(D67))=0</formula>
    </cfRule>
  </conditionalFormatting>
  <conditionalFormatting sqref="C40:C59">
    <cfRule type="containsBlanks" dxfId="49" priority="53">
      <formula>LEN(TRIM(C40))=0</formula>
    </cfRule>
  </conditionalFormatting>
  <conditionalFormatting sqref="B60:B61">
    <cfRule type="containsBlanks" dxfId="48" priority="52">
      <formula>LEN(TRIM(B60))=0</formula>
    </cfRule>
  </conditionalFormatting>
  <conditionalFormatting sqref="D60:D61">
    <cfRule type="containsBlanks" dxfId="47" priority="51">
      <formula>LEN(TRIM(D60))=0</formula>
    </cfRule>
  </conditionalFormatting>
  <conditionalFormatting sqref="E60:E61">
    <cfRule type="containsBlanks" dxfId="46" priority="50">
      <formula>LEN(TRIM(E60))=0</formula>
    </cfRule>
  </conditionalFormatting>
  <conditionalFormatting sqref="E60:E61">
    <cfRule type="cellIs" dxfId="45" priority="49" operator="equal">
      <formula>"AUTO"</formula>
    </cfRule>
  </conditionalFormatting>
  <conditionalFormatting sqref="C60:C61">
    <cfRule type="containsBlanks" dxfId="44" priority="47">
      <formula>LEN(TRIM(C60))=0</formula>
    </cfRule>
  </conditionalFormatting>
  <conditionalFormatting sqref="D34:F34 H34">
    <cfRule type="containsBlanks" dxfId="43" priority="46">
      <formula>LEN(TRIM(D34))=0</formula>
    </cfRule>
  </conditionalFormatting>
  <conditionalFormatting sqref="E34:F34 H34">
    <cfRule type="cellIs" dxfId="42" priority="45" operator="equal">
      <formula>"AUTO"</formula>
    </cfRule>
  </conditionalFormatting>
  <conditionalFormatting sqref="H75 D75:F75">
    <cfRule type="containsBlanks" dxfId="41" priority="19">
      <formula>LEN(TRIM(D75))=0</formula>
    </cfRule>
  </conditionalFormatting>
  <conditionalFormatting sqref="C81 C83:C100">
    <cfRule type="containsBlanks" dxfId="40" priority="17">
      <formula>LEN(TRIM(C81))=0</formula>
    </cfRule>
  </conditionalFormatting>
  <conditionalFormatting sqref="H75 E75:F75">
    <cfRule type="cellIs" dxfId="39" priority="18" operator="equal">
      <formula>"AUTO"</formula>
    </cfRule>
  </conditionalFormatting>
  <conditionalFormatting sqref="E101:E102">
    <cfRule type="containsBlanks" dxfId="38" priority="14">
      <formula>LEN(TRIM(E101))=0</formula>
    </cfRule>
  </conditionalFormatting>
  <conditionalFormatting sqref="B101:B102">
    <cfRule type="containsBlanks" dxfId="37" priority="16">
      <formula>LEN(TRIM(B101))=0</formula>
    </cfRule>
  </conditionalFormatting>
  <conditionalFormatting sqref="D76:F76 H76">
    <cfRule type="containsBlanks" dxfId="36" priority="11">
      <formula>LEN(TRIM(D76))=0</formula>
    </cfRule>
  </conditionalFormatting>
  <conditionalFormatting sqref="E76:F76 H76">
    <cfRule type="cellIs" dxfId="35" priority="10" operator="equal">
      <formula>"AUTO"</formula>
    </cfRule>
  </conditionalFormatting>
  <conditionalFormatting sqref="F81 F83:F102">
    <cfRule type="cellIs" dxfId="34" priority="28" operator="equal">
      <formula>"AUTO"</formula>
    </cfRule>
  </conditionalFormatting>
  <conditionalFormatting sqref="B81 F81 F83:F102 B83:B100">
    <cfRule type="containsBlanks" dxfId="33" priority="32">
      <formula>LEN(TRIM(B81))=0</formula>
    </cfRule>
  </conditionalFormatting>
  <conditionalFormatting sqref="D81 D83:D100">
    <cfRule type="containsBlanks" dxfId="32" priority="31">
      <formula>LEN(TRIM(D81))=0</formula>
    </cfRule>
  </conditionalFormatting>
  <conditionalFormatting sqref="E81 E83:E100">
    <cfRule type="containsBlanks" dxfId="31" priority="30">
      <formula>LEN(TRIM(E81))=0</formula>
    </cfRule>
  </conditionalFormatting>
  <conditionalFormatting sqref="E81 E83:E100">
    <cfRule type="cellIs" dxfId="30" priority="29" operator="equal">
      <formula>"AUTO"</formula>
    </cfRule>
  </conditionalFormatting>
  <conditionalFormatting sqref="E71">
    <cfRule type="containsBlanks" dxfId="29" priority="25">
      <formula>LEN(TRIM(E71))=0</formula>
    </cfRule>
  </conditionalFormatting>
  <conditionalFormatting sqref="D71">
    <cfRule type="containsBlanks" dxfId="28" priority="23">
      <formula>LEN(TRIM(D71))=0</formula>
    </cfRule>
  </conditionalFormatting>
  <conditionalFormatting sqref="F67:F74 D72:E74 H67:I69 H70:H74 I70:I76">
    <cfRule type="containsBlanks" dxfId="27" priority="27">
      <formula>LEN(TRIM(D67))=0</formula>
    </cfRule>
  </conditionalFormatting>
  <conditionalFormatting sqref="F67:F74 E72:E74 H67:I69 H70:H74 I70:I76">
    <cfRule type="cellIs" dxfId="26" priority="26" operator="equal">
      <formula>"AUTO"</formula>
    </cfRule>
  </conditionalFormatting>
  <conditionalFormatting sqref="E71">
    <cfRule type="cellIs" dxfId="25" priority="24" operator="equal">
      <formula>"AUTO"</formula>
    </cfRule>
  </conditionalFormatting>
  <conditionalFormatting sqref="E67:E70">
    <cfRule type="containsBlanks" dxfId="24" priority="22">
      <formula>LEN(TRIM(E67))=0</formula>
    </cfRule>
  </conditionalFormatting>
  <conditionalFormatting sqref="E67:E70">
    <cfRule type="cellIs" dxfId="23" priority="21" operator="equal">
      <formula>"AUTO"</formula>
    </cfRule>
  </conditionalFormatting>
  <conditionalFormatting sqref="D101:D102">
    <cfRule type="containsBlanks" dxfId="22" priority="15">
      <formula>LEN(TRIM(D101))=0</formula>
    </cfRule>
  </conditionalFormatting>
  <conditionalFormatting sqref="E101:E102">
    <cfRule type="cellIs" dxfId="21" priority="13" operator="equal">
      <formula>"AUTO"</formula>
    </cfRule>
  </conditionalFormatting>
  <conditionalFormatting sqref="C101:C102">
    <cfRule type="containsBlanks" dxfId="20" priority="12">
      <formula>LEN(TRIM(C101))=0</formula>
    </cfRule>
  </conditionalFormatting>
  <conditionalFormatting sqref="F82">
    <cfRule type="cellIs" dxfId="19" priority="5" operator="equal">
      <formula>"AUTO"</formula>
    </cfRule>
  </conditionalFormatting>
  <conditionalFormatting sqref="B82 F82">
    <cfRule type="containsBlanks" dxfId="18" priority="9">
      <formula>LEN(TRIM(B82))=0</formula>
    </cfRule>
  </conditionalFormatting>
  <conditionalFormatting sqref="D82">
    <cfRule type="containsBlanks" dxfId="17" priority="8">
      <formula>LEN(TRIM(D82))=0</formula>
    </cfRule>
  </conditionalFormatting>
  <conditionalFormatting sqref="E82">
    <cfRule type="containsBlanks" dxfId="16" priority="7">
      <formula>LEN(TRIM(E82))=0</formula>
    </cfRule>
  </conditionalFormatting>
  <conditionalFormatting sqref="E82">
    <cfRule type="cellIs" dxfId="15" priority="6" operator="equal">
      <formula>"AUTO"</formula>
    </cfRule>
  </conditionalFormatting>
  <conditionalFormatting sqref="C82">
    <cfRule type="containsBlanks" dxfId="14" priority="4">
      <formula>LEN(TRIM(C82))=0</formula>
    </cfRule>
  </conditionalFormatting>
  <conditionalFormatting sqref="D41">
    <cfRule type="containsBlanks" dxfId="13" priority="3">
      <formula>LEN(TRIM(D41))=0</formula>
    </cfRule>
  </conditionalFormatting>
  <conditionalFormatting sqref="E41">
    <cfRule type="containsBlanks" dxfId="12" priority="2">
      <formula>LEN(TRIM(E41))=0</formula>
    </cfRule>
  </conditionalFormatting>
  <conditionalFormatting sqref="E41">
    <cfRule type="cellIs" dxfId="11" priority="1" operator="equal">
      <formula>"AUTO"</formula>
    </cfRule>
  </conditionalFormatting>
  <hyperlinks>
    <hyperlink ref="H105" location="'Part 3 - Matched Funding'!A1" display="'Part 3 - Matched Funding'!A1" xr:uid="{0E849240-FF8E-4D3A-8FE4-FEFB0B5AA6D5}"/>
  </hyperlinks>
  <pageMargins left="0.7" right="0.7" top="0.75" bottom="0.75" header="0.3" footer="0.3"/>
  <drawing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B0BACE-97EC-403B-95F0-470399C2E9B6}">
  <dimension ref="B1:XFC63"/>
  <sheetViews>
    <sheetView showGridLines="0" zoomScale="90" zoomScaleNormal="90" workbookViewId="0">
      <selection activeCell="B22" sqref="B22"/>
    </sheetView>
  </sheetViews>
  <sheetFormatPr defaultColWidth="0" defaultRowHeight="15" zeroHeight="1" x14ac:dyDescent="0.2"/>
  <cols>
    <col min="1" max="1" width="9.140625" style="166" customWidth="1"/>
    <col min="2" max="2" width="49" style="166" customWidth="1"/>
    <col min="3" max="3" width="33.28515625" style="166" customWidth="1"/>
    <col min="4" max="4" width="34.28515625" style="166" customWidth="1"/>
    <col min="5" max="5" width="26.140625" style="166" customWidth="1"/>
    <col min="6" max="6" width="29" style="166" customWidth="1"/>
    <col min="7" max="7" width="51.28515625" style="166" customWidth="1"/>
    <col min="8" max="8" width="8.85546875" style="166" customWidth="1"/>
    <col min="9" max="14" width="20.7109375" style="166" hidden="1"/>
    <col min="15" max="16383" width="9.140625" style="166" hidden="1"/>
    <col min="16384" max="16384" width="0.5703125" style="166" customWidth="1"/>
  </cols>
  <sheetData>
    <row r="1" spans="2:7" x14ac:dyDescent="0.2"/>
    <row r="2" spans="2:7" ht="15.75" x14ac:dyDescent="0.25">
      <c r="B2" s="167"/>
      <c r="C2" s="167"/>
      <c r="D2" s="167"/>
      <c r="E2" s="167"/>
      <c r="F2" s="167"/>
    </row>
    <row r="3" spans="2:7" x14ac:dyDescent="0.2"/>
    <row r="4" spans="2:7" x14ac:dyDescent="0.2"/>
    <row r="5" spans="2:7" x14ac:dyDescent="0.2"/>
    <row r="6" spans="2:7" x14ac:dyDescent="0.2"/>
    <row r="7" spans="2:7" x14ac:dyDescent="0.2"/>
    <row r="8" spans="2:7" x14ac:dyDescent="0.2"/>
    <row r="9" spans="2:7" x14ac:dyDescent="0.2"/>
    <row r="10" spans="2:7" x14ac:dyDescent="0.2"/>
    <row r="11" spans="2:7" x14ac:dyDescent="0.2"/>
    <row r="12" spans="2:7" x14ac:dyDescent="0.2"/>
    <row r="13" spans="2:7" x14ac:dyDescent="0.2"/>
    <row r="14" spans="2:7" ht="39.200000000000003" customHeight="1" x14ac:dyDescent="0.2">
      <c r="B14" s="168"/>
      <c r="C14" s="168"/>
      <c r="D14" s="168"/>
      <c r="E14" s="168"/>
      <c r="F14" s="168"/>
      <c r="G14" s="168"/>
    </row>
    <row r="15" spans="2:7" ht="39.200000000000003" customHeight="1" x14ac:dyDescent="0.2">
      <c r="B15" s="169"/>
      <c r="C15" s="169"/>
      <c r="D15" s="169"/>
      <c r="E15" s="169"/>
      <c r="F15" s="169"/>
      <c r="G15" s="169"/>
    </row>
    <row r="16" spans="2:7" ht="39.200000000000003" customHeight="1" x14ac:dyDescent="0.2">
      <c r="B16" s="169"/>
      <c r="C16" s="169"/>
      <c r="D16" s="169"/>
      <c r="E16" s="169"/>
      <c r="F16" s="169"/>
      <c r="G16" s="169"/>
    </row>
    <row r="17" spans="2:7" ht="39.200000000000003" customHeight="1" x14ac:dyDescent="0.2">
      <c r="B17" s="169"/>
      <c r="C17" s="169"/>
      <c r="D17" s="169"/>
      <c r="E17" s="169"/>
      <c r="F17" s="169"/>
      <c r="G17" s="169"/>
    </row>
    <row r="18" spans="2:7" ht="39.200000000000003" customHeight="1" x14ac:dyDescent="0.2">
      <c r="B18" s="170" t="s">
        <v>76</v>
      </c>
      <c r="C18" s="170"/>
      <c r="D18" s="169"/>
      <c r="E18" s="169"/>
      <c r="F18" s="169"/>
      <c r="G18" s="169"/>
    </row>
    <row r="19" spans="2:7" x14ac:dyDescent="0.2">
      <c r="B19" s="171" t="s">
        <v>5</v>
      </c>
      <c r="C19" s="146" t="s">
        <v>6</v>
      </c>
      <c r="D19" s="172" t="s">
        <v>7</v>
      </c>
      <c r="E19" s="173" t="s">
        <v>8</v>
      </c>
      <c r="F19" s="173"/>
      <c r="G19" s="92" t="s">
        <v>9</v>
      </c>
    </row>
    <row r="20" spans="2:7" ht="60.75" customHeight="1" x14ac:dyDescent="0.2">
      <c r="B20" s="174" t="s">
        <v>77</v>
      </c>
      <c r="C20" s="174" t="s">
        <v>78</v>
      </c>
      <c r="D20" s="174" t="s">
        <v>79</v>
      </c>
      <c r="E20" s="175" t="s">
        <v>80</v>
      </c>
      <c r="F20" s="176"/>
      <c r="G20" s="177" t="s">
        <v>81</v>
      </c>
    </row>
    <row r="21" spans="2:7" ht="46.5" customHeight="1" x14ac:dyDescent="0.2">
      <c r="B21" s="164" t="s">
        <v>82</v>
      </c>
      <c r="C21" s="178">
        <v>5000</v>
      </c>
      <c r="D21" s="179" t="s">
        <v>83</v>
      </c>
      <c r="E21" s="180" t="s">
        <v>84</v>
      </c>
      <c r="F21" s="181"/>
      <c r="G21" s="182" t="s">
        <v>85</v>
      </c>
    </row>
    <row r="22" spans="2:7" ht="39.950000000000003" customHeight="1" x14ac:dyDescent="0.2">
      <c r="B22" s="22"/>
      <c r="C22" s="21"/>
      <c r="D22" s="35"/>
      <c r="E22" s="72"/>
      <c r="F22" s="73"/>
      <c r="G22" s="37"/>
    </row>
    <row r="23" spans="2:7" ht="39.950000000000003" customHeight="1" x14ac:dyDescent="0.2">
      <c r="B23" s="22"/>
      <c r="C23" s="21"/>
      <c r="D23" s="35"/>
      <c r="E23" s="72"/>
      <c r="F23" s="73"/>
      <c r="G23" s="37"/>
    </row>
    <row r="24" spans="2:7" ht="39.950000000000003" customHeight="1" x14ac:dyDescent="0.2">
      <c r="B24" s="22"/>
      <c r="C24" s="21"/>
      <c r="D24" s="35"/>
      <c r="E24" s="72"/>
      <c r="F24" s="73"/>
      <c r="G24" s="37"/>
    </row>
    <row r="25" spans="2:7" ht="39.950000000000003" customHeight="1" x14ac:dyDescent="0.2">
      <c r="B25" s="22"/>
      <c r="C25" s="21"/>
      <c r="D25" s="35"/>
      <c r="E25" s="72"/>
      <c r="F25" s="73"/>
      <c r="G25" s="37"/>
    </row>
    <row r="26" spans="2:7" ht="39.950000000000003" customHeight="1" x14ac:dyDescent="0.2">
      <c r="B26" s="22"/>
      <c r="C26" s="21"/>
      <c r="D26" s="35"/>
      <c r="E26" s="72"/>
      <c r="F26" s="73"/>
      <c r="G26" s="37"/>
    </row>
    <row r="27" spans="2:7" ht="39.950000000000003" customHeight="1" x14ac:dyDescent="0.2">
      <c r="B27" s="22"/>
      <c r="C27" s="21"/>
      <c r="D27" s="35"/>
      <c r="E27" s="72"/>
      <c r="F27" s="73"/>
      <c r="G27" s="37"/>
    </row>
    <row r="28" spans="2:7" ht="39.950000000000003" customHeight="1" x14ac:dyDescent="0.2">
      <c r="B28" s="22"/>
      <c r="C28" s="21"/>
      <c r="D28" s="35"/>
      <c r="E28" s="72"/>
      <c r="F28" s="73"/>
      <c r="G28" s="37"/>
    </row>
    <row r="29" spans="2:7" ht="39.950000000000003" customHeight="1" x14ac:dyDescent="0.2">
      <c r="B29" s="22"/>
      <c r="C29" s="21"/>
      <c r="D29" s="35"/>
      <c r="E29" s="72"/>
      <c r="F29" s="73"/>
      <c r="G29" s="37"/>
    </row>
    <row r="30" spans="2:7" ht="39.950000000000003" customHeight="1" x14ac:dyDescent="0.2">
      <c r="B30" s="22"/>
      <c r="C30" s="21"/>
      <c r="D30" s="35"/>
      <c r="E30" s="72"/>
      <c r="F30" s="73"/>
      <c r="G30" s="37"/>
    </row>
    <row r="31" spans="2:7" ht="39.950000000000003" customHeight="1" x14ac:dyDescent="0.2">
      <c r="B31" s="22"/>
      <c r="C31" s="21"/>
      <c r="D31" s="35"/>
      <c r="E31" s="72"/>
      <c r="F31" s="73"/>
      <c r="G31" s="37"/>
    </row>
    <row r="32" spans="2:7" ht="39.950000000000003" customHeight="1" x14ac:dyDescent="0.2">
      <c r="B32" s="22"/>
      <c r="C32" s="21"/>
      <c r="D32" s="35"/>
      <c r="E32" s="72"/>
      <c r="F32" s="73"/>
      <c r="G32" s="37"/>
    </row>
    <row r="33" spans="2:7" ht="39.950000000000003" customHeight="1" x14ac:dyDescent="0.2">
      <c r="B33" s="22"/>
      <c r="C33" s="21"/>
      <c r="D33" s="35"/>
      <c r="E33" s="72"/>
      <c r="F33" s="73"/>
      <c r="G33" s="37"/>
    </row>
    <row r="34" spans="2:7" ht="39.950000000000003" customHeight="1" x14ac:dyDescent="0.2">
      <c r="B34" s="22"/>
      <c r="C34" s="21"/>
      <c r="D34" s="35"/>
      <c r="E34" s="72"/>
      <c r="F34" s="73"/>
      <c r="G34" s="37"/>
    </row>
    <row r="35" spans="2:7" x14ac:dyDescent="0.2"/>
    <row r="36" spans="2:7" x14ac:dyDescent="0.2"/>
    <row r="37" spans="2:7" ht="29.25" customHeight="1" x14ac:dyDescent="0.2">
      <c r="B37" s="183"/>
      <c r="C37" s="183"/>
      <c r="D37" s="183"/>
      <c r="E37" s="183"/>
      <c r="F37" s="183"/>
      <c r="G37" s="183"/>
    </row>
    <row r="38" spans="2:7" ht="29.25" customHeight="1" x14ac:dyDescent="0.3">
      <c r="B38" s="184" t="s">
        <v>86</v>
      </c>
      <c r="C38" s="184"/>
      <c r="D38" s="185"/>
      <c r="E38" s="185"/>
      <c r="F38" s="185"/>
      <c r="G38" s="185"/>
    </row>
    <row r="39" spans="2:7" x14ac:dyDescent="0.2">
      <c r="B39" s="171" t="s">
        <v>5</v>
      </c>
      <c r="C39" s="146" t="s">
        <v>6</v>
      </c>
      <c r="D39" s="172" t="s">
        <v>7</v>
      </c>
      <c r="E39" s="92" t="s">
        <v>8</v>
      </c>
      <c r="F39" s="92" t="s">
        <v>9</v>
      </c>
      <c r="G39" s="92" t="s">
        <v>10</v>
      </c>
    </row>
    <row r="40" spans="2:7" ht="30.75" customHeight="1" x14ac:dyDescent="0.2">
      <c r="B40" s="174" t="s">
        <v>87</v>
      </c>
      <c r="C40" s="174" t="s">
        <v>13</v>
      </c>
      <c r="D40" s="174" t="s">
        <v>14</v>
      </c>
      <c r="E40" s="174" t="s">
        <v>88</v>
      </c>
      <c r="F40" s="174" t="s">
        <v>89</v>
      </c>
      <c r="G40" s="177" t="s">
        <v>90</v>
      </c>
    </row>
    <row r="41" spans="2:7" ht="21.95" customHeight="1" x14ac:dyDescent="0.2">
      <c r="B41" s="164" t="s">
        <v>91</v>
      </c>
      <c r="C41" s="164" t="s">
        <v>92</v>
      </c>
      <c r="D41" s="164" t="s">
        <v>93</v>
      </c>
      <c r="E41" s="178">
        <v>10</v>
      </c>
      <c r="F41" s="186">
        <v>60</v>
      </c>
      <c r="G41" s="10">
        <f>IF(F41="","AUTO",F41*E41)</f>
        <v>600</v>
      </c>
    </row>
    <row r="42" spans="2:7" ht="21.95" customHeight="1" x14ac:dyDescent="0.2">
      <c r="B42" s="164" t="s">
        <v>94</v>
      </c>
      <c r="C42" s="164" t="s">
        <v>95</v>
      </c>
      <c r="D42" s="164" t="s">
        <v>96</v>
      </c>
      <c r="E42" s="178">
        <v>20</v>
      </c>
      <c r="F42" s="186">
        <v>10</v>
      </c>
      <c r="G42" s="10">
        <f t="shared" ref="G42:G56" si="0">IF(F42="","AUTO",F42*E42)</f>
        <v>200</v>
      </c>
    </row>
    <row r="43" spans="2:7" ht="21.95" customHeight="1" x14ac:dyDescent="0.2">
      <c r="B43" s="22"/>
      <c r="C43" s="22"/>
      <c r="D43" s="22"/>
      <c r="E43" s="21"/>
      <c r="F43" s="36"/>
      <c r="G43" s="10" t="str">
        <f t="shared" si="0"/>
        <v>AUTO</v>
      </c>
    </row>
    <row r="44" spans="2:7" ht="21.95" customHeight="1" x14ac:dyDescent="0.2">
      <c r="B44" s="22"/>
      <c r="C44" s="22"/>
      <c r="D44" s="22"/>
      <c r="E44" s="21"/>
      <c r="F44" s="36"/>
      <c r="G44" s="10" t="str">
        <f t="shared" si="0"/>
        <v>AUTO</v>
      </c>
    </row>
    <row r="45" spans="2:7" ht="21.95" customHeight="1" x14ac:dyDescent="0.2">
      <c r="B45" s="22"/>
      <c r="C45" s="22"/>
      <c r="D45" s="22"/>
      <c r="E45" s="21"/>
      <c r="F45" s="36"/>
      <c r="G45" s="10" t="str">
        <f t="shared" si="0"/>
        <v>AUTO</v>
      </c>
    </row>
    <row r="46" spans="2:7" ht="21.95" customHeight="1" x14ac:dyDescent="0.2">
      <c r="B46" s="22"/>
      <c r="C46" s="22"/>
      <c r="D46" s="22"/>
      <c r="E46" s="21"/>
      <c r="F46" s="36"/>
      <c r="G46" s="10" t="str">
        <f t="shared" si="0"/>
        <v>AUTO</v>
      </c>
    </row>
    <row r="47" spans="2:7" ht="21.95" customHeight="1" x14ac:dyDescent="0.2">
      <c r="B47" s="22"/>
      <c r="C47" s="22"/>
      <c r="D47" s="22"/>
      <c r="E47" s="21"/>
      <c r="F47" s="36"/>
      <c r="G47" s="10" t="str">
        <f t="shared" si="0"/>
        <v>AUTO</v>
      </c>
    </row>
    <row r="48" spans="2:7" ht="21.95" customHeight="1" x14ac:dyDescent="0.2">
      <c r="B48" s="22"/>
      <c r="C48" s="22"/>
      <c r="D48" s="22"/>
      <c r="E48" s="21"/>
      <c r="F48" s="36"/>
      <c r="G48" s="10" t="str">
        <f t="shared" si="0"/>
        <v>AUTO</v>
      </c>
    </row>
    <row r="49" spans="2:7" ht="21.95" customHeight="1" x14ac:dyDescent="0.2">
      <c r="B49" s="22"/>
      <c r="C49" s="22"/>
      <c r="D49" s="22"/>
      <c r="E49" s="21"/>
      <c r="F49" s="36"/>
      <c r="G49" s="10" t="str">
        <f t="shared" si="0"/>
        <v>AUTO</v>
      </c>
    </row>
    <row r="50" spans="2:7" ht="21.95" customHeight="1" x14ac:dyDescent="0.2">
      <c r="B50" s="22"/>
      <c r="C50" s="22"/>
      <c r="D50" s="22"/>
      <c r="E50" s="21"/>
      <c r="F50" s="36"/>
      <c r="G50" s="10" t="str">
        <f t="shared" si="0"/>
        <v>AUTO</v>
      </c>
    </row>
    <row r="51" spans="2:7" ht="21.95" customHeight="1" x14ac:dyDescent="0.2">
      <c r="B51" s="22"/>
      <c r="C51" s="22"/>
      <c r="D51" s="22"/>
      <c r="E51" s="21"/>
      <c r="F51" s="36"/>
      <c r="G51" s="10" t="str">
        <f t="shared" si="0"/>
        <v>AUTO</v>
      </c>
    </row>
    <row r="52" spans="2:7" ht="21.95" customHeight="1" x14ac:dyDescent="0.2">
      <c r="B52" s="22"/>
      <c r="C52" s="22"/>
      <c r="D52" s="22"/>
      <c r="E52" s="21"/>
      <c r="F52" s="36"/>
      <c r="G52" s="10" t="str">
        <f t="shared" si="0"/>
        <v>AUTO</v>
      </c>
    </row>
    <row r="53" spans="2:7" ht="21.95" customHeight="1" x14ac:dyDescent="0.2">
      <c r="B53" s="22"/>
      <c r="C53" s="22"/>
      <c r="D53" s="22"/>
      <c r="E53" s="21"/>
      <c r="F53" s="36"/>
      <c r="G53" s="10" t="str">
        <f t="shared" si="0"/>
        <v>AUTO</v>
      </c>
    </row>
    <row r="54" spans="2:7" ht="21.95" customHeight="1" x14ac:dyDescent="0.2">
      <c r="B54" s="22"/>
      <c r="C54" s="22"/>
      <c r="D54" s="22"/>
      <c r="E54" s="21"/>
      <c r="F54" s="36"/>
      <c r="G54" s="10" t="str">
        <f t="shared" si="0"/>
        <v>AUTO</v>
      </c>
    </row>
    <row r="55" spans="2:7" ht="21.95" customHeight="1" x14ac:dyDescent="0.2">
      <c r="B55" s="22"/>
      <c r="C55" s="22"/>
      <c r="D55" s="22"/>
      <c r="E55" s="21"/>
      <c r="F55" s="36"/>
      <c r="G55" s="10" t="str">
        <f t="shared" si="0"/>
        <v>AUTO</v>
      </c>
    </row>
    <row r="56" spans="2:7" ht="21.95" customHeight="1" x14ac:dyDescent="0.2">
      <c r="B56" s="22"/>
      <c r="C56" s="22"/>
      <c r="D56" s="22"/>
      <c r="E56" s="21"/>
      <c r="F56" s="36"/>
      <c r="G56" s="10" t="str">
        <f t="shared" si="0"/>
        <v>AUTO</v>
      </c>
    </row>
    <row r="57" spans="2:7" ht="15.75" thickBot="1" x14ac:dyDescent="0.25"/>
    <row r="58" spans="2:7" ht="36" customHeight="1" thickBot="1" x14ac:dyDescent="0.25">
      <c r="B58" s="165" t="s">
        <v>97</v>
      </c>
      <c r="C58" s="187">
        <f>SUM(C22:C34)</f>
        <v>0</v>
      </c>
    </row>
    <row r="59" spans="2:7" ht="34.5" customHeight="1" thickBot="1" x14ac:dyDescent="0.25">
      <c r="B59" s="165" t="s">
        <v>98</v>
      </c>
      <c r="C59" s="187">
        <f>SUM(G43:G56)</f>
        <v>0</v>
      </c>
    </row>
    <row r="60" spans="2:7" ht="40.700000000000003" customHeight="1" thickBot="1" x14ac:dyDescent="0.25">
      <c r="B60" s="129" t="s">
        <v>99</v>
      </c>
      <c r="C60" s="188">
        <f>C58+C59</f>
        <v>0</v>
      </c>
      <c r="G60" s="20" t="s">
        <v>100</v>
      </c>
    </row>
    <row r="61" spans="2:7" x14ac:dyDescent="0.2"/>
    <row r="62" spans="2:7" x14ac:dyDescent="0.2"/>
    <row r="63" spans="2:7" x14ac:dyDescent="0.2"/>
  </sheetData>
  <sheetProtection algorithmName="SHA-512" hashValue="vZGVqqmrAkz05TnmcDs3oM1TRExSqfqarKEfzzAa3Ul3/rsSs/b3VsbYtzHCha6flvstKz9fF9HkO9M8kYYtOQ==" saltValue="m73AtVQfN45XDlT5ov6IYw==" spinCount="100000" sheet="1" objects="1" scenarios="1" selectLockedCells="1"/>
  <mergeCells count="21">
    <mergeCell ref="E31:F31"/>
    <mergeCell ref="E32:F32"/>
    <mergeCell ref="B14:G14"/>
    <mergeCell ref="B2:F2"/>
    <mergeCell ref="E19:F19"/>
    <mergeCell ref="B38:C38"/>
    <mergeCell ref="B18:C18"/>
    <mergeCell ref="B37:G37"/>
    <mergeCell ref="E20:F20"/>
    <mergeCell ref="E21:F21"/>
    <mergeCell ref="E22:F22"/>
    <mergeCell ref="E23:F23"/>
    <mergeCell ref="E24:F24"/>
    <mergeCell ref="E25:F25"/>
    <mergeCell ref="E26:F26"/>
    <mergeCell ref="E33:F33"/>
    <mergeCell ref="E34:F34"/>
    <mergeCell ref="E27:F27"/>
    <mergeCell ref="E28:F28"/>
    <mergeCell ref="E29:F29"/>
    <mergeCell ref="E30:F30"/>
  </mergeCells>
  <conditionalFormatting sqref="C21:C34">
    <cfRule type="containsBlanks" dxfId="10" priority="12">
      <formula>LEN(TRIM(C21))=0</formula>
    </cfRule>
  </conditionalFormatting>
  <conditionalFormatting sqref="B21:B34">
    <cfRule type="containsBlanks" dxfId="9" priority="11">
      <formula>LEN(TRIM(B21))=0</formula>
    </cfRule>
  </conditionalFormatting>
  <conditionalFormatting sqref="D21:D34">
    <cfRule type="containsBlanks" dxfId="8" priority="10">
      <formula>LEN(TRIM(D21))=0</formula>
    </cfRule>
  </conditionalFormatting>
  <conditionalFormatting sqref="G21:G34 E21:E34">
    <cfRule type="containsBlanks" dxfId="7" priority="9">
      <formula>LEN(TRIM(E21))=0</formula>
    </cfRule>
  </conditionalFormatting>
  <conditionalFormatting sqref="B41:B56">
    <cfRule type="containsBlanks" dxfId="6" priority="8">
      <formula>LEN(TRIM(B41))=0</formula>
    </cfRule>
  </conditionalFormatting>
  <conditionalFormatting sqref="C41:C56">
    <cfRule type="containsBlanks" dxfId="5" priority="7">
      <formula>LEN(TRIM(C41))=0</formula>
    </cfRule>
  </conditionalFormatting>
  <conditionalFormatting sqref="D41:D56">
    <cfRule type="containsBlanks" dxfId="4" priority="6">
      <formula>LEN(TRIM(D41))=0</formula>
    </cfRule>
  </conditionalFormatting>
  <conditionalFormatting sqref="E41:E56">
    <cfRule type="containsBlanks" dxfId="3" priority="5">
      <formula>LEN(TRIM(E41))=0</formula>
    </cfRule>
  </conditionalFormatting>
  <conditionalFormatting sqref="F41:F56">
    <cfRule type="containsBlanks" dxfId="2" priority="4">
      <formula>LEN(TRIM(F41))=0</formula>
    </cfRule>
  </conditionalFormatting>
  <conditionalFormatting sqref="G41:G56">
    <cfRule type="containsBlanks" dxfId="1" priority="2">
      <formula>LEN(TRIM(G41))=0</formula>
    </cfRule>
  </conditionalFormatting>
  <conditionalFormatting sqref="G41:G56">
    <cfRule type="cellIs" dxfId="0" priority="1" operator="equal">
      <formula>"AUTO"</formula>
    </cfRule>
  </conditionalFormatting>
  <hyperlinks>
    <hyperlink ref="G60" location="'Part 4 - Totals'!A1" display="'Part 4 - Totals'!A1" xr:uid="{254953BB-3AE6-484E-9BC8-502C859373C2}"/>
  </hyperlink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A44A5F-3F73-4951-BCAB-465936A2889B}">
  <dimension ref="A1:T26"/>
  <sheetViews>
    <sheetView showGridLines="0" zoomScale="90" zoomScaleNormal="90" workbookViewId="0"/>
  </sheetViews>
  <sheetFormatPr defaultColWidth="0" defaultRowHeight="15" zeroHeight="1" x14ac:dyDescent="0.2"/>
  <cols>
    <col min="1" max="1" width="6.7109375" style="23" customWidth="1"/>
    <col min="2" max="8" width="37.7109375" style="23" customWidth="1"/>
    <col min="9" max="9" width="5.5703125" style="23" customWidth="1"/>
    <col min="10" max="10" width="28.42578125" style="23" hidden="1" customWidth="1"/>
    <col min="11" max="20" width="20.7109375" style="23" hidden="1" customWidth="1"/>
    <col min="21" max="16384" width="9.140625" style="23" hidden="1"/>
  </cols>
  <sheetData>
    <row r="1" spans="2:8" x14ac:dyDescent="0.2"/>
    <row r="2" spans="2:8" ht="15.75" x14ac:dyDescent="0.25">
      <c r="B2" s="76" t="s">
        <v>101</v>
      </c>
      <c r="C2" s="76"/>
      <c r="D2" s="25">
        <f>'Part 1 - Tree Costs'!F68</f>
        <v>0</v>
      </c>
    </row>
    <row r="3" spans="2:8" ht="15.75" x14ac:dyDescent="0.25">
      <c r="B3" s="76" t="s">
        <v>102</v>
      </c>
      <c r="C3" s="76"/>
      <c r="D3" s="25">
        <f>'Part 2 - Other Capital Items'!C106</f>
        <v>0</v>
      </c>
    </row>
    <row r="4" spans="2:8" ht="15.75" x14ac:dyDescent="0.25">
      <c r="B4" s="24"/>
      <c r="C4" s="24"/>
      <c r="D4" s="26"/>
    </row>
    <row r="5" spans="2:8" ht="15.75" x14ac:dyDescent="0.25">
      <c r="B5" s="83" t="s">
        <v>103</v>
      </c>
      <c r="C5" s="83"/>
      <c r="D5" s="25">
        <f>'Part 3 - Matched Funding'!C60</f>
        <v>0</v>
      </c>
    </row>
    <row r="6" spans="2:8" ht="15.75" x14ac:dyDescent="0.25">
      <c r="B6" s="24"/>
      <c r="C6" s="24"/>
      <c r="D6" s="26"/>
    </row>
    <row r="7" spans="2:8" ht="15.75" x14ac:dyDescent="0.25">
      <c r="B7" s="79" t="s">
        <v>104</v>
      </c>
      <c r="C7" s="79"/>
      <c r="D7" s="25">
        <f>SUM(D2:D3,D5)</f>
        <v>0</v>
      </c>
    </row>
    <row r="8" spans="2:8" ht="15.75" x14ac:dyDescent="0.25">
      <c r="B8" s="81" t="s">
        <v>105</v>
      </c>
      <c r="C8" s="82"/>
      <c r="D8" s="27">
        <f>'Part 1 - Tree Costs'!C65</f>
        <v>0</v>
      </c>
    </row>
    <row r="9" spans="2:8" ht="15.75" x14ac:dyDescent="0.25">
      <c r="B9" s="79" t="s">
        <v>106</v>
      </c>
      <c r="C9" s="79"/>
      <c r="D9" s="25">
        <f>IFERROR(D7/D8,0)</f>
        <v>0</v>
      </c>
    </row>
    <row r="10" spans="2:8" ht="15.75" x14ac:dyDescent="0.25">
      <c r="B10" s="24"/>
      <c r="C10" s="24"/>
      <c r="D10" s="26"/>
    </row>
    <row r="11" spans="2:8" ht="15.75" x14ac:dyDescent="0.25">
      <c r="B11" s="80" t="s">
        <v>107</v>
      </c>
      <c r="C11" s="80"/>
      <c r="D11" s="54">
        <f>D2+D3</f>
        <v>0</v>
      </c>
    </row>
    <row r="12" spans="2:8" ht="15.75" x14ac:dyDescent="0.25">
      <c r="B12" s="80" t="s">
        <v>108</v>
      </c>
      <c r="C12" s="80"/>
      <c r="D12" s="54">
        <f>IFERROR(D11/D8,0)</f>
        <v>0</v>
      </c>
    </row>
    <row r="13" spans="2:8" ht="16.5" thickBot="1" x14ac:dyDescent="0.3">
      <c r="B13" s="28"/>
      <c r="C13" s="28"/>
      <c r="D13" s="26"/>
    </row>
    <row r="14" spans="2:8" ht="43.5" customHeight="1" thickBot="1" x14ac:dyDescent="0.25">
      <c r="B14" s="53" t="s">
        <v>109</v>
      </c>
      <c r="C14" s="61"/>
      <c r="F14" s="62" t="s">
        <v>110</v>
      </c>
    </row>
    <row r="15" spans="2:8" s="29" customFormat="1" ht="43.5" customHeight="1" x14ac:dyDescent="0.2">
      <c r="B15" s="63" t="s">
        <v>111</v>
      </c>
      <c r="C15" s="64" t="s">
        <v>112</v>
      </c>
      <c r="D15" s="64" t="s">
        <v>113</v>
      </c>
      <c r="E15" s="65" t="s">
        <v>114</v>
      </c>
      <c r="F15" s="58" t="s">
        <v>115</v>
      </c>
      <c r="G15" s="23"/>
      <c r="H15" s="23"/>
    </row>
    <row r="16" spans="2:8" ht="37.5" customHeight="1" thickBot="1" x14ac:dyDescent="0.25">
      <c r="B16" s="30">
        <f>'Part 1 - Tree Costs'!F63+'Part 2 - Other Capital Items'!C104</f>
        <v>0</v>
      </c>
      <c r="C16" s="31">
        <f>'Part 1 - Tree Costs'!F66+'Part 2 - Other Capital Items'!C105</f>
        <v>0</v>
      </c>
      <c r="D16" s="31">
        <f>'Part 1 - Tree Costs'!F67</f>
        <v>0</v>
      </c>
      <c r="E16" s="32">
        <f>D16</f>
        <v>0</v>
      </c>
      <c r="F16" s="56">
        <f>'Part 1 - Tree Costs'!F65</f>
        <v>0</v>
      </c>
      <c r="G16" s="50"/>
      <c r="H16" s="50"/>
    </row>
    <row r="17" spans="2:8" ht="15.75" thickBot="1" x14ac:dyDescent="0.25"/>
    <row r="18" spans="2:8" ht="47.25" customHeight="1" thickBot="1" x14ac:dyDescent="0.25">
      <c r="B18" s="77" t="s">
        <v>116</v>
      </c>
      <c r="C18" s="78"/>
    </row>
    <row r="19" spans="2:8" ht="34.5" customHeight="1" x14ac:dyDescent="0.2">
      <c r="B19" s="74" t="s">
        <v>111</v>
      </c>
      <c r="C19" s="75"/>
      <c r="D19" s="75" t="s">
        <v>112</v>
      </c>
      <c r="E19" s="75"/>
      <c r="F19" s="69" t="s">
        <v>113</v>
      </c>
      <c r="G19" s="60" t="s">
        <v>114</v>
      </c>
      <c r="H19" s="66" t="s">
        <v>115</v>
      </c>
    </row>
    <row r="20" spans="2:8" ht="43.5" customHeight="1" x14ac:dyDescent="0.2">
      <c r="B20" s="33" t="s">
        <v>117</v>
      </c>
      <c r="C20" s="34" t="s">
        <v>118</v>
      </c>
      <c r="D20" s="34" t="s">
        <v>119</v>
      </c>
      <c r="E20" s="34" t="s">
        <v>120</v>
      </c>
      <c r="F20" s="51" t="s">
        <v>121</v>
      </c>
      <c r="G20" s="51" t="s">
        <v>122</v>
      </c>
      <c r="H20" s="68" t="s">
        <v>123</v>
      </c>
    </row>
    <row r="21" spans="2:8" ht="37.5" customHeight="1" thickBot="1" x14ac:dyDescent="0.25">
      <c r="B21" s="30">
        <f>B16/2</f>
        <v>0</v>
      </c>
      <c r="C21" s="31">
        <f>B16/2</f>
        <v>0</v>
      </c>
      <c r="D21" s="31">
        <f>('Part 1 - Tree Costs'!F64+'Part 2 - Other Capital Items'!C105)/2</f>
        <v>0</v>
      </c>
      <c r="E21" s="31">
        <f>D21+'Part 1 - Tree Costs'!F65</f>
        <v>0</v>
      </c>
      <c r="F21" s="52">
        <f>D16</f>
        <v>0</v>
      </c>
      <c r="G21" s="52">
        <f>E16</f>
        <v>0</v>
      </c>
      <c r="H21" s="57">
        <f>F16</f>
        <v>0</v>
      </c>
    </row>
    <row r="22" spans="2:8" s="59" customFormat="1" ht="136.5" customHeight="1" thickBot="1" x14ac:dyDescent="0.3">
      <c r="B22" s="55" t="s">
        <v>148</v>
      </c>
      <c r="C22" s="55" t="s">
        <v>149</v>
      </c>
      <c r="D22" s="55" t="s">
        <v>151</v>
      </c>
      <c r="E22" s="55" t="s">
        <v>150</v>
      </c>
      <c r="F22" s="55" t="s">
        <v>152</v>
      </c>
      <c r="G22" s="67" t="s">
        <v>152</v>
      </c>
      <c r="H22" s="55" t="s">
        <v>153</v>
      </c>
    </row>
    <row r="23" spans="2:8" ht="30.2" hidden="1" customHeight="1" x14ac:dyDescent="0.2"/>
    <row r="26" spans="2:8" ht="50.25" customHeight="1" x14ac:dyDescent="0.2"/>
  </sheetData>
  <sheetProtection algorithmName="SHA-512" hashValue="REWKZzc6Zh6ndL0pgzCKZqdmXwxi2BWVJLOlURZoegAp0ccCRyU+GYb+JzLFOTdX2Sl4Uvwq3JFhjTBHN82BRw==" saltValue="Q7xem7j2YEGqCjYWjAyldg==" spinCount="100000" sheet="1" objects="1" scenarios="1"/>
  <mergeCells count="11">
    <mergeCell ref="B19:C19"/>
    <mergeCell ref="D19:E19"/>
    <mergeCell ref="B3:C3"/>
    <mergeCell ref="B18:C18"/>
    <mergeCell ref="B2:C2"/>
    <mergeCell ref="B9:C9"/>
    <mergeCell ref="B12:C12"/>
    <mergeCell ref="B8:C8"/>
    <mergeCell ref="B11:C11"/>
    <mergeCell ref="B7:C7"/>
    <mergeCell ref="B5:C5"/>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5"/>
  <sheetViews>
    <sheetView workbookViewId="0">
      <selection activeCell="G11" sqref="G11"/>
    </sheetView>
  </sheetViews>
  <sheetFormatPr defaultRowHeight="15" x14ac:dyDescent="0.25"/>
  <cols>
    <col min="1" max="1" width="14.28515625" customWidth="1"/>
    <col min="2" max="2" width="6.28515625" customWidth="1"/>
  </cols>
  <sheetData>
    <row r="1" spans="1:4" x14ac:dyDescent="0.25">
      <c r="A1" t="s">
        <v>83</v>
      </c>
      <c r="B1" t="s">
        <v>83</v>
      </c>
      <c r="C1" t="s">
        <v>124</v>
      </c>
      <c r="D1" s="8" t="s">
        <v>125</v>
      </c>
    </row>
    <row r="2" spans="1:4" x14ac:dyDescent="0.25">
      <c r="A2" t="s">
        <v>126</v>
      </c>
      <c r="B2" t="s">
        <v>127</v>
      </c>
      <c r="C2" t="s">
        <v>128</v>
      </c>
      <c r="D2" s="8" t="s">
        <v>129</v>
      </c>
    </row>
    <row r="3" spans="1:4" x14ac:dyDescent="0.25">
      <c r="C3" t="s">
        <v>130</v>
      </c>
      <c r="D3" s="8" t="s">
        <v>131</v>
      </c>
    </row>
    <row r="4" spans="1:4" x14ac:dyDescent="0.25">
      <c r="C4" t="s">
        <v>132</v>
      </c>
      <c r="D4" s="8" t="s">
        <v>133</v>
      </c>
    </row>
    <row r="5" spans="1:4" x14ac:dyDescent="0.25">
      <c r="D5" s="8" t="s">
        <v>134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4"/>
  <sheetViews>
    <sheetView workbookViewId="0">
      <selection activeCell="D13" sqref="D13"/>
    </sheetView>
  </sheetViews>
  <sheetFormatPr defaultRowHeight="15" x14ac:dyDescent="0.25"/>
  <cols>
    <col min="1" max="1" width="19.140625" bestFit="1" customWidth="1"/>
    <col min="4" max="4" width="17.7109375" bestFit="1" customWidth="1"/>
    <col min="6" max="6" width="17.7109375" bestFit="1" customWidth="1"/>
  </cols>
  <sheetData>
    <row r="1" spans="1:8" x14ac:dyDescent="0.25">
      <c r="A1" s="1" t="s">
        <v>135</v>
      </c>
      <c r="B1" s="1" t="s">
        <v>136</v>
      </c>
      <c r="C1" s="1" t="s">
        <v>137</v>
      </c>
      <c r="D1" s="1" t="s">
        <v>138</v>
      </c>
      <c r="E1" s="1" t="s">
        <v>137</v>
      </c>
      <c r="F1" s="1" t="s">
        <v>139</v>
      </c>
      <c r="G1" s="1" t="s">
        <v>137</v>
      </c>
      <c r="H1" s="1" t="s">
        <v>140</v>
      </c>
    </row>
    <row r="2" spans="1:8" x14ac:dyDescent="0.25">
      <c r="A2" s="5" t="s">
        <v>141</v>
      </c>
      <c r="B2" s="6">
        <v>135.22999999999999</v>
      </c>
      <c r="C2" s="7">
        <v>0.32295273804121982</v>
      </c>
      <c r="D2" s="6">
        <v>94.5</v>
      </c>
      <c r="E2" s="7">
        <v>0.22568242065292671</v>
      </c>
      <c r="F2" s="6">
        <f>D2*3</f>
        <v>283.5</v>
      </c>
      <c r="G2" s="7">
        <v>0.67704726195878007</v>
      </c>
      <c r="H2" s="6">
        <f>SUM(B2,F2)</f>
        <v>418.73</v>
      </c>
    </row>
    <row r="3" spans="1:8" x14ac:dyDescent="0.25">
      <c r="A3" s="2" t="s">
        <v>142</v>
      </c>
      <c r="B3" s="3">
        <v>1.69</v>
      </c>
      <c r="C3" s="4">
        <v>0.88947368421052631</v>
      </c>
      <c r="D3" s="3">
        <v>7.0000000000000007E-2</v>
      </c>
      <c r="E3" s="4">
        <v>3.6842105263157898E-2</v>
      </c>
      <c r="F3" s="3">
        <f>D3*3</f>
        <v>0.21000000000000002</v>
      </c>
      <c r="G3" s="4">
        <v>0.11052631578947369</v>
      </c>
      <c r="H3" s="3">
        <f>SUM(B3,F3)</f>
        <v>1.9</v>
      </c>
    </row>
    <row r="4" spans="1:8" x14ac:dyDescent="0.25">
      <c r="A4" s="2" t="s">
        <v>143</v>
      </c>
      <c r="B4" s="3">
        <v>0.94</v>
      </c>
      <c r="C4" s="4">
        <v>0.81739130434782614</v>
      </c>
      <c r="D4" s="3">
        <v>7.0000000000000007E-2</v>
      </c>
      <c r="E4" s="4">
        <v>6.0869565217391314E-2</v>
      </c>
      <c r="F4" s="3">
        <f>D4*3</f>
        <v>0.21000000000000002</v>
      </c>
      <c r="G4" s="4">
        <v>0.18260869565217394</v>
      </c>
      <c r="H4" s="3">
        <f>SUM(B4,F4)</f>
        <v>1.1499999999999999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cf401361b24e474cb011be6eb76c0e76 xmlns="662745e8-e224-48e8-a2e3-254862b8c2f5">
      <Terms xmlns="http://schemas.microsoft.com/office/infopath/2007/PartnerControls">
        <TermInfo xmlns="http://schemas.microsoft.com/office/infopath/2007/PartnerControls">
          <TermName xmlns="http://schemas.microsoft.com/office/infopath/2007/PartnerControls">Crown</TermName>
          <TermId xmlns="http://schemas.microsoft.com/office/infopath/2007/PartnerControls">69589897-2828-4761-976e-717fd8e631c9</TermId>
        </TermInfo>
      </Terms>
    </cf401361b24e474cb011be6eb76c0e76>
    <TaxCatchAllLabel xmlns="662745e8-e224-48e8-a2e3-254862b8c2f5" xsi:nil="true"/>
    <k85d23755b3a46b5a51451cf336b2e9b xmlns="662745e8-e224-48e8-a2e3-254862b8c2f5">
      <Terms xmlns="http://schemas.microsoft.com/office/infopath/2007/PartnerControls"/>
    </k85d23755b3a46b5a51451cf336b2e9b>
    <Topic xmlns="662745e8-e224-48e8-a2e3-254862b8c2f5">Prog Mgmt</Topic>
    <HOMigrated xmlns="662745e8-e224-48e8-a2e3-254862b8c2f5">false</HOMigrated>
    <ddeb1fd0a9ad4436a96525d34737dc44 xmlns="662745e8-e224-48e8-a2e3-254862b8c2f5">
      <Terms xmlns="http://schemas.microsoft.com/office/infopath/2007/PartnerControls">
        <TermInfo xmlns="http://schemas.microsoft.com/office/infopath/2007/PartnerControls">
          <TermName xmlns="http://schemas.microsoft.com/office/infopath/2007/PartnerControls">Internal Defra Group</TermName>
          <TermId xmlns="http://schemas.microsoft.com/office/infopath/2007/PartnerControls">0867f7b3-e76e-40ca-bb1f-5ba341a49230</TermId>
        </TermInfo>
      </Terms>
    </ddeb1fd0a9ad4436a96525d34737dc44>
    <lae2bfa7b6474897ab4a53f76ea236c7 xmlns="662745e8-e224-48e8-a2e3-254862b8c2f5">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14c80daa-741b-422c-9722-f71693c9ede4</TermId>
        </TermInfo>
      </Terms>
    </lae2bfa7b6474897ab4a53f76ea236c7>
    <TaxCatchAll xmlns="662745e8-e224-48e8-a2e3-254862b8c2f5">
      <Value>6</Value>
      <Value>10</Value>
      <Value>9</Value>
      <Value>8</Value>
      <Value>7</Value>
    </TaxCatchAll>
    <fe59e9859d6a491389c5b03567f5dda5 xmlns="662745e8-e224-48e8-a2e3-254862b8c2f5">
      <Terms xmlns="http://schemas.microsoft.com/office/infopath/2007/PartnerControls">
        <TermInfo xmlns="http://schemas.microsoft.com/office/infopath/2007/PartnerControls">
          <TermName xmlns="http://schemas.microsoft.com/office/infopath/2007/PartnerControls">Core Defra</TermName>
          <TermId xmlns="http://schemas.microsoft.com/office/infopath/2007/PartnerControls">026223dd-2e56-4615-868d-7c5bfd566810</TermId>
        </TermInfo>
      </Terms>
    </fe59e9859d6a491389c5b03567f5dda5>
    <Team xmlns="662745e8-e224-48e8-a2e3-254862b8c2f5">Evidence and Analysis</Team>
    <n7493b4506bf40e28c373b1e51a33445 xmlns="662745e8-e224-48e8-a2e3-254862b8c2f5">
      <Terms xmlns="http://schemas.microsoft.com/office/infopath/2007/PartnerControls">
        <TermInfo xmlns="http://schemas.microsoft.com/office/infopath/2007/PartnerControls">
          <TermName xmlns="http://schemas.microsoft.com/office/infopath/2007/PartnerControls">Team</TermName>
          <TermId xmlns="http://schemas.microsoft.com/office/infopath/2007/PartnerControls">ff0485df-0575-416f-802f-e999165821b7</TermId>
        </TermInfo>
      </Terms>
    </n7493b4506bf40e28c373b1e51a33445>
    <_ip_UnifiedCompliancePolicyUIAction xmlns="http://schemas.microsoft.com/sharepoint/v3" xsi:nil="true"/>
    <_ip_UnifiedCompliancePolicyProperties xmlns="http://schemas.microsoft.com/sharepoint/v3" xsi:nil="true"/>
  </documentManagement>
</p:properties>
</file>

<file path=customXml/item2.xml><?xml version="1.0" encoding="utf-8"?>
<?mso-contentType ?>
<SharedContentType xmlns="Microsoft.SharePoint.Taxonomy.ContentTypeSync" SourceId="d1117845-93f6-4da3-abaa-fcb4fa669c78" ContentTypeId="0x010100A5BF1C78D9F64B679A5EBDE1C6598EBC0101" PreviousValue="false"/>
</file>

<file path=customXml/item3.xml><?xml version="1.0" encoding="utf-8"?>
<ct:contentTypeSchema xmlns:ct="http://schemas.microsoft.com/office/2006/metadata/contentType" xmlns:ma="http://schemas.microsoft.com/office/2006/metadata/properties/metaAttributes" ct:_="" ma:_="" ma:contentTypeName="Defra Excel" ma:contentTypeID="0x010100A5BF1C78D9F64B679A5EBDE1C6598EBC010100097135FA08BCBB4F8340A2F63A503738" ma:contentTypeVersion="21" ma:contentTypeDescription="Create a new document." ma:contentTypeScope="" ma:versionID="185430e2d97cee041f43be510032c4d3">
  <xsd:schema xmlns:xsd="http://www.w3.org/2001/XMLSchema" xmlns:xs="http://www.w3.org/2001/XMLSchema" xmlns:p="http://schemas.microsoft.com/office/2006/metadata/properties" xmlns:ns1="http://schemas.microsoft.com/sharepoint/v3" xmlns:ns2="662745e8-e224-48e8-a2e3-254862b8c2f5" xmlns:ns3="5a69f6af-c901-46da-b518-0775d9c5f146" xmlns:ns4="6dfd283e-d7c6-4db4-b263-522c893cd078" targetNamespace="http://schemas.microsoft.com/office/2006/metadata/properties" ma:root="true" ma:fieldsID="57fde2f2762425be3cefeba10a41a972" ns1:_="" ns2:_="" ns3:_="" ns4:_="">
    <xsd:import namespace="http://schemas.microsoft.com/sharepoint/v3"/>
    <xsd:import namespace="662745e8-e224-48e8-a2e3-254862b8c2f5"/>
    <xsd:import namespace="5a69f6af-c901-46da-b518-0775d9c5f146"/>
    <xsd:import namespace="6dfd283e-d7c6-4db4-b263-522c893cd078"/>
    <xsd:element name="properties">
      <xsd:complexType>
        <xsd:sequence>
          <xsd:element name="documentManagement">
            <xsd:complexType>
              <xsd:all>
                <xsd:element ref="ns2:lae2bfa7b6474897ab4a53f76ea236c7" minOccurs="0"/>
                <xsd:element ref="ns2:TaxCatchAll" minOccurs="0"/>
                <xsd:element ref="ns2:TaxCatchAllLabel" minOccurs="0"/>
                <xsd:element ref="ns2:cf401361b24e474cb011be6eb76c0e76" minOccurs="0"/>
                <xsd:element ref="ns2:n7493b4506bf40e28c373b1e51a33445" minOccurs="0"/>
                <xsd:element ref="ns2:HOMigrated" minOccurs="0"/>
                <xsd:element ref="ns2:k85d23755b3a46b5a51451cf336b2e9b" minOccurs="0"/>
                <xsd:element ref="ns2:Team" minOccurs="0"/>
                <xsd:element ref="ns2:Topic" minOccurs="0"/>
                <xsd:element ref="ns2:ddeb1fd0a9ad4436a96525d34737dc44" minOccurs="0"/>
                <xsd:element ref="ns2:fe59e9859d6a491389c5b03567f5dda5" minOccurs="0"/>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3:MediaServiceDateTaken" minOccurs="0"/>
                <xsd:element ref="ns3:MediaServiceAutoTags" minOccurs="0"/>
                <xsd:element ref="ns3:MediaServiceGenerationTime" minOccurs="0"/>
                <xsd:element ref="ns3:MediaServiceEventHashCode" minOccurs="0"/>
                <xsd:element ref="ns1:_ip_UnifiedCompliancePolicyProperties" minOccurs="0"/>
                <xsd:element ref="ns1:_ip_UnifiedCompliancePolicyUIAction"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35" nillable="true" ma:displayName="Unified Compliance Policy Properties" ma:hidden="true" ma:internalName="_ip_UnifiedCompliancePolicyProperties">
      <xsd:simpleType>
        <xsd:restriction base="dms:Note"/>
      </xsd:simpleType>
    </xsd:element>
    <xsd:element name="_ip_UnifiedCompliancePolicyUIAction" ma:index="36"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62745e8-e224-48e8-a2e3-254862b8c2f5" elementFormDefault="qualified">
    <xsd:import namespace="http://schemas.microsoft.com/office/2006/documentManagement/types"/>
    <xsd:import namespace="http://schemas.microsoft.com/office/infopath/2007/PartnerControls"/>
    <xsd:element name="lae2bfa7b6474897ab4a53f76ea236c7" ma:index="8" ma:taxonomy="true" ma:internalName="lae2bfa7b6474897ab4a53f76ea236c7" ma:taxonomyFieldName="HOGovernmentSecurityClassification" ma:displayName="Government Security Classification" ma:readOnly="false" ma:default="6;#Official|14c80daa-741b-422c-9722-f71693c9ede4" ma:fieldId="{5ae2bfa7-b647-4897-ab4a-53f76ea236c7}" ma:sspId="d1117845-93f6-4da3-abaa-fcb4fa669c78" ma:termSetId="56209604-fc17-4ace-9b7b-f45f0f17d50b"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3c02fb2-fd3c-404b-8283-c227b528524d}" ma:internalName="TaxCatchAll" ma:readOnly="false" ma:showField="CatchAllData" ma:web="6dfd283e-d7c6-4db4-b263-522c893cd078">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3c02fb2-fd3c-404b-8283-c227b528524d}" ma:internalName="TaxCatchAllLabel" ma:readOnly="false" ma:showField="CatchAllDataLabel" ma:web="6dfd283e-d7c6-4db4-b263-522c893cd078">
      <xsd:complexType>
        <xsd:complexContent>
          <xsd:extension base="dms:MultiChoiceLookup">
            <xsd:sequence>
              <xsd:element name="Value" type="dms:Lookup" maxOccurs="unbounded" minOccurs="0" nillable="true"/>
            </xsd:sequence>
          </xsd:extension>
        </xsd:complexContent>
      </xsd:complexType>
    </xsd:element>
    <xsd:element name="cf401361b24e474cb011be6eb76c0e76" ma:index="12" ma:taxonomy="true" ma:internalName="cf401361b24e474cb011be6eb76c0e76" ma:taxonomyFieldName="HOCopyrightLevel" ma:displayName="Copyright level" ma:readOnly="false" ma:default="7;#Crown|69589897-2828-4761-976e-717fd8e631c9" ma:fieldId="{cf401361-b24e-474c-b011-be6eb76c0e76}" ma:sspId="d1117845-93f6-4da3-abaa-fcb4fa669c78" ma:termSetId="bdd694c6-7266-48f2-93d6-d15992cd203e" ma:anchorId="00000000-0000-0000-0000-000000000000" ma:open="false" ma:isKeyword="false">
      <xsd:complexType>
        <xsd:sequence>
          <xsd:element ref="pc:Terms" minOccurs="0" maxOccurs="1"/>
        </xsd:sequence>
      </xsd:complexType>
    </xsd:element>
    <xsd:element name="n7493b4506bf40e28c373b1e51a33445" ma:index="14" nillable="true" ma:taxonomy="true" ma:internalName="n7493b4506bf40e28c373b1e51a33445" ma:taxonomyFieldName="HOSiteType" ma:displayName="Site type" ma:readOnly="false" ma:default="10;#Team|ff0485df-0575-416f-802f-e999165821b7" ma:fieldId="{77493b45-06bf-40e2-8c37-3b1e51a33445}" ma:sspId="d1117845-93f6-4da3-abaa-fcb4fa669c78" ma:termSetId="4518b03a-1a05-49af-8bf2-e5548589f21b" ma:anchorId="00000000-0000-0000-0000-000000000000" ma:open="false" ma:isKeyword="false">
      <xsd:complexType>
        <xsd:sequence>
          <xsd:element ref="pc:Terms" minOccurs="0" maxOccurs="1"/>
        </xsd:sequence>
      </xsd:complexType>
    </xsd:element>
    <xsd:element name="HOMigrated" ma:index="16" nillable="true" ma:displayName="Migrated" ma:default="0" ma:internalName="HOMigrated">
      <xsd:simpleType>
        <xsd:restriction base="dms:Boolean"/>
      </xsd:simpleType>
    </xsd:element>
    <xsd:element name="k85d23755b3a46b5a51451cf336b2e9b" ma:index="17" nillable="true" ma:taxonomy="true" ma:internalName="k85d23755b3a46b5a51451cf336b2e9b" ma:taxonomyFieldName="InformationType" ma:displayName="Information Type" ma:readOnly="false" ma:fieldId="{485d2375-5b3a-46b5-a514-51cf336b2e9b}" ma:sspId="d1117845-93f6-4da3-abaa-fcb4fa669c78" ma:termSetId="75cb3767-2327-4339-b999-281b3f58ac0a" ma:anchorId="00000000-0000-0000-0000-000000000000" ma:open="false" ma:isKeyword="false">
      <xsd:complexType>
        <xsd:sequence>
          <xsd:element ref="pc:Terms" minOccurs="0" maxOccurs="1"/>
        </xsd:sequence>
      </xsd:complexType>
    </xsd:element>
    <xsd:element name="Team" ma:index="19" nillable="true" ma:displayName="Team" ma:default="Evidence and Analysis" ma:internalName="Team">
      <xsd:simpleType>
        <xsd:restriction base="dms:Text"/>
      </xsd:simpleType>
    </xsd:element>
    <xsd:element name="Topic" ma:index="20" nillable="true" ma:displayName="Topic" ma:default="Prog Mgmt" ma:internalName="Topic">
      <xsd:simpleType>
        <xsd:restriction base="dms:Text"/>
      </xsd:simpleType>
    </xsd:element>
    <xsd:element name="ddeb1fd0a9ad4436a96525d34737dc44" ma:index="21" nillable="true" ma:taxonomy="true" ma:internalName="ddeb1fd0a9ad4436a96525d34737dc44" ma:taxonomyFieldName="Distribution" ma:displayName="Distribution" ma:readOnly="false" ma:default="9;#Internal Defra Group|0867f7b3-e76e-40ca-bb1f-5ba341a49230" ma:fieldId="{ddeb1fd0-a9ad-4436-a965-25d34737dc44}" ma:sspId="d1117845-93f6-4da3-abaa-fcb4fa669c78" ma:termSetId="9c8b5dbf-8bad-46e4-8055-6e01c16178d6" ma:anchorId="00000000-0000-0000-0000-000000000000" ma:open="false" ma:isKeyword="false">
      <xsd:complexType>
        <xsd:sequence>
          <xsd:element ref="pc:Terms" minOccurs="0" maxOccurs="1"/>
        </xsd:sequence>
      </xsd:complexType>
    </xsd:element>
    <xsd:element name="fe59e9859d6a491389c5b03567f5dda5" ma:index="23" nillable="true" ma:taxonomy="true" ma:internalName="fe59e9859d6a491389c5b03567f5dda5" ma:taxonomyFieldName="OrganisationalUnit" ma:displayName="Organisational Unit" ma:readOnly="false" ma:default="8;#Core Defra|026223dd-2e56-4615-868d-7c5bfd566810" ma:fieldId="{fe59e985-9d6a-4913-89c5-b03567f5dda5}" ma:sspId="d1117845-93f6-4da3-abaa-fcb4fa669c78" ma:termSetId="55eb802e-fbca-455b-a7d2-d5919d4ea3d2"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a69f6af-c901-46da-b518-0775d9c5f146" elementFormDefault="qualified">
    <xsd:import namespace="http://schemas.microsoft.com/office/2006/documentManagement/types"/>
    <xsd:import namespace="http://schemas.microsoft.com/office/infopath/2007/PartnerControls"/>
    <xsd:element name="MediaServiceMetadata" ma:index="25" nillable="true" ma:displayName="MediaServiceMetadata" ma:hidden="true" ma:internalName="MediaServiceMetadata" ma:readOnly="true">
      <xsd:simpleType>
        <xsd:restriction base="dms:Note"/>
      </xsd:simpleType>
    </xsd:element>
    <xsd:element name="MediaServiceFastMetadata" ma:index="26" nillable="true" ma:displayName="MediaServiceFastMetadata" ma:hidden="true" ma:internalName="MediaServiceFastMetadata" ma:readOnly="true">
      <xsd:simpleType>
        <xsd:restriction base="dms:Note"/>
      </xsd:simpleType>
    </xsd:element>
    <xsd:element name="MediaServiceAutoKeyPoints" ma:index="27" nillable="true" ma:displayName="MediaServiceAutoKeyPoints" ma:hidden="true" ma:internalName="MediaServiceAutoKeyPoints" ma:readOnly="true">
      <xsd:simpleType>
        <xsd:restriction base="dms:Note"/>
      </xsd:simpleType>
    </xsd:element>
    <xsd:element name="MediaServiceKeyPoints" ma:index="28" nillable="true" ma:displayName="KeyPoints" ma:internalName="MediaServiceKeyPoints" ma:readOnly="true">
      <xsd:simpleType>
        <xsd:restriction base="dms:Note">
          <xsd:maxLength value="255"/>
        </xsd:restriction>
      </xsd:simpleType>
    </xsd:element>
    <xsd:element name="MediaServiceDateTaken" ma:index="31" nillable="true" ma:displayName="MediaServiceDateTaken" ma:hidden="true" ma:internalName="MediaServiceDateTaken" ma:readOnly="true">
      <xsd:simpleType>
        <xsd:restriction base="dms:Text"/>
      </xsd:simpleType>
    </xsd:element>
    <xsd:element name="MediaServiceAutoTags" ma:index="32" nillable="true" ma:displayName="Tags" ma:internalName="MediaServiceAutoTags" ma:readOnly="true">
      <xsd:simpleType>
        <xsd:restriction base="dms:Text"/>
      </xsd:simpleType>
    </xsd:element>
    <xsd:element name="MediaServiceGenerationTime" ma:index="33" nillable="true" ma:displayName="MediaServiceGenerationTime" ma:hidden="true" ma:internalName="MediaServiceGenerationTime" ma:readOnly="true">
      <xsd:simpleType>
        <xsd:restriction base="dms:Text"/>
      </xsd:simpleType>
    </xsd:element>
    <xsd:element name="MediaServiceEventHashCode" ma:index="34" nillable="true" ma:displayName="MediaServiceEventHashCode" ma:hidden="true" ma:internalName="MediaServiceEventHashCode" ma:readOnly="true">
      <xsd:simpleType>
        <xsd:restriction base="dms:Text"/>
      </xsd:simpleType>
    </xsd:element>
    <xsd:element name="MediaServiceOCR" ma:index="37"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dfd283e-d7c6-4db4-b263-522c893cd078" elementFormDefault="qualified">
    <xsd:import namespace="http://schemas.microsoft.com/office/2006/documentManagement/types"/>
    <xsd:import namespace="http://schemas.microsoft.com/office/infopath/2007/PartnerControls"/>
    <xsd:element name="SharedWithUsers" ma:index="2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317F7CA-53A2-4F10-BA7B-42FBEE3567FF}">
  <ds:schemaRefs>
    <ds:schemaRef ds:uri="http://purl.org/dc/elements/1.1/"/>
    <ds:schemaRef ds:uri="http://purl.org/dc/dcmitype/"/>
    <ds:schemaRef ds:uri="http://schemas.openxmlformats.org/package/2006/metadata/core-properties"/>
    <ds:schemaRef ds:uri="http://purl.org/dc/terms/"/>
    <ds:schemaRef ds:uri="http://schemas.microsoft.com/office/infopath/2007/PartnerControls"/>
    <ds:schemaRef ds:uri="5a69f6af-c901-46da-b518-0775d9c5f146"/>
    <ds:schemaRef ds:uri="http://schemas.microsoft.com/office/2006/documentManagement/types"/>
    <ds:schemaRef ds:uri="662745e8-e224-48e8-a2e3-254862b8c2f5"/>
    <ds:schemaRef ds:uri="http://schemas.microsoft.com/office/2006/metadata/properties"/>
    <ds:schemaRef ds:uri="6dfd283e-d7c6-4db4-b263-522c893cd078"/>
    <ds:schemaRef ds:uri="http://schemas.microsoft.com/sharepoint/v3"/>
    <ds:schemaRef ds:uri="http://www.w3.org/XML/1998/namespace"/>
  </ds:schemaRefs>
</ds:datastoreItem>
</file>

<file path=customXml/itemProps2.xml><?xml version="1.0" encoding="utf-8"?>
<ds:datastoreItem xmlns:ds="http://schemas.openxmlformats.org/officeDocument/2006/customXml" ds:itemID="{5493723A-BA13-428B-87F3-FB781FD8BBCE}">
  <ds:schemaRefs>
    <ds:schemaRef ds:uri="Microsoft.SharePoint.Taxonomy.ContentTypeSync"/>
  </ds:schemaRefs>
</ds:datastoreItem>
</file>

<file path=customXml/itemProps3.xml><?xml version="1.0" encoding="utf-8"?>
<ds:datastoreItem xmlns:ds="http://schemas.openxmlformats.org/officeDocument/2006/customXml" ds:itemID="{5177CCC9-24C8-4806-A629-E45625C7FD6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62745e8-e224-48e8-a2e3-254862b8c2f5"/>
    <ds:schemaRef ds:uri="5a69f6af-c901-46da-b518-0775d9c5f146"/>
    <ds:schemaRef ds:uri="6dfd283e-d7c6-4db4-b263-522c893cd0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900D5F4C-2952-4C38-A4C4-A2A7C40943D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INSTRUCTIONS - Please Read</vt:lpstr>
      <vt:lpstr>Part 1 - Tree Costs</vt:lpstr>
      <vt:lpstr>Part 2 - Other Capital Items</vt:lpstr>
      <vt:lpstr>Part 3 - Matched Funding</vt:lpstr>
      <vt:lpstr>Part 4 - Totals</vt:lpstr>
      <vt:lpstr>Dropdowns HIDDEN</vt:lpstr>
      <vt:lpstr>Costs HIDDEN</vt:lpstr>
      <vt:lpstr>'INSTRUCTIONS - Please Read'!Print_Area</vt:lpstr>
      <vt:lpstr>'Part 1 - Tree Costs'!Print_Area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Pollock, Samantha</dc:creator>
  <cp:keywords/>
  <dc:description/>
  <cp:lastModifiedBy>Flack, Rosalind</cp:lastModifiedBy>
  <cp:revision/>
  <dcterms:created xsi:type="dcterms:W3CDTF">2019-11-25T09:53:19Z</dcterms:created>
  <dcterms:modified xsi:type="dcterms:W3CDTF">2022-02-22T18:01:53Z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0x010100A5BF1C78D9F64B679A5EBDE1C6598EBC010100097135FA08BCBB4F8340A2F63A503738</vt:lpwstr>
  </property>
  <property fmtid="{D5CDD505-2E9C-101B-9397-08002B2CF9AE}" pid="3" name="HOGovernmentSecurityClassification">
    <vt:lpwstr>6;#Official|14c80daa-741b-422c-9722-f71693c9ede4</vt:lpwstr>
  </property>
  <property fmtid="{D5CDD505-2E9C-101B-9397-08002B2CF9AE}" pid="4" name="InformationType">
    <vt:lpwstr/>
  </property>
  <property fmtid="{D5CDD505-2E9C-101B-9397-08002B2CF9AE}" pid="5" name="HOSiteType">
    <vt:lpwstr>10;#Team|ff0485df-0575-416f-802f-e999165821b7</vt:lpwstr>
  </property>
  <property fmtid="{D5CDD505-2E9C-101B-9397-08002B2CF9AE}" pid="6" name="Distribution">
    <vt:lpwstr>9;#Internal Defra Group|0867f7b3-e76e-40ca-bb1f-5ba341a49230</vt:lpwstr>
  </property>
  <property fmtid="{D5CDD505-2E9C-101B-9397-08002B2CF9AE}" pid="7" name="OrganisationalUnit">
    <vt:lpwstr>8;#Core Defra|026223dd-2e56-4615-868d-7c5bfd566810</vt:lpwstr>
  </property>
  <property fmtid="{D5CDD505-2E9C-101B-9397-08002B2CF9AE}" pid="8" name="HOCopyrightLevel">
    <vt:lpwstr>7;#Crown|69589897-2828-4761-976e-717fd8e631c9</vt:lpwstr>
  </property>
  <property fmtid="{D5CDD505-2E9C-101B-9397-08002B2CF9AE}" pid="9" name="bcb1675984d34ae3a1ed6b6e433c98de">
    <vt:lpwstr/>
  </property>
  <property fmtid="{D5CDD505-2E9C-101B-9397-08002B2CF9AE}" pid="10" name="Directorate">
    <vt:lpwstr/>
  </property>
  <property fmtid="{D5CDD505-2E9C-101B-9397-08002B2CF9AE}" pid="11" name="SecurityClassification">
    <vt:lpwstr/>
  </property>
  <property fmtid="{D5CDD505-2E9C-101B-9397-08002B2CF9AE}" pid="12" name="peb8f3fab875401ca34a9f28cac46400">
    <vt:lpwstr/>
  </property>
</Properties>
</file>