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https://educationgovuk-my.sharepoint.com/personal/dianne_copeland_education_gov_uk/Documents/Desktop/"/>
    </mc:Choice>
  </mc:AlternateContent>
  <xr:revisionPtr revIDLastSave="32" documentId="8_{FD258766-B244-4724-9F1E-C28B1B8F12B9}" xr6:coauthVersionLast="47" xr6:coauthVersionMax="47" xr10:uidLastSave="{CB3F3A06-B633-4D54-9DA8-626CF720834F}"/>
  <bookViews>
    <workbookView xWindow="-120" yWindow="-120" windowWidth="29040" windowHeight="15840" xr2:uid="{E3CB9BF5-FDDD-4308-89E8-04F55F75204C}"/>
  </bookViews>
  <sheets>
    <sheet name="Information" sheetId="16" r:id="rId1"/>
    <sheet name="2 Year Olds" sheetId="11" r:id="rId2"/>
    <sheet name="Universal Entitlement" sheetId="1" r:id="rId3"/>
    <sheet name="Additional Hours" sheetId="8" r:id="rId4"/>
    <sheet name="EYPP" sheetId="9" r:id="rId5"/>
    <sheet name="MNS" sheetId="10" r:id="rId6"/>
    <sheet name="January 2021 School Census" sheetId="4" r:id="rId7"/>
    <sheet name="January 2021 AP Census" sheetId="12" r:id="rId8"/>
    <sheet name="January 21 Early Years Census" sheetId="5" r:id="rId9"/>
    <sheet name="May 2021 School Census" sheetId="3" r:id="rId10"/>
    <sheet name="October 2021 School Census" sheetId="15" r:id="rId11"/>
    <sheet name="ESFA Summer Collection" sheetId="2" r:id="rId12"/>
    <sheet name="ESFA Autumn Collection" sheetId="14" r:id="rId13"/>
  </sheets>
  <externalReferences>
    <externalReference r:id="rId14"/>
  </externalReferences>
  <definedNames>
    <definedName name="_xlnm._FilterDatabase" localSheetId="1" hidden="1">'2 Year Olds'!$A$3:$G$153</definedName>
    <definedName name="_xlnm._FilterDatabase" localSheetId="3" hidden="1">'Additional Hours'!$A$3:$G$153</definedName>
    <definedName name="_xlnm._FilterDatabase" localSheetId="12" hidden="1">'ESFA Autumn Collection'!$A$1:$N$1</definedName>
    <definedName name="_xlnm._FilterDatabase" localSheetId="11" hidden="1">'ESFA Summer Collection'!$A$1:$N$146</definedName>
    <definedName name="_xlnm._FilterDatabase" localSheetId="4" hidden="1">EYPP!$A$3:$G$153</definedName>
    <definedName name="_xlnm._FilterDatabase" localSheetId="5" hidden="1">MNS!$A$3:$G$153</definedName>
    <definedName name="_xlnm._FilterDatabase" localSheetId="2" hidden="1">'Universal Entitlement'!$A$3:$G$153</definedName>
    <definedName name="_xlnm.Print_Area" localSheetId="0">Information!$A$1:$T$19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3" l="1"/>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M5" i="15" l="1"/>
  <c r="E150" i="9" l="1"/>
  <c r="E93" i="9"/>
  <c r="F78" i="9"/>
  <c r="F78" i="11"/>
  <c r="E36" i="9"/>
  <c r="E17" i="9"/>
  <c r="F17" i="11"/>
  <c r="F149" i="9"/>
  <c r="E110" i="1"/>
  <c r="E110" i="9"/>
  <c r="E85" i="9"/>
  <c r="F68" i="9"/>
  <c r="F51" i="9"/>
  <c r="E51" i="11"/>
  <c r="F16" i="9"/>
  <c r="E69" i="11"/>
  <c r="E49" i="11"/>
  <c r="F100" i="9"/>
  <c r="F91" i="9"/>
  <c r="F76" i="9"/>
  <c r="F59" i="9"/>
  <c r="F50" i="9"/>
  <c r="E24" i="9"/>
  <c r="E5" i="9"/>
  <c r="E138" i="9"/>
  <c r="F144" i="9"/>
  <c r="F83" i="9"/>
  <c r="E49" i="9"/>
  <c r="F41" i="9"/>
  <c r="E32" i="9"/>
  <c r="E14" i="9"/>
  <c r="F14" i="8"/>
  <c r="E14" i="10"/>
  <c r="E130" i="11"/>
  <c r="F139" i="11"/>
  <c r="F153" i="9"/>
  <c r="E126" i="9"/>
  <c r="E126" i="11"/>
  <c r="F115" i="9"/>
  <c r="E105" i="9"/>
  <c r="E89" i="9"/>
  <c r="E72" i="9"/>
  <c r="E47" i="9"/>
  <c r="F39" i="11"/>
  <c r="F30" i="9"/>
  <c r="E30" i="11"/>
  <c r="F10" i="11"/>
  <c r="E92" i="11"/>
  <c r="F152" i="9"/>
  <c r="F143" i="9"/>
  <c r="F135" i="9"/>
  <c r="F113" i="9"/>
  <c r="F104" i="9"/>
  <c r="F95" i="9"/>
  <c r="F71" i="9"/>
  <c r="F63" i="9"/>
  <c r="F55" i="9"/>
  <c r="F55" i="11"/>
  <c r="E46" i="9"/>
  <c r="F38" i="9"/>
  <c r="F19" i="9"/>
  <c r="F9" i="9"/>
  <c r="F117" i="11"/>
  <c r="F123" i="9"/>
  <c r="F112" i="9"/>
  <c r="E103" i="9"/>
  <c r="E103" i="11"/>
  <c r="F87" i="9"/>
  <c r="F70" i="9"/>
  <c r="E70" i="11"/>
  <c r="F62" i="9"/>
  <c r="F54" i="9"/>
  <c r="E54" i="11"/>
  <c r="E45" i="9"/>
  <c r="F18" i="9"/>
  <c r="F20" i="11"/>
  <c r="F146" i="9"/>
  <c r="F90" i="9"/>
  <c r="F73" i="9"/>
  <c r="F65" i="9"/>
  <c r="E127" i="9"/>
  <c r="F25" i="9"/>
  <c r="E112" i="11"/>
  <c r="F112" i="11"/>
  <c r="E56" i="11"/>
  <c r="F56" i="11"/>
  <c r="F122" i="9"/>
  <c r="E122" i="9"/>
  <c r="F66" i="9"/>
  <c r="E66" i="9"/>
  <c r="F135" i="11"/>
  <c r="E135" i="11"/>
  <c r="F23" i="11"/>
  <c r="E23" i="11"/>
  <c r="E145" i="9"/>
  <c r="F145" i="9"/>
  <c r="E81" i="9"/>
  <c r="F81" i="9"/>
  <c r="E25" i="9"/>
  <c r="E64" i="11"/>
  <c r="F64" i="11"/>
  <c r="F130" i="9"/>
  <c r="E130" i="9"/>
  <c r="F74" i="9"/>
  <c r="E74" i="9"/>
  <c r="E34" i="9"/>
  <c r="F34" i="9"/>
  <c r="E108" i="1"/>
  <c r="F108" i="1"/>
  <c r="E52" i="1"/>
  <c r="F52" i="1"/>
  <c r="E12" i="1"/>
  <c r="F12" i="1"/>
  <c r="F103" i="11"/>
  <c r="E47" i="11"/>
  <c r="F47" i="11"/>
  <c r="F7" i="11"/>
  <c r="E7" i="11"/>
  <c r="F137" i="9"/>
  <c r="E137" i="9"/>
  <c r="F89" i="9"/>
  <c r="F33" i="9"/>
  <c r="E33" i="9"/>
  <c r="F99" i="1"/>
  <c r="E99" i="1"/>
  <c r="F11" i="1"/>
  <c r="E11" i="1"/>
  <c r="F4" i="11"/>
  <c r="E4" i="11"/>
  <c r="E150" i="11"/>
  <c r="F150" i="11"/>
  <c r="E134" i="11"/>
  <c r="F134" i="11"/>
  <c r="E118" i="11"/>
  <c r="F118" i="11"/>
  <c r="E110" i="11"/>
  <c r="F110" i="11"/>
  <c r="E102" i="11"/>
  <c r="F102" i="11"/>
  <c r="E86" i="11"/>
  <c r="F86" i="11"/>
  <c r="E78" i="11"/>
  <c r="E62" i="11"/>
  <c r="F62" i="11"/>
  <c r="F54" i="11"/>
  <c r="E46" i="11"/>
  <c r="F46" i="11"/>
  <c r="E22" i="11"/>
  <c r="F22" i="11"/>
  <c r="E14" i="11"/>
  <c r="F14" i="11"/>
  <c r="E6" i="11"/>
  <c r="F6" i="11"/>
  <c r="F128" i="9"/>
  <c r="E128" i="9"/>
  <c r="E120" i="9"/>
  <c r="F120" i="9"/>
  <c r="E104" i="9"/>
  <c r="F88" i="9"/>
  <c r="E88" i="9"/>
  <c r="E80" i="9"/>
  <c r="F80" i="9"/>
  <c r="E56" i="9"/>
  <c r="F56" i="9"/>
  <c r="F48" i="9"/>
  <c r="E48" i="9"/>
  <c r="F32" i="9"/>
  <c r="F24" i="9"/>
  <c r="E16" i="9"/>
  <c r="E8" i="9"/>
  <c r="F8" i="9"/>
  <c r="F125" i="8"/>
  <c r="E125" i="8"/>
  <c r="E29" i="8"/>
  <c r="F29" i="8"/>
  <c r="F122" i="1"/>
  <c r="E122" i="1"/>
  <c r="F114" i="1"/>
  <c r="E114" i="1"/>
  <c r="F34" i="1"/>
  <c r="E34" i="1"/>
  <c r="F144" i="11"/>
  <c r="E144" i="11"/>
  <c r="E88" i="11"/>
  <c r="F88" i="11"/>
  <c r="F32" i="11"/>
  <c r="E32" i="11"/>
  <c r="F106" i="9"/>
  <c r="E106" i="9"/>
  <c r="E50" i="9"/>
  <c r="E143" i="11"/>
  <c r="F143" i="11"/>
  <c r="E87" i="11"/>
  <c r="F87" i="11"/>
  <c r="F31" i="11"/>
  <c r="E31" i="11"/>
  <c r="F97" i="9"/>
  <c r="E97" i="9"/>
  <c r="E41" i="9"/>
  <c r="F22" i="8"/>
  <c r="E22" i="8"/>
  <c r="E149" i="11"/>
  <c r="F149" i="11"/>
  <c r="F141" i="11"/>
  <c r="E141" i="11"/>
  <c r="E125" i="11"/>
  <c r="F125" i="11"/>
  <c r="E117" i="11"/>
  <c r="E109" i="11"/>
  <c r="F109" i="11"/>
  <c r="F101" i="11"/>
  <c r="E101" i="11"/>
  <c r="E93" i="11"/>
  <c r="F93" i="11"/>
  <c r="F85" i="11"/>
  <c r="E85" i="11"/>
  <c r="E77" i="11"/>
  <c r="F77" i="11"/>
  <c r="E53" i="11"/>
  <c r="F53" i="11"/>
  <c r="E45" i="11"/>
  <c r="F45" i="11"/>
  <c r="F37" i="11"/>
  <c r="E37" i="11"/>
  <c r="E29" i="11"/>
  <c r="F29" i="11"/>
  <c r="F21" i="11"/>
  <c r="E21" i="11"/>
  <c r="E13" i="11"/>
  <c r="F13" i="11"/>
  <c r="E5" i="11"/>
  <c r="F5" i="11"/>
  <c r="E151" i="9"/>
  <c r="F151" i="9"/>
  <c r="E143" i="9"/>
  <c r="E135" i="9"/>
  <c r="E119" i="9"/>
  <c r="F119" i="9"/>
  <c r="F111" i="9"/>
  <c r="E111" i="9"/>
  <c r="F103" i="9"/>
  <c r="F79" i="9"/>
  <c r="E79" i="9"/>
  <c r="E71" i="9"/>
  <c r="E63" i="9"/>
  <c r="F47" i="9"/>
  <c r="F39" i="9"/>
  <c r="E39" i="9"/>
  <c r="F31" i="9"/>
  <c r="E31" i="9"/>
  <c r="E23" i="9"/>
  <c r="F23" i="9"/>
  <c r="F15" i="9"/>
  <c r="E15" i="9"/>
  <c r="F7" i="9"/>
  <c r="E7" i="9"/>
  <c r="F132" i="8"/>
  <c r="E132" i="8"/>
  <c r="E108" i="8"/>
  <c r="F108" i="8"/>
  <c r="E52" i="8"/>
  <c r="F52" i="8"/>
  <c r="E12" i="8"/>
  <c r="F12" i="8"/>
  <c r="E33" i="1"/>
  <c r="F33" i="1"/>
  <c r="E128" i="11"/>
  <c r="F128" i="11"/>
  <c r="F80" i="11"/>
  <c r="E80" i="11"/>
  <c r="F16" i="11"/>
  <c r="E16" i="11"/>
  <c r="F138" i="9"/>
  <c r="E82" i="9"/>
  <c r="F82" i="9"/>
  <c r="E26" i="9"/>
  <c r="F26" i="9"/>
  <c r="F119" i="8"/>
  <c r="E119" i="8"/>
  <c r="E127" i="11"/>
  <c r="F127" i="11"/>
  <c r="E71" i="11"/>
  <c r="F71" i="11"/>
  <c r="E73" i="9"/>
  <c r="F17" i="9"/>
  <c r="F110" i="8"/>
  <c r="E110" i="8"/>
  <c r="E148" i="11"/>
  <c r="F148" i="11"/>
  <c r="E140" i="11"/>
  <c r="F140" i="11"/>
  <c r="F132" i="11"/>
  <c r="E132" i="11"/>
  <c r="E124" i="11"/>
  <c r="F124" i="11"/>
  <c r="E116" i="11"/>
  <c r="F116" i="11"/>
  <c r="E108" i="11"/>
  <c r="F108" i="11"/>
  <c r="E100" i="11"/>
  <c r="F100" i="11"/>
  <c r="F84" i="11"/>
  <c r="E84" i="11"/>
  <c r="E76" i="11"/>
  <c r="F76" i="11"/>
  <c r="E68" i="11"/>
  <c r="F68" i="11"/>
  <c r="E60" i="11"/>
  <c r="F60" i="11"/>
  <c r="E52" i="11"/>
  <c r="F52" i="11"/>
  <c r="E44" i="11"/>
  <c r="F44" i="11"/>
  <c r="E36" i="11"/>
  <c r="F36" i="11"/>
  <c r="F28" i="11"/>
  <c r="E28" i="11"/>
  <c r="E20" i="11"/>
  <c r="F12" i="11"/>
  <c r="E12" i="11"/>
  <c r="F150" i="9"/>
  <c r="E142" i="9"/>
  <c r="F142" i="9"/>
  <c r="F134" i="9"/>
  <c r="E134" i="9"/>
  <c r="E118" i="9"/>
  <c r="F118" i="9"/>
  <c r="F110" i="9"/>
  <c r="F102" i="9"/>
  <c r="E102" i="9"/>
  <c r="F94" i="9"/>
  <c r="E94" i="9"/>
  <c r="E86" i="9"/>
  <c r="F86" i="9"/>
  <c r="E62" i="9"/>
  <c r="F46" i="9"/>
  <c r="E38" i="9"/>
  <c r="F22" i="9"/>
  <c r="E22" i="9"/>
  <c r="F14" i="9"/>
  <c r="F6" i="9"/>
  <c r="E6" i="9"/>
  <c r="E99" i="8"/>
  <c r="F99" i="8"/>
  <c r="E75" i="8"/>
  <c r="F75" i="8"/>
  <c r="E11" i="8"/>
  <c r="F11" i="8"/>
  <c r="E128" i="1"/>
  <c r="F128" i="1"/>
  <c r="F152" i="11"/>
  <c r="E152" i="11"/>
  <c r="F96" i="11"/>
  <c r="E96" i="11"/>
  <c r="F40" i="11"/>
  <c r="E40" i="11"/>
  <c r="F8" i="11"/>
  <c r="E8" i="11"/>
  <c r="E98" i="9"/>
  <c r="F98" i="9"/>
  <c r="F42" i="9"/>
  <c r="E42" i="9"/>
  <c r="E10" i="9"/>
  <c r="F10" i="9"/>
  <c r="E132" i="1"/>
  <c r="F132" i="1"/>
  <c r="E111" i="11"/>
  <c r="F111" i="11"/>
  <c r="F15" i="11"/>
  <c r="E15" i="11"/>
  <c r="F105" i="9"/>
  <c r="E9" i="9"/>
  <c r="F75" i="1"/>
  <c r="E75" i="1"/>
  <c r="F147" i="11"/>
  <c r="E147" i="11"/>
  <c r="E139" i="11"/>
  <c r="E131" i="11"/>
  <c r="F131" i="11"/>
  <c r="E123" i="11"/>
  <c r="F123" i="11"/>
  <c r="F115" i="11"/>
  <c r="E115" i="11"/>
  <c r="E107" i="11"/>
  <c r="F107" i="11"/>
  <c r="E99" i="11"/>
  <c r="F99" i="11"/>
  <c r="E91" i="11"/>
  <c r="F91" i="11"/>
  <c r="E83" i="11"/>
  <c r="F83" i="11"/>
  <c r="F75" i="11"/>
  <c r="E75" i="11"/>
  <c r="E67" i="11"/>
  <c r="F67" i="11"/>
  <c r="E43" i="11"/>
  <c r="F43" i="11"/>
  <c r="E35" i="11"/>
  <c r="F35" i="11"/>
  <c r="E19" i="11"/>
  <c r="F19" i="11"/>
  <c r="F11" i="11"/>
  <c r="E11" i="11"/>
  <c r="E141" i="9"/>
  <c r="F141" i="9"/>
  <c r="E133" i="9"/>
  <c r="F133" i="9"/>
  <c r="F125" i="9"/>
  <c r="E125" i="9"/>
  <c r="E117" i="9"/>
  <c r="F117" i="9"/>
  <c r="E101" i="9"/>
  <c r="F101" i="9"/>
  <c r="F93" i="9"/>
  <c r="F85" i="9"/>
  <c r="E77" i="9"/>
  <c r="F77" i="9"/>
  <c r="E61" i="9"/>
  <c r="F61" i="9"/>
  <c r="F45" i="9"/>
  <c r="E37" i="9"/>
  <c r="F37" i="9"/>
  <c r="E29" i="9"/>
  <c r="F29" i="9"/>
  <c r="E21" i="9"/>
  <c r="F21" i="9"/>
  <c r="E13" i="9"/>
  <c r="F13" i="9"/>
  <c r="F5" i="9"/>
  <c r="E122" i="8"/>
  <c r="F122" i="8"/>
  <c r="E114" i="8"/>
  <c r="F114" i="8"/>
  <c r="E34" i="8"/>
  <c r="F34" i="8"/>
  <c r="F119" i="1"/>
  <c r="E119" i="1"/>
  <c r="E136" i="11"/>
  <c r="F136" i="11"/>
  <c r="F72" i="11"/>
  <c r="E72" i="11"/>
  <c r="E24" i="11"/>
  <c r="F24" i="11"/>
  <c r="E18" i="9"/>
  <c r="E119" i="11"/>
  <c r="F119" i="11"/>
  <c r="F63" i="11"/>
  <c r="E63" i="11"/>
  <c r="F121" i="9"/>
  <c r="E121" i="9"/>
  <c r="E4" i="9"/>
  <c r="F4" i="9"/>
  <c r="F4" i="1"/>
  <c r="E146" i="11"/>
  <c r="F146" i="11"/>
  <c r="E138" i="11"/>
  <c r="F138" i="11"/>
  <c r="E122" i="11"/>
  <c r="F122" i="11"/>
  <c r="E114" i="11"/>
  <c r="F114" i="11"/>
  <c r="E106" i="11"/>
  <c r="F106" i="11"/>
  <c r="E98" i="11"/>
  <c r="F98" i="11"/>
  <c r="E90" i="11"/>
  <c r="F90" i="11"/>
  <c r="E82" i="11"/>
  <c r="F82" i="11"/>
  <c r="E74" i="11"/>
  <c r="F74" i="11"/>
  <c r="E66" i="11"/>
  <c r="F66" i="11"/>
  <c r="E58" i="11"/>
  <c r="F58" i="11"/>
  <c r="E50" i="11"/>
  <c r="F50" i="11"/>
  <c r="E42" i="11"/>
  <c r="F42" i="11"/>
  <c r="E34" i="11"/>
  <c r="F34" i="11"/>
  <c r="E26" i="11"/>
  <c r="F26" i="11"/>
  <c r="E18" i="11"/>
  <c r="F18" i="11"/>
  <c r="E10" i="11"/>
  <c r="F148" i="9"/>
  <c r="E148" i="9"/>
  <c r="F140" i="9"/>
  <c r="E140" i="9"/>
  <c r="E132" i="9"/>
  <c r="F132" i="9"/>
  <c r="F124" i="9"/>
  <c r="E124" i="9"/>
  <c r="F116" i="9"/>
  <c r="E116" i="9"/>
  <c r="E108" i="9"/>
  <c r="F108" i="9"/>
  <c r="F92" i="9"/>
  <c r="E92" i="9"/>
  <c r="F84" i="9"/>
  <c r="E84" i="9"/>
  <c r="E76" i="9"/>
  <c r="E60" i="9"/>
  <c r="F60" i="9"/>
  <c r="F52" i="9"/>
  <c r="E52" i="9"/>
  <c r="E44" i="9"/>
  <c r="F44" i="9"/>
  <c r="F28" i="9"/>
  <c r="E28" i="9"/>
  <c r="E20" i="9"/>
  <c r="F20" i="9"/>
  <c r="F12" i="9"/>
  <c r="E12" i="9"/>
  <c r="F81" i="8"/>
  <c r="E81" i="8"/>
  <c r="F33" i="8"/>
  <c r="E33" i="8"/>
  <c r="E22" i="1"/>
  <c r="F22" i="1"/>
  <c r="E14" i="1"/>
  <c r="F14" i="1"/>
  <c r="E48" i="11"/>
  <c r="F48" i="11"/>
  <c r="F114" i="9"/>
  <c r="E114" i="9"/>
  <c r="F58" i="9"/>
  <c r="E58" i="9"/>
  <c r="E151" i="11"/>
  <c r="F151" i="11"/>
  <c r="F95" i="11"/>
  <c r="E95" i="11"/>
  <c r="E113" i="9"/>
  <c r="F57" i="9"/>
  <c r="E57" i="9"/>
  <c r="F153" i="11"/>
  <c r="E153" i="11"/>
  <c r="E145" i="11"/>
  <c r="F145" i="11"/>
  <c r="E137" i="11"/>
  <c r="F137" i="11"/>
  <c r="E129" i="11"/>
  <c r="F129" i="11"/>
  <c r="E121" i="11"/>
  <c r="F121" i="11"/>
  <c r="F113" i="11"/>
  <c r="E113" i="11"/>
  <c r="F105" i="11"/>
  <c r="E105" i="11"/>
  <c r="E97" i="11"/>
  <c r="F97" i="11"/>
  <c r="F89" i="11"/>
  <c r="E89" i="11"/>
  <c r="F81" i="11"/>
  <c r="E81" i="11"/>
  <c r="F73" i="11"/>
  <c r="E73" i="11"/>
  <c r="E65" i="11"/>
  <c r="F65" i="11"/>
  <c r="E57" i="11"/>
  <c r="F57" i="11"/>
  <c r="F49" i="11"/>
  <c r="E41" i="11"/>
  <c r="F41" i="11"/>
  <c r="F33" i="11"/>
  <c r="E33" i="11"/>
  <c r="F147" i="9"/>
  <c r="E147" i="9"/>
  <c r="F139" i="9"/>
  <c r="E139" i="9"/>
  <c r="F131" i="9"/>
  <c r="E131" i="9"/>
  <c r="F99" i="9"/>
  <c r="E99" i="9"/>
  <c r="E91" i="9"/>
  <c r="F75" i="9"/>
  <c r="E75" i="9"/>
  <c r="F67" i="9"/>
  <c r="E67" i="9"/>
  <c r="E59" i="9"/>
  <c r="F35" i="9"/>
  <c r="E35" i="9"/>
  <c r="F27" i="9"/>
  <c r="E27" i="9"/>
  <c r="E19" i="9"/>
  <c r="F11" i="9"/>
  <c r="E11" i="9"/>
  <c r="E128" i="8"/>
  <c r="F128" i="8"/>
  <c r="E125" i="1"/>
  <c r="F125" i="1"/>
  <c r="E29" i="1"/>
  <c r="F29" i="1"/>
  <c r="F99" i="10"/>
  <c r="E99" i="10"/>
  <c r="F11" i="10"/>
  <c r="E11" i="10"/>
  <c r="E122" i="10"/>
  <c r="F122" i="10"/>
  <c r="E114" i="10"/>
  <c r="F114" i="10"/>
  <c r="E34" i="10"/>
  <c r="F34" i="10"/>
  <c r="F75" i="10"/>
  <c r="E75" i="10"/>
  <c r="E81" i="10"/>
  <c r="F81" i="10"/>
  <c r="E33" i="10"/>
  <c r="F33" i="10"/>
  <c r="E108" i="10"/>
  <c r="F108" i="10"/>
  <c r="E128" i="10"/>
  <c r="F128" i="10"/>
  <c r="E29" i="10"/>
  <c r="F29" i="10"/>
  <c r="E132" i="10"/>
  <c r="F132" i="10"/>
  <c r="F119" i="10"/>
  <c r="E119" i="10"/>
  <c r="E125" i="10"/>
  <c r="F125" i="10"/>
  <c r="E52" i="10"/>
  <c r="F52" i="10"/>
  <c r="E12" i="10"/>
  <c r="F12" i="10"/>
  <c r="E110" i="10"/>
  <c r="F110" i="10"/>
  <c r="E22" i="10"/>
  <c r="F22" i="10"/>
  <c r="M6" i="15"/>
  <c r="F5" i="1" s="1"/>
  <c r="E55" i="11" l="1"/>
  <c r="F92" i="11"/>
  <c r="F126" i="11"/>
  <c r="E17" i="11"/>
  <c r="F69" i="11"/>
  <c r="F130" i="11"/>
  <c r="F51" i="11"/>
  <c r="F30" i="11"/>
  <c r="F70" i="11"/>
  <c r="F14" i="10"/>
  <c r="E65" i="9"/>
  <c r="E153" i="9"/>
  <c r="E78" i="9"/>
  <c r="E55" i="9"/>
  <c r="E87" i="9"/>
  <c r="F126" i="9"/>
  <c r="E149" i="9"/>
  <c r="E144" i="9"/>
  <c r="E90" i="9"/>
  <c r="E30" i="9"/>
  <c r="E70" i="9"/>
  <c r="E115" i="9"/>
  <c r="E51" i="9"/>
  <c r="E83" i="9"/>
  <c r="E123" i="9"/>
  <c r="F36" i="9"/>
  <c r="E68" i="9"/>
  <c r="E100" i="9"/>
  <c r="F49" i="9"/>
  <c r="E95" i="9"/>
  <c r="F127" i="9"/>
  <c r="F72" i="9"/>
  <c r="E112" i="9"/>
  <c r="E152" i="9"/>
  <c r="E146" i="9"/>
  <c r="F110" i="1"/>
  <c r="E39" i="11"/>
  <c r="E54" i="9"/>
  <c r="F64" i="9"/>
  <c r="E64" i="9"/>
  <c r="F81" i="1"/>
  <c r="E81" i="1"/>
  <c r="F96" i="9"/>
  <c r="E96" i="9"/>
  <c r="F136" i="9"/>
  <c r="E136" i="9"/>
  <c r="E40" i="9"/>
  <c r="F40" i="9"/>
  <c r="E9" i="11"/>
  <c r="F9" i="11"/>
  <c r="E38" i="11"/>
  <c r="F38" i="11"/>
  <c r="F104" i="11"/>
  <c r="E104" i="11"/>
  <c r="E61" i="11"/>
  <c r="F61" i="11"/>
  <c r="F133" i="11"/>
  <c r="E133" i="11"/>
  <c r="F43" i="9"/>
  <c r="E43" i="9"/>
  <c r="F120" i="11"/>
  <c r="E120" i="11"/>
  <c r="E53" i="9"/>
  <c r="F53" i="9"/>
  <c r="E69" i="9"/>
  <c r="F69" i="9"/>
  <c r="E27" i="11"/>
  <c r="F27" i="11"/>
  <c r="F79" i="11"/>
  <c r="E79" i="11"/>
  <c r="E94" i="11"/>
  <c r="F94" i="11"/>
  <c r="E142" i="11"/>
  <c r="F142" i="11"/>
  <c r="E25" i="11"/>
  <c r="F25" i="11"/>
  <c r="E14" i="8"/>
  <c r="F107" i="9"/>
  <c r="E107" i="9"/>
  <c r="F129" i="9"/>
  <c r="E129" i="9"/>
  <c r="E59" i="11"/>
  <c r="F59" i="11"/>
  <c r="E109" i="9"/>
  <c r="F109" i="9"/>
  <c r="N5" i="15"/>
  <c r="F4" i="10" s="1"/>
  <c r="N6" i="15"/>
  <c r="F5" i="10" s="1"/>
  <c r="N7" i="15"/>
  <c r="F6" i="10" s="1"/>
  <c r="N8" i="15"/>
  <c r="F7" i="10" s="1"/>
  <c r="N9" i="15"/>
  <c r="F8" i="10" s="1"/>
  <c r="N10" i="15"/>
  <c r="F9" i="10" s="1"/>
  <c r="N11" i="15"/>
  <c r="F10" i="10" s="1"/>
  <c r="N12" i="15"/>
  <c r="N13" i="15"/>
  <c r="N14" i="15"/>
  <c r="F13" i="10" s="1"/>
  <c r="N15" i="15"/>
  <c r="N16" i="15"/>
  <c r="F15" i="10" s="1"/>
  <c r="N17" i="15"/>
  <c r="F16" i="10" s="1"/>
  <c r="N18" i="15"/>
  <c r="F17" i="10" s="1"/>
  <c r="N19" i="15"/>
  <c r="F18" i="10" s="1"/>
  <c r="N20" i="15"/>
  <c r="F19" i="10" s="1"/>
  <c r="N21" i="15"/>
  <c r="F20" i="10" s="1"/>
  <c r="N22" i="15"/>
  <c r="F21" i="10" s="1"/>
  <c r="N23" i="15"/>
  <c r="N24" i="15"/>
  <c r="F23" i="10" s="1"/>
  <c r="N25" i="15"/>
  <c r="F24" i="10" s="1"/>
  <c r="N26" i="15"/>
  <c r="F25" i="10" s="1"/>
  <c r="N27" i="15"/>
  <c r="F26" i="10" s="1"/>
  <c r="N28" i="15"/>
  <c r="F27" i="10" s="1"/>
  <c r="N29" i="15"/>
  <c r="F28" i="10" s="1"/>
  <c r="N30" i="15"/>
  <c r="N31" i="15"/>
  <c r="F30" i="10" s="1"/>
  <c r="N32" i="15"/>
  <c r="F31" i="10" s="1"/>
  <c r="N33" i="15"/>
  <c r="F32" i="10" s="1"/>
  <c r="N34" i="15"/>
  <c r="N35" i="15"/>
  <c r="N36" i="15"/>
  <c r="F35" i="10" s="1"/>
  <c r="N37" i="15"/>
  <c r="F36" i="10" s="1"/>
  <c r="N38" i="15"/>
  <c r="F37" i="10" s="1"/>
  <c r="N39" i="15"/>
  <c r="F38" i="10" s="1"/>
  <c r="N40" i="15"/>
  <c r="F39" i="10" s="1"/>
  <c r="N41" i="15"/>
  <c r="F40" i="10" s="1"/>
  <c r="N42" i="15"/>
  <c r="F41" i="10" s="1"/>
  <c r="N43" i="15"/>
  <c r="F42" i="10" s="1"/>
  <c r="N44" i="15"/>
  <c r="F43" i="10" s="1"/>
  <c r="N45" i="15"/>
  <c r="F44" i="10" s="1"/>
  <c r="N46" i="15"/>
  <c r="F45" i="10" s="1"/>
  <c r="N47" i="15"/>
  <c r="F46" i="10" s="1"/>
  <c r="N48" i="15"/>
  <c r="F47" i="10" s="1"/>
  <c r="N49" i="15"/>
  <c r="F48" i="10" s="1"/>
  <c r="N50" i="15"/>
  <c r="F49" i="10" s="1"/>
  <c r="N51" i="15"/>
  <c r="F50" i="10" s="1"/>
  <c r="N52" i="15"/>
  <c r="F51" i="10" s="1"/>
  <c r="N53" i="15"/>
  <c r="N54" i="15"/>
  <c r="F53" i="10" s="1"/>
  <c r="N55" i="15"/>
  <c r="F54" i="10" s="1"/>
  <c r="N56" i="15"/>
  <c r="F55" i="10" s="1"/>
  <c r="N57" i="15"/>
  <c r="F56" i="10" s="1"/>
  <c r="N58" i="15"/>
  <c r="F57" i="10" s="1"/>
  <c r="N59" i="15"/>
  <c r="F58" i="10" s="1"/>
  <c r="N60" i="15"/>
  <c r="F59" i="10" s="1"/>
  <c r="N61" i="15"/>
  <c r="F60" i="10" s="1"/>
  <c r="N62" i="15"/>
  <c r="F61" i="10" s="1"/>
  <c r="N63" i="15"/>
  <c r="F62" i="10" s="1"/>
  <c r="N64" i="15"/>
  <c r="F63" i="10" s="1"/>
  <c r="N65" i="15"/>
  <c r="F64" i="10" s="1"/>
  <c r="N66" i="15"/>
  <c r="F65" i="10" s="1"/>
  <c r="N67" i="15"/>
  <c r="F66" i="10" s="1"/>
  <c r="N68" i="15"/>
  <c r="F67" i="10" s="1"/>
  <c r="N69" i="15"/>
  <c r="F68" i="10" s="1"/>
  <c r="N70" i="15"/>
  <c r="F69" i="10" s="1"/>
  <c r="N71" i="15"/>
  <c r="F70" i="10" s="1"/>
  <c r="N72" i="15"/>
  <c r="F71" i="10" s="1"/>
  <c r="N73" i="15"/>
  <c r="F72" i="10" s="1"/>
  <c r="N74" i="15"/>
  <c r="F73" i="10" s="1"/>
  <c r="N75" i="15"/>
  <c r="F74" i="10" s="1"/>
  <c r="N76" i="15"/>
  <c r="N77" i="15"/>
  <c r="F76" i="10" s="1"/>
  <c r="N78" i="15"/>
  <c r="F77" i="10" s="1"/>
  <c r="N79" i="15"/>
  <c r="F78" i="10" s="1"/>
  <c r="N80" i="15"/>
  <c r="F79" i="10" s="1"/>
  <c r="N81" i="15"/>
  <c r="F80" i="10" s="1"/>
  <c r="N82" i="15"/>
  <c r="N83" i="15"/>
  <c r="F82" i="10" s="1"/>
  <c r="N84" i="15"/>
  <c r="F83" i="10" s="1"/>
  <c r="N85" i="15"/>
  <c r="F84" i="10" s="1"/>
  <c r="N86" i="15"/>
  <c r="F85" i="10" s="1"/>
  <c r="N87" i="15"/>
  <c r="F86" i="10" s="1"/>
  <c r="N88" i="15"/>
  <c r="F87" i="10" s="1"/>
  <c r="N89" i="15"/>
  <c r="F88" i="10" s="1"/>
  <c r="N90" i="15"/>
  <c r="F89" i="10" s="1"/>
  <c r="N91" i="15"/>
  <c r="F90" i="10" s="1"/>
  <c r="N92" i="15"/>
  <c r="F91" i="10" s="1"/>
  <c r="N93" i="15"/>
  <c r="F92" i="10" s="1"/>
  <c r="N94" i="15"/>
  <c r="F93" i="10" s="1"/>
  <c r="N95" i="15"/>
  <c r="F94" i="10" s="1"/>
  <c r="N96" i="15"/>
  <c r="F95" i="10" s="1"/>
  <c r="N97" i="15"/>
  <c r="F96" i="10" s="1"/>
  <c r="N98" i="15"/>
  <c r="F97" i="10" s="1"/>
  <c r="N99" i="15"/>
  <c r="F98" i="10" s="1"/>
  <c r="N100" i="15"/>
  <c r="N101" i="15"/>
  <c r="F100" i="10" s="1"/>
  <c r="N102" i="15"/>
  <c r="F101" i="10" s="1"/>
  <c r="N103" i="15"/>
  <c r="F102" i="10" s="1"/>
  <c r="N104" i="15"/>
  <c r="F103" i="10" s="1"/>
  <c r="N105" i="15"/>
  <c r="F104" i="10" s="1"/>
  <c r="N106" i="15"/>
  <c r="F105" i="10" s="1"/>
  <c r="N107" i="15"/>
  <c r="F106" i="10" s="1"/>
  <c r="N108" i="15"/>
  <c r="F107" i="10" s="1"/>
  <c r="N109" i="15"/>
  <c r="N110" i="15"/>
  <c r="F109" i="10" s="1"/>
  <c r="N111" i="15"/>
  <c r="N112" i="15"/>
  <c r="F111" i="10" s="1"/>
  <c r="N113" i="15"/>
  <c r="F112" i="10" s="1"/>
  <c r="N114" i="15"/>
  <c r="F113" i="10" s="1"/>
  <c r="N115" i="15"/>
  <c r="N116" i="15"/>
  <c r="F115" i="10" s="1"/>
  <c r="N117" i="15"/>
  <c r="F116" i="10" s="1"/>
  <c r="N118" i="15"/>
  <c r="F117" i="10" s="1"/>
  <c r="N119" i="15"/>
  <c r="F118" i="10" s="1"/>
  <c r="N120" i="15"/>
  <c r="N121" i="15"/>
  <c r="F120" i="10" s="1"/>
  <c r="N122" i="15"/>
  <c r="F121" i="10" s="1"/>
  <c r="N123" i="15"/>
  <c r="N124" i="15"/>
  <c r="F123" i="10" s="1"/>
  <c r="N125" i="15"/>
  <c r="F124" i="10" s="1"/>
  <c r="N126" i="15"/>
  <c r="N127" i="15"/>
  <c r="F126" i="10" s="1"/>
  <c r="N128" i="15"/>
  <c r="F127" i="10" s="1"/>
  <c r="N129" i="15"/>
  <c r="N130" i="15"/>
  <c r="F129" i="10" s="1"/>
  <c r="N131" i="15"/>
  <c r="F130" i="10" s="1"/>
  <c r="N132" i="15"/>
  <c r="F131" i="10" s="1"/>
  <c r="N133" i="15"/>
  <c r="N134" i="15"/>
  <c r="F133" i="10" s="1"/>
  <c r="N135" i="15"/>
  <c r="F134" i="10" s="1"/>
  <c r="N136" i="15"/>
  <c r="F135" i="10" s="1"/>
  <c r="N137" i="15"/>
  <c r="F136" i="10" s="1"/>
  <c r="N138" i="15"/>
  <c r="F137" i="10" s="1"/>
  <c r="N139" i="15"/>
  <c r="F138" i="10" s="1"/>
  <c r="N140" i="15"/>
  <c r="F139" i="10" s="1"/>
  <c r="N141" i="15"/>
  <c r="F140" i="10" s="1"/>
  <c r="N142" i="15"/>
  <c r="F141" i="10" s="1"/>
  <c r="N143" i="15"/>
  <c r="F142" i="10" s="1"/>
  <c r="N144" i="15"/>
  <c r="F143" i="10" s="1"/>
  <c r="N145" i="15"/>
  <c r="F144" i="10" s="1"/>
  <c r="N146" i="15"/>
  <c r="F145" i="10" s="1"/>
  <c r="N147" i="15"/>
  <c r="F146" i="10" s="1"/>
  <c r="N148" i="15"/>
  <c r="F147" i="10" s="1"/>
  <c r="N149" i="15"/>
  <c r="F148" i="10" s="1"/>
  <c r="N150" i="15"/>
  <c r="F149" i="10" s="1"/>
  <c r="N151" i="15"/>
  <c r="F150" i="10" s="1"/>
  <c r="N152" i="15"/>
  <c r="F151" i="10" s="1"/>
  <c r="N153" i="15"/>
  <c r="F152" i="10" s="1"/>
  <c r="N154" i="15"/>
  <c r="F153" i="10" s="1"/>
  <c r="Y5" i="15"/>
  <c r="F4" i="8" s="1"/>
  <c r="Y6" i="15"/>
  <c r="F5" i="8" s="1"/>
  <c r="Y7" i="15"/>
  <c r="F6" i="8" s="1"/>
  <c r="Y8" i="15"/>
  <c r="F7" i="8" s="1"/>
  <c r="Y9" i="15"/>
  <c r="F8" i="8" s="1"/>
  <c r="Y10" i="15"/>
  <c r="F9" i="8" s="1"/>
  <c r="Y11" i="15"/>
  <c r="F10" i="8" s="1"/>
  <c r="Y12" i="15"/>
  <c r="Y13" i="15"/>
  <c r="Y14" i="15"/>
  <c r="F13" i="8" s="1"/>
  <c r="Y15" i="15"/>
  <c r="Y16" i="15"/>
  <c r="F15" i="8" s="1"/>
  <c r="Y17" i="15"/>
  <c r="F16" i="8" s="1"/>
  <c r="Y18" i="15"/>
  <c r="F17" i="8" s="1"/>
  <c r="Y19" i="15"/>
  <c r="F18" i="8" s="1"/>
  <c r="Y20" i="15"/>
  <c r="F19" i="8" s="1"/>
  <c r="Y21" i="15"/>
  <c r="F20" i="8" s="1"/>
  <c r="Y22" i="15"/>
  <c r="F21" i="8" s="1"/>
  <c r="Y23" i="15"/>
  <c r="Y24" i="15"/>
  <c r="F23" i="8" s="1"/>
  <c r="Y25" i="15"/>
  <c r="F24" i="8" s="1"/>
  <c r="Y26" i="15"/>
  <c r="F25" i="8" s="1"/>
  <c r="Y27" i="15"/>
  <c r="F26" i="8" s="1"/>
  <c r="Y28" i="15"/>
  <c r="F27" i="8" s="1"/>
  <c r="Y29" i="15"/>
  <c r="F28" i="8" s="1"/>
  <c r="Y30" i="15"/>
  <c r="Y31" i="15"/>
  <c r="F30" i="8" s="1"/>
  <c r="Y32" i="15"/>
  <c r="F31" i="8" s="1"/>
  <c r="Y33" i="15"/>
  <c r="F32" i="8" s="1"/>
  <c r="Y34" i="15"/>
  <c r="Y35" i="15"/>
  <c r="Y36" i="15"/>
  <c r="F35" i="8" s="1"/>
  <c r="Y37" i="15"/>
  <c r="F36" i="8" s="1"/>
  <c r="Y38" i="15"/>
  <c r="F37" i="8" s="1"/>
  <c r="Y39" i="15"/>
  <c r="F38" i="8" s="1"/>
  <c r="Y40" i="15"/>
  <c r="F39" i="8" s="1"/>
  <c r="Y41" i="15"/>
  <c r="F40" i="8" s="1"/>
  <c r="Y42" i="15"/>
  <c r="F41" i="8" s="1"/>
  <c r="Y43" i="15"/>
  <c r="F42" i="8" s="1"/>
  <c r="Y44" i="15"/>
  <c r="F43" i="8" s="1"/>
  <c r="Y45" i="15"/>
  <c r="F44" i="8" s="1"/>
  <c r="Y46" i="15"/>
  <c r="F45" i="8" s="1"/>
  <c r="Y47" i="15"/>
  <c r="F46" i="8" s="1"/>
  <c r="Y48" i="15"/>
  <c r="F47" i="8" s="1"/>
  <c r="Y49" i="15"/>
  <c r="F48" i="8" s="1"/>
  <c r="Y50" i="15"/>
  <c r="F49" i="8" s="1"/>
  <c r="Y51" i="15"/>
  <c r="F50" i="8" s="1"/>
  <c r="Y52" i="15"/>
  <c r="F51" i="8" s="1"/>
  <c r="Y53" i="15"/>
  <c r="Y54" i="15"/>
  <c r="F53" i="8" s="1"/>
  <c r="Y55" i="15"/>
  <c r="F54" i="8" s="1"/>
  <c r="Y56" i="15"/>
  <c r="F55" i="8" s="1"/>
  <c r="Y57" i="15"/>
  <c r="F56" i="8" s="1"/>
  <c r="Y58" i="15"/>
  <c r="F57" i="8" s="1"/>
  <c r="Y59" i="15"/>
  <c r="F58" i="8" s="1"/>
  <c r="Y60" i="15"/>
  <c r="F59" i="8" s="1"/>
  <c r="Y61" i="15"/>
  <c r="F60" i="8" s="1"/>
  <c r="Y62" i="15"/>
  <c r="F61" i="8" s="1"/>
  <c r="Y63" i="15"/>
  <c r="F62" i="8" s="1"/>
  <c r="Y64" i="15"/>
  <c r="F63" i="8" s="1"/>
  <c r="Y65" i="15"/>
  <c r="F64" i="8" s="1"/>
  <c r="Y66" i="15"/>
  <c r="F65" i="8" s="1"/>
  <c r="Y67" i="15"/>
  <c r="F66" i="8" s="1"/>
  <c r="Y68" i="15"/>
  <c r="F67" i="8" s="1"/>
  <c r="Y69" i="15"/>
  <c r="F68" i="8" s="1"/>
  <c r="Y70" i="15"/>
  <c r="F69" i="8" s="1"/>
  <c r="Y71" i="15"/>
  <c r="F70" i="8" s="1"/>
  <c r="Y72" i="15"/>
  <c r="F71" i="8" s="1"/>
  <c r="Y73" i="15"/>
  <c r="F72" i="8" s="1"/>
  <c r="Y74" i="15"/>
  <c r="F73" i="8" s="1"/>
  <c r="Y75" i="15"/>
  <c r="F74" i="8" s="1"/>
  <c r="Y76" i="15"/>
  <c r="Y77" i="15"/>
  <c r="F76" i="8" s="1"/>
  <c r="Y78" i="15"/>
  <c r="F77" i="8" s="1"/>
  <c r="Y79" i="15"/>
  <c r="F78" i="8" s="1"/>
  <c r="Y80" i="15"/>
  <c r="F79" i="8" s="1"/>
  <c r="Y81" i="15"/>
  <c r="F80" i="8" s="1"/>
  <c r="Y82" i="15"/>
  <c r="Y83" i="15"/>
  <c r="F82" i="8" s="1"/>
  <c r="Y84" i="15"/>
  <c r="F83" i="8" s="1"/>
  <c r="Y85" i="15"/>
  <c r="F84" i="8" s="1"/>
  <c r="Y86" i="15"/>
  <c r="F85" i="8" s="1"/>
  <c r="Y87" i="15"/>
  <c r="F86" i="8" s="1"/>
  <c r="Y88" i="15"/>
  <c r="F87" i="8" s="1"/>
  <c r="Y89" i="15"/>
  <c r="F88" i="8" s="1"/>
  <c r="Y90" i="15"/>
  <c r="F89" i="8" s="1"/>
  <c r="Y91" i="15"/>
  <c r="F90" i="8" s="1"/>
  <c r="Y92" i="15"/>
  <c r="F91" i="8" s="1"/>
  <c r="Y93" i="15"/>
  <c r="F92" i="8" s="1"/>
  <c r="Y94" i="15"/>
  <c r="F93" i="8" s="1"/>
  <c r="Y95" i="15"/>
  <c r="F94" i="8" s="1"/>
  <c r="Y96" i="15"/>
  <c r="F95" i="8" s="1"/>
  <c r="Y97" i="15"/>
  <c r="F96" i="8" s="1"/>
  <c r="Y98" i="15"/>
  <c r="F97" i="8" s="1"/>
  <c r="Y99" i="15"/>
  <c r="F98" i="8" s="1"/>
  <c r="Y100" i="15"/>
  <c r="Y101" i="15"/>
  <c r="F100" i="8" s="1"/>
  <c r="Y102" i="15"/>
  <c r="F101" i="8" s="1"/>
  <c r="Y103" i="15"/>
  <c r="F102" i="8" s="1"/>
  <c r="Y104" i="15"/>
  <c r="F103" i="8" s="1"/>
  <c r="Y105" i="15"/>
  <c r="F104" i="8" s="1"/>
  <c r="Y106" i="15"/>
  <c r="F105" i="8" s="1"/>
  <c r="Y107" i="15"/>
  <c r="F106" i="8" s="1"/>
  <c r="Y108" i="15"/>
  <c r="F107" i="8" s="1"/>
  <c r="Y109" i="15"/>
  <c r="Y110" i="15"/>
  <c r="F109" i="8" s="1"/>
  <c r="Y111" i="15"/>
  <c r="Y112" i="15"/>
  <c r="F111" i="8" s="1"/>
  <c r="Y113" i="15"/>
  <c r="F112" i="8" s="1"/>
  <c r="Y114" i="15"/>
  <c r="F113" i="8" s="1"/>
  <c r="Y115" i="15"/>
  <c r="Y116" i="15"/>
  <c r="F115" i="8" s="1"/>
  <c r="Y117" i="15"/>
  <c r="F116" i="8" s="1"/>
  <c r="Y118" i="15"/>
  <c r="F117" i="8" s="1"/>
  <c r="Y119" i="15"/>
  <c r="F118" i="8" s="1"/>
  <c r="Y120" i="15"/>
  <c r="Y121" i="15"/>
  <c r="F120" i="8" s="1"/>
  <c r="Y122" i="15"/>
  <c r="F121" i="8" s="1"/>
  <c r="Y123" i="15"/>
  <c r="Y124" i="15"/>
  <c r="F123" i="8" s="1"/>
  <c r="Y125" i="15"/>
  <c r="F124" i="8" s="1"/>
  <c r="Y126" i="15"/>
  <c r="Y127" i="15"/>
  <c r="F126" i="8" s="1"/>
  <c r="Y128" i="15"/>
  <c r="F127" i="8" s="1"/>
  <c r="Y129" i="15"/>
  <c r="Y130" i="15"/>
  <c r="F129" i="8" s="1"/>
  <c r="Y131" i="15"/>
  <c r="F130" i="8" s="1"/>
  <c r="Y132" i="15"/>
  <c r="F131" i="8" s="1"/>
  <c r="Y133" i="15"/>
  <c r="Y134" i="15"/>
  <c r="F133" i="8" s="1"/>
  <c r="Y135" i="15"/>
  <c r="F134" i="8" s="1"/>
  <c r="Y136" i="15"/>
  <c r="F135" i="8" s="1"/>
  <c r="Y137" i="15"/>
  <c r="F136" i="8" s="1"/>
  <c r="Y138" i="15"/>
  <c r="F137" i="8" s="1"/>
  <c r="Y139" i="15"/>
  <c r="F138" i="8" s="1"/>
  <c r="Y140" i="15"/>
  <c r="F139" i="8" s="1"/>
  <c r="Y141" i="15"/>
  <c r="F140" i="8" s="1"/>
  <c r="Y142" i="15"/>
  <c r="F141" i="8" s="1"/>
  <c r="Y143" i="15"/>
  <c r="F142" i="8" s="1"/>
  <c r="Y144" i="15"/>
  <c r="F143" i="8" s="1"/>
  <c r="Y145" i="15"/>
  <c r="F144" i="8" s="1"/>
  <c r="Y146" i="15"/>
  <c r="F145" i="8" s="1"/>
  <c r="Y147" i="15"/>
  <c r="F146" i="8" s="1"/>
  <c r="Y148" i="15"/>
  <c r="F147" i="8" s="1"/>
  <c r="Y149" i="15"/>
  <c r="F148" i="8" s="1"/>
  <c r="Y150" i="15"/>
  <c r="F149" i="8" s="1"/>
  <c r="Y151" i="15"/>
  <c r="F150" i="8" s="1"/>
  <c r="Y152" i="15"/>
  <c r="F151" i="8" s="1"/>
  <c r="Y153" i="15"/>
  <c r="F152" i="8" s="1"/>
  <c r="Y154" i="15"/>
  <c r="F153" i="8" s="1"/>
  <c r="M7" i="15"/>
  <c r="F6" i="1" s="1"/>
  <c r="M8" i="15"/>
  <c r="F7" i="1" s="1"/>
  <c r="M9" i="15"/>
  <c r="F8" i="1" s="1"/>
  <c r="M10" i="15"/>
  <c r="F9" i="1" s="1"/>
  <c r="M11" i="15"/>
  <c r="F10" i="1" s="1"/>
  <c r="M12" i="15"/>
  <c r="M13" i="15"/>
  <c r="M14" i="15"/>
  <c r="F13" i="1" s="1"/>
  <c r="M15" i="15"/>
  <c r="M16" i="15"/>
  <c r="F15" i="1" s="1"/>
  <c r="M17" i="15"/>
  <c r="F16" i="1" s="1"/>
  <c r="M18" i="15"/>
  <c r="F17" i="1" s="1"/>
  <c r="M19" i="15"/>
  <c r="F18" i="1" s="1"/>
  <c r="M20" i="15"/>
  <c r="F19" i="1" s="1"/>
  <c r="M21" i="15"/>
  <c r="F20" i="1" s="1"/>
  <c r="M22" i="15"/>
  <c r="F21" i="1" s="1"/>
  <c r="M23" i="15"/>
  <c r="M24" i="15"/>
  <c r="F23" i="1" s="1"/>
  <c r="M25" i="15"/>
  <c r="F24" i="1" s="1"/>
  <c r="M26" i="15"/>
  <c r="F25" i="1" s="1"/>
  <c r="M27" i="15"/>
  <c r="F26" i="1" s="1"/>
  <c r="M28" i="15"/>
  <c r="F27" i="1" s="1"/>
  <c r="M29" i="15"/>
  <c r="F28" i="1" s="1"/>
  <c r="M30" i="15"/>
  <c r="M31" i="15"/>
  <c r="F30" i="1" s="1"/>
  <c r="M32" i="15"/>
  <c r="F31" i="1" s="1"/>
  <c r="M33" i="15"/>
  <c r="F32" i="1" s="1"/>
  <c r="M34" i="15"/>
  <c r="M35" i="15"/>
  <c r="M36" i="15"/>
  <c r="F35" i="1" s="1"/>
  <c r="M37" i="15"/>
  <c r="F36" i="1" s="1"/>
  <c r="M38" i="15"/>
  <c r="F37" i="1" s="1"/>
  <c r="M39" i="15"/>
  <c r="F38" i="1" s="1"/>
  <c r="M40" i="15"/>
  <c r="F39" i="1" s="1"/>
  <c r="M41" i="15"/>
  <c r="F40" i="1" s="1"/>
  <c r="M42" i="15"/>
  <c r="F41" i="1" s="1"/>
  <c r="M43" i="15"/>
  <c r="F42" i="1" s="1"/>
  <c r="M44" i="15"/>
  <c r="F43" i="1" s="1"/>
  <c r="M45" i="15"/>
  <c r="F44" i="1" s="1"/>
  <c r="M46" i="15"/>
  <c r="F45" i="1" s="1"/>
  <c r="M47" i="15"/>
  <c r="F46" i="1" s="1"/>
  <c r="M48" i="15"/>
  <c r="F47" i="1" s="1"/>
  <c r="M49" i="15"/>
  <c r="F48" i="1" s="1"/>
  <c r="M50" i="15"/>
  <c r="F49" i="1" s="1"/>
  <c r="M51" i="15"/>
  <c r="F50" i="1" s="1"/>
  <c r="M52" i="15"/>
  <c r="F51" i="1" s="1"/>
  <c r="M53" i="15"/>
  <c r="M54" i="15"/>
  <c r="F53" i="1" s="1"/>
  <c r="M55" i="15"/>
  <c r="F54" i="1" s="1"/>
  <c r="M56" i="15"/>
  <c r="F55" i="1" s="1"/>
  <c r="M57" i="15"/>
  <c r="F56" i="1" s="1"/>
  <c r="M58" i="15"/>
  <c r="F57" i="1" s="1"/>
  <c r="M59" i="15"/>
  <c r="F58" i="1" s="1"/>
  <c r="M60" i="15"/>
  <c r="F59" i="1" s="1"/>
  <c r="M61" i="15"/>
  <c r="F60" i="1" s="1"/>
  <c r="M62" i="15"/>
  <c r="F61" i="1" s="1"/>
  <c r="M63" i="15"/>
  <c r="F62" i="1" s="1"/>
  <c r="M64" i="15"/>
  <c r="F63" i="1" s="1"/>
  <c r="M65" i="15"/>
  <c r="F64" i="1" s="1"/>
  <c r="M66" i="15"/>
  <c r="F65" i="1" s="1"/>
  <c r="M67" i="15"/>
  <c r="F66" i="1" s="1"/>
  <c r="M68" i="15"/>
  <c r="F67" i="1" s="1"/>
  <c r="M69" i="15"/>
  <c r="F68" i="1" s="1"/>
  <c r="M70" i="15"/>
  <c r="F69" i="1" s="1"/>
  <c r="M71" i="15"/>
  <c r="F70" i="1" s="1"/>
  <c r="M72" i="15"/>
  <c r="F71" i="1" s="1"/>
  <c r="M73" i="15"/>
  <c r="F72" i="1" s="1"/>
  <c r="M74" i="15"/>
  <c r="F73" i="1" s="1"/>
  <c r="M75" i="15"/>
  <c r="F74" i="1" s="1"/>
  <c r="M76" i="15"/>
  <c r="M77" i="15"/>
  <c r="F76" i="1" s="1"/>
  <c r="M78" i="15"/>
  <c r="F77" i="1" s="1"/>
  <c r="M79" i="15"/>
  <c r="F78" i="1" s="1"/>
  <c r="M80" i="15"/>
  <c r="F79" i="1" s="1"/>
  <c r="M81" i="15"/>
  <c r="F80" i="1" s="1"/>
  <c r="M82" i="15"/>
  <c r="M83" i="15"/>
  <c r="F82" i="1" s="1"/>
  <c r="M84" i="15"/>
  <c r="F83" i="1" s="1"/>
  <c r="M85" i="15"/>
  <c r="F84" i="1" s="1"/>
  <c r="M86" i="15"/>
  <c r="F85" i="1" s="1"/>
  <c r="M87" i="15"/>
  <c r="F86" i="1" s="1"/>
  <c r="M88" i="15"/>
  <c r="F87" i="1" s="1"/>
  <c r="M89" i="15"/>
  <c r="F88" i="1" s="1"/>
  <c r="M90" i="15"/>
  <c r="F89" i="1" s="1"/>
  <c r="M91" i="15"/>
  <c r="F90" i="1" s="1"/>
  <c r="M92" i="15"/>
  <c r="F91" i="1" s="1"/>
  <c r="M93" i="15"/>
  <c r="F92" i="1" s="1"/>
  <c r="M94" i="15"/>
  <c r="F93" i="1" s="1"/>
  <c r="M95" i="15"/>
  <c r="F94" i="1" s="1"/>
  <c r="M96" i="15"/>
  <c r="F95" i="1" s="1"/>
  <c r="M97" i="15"/>
  <c r="F96" i="1" s="1"/>
  <c r="M98" i="15"/>
  <c r="F97" i="1" s="1"/>
  <c r="M99" i="15"/>
  <c r="F98" i="1" s="1"/>
  <c r="M100" i="15"/>
  <c r="M101" i="15"/>
  <c r="F100" i="1" s="1"/>
  <c r="M102" i="15"/>
  <c r="F101" i="1" s="1"/>
  <c r="M103" i="15"/>
  <c r="F102" i="1" s="1"/>
  <c r="M104" i="15"/>
  <c r="F103" i="1" s="1"/>
  <c r="M105" i="15"/>
  <c r="F104" i="1" s="1"/>
  <c r="M106" i="15"/>
  <c r="F105" i="1" s="1"/>
  <c r="M107" i="15"/>
  <c r="F106" i="1" s="1"/>
  <c r="M108" i="15"/>
  <c r="F107" i="1" s="1"/>
  <c r="M109" i="15"/>
  <c r="M110" i="15"/>
  <c r="F109" i="1" s="1"/>
  <c r="M111" i="15"/>
  <c r="M112" i="15"/>
  <c r="F111" i="1" s="1"/>
  <c r="M113" i="15"/>
  <c r="F112" i="1" s="1"/>
  <c r="M114" i="15"/>
  <c r="F113" i="1" s="1"/>
  <c r="M115" i="15"/>
  <c r="M116" i="15"/>
  <c r="F115" i="1" s="1"/>
  <c r="M117" i="15"/>
  <c r="F116" i="1" s="1"/>
  <c r="M118" i="15"/>
  <c r="F117" i="1" s="1"/>
  <c r="M119" i="15"/>
  <c r="F118" i="1" s="1"/>
  <c r="M120" i="15"/>
  <c r="M121" i="15"/>
  <c r="F120" i="1" s="1"/>
  <c r="M122" i="15"/>
  <c r="F121" i="1" s="1"/>
  <c r="M123" i="15"/>
  <c r="M124" i="15"/>
  <c r="F123" i="1" s="1"/>
  <c r="M125" i="15"/>
  <c r="F124" i="1" s="1"/>
  <c r="M126" i="15"/>
  <c r="M127" i="15"/>
  <c r="F126" i="1" s="1"/>
  <c r="M128" i="15"/>
  <c r="F127" i="1" s="1"/>
  <c r="M129" i="15"/>
  <c r="M130" i="15"/>
  <c r="F129" i="1" s="1"/>
  <c r="M131" i="15"/>
  <c r="F130" i="1" s="1"/>
  <c r="M132" i="15"/>
  <c r="F131" i="1" s="1"/>
  <c r="M133" i="15"/>
  <c r="M134" i="15"/>
  <c r="F133" i="1" s="1"/>
  <c r="M135" i="15"/>
  <c r="F134" i="1" s="1"/>
  <c r="M136" i="15"/>
  <c r="F135" i="1" s="1"/>
  <c r="M137" i="15"/>
  <c r="F136" i="1" s="1"/>
  <c r="M138" i="15"/>
  <c r="F137" i="1" s="1"/>
  <c r="M139" i="15"/>
  <c r="F138" i="1" s="1"/>
  <c r="M140" i="15"/>
  <c r="F139" i="1" s="1"/>
  <c r="M141" i="15"/>
  <c r="F140" i="1" s="1"/>
  <c r="M142" i="15"/>
  <c r="F141" i="1" s="1"/>
  <c r="M143" i="15"/>
  <c r="F142" i="1" s="1"/>
  <c r="M144" i="15"/>
  <c r="F143" i="1" s="1"/>
  <c r="M145" i="15"/>
  <c r="F144" i="1" s="1"/>
  <c r="M146" i="15"/>
  <c r="F145" i="1" s="1"/>
  <c r="M147" i="15"/>
  <c r="F146" i="1" s="1"/>
  <c r="M148" i="15"/>
  <c r="F147" i="1" s="1"/>
  <c r="M149" i="15"/>
  <c r="F148" i="1" s="1"/>
  <c r="M150" i="15"/>
  <c r="F149" i="1" s="1"/>
  <c r="M151" i="15"/>
  <c r="F150" i="1" s="1"/>
  <c r="M152" i="15"/>
  <c r="F151" i="1" s="1"/>
  <c r="M153" i="15"/>
  <c r="F152" i="1" s="1"/>
  <c r="M154" i="15"/>
  <c r="F153" i="1" s="1"/>
  <c r="D156" i="1" l="1"/>
  <c r="BH154" i="4" l="1"/>
  <c r="BH153" i="4"/>
  <c r="AO153" i="4"/>
  <c r="AO154" i="4"/>
  <c r="Y153" i="4"/>
  <c r="W153" i="4"/>
  <c r="X153" i="4" s="1"/>
  <c r="Y154" i="4"/>
  <c r="W154" i="4"/>
  <c r="X154" i="4" s="1"/>
  <c r="BH5" i="4" l="1"/>
  <c r="Y5" i="3" l="1"/>
  <c r="E4" i="8" s="1"/>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AO5" i="4"/>
  <c r="AO6" i="4"/>
  <c r="AO7" i="4"/>
  <c r="AO8" i="4"/>
  <c r="AO9"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43" i="4"/>
  <c r="AO44" i="4"/>
  <c r="AO45" i="4"/>
  <c r="AO46" i="4"/>
  <c r="AO47" i="4"/>
  <c r="AO48" i="4"/>
  <c r="AO49" i="4"/>
  <c r="AO50" i="4"/>
  <c r="AO51" i="4"/>
  <c r="AO52" i="4"/>
  <c r="AO53" i="4"/>
  <c r="AO54" i="4"/>
  <c r="AO55" i="4"/>
  <c r="AO56" i="4"/>
  <c r="AO57" i="4"/>
  <c r="AO58" i="4"/>
  <c r="AO59" i="4"/>
  <c r="AO60" i="4"/>
  <c r="AO61" i="4"/>
  <c r="AO62" i="4"/>
  <c r="AO63" i="4"/>
  <c r="AO64" i="4"/>
  <c r="AO65" i="4"/>
  <c r="AO66" i="4"/>
  <c r="AO67" i="4"/>
  <c r="AO68" i="4"/>
  <c r="AO69" i="4"/>
  <c r="AO70" i="4"/>
  <c r="AO71" i="4"/>
  <c r="AO72" i="4"/>
  <c r="AO73" i="4"/>
  <c r="AO74" i="4"/>
  <c r="AO75" i="4"/>
  <c r="AO76" i="4"/>
  <c r="AO77" i="4"/>
  <c r="AO78" i="4"/>
  <c r="AO79" i="4"/>
  <c r="AO80" i="4"/>
  <c r="AO81" i="4"/>
  <c r="AO82" i="4"/>
  <c r="AO83" i="4"/>
  <c r="AO84" i="4"/>
  <c r="AO85" i="4"/>
  <c r="AO86" i="4"/>
  <c r="AO87" i="4"/>
  <c r="AO88" i="4"/>
  <c r="AO89" i="4"/>
  <c r="AO90" i="4"/>
  <c r="AO91" i="4"/>
  <c r="AO92" i="4"/>
  <c r="AO93" i="4"/>
  <c r="AO94" i="4"/>
  <c r="AO95" i="4"/>
  <c r="AO96" i="4"/>
  <c r="AO97" i="4"/>
  <c r="AO98" i="4"/>
  <c r="AO99" i="4"/>
  <c r="AO100" i="4"/>
  <c r="AO101" i="4"/>
  <c r="AO102" i="4"/>
  <c r="AO103" i="4"/>
  <c r="AO104" i="4"/>
  <c r="AO105" i="4"/>
  <c r="AO106" i="4"/>
  <c r="AO107" i="4"/>
  <c r="AO108" i="4"/>
  <c r="AO109" i="4"/>
  <c r="AO110" i="4"/>
  <c r="AO111" i="4"/>
  <c r="AO112" i="4"/>
  <c r="AO113" i="4"/>
  <c r="AO114" i="4"/>
  <c r="AO115" i="4"/>
  <c r="AO116" i="4"/>
  <c r="AO117" i="4"/>
  <c r="AO118" i="4"/>
  <c r="AO119" i="4"/>
  <c r="AO120" i="4"/>
  <c r="AO121" i="4"/>
  <c r="AO122" i="4"/>
  <c r="AO123" i="4"/>
  <c r="AO124" i="4"/>
  <c r="AO125" i="4"/>
  <c r="AO126" i="4"/>
  <c r="AO127" i="4"/>
  <c r="AO128" i="4"/>
  <c r="AO129" i="4"/>
  <c r="AO130" i="4"/>
  <c r="AO131" i="4"/>
  <c r="AO132" i="4"/>
  <c r="AO133" i="4"/>
  <c r="AO134" i="4"/>
  <c r="AO135" i="4"/>
  <c r="AO136" i="4"/>
  <c r="AO137" i="4"/>
  <c r="AO138" i="4"/>
  <c r="AO139" i="4"/>
  <c r="AO140" i="4"/>
  <c r="AO141" i="4"/>
  <c r="AO142" i="4"/>
  <c r="AO143" i="4"/>
  <c r="AO144" i="4"/>
  <c r="AO145" i="4"/>
  <c r="AO146" i="4"/>
  <c r="AO147" i="4"/>
  <c r="AO148" i="4"/>
  <c r="AO149" i="4"/>
  <c r="AO150" i="4"/>
  <c r="AO151" i="4"/>
  <c r="AO152" i="4"/>
  <c r="D152" i="10"/>
  <c r="E4" i="10"/>
  <c r="E5" i="10"/>
  <c r="E6" i="10"/>
  <c r="E7" i="10"/>
  <c r="E8" i="10"/>
  <c r="E9" i="10"/>
  <c r="E10" i="10"/>
  <c r="E13" i="10"/>
  <c r="E15" i="10"/>
  <c r="E16" i="10"/>
  <c r="E17" i="10"/>
  <c r="E18" i="10"/>
  <c r="E19" i="10"/>
  <c r="E20" i="10"/>
  <c r="E21" i="10"/>
  <c r="E23" i="10"/>
  <c r="E24" i="10"/>
  <c r="E25" i="10"/>
  <c r="E26" i="10"/>
  <c r="E27" i="10"/>
  <c r="E28" i="10"/>
  <c r="E30" i="10"/>
  <c r="E31" i="10"/>
  <c r="E32" i="10"/>
  <c r="E35" i="10"/>
  <c r="E36" i="10"/>
  <c r="E37" i="10"/>
  <c r="E38" i="10"/>
  <c r="E39" i="10"/>
  <c r="E40" i="10"/>
  <c r="E41" i="10"/>
  <c r="E42" i="10"/>
  <c r="E43" i="10"/>
  <c r="E44" i="10"/>
  <c r="E45" i="10"/>
  <c r="E46" i="10"/>
  <c r="E47" i="10"/>
  <c r="E48" i="10"/>
  <c r="E49" i="10"/>
  <c r="E50" i="10"/>
  <c r="E51" i="10"/>
  <c r="E53" i="10"/>
  <c r="E54" i="10"/>
  <c r="E55" i="10"/>
  <c r="E56" i="10"/>
  <c r="E57" i="10"/>
  <c r="E58" i="10"/>
  <c r="E59" i="10"/>
  <c r="E60" i="10"/>
  <c r="E61" i="10"/>
  <c r="E62" i="10"/>
  <c r="E63" i="10"/>
  <c r="E64" i="10"/>
  <c r="E65" i="10"/>
  <c r="E66" i="10"/>
  <c r="E67" i="10"/>
  <c r="E68" i="10"/>
  <c r="E69" i="10"/>
  <c r="E70" i="10"/>
  <c r="E71" i="10"/>
  <c r="E72" i="10"/>
  <c r="E73" i="10"/>
  <c r="E74" i="10"/>
  <c r="E76" i="10"/>
  <c r="E77" i="10"/>
  <c r="E78" i="10"/>
  <c r="E79" i="10"/>
  <c r="E80" i="10"/>
  <c r="E82" i="10"/>
  <c r="E83" i="10"/>
  <c r="E84" i="10"/>
  <c r="E85" i="10"/>
  <c r="E86" i="10"/>
  <c r="E87" i="10"/>
  <c r="E88" i="10"/>
  <c r="E89" i="10"/>
  <c r="E90" i="10"/>
  <c r="E91" i="10"/>
  <c r="E92" i="10"/>
  <c r="E93" i="10"/>
  <c r="E94" i="10"/>
  <c r="E95" i="10"/>
  <c r="E96" i="10"/>
  <c r="E97" i="10"/>
  <c r="E98" i="10"/>
  <c r="E100" i="10"/>
  <c r="E101" i="10"/>
  <c r="E102" i="10"/>
  <c r="E103" i="10"/>
  <c r="E104" i="10"/>
  <c r="E105" i="10"/>
  <c r="E106" i="10"/>
  <c r="E107" i="10"/>
  <c r="E109" i="10"/>
  <c r="E111" i="10"/>
  <c r="E112" i="10"/>
  <c r="E113" i="10"/>
  <c r="E115" i="10"/>
  <c r="E116" i="10"/>
  <c r="E117" i="10"/>
  <c r="E118" i="10"/>
  <c r="E120" i="10"/>
  <c r="E121" i="10"/>
  <c r="E123" i="10"/>
  <c r="E124" i="10"/>
  <c r="E126" i="10"/>
  <c r="E127" i="10"/>
  <c r="E129" i="10"/>
  <c r="E130" i="10"/>
  <c r="E131" i="10"/>
  <c r="E133" i="10"/>
  <c r="E134" i="10"/>
  <c r="E135" i="10"/>
  <c r="E136" i="10"/>
  <c r="E137" i="10"/>
  <c r="E138" i="10"/>
  <c r="E139" i="10"/>
  <c r="E140" i="10"/>
  <c r="E141" i="10"/>
  <c r="E142" i="10"/>
  <c r="E143" i="10"/>
  <c r="E144" i="10"/>
  <c r="E145" i="10"/>
  <c r="E146" i="10"/>
  <c r="E147" i="10"/>
  <c r="E148" i="10"/>
  <c r="E149" i="10"/>
  <c r="E150" i="10"/>
  <c r="E151" i="10"/>
  <c r="E152" i="10"/>
  <c r="E153" i="10"/>
  <c r="Y5" i="4"/>
  <c r="D4" i="10" s="1"/>
  <c r="Y6" i="4"/>
  <c r="D5" i="10" s="1"/>
  <c r="Y7" i="4"/>
  <c r="D6" i="10" s="1"/>
  <c r="Y8" i="4"/>
  <c r="D7" i="10" s="1"/>
  <c r="G7" i="10" s="1"/>
  <c r="Y9" i="4"/>
  <c r="D8" i="10" s="1"/>
  <c r="G8" i="10" s="1"/>
  <c r="Y10" i="4"/>
  <c r="D9" i="10" s="1"/>
  <c r="G9" i="10" s="1"/>
  <c r="Y11" i="4"/>
  <c r="D10" i="10" s="1"/>
  <c r="G10" i="10" s="1"/>
  <c r="Y12" i="4"/>
  <c r="D11" i="10" s="1"/>
  <c r="G11" i="10" s="1"/>
  <c r="Y13" i="4"/>
  <c r="D12" i="10" s="1"/>
  <c r="G12" i="10" s="1"/>
  <c r="Y14" i="4"/>
  <c r="D13" i="10" s="1"/>
  <c r="Y15" i="4"/>
  <c r="D14" i="10" s="1"/>
  <c r="G14" i="10" s="1"/>
  <c r="Y16" i="4"/>
  <c r="D15" i="10" s="1"/>
  <c r="Y17" i="4"/>
  <c r="D16" i="10" s="1"/>
  <c r="Y18" i="4"/>
  <c r="D17" i="10" s="1"/>
  <c r="Y19" i="4"/>
  <c r="D18" i="10" s="1"/>
  <c r="G18" i="10" s="1"/>
  <c r="Y20" i="4"/>
  <c r="D19" i="10" s="1"/>
  <c r="G19" i="10" s="1"/>
  <c r="Y21" i="4"/>
  <c r="D20" i="10" s="1"/>
  <c r="G20" i="10" s="1"/>
  <c r="Y22" i="4"/>
  <c r="D21" i="10" s="1"/>
  <c r="Y23" i="4"/>
  <c r="D22" i="10" s="1"/>
  <c r="G22" i="10" s="1"/>
  <c r="Y24" i="4"/>
  <c r="D23" i="10" s="1"/>
  <c r="Y25" i="4"/>
  <c r="D24" i="10" s="1"/>
  <c r="Y26" i="4"/>
  <c r="D25" i="10" s="1"/>
  <c r="Y27" i="4"/>
  <c r="D26" i="10" s="1"/>
  <c r="Y28" i="4"/>
  <c r="D27" i="10" s="1"/>
  <c r="G27" i="10" s="1"/>
  <c r="Y29" i="4"/>
  <c r="D28" i="10" s="1"/>
  <c r="Y30" i="4"/>
  <c r="D29" i="10" s="1"/>
  <c r="G29" i="10" s="1"/>
  <c r="Y31" i="4"/>
  <c r="D30" i="10" s="1"/>
  <c r="G30" i="10" s="1"/>
  <c r="Y32" i="4"/>
  <c r="D31" i="10" s="1"/>
  <c r="G31" i="10" s="1"/>
  <c r="Y33" i="4"/>
  <c r="D32" i="10" s="1"/>
  <c r="G32" i="10" s="1"/>
  <c r="Y34" i="4"/>
  <c r="D33" i="10" s="1"/>
  <c r="G33" i="10" s="1"/>
  <c r="Y35" i="4"/>
  <c r="D34" i="10" s="1"/>
  <c r="G34" i="10" s="1"/>
  <c r="Y36" i="4"/>
  <c r="D35" i="10" s="1"/>
  <c r="Y37" i="4"/>
  <c r="D36" i="10" s="1"/>
  <c r="Y38" i="4"/>
  <c r="D37" i="10" s="1"/>
  <c r="Y39" i="4"/>
  <c r="D38" i="10" s="1"/>
  <c r="G38" i="10" s="1"/>
  <c r="Y40" i="4"/>
  <c r="D39" i="10" s="1"/>
  <c r="Y41" i="4"/>
  <c r="D40" i="10" s="1"/>
  <c r="G40" i="10" s="1"/>
  <c r="Y42" i="4"/>
  <c r="D41" i="10" s="1"/>
  <c r="Y43" i="4"/>
  <c r="D42" i="10" s="1"/>
  <c r="Y44" i="4"/>
  <c r="D43" i="10" s="1"/>
  <c r="Y45" i="4"/>
  <c r="D44" i="10" s="1"/>
  <c r="Y46" i="4"/>
  <c r="D45" i="10" s="1"/>
  <c r="Y47" i="4"/>
  <c r="D46" i="10" s="1"/>
  <c r="G46" i="10" s="1"/>
  <c r="Y48" i="4"/>
  <c r="D47" i="10" s="1"/>
  <c r="Y49" i="4"/>
  <c r="D48" i="10" s="1"/>
  <c r="G48" i="10" s="1"/>
  <c r="Y50" i="4"/>
  <c r="D49" i="10" s="1"/>
  <c r="Y51" i="4"/>
  <c r="D50" i="10" s="1"/>
  <c r="Y52" i="4"/>
  <c r="D51" i="10" s="1"/>
  <c r="Y53" i="4"/>
  <c r="D52" i="10" s="1"/>
  <c r="G52" i="10" s="1"/>
  <c r="Y54" i="4"/>
  <c r="D53" i="10" s="1"/>
  <c r="Y55" i="4"/>
  <c r="D54" i="10" s="1"/>
  <c r="Y56" i="4"/>
  <c r="D55" i="10" s="1"/>
  <c r="G55" i="10" s="1"/>
  <c r="Y57" i="4"/>
  <c r="D56" i="10" s="1"/>
  <c r="G56" i="10" s="1"/>
  <c r="Y58" i="4"/>
  <c r="D57" i="10" s="1"/>
  <c r="G57" i="10" s="1"/>
  <c r="Y59" i="4"/>
  <c r="D58" i="10" s="1"/>
  <c r="G58" i="10" s="1"/>
  <c r="Y60" i="4"/>
  <c r="D59" i="10" s="1"/>
  <c r="Y61" i="4"/>
  <c r="D60" i="10" s="1"/>
  <c r="Y62" i="4"/>
  <c r="D61" i="10" s="1"/>
  <c r="Y63" i="4"/>
  <c r="D62" i="10" s="1"/>
  <c r="Y64" i="4"/>
  <c r="D63" i="10" s="1"/>
  <c r="G63" i="10" s="1"/>
  <c r="Y65" i="4"/>
  <c r="D64" i="10" s="1"/>
  <c r="G64" i="10" s="1"/>
  <c r="Y66" i="4"/>
  <c r="D65" i="10" s="1"/>
  <c r="G65" i="10" s="1"/>
  <c r="Y67" i="4"/>
  <c r="D66" i="10" s="1"/>
  <c r="G66" i="10" s="1"/>
  <c r="Y68" i="4"/>
  <c r="D67" i="10" s="1"/>
  <c r="Y69" i="4"/>
  <c r="D68" i="10" s="1"/>
  <c r="Y70" i="4"/>
  <c r="D69" i="10" s="1"/>
  <c r="Y71" i="4"/>
  <c r="D70" i="10" s="1"/>
  <c r="Y72" i="4"/>
  <c r="D71" i="10" s="1"/>
  <c r="G71" i="10" s="1"/>
  <c r="Y73" i="4"/>
  <c r="D72" i="10" s="1"/>
  <c r="Y74" i="4"/>
  <c r="D73" i="10" s="1"/>
  <c r="G73" i="10" s="1"/>
  <c r="Y75" i="4"/>
  <c r="D74" i="10" s="1"/>
  <c r="Y76" i="4"/>
  <c r="D75" i="10" s="1"/>
  <c r="G75" i="10" s="1"/>
  <c r="Y77" i="4"/>
  <c r="D76" i="10" s="1"/>
  <c r="Y78" i="4"/>
  <c r="D77" i="10" s="1"/>
  <c r="Y79" i="4"/>
  <c r="D78" i="10" s="1"/>
  <c r="Y80" i="4"/>
  <c r="D79" i="10" s="1"/>
  <c r="Y81" i="4"/>
  <c r="D80" i="10" s="1"/>
  <c r="Y82" i="4"/>
  <c r="D81" i="10" s="1"/>
  <c r="G81" i="10" s="1"/>
  <c r="Y83" i="4"/>
  <c r="D82" i="10" s="1"/>
  <c r="Y84" i="4"/>
  <c r="D83" i="10" s="1"/>
  <c r="Y85" i="4"/>
  <c r="D84" i="10" s="1"/>
  <c r="Y86" i="4"/>
  <c r="D85" i="10" s="1"/>
  <c r="Y87" i="4"/>
  <c r="D86" i="10" s="1"/>
  <c r="Y88" i="4"/>
  <c r="D87" i="10" s="1"/>
  <c r="Y89" i="4"/>
  <c r="D88" i="10" s="1"/>
  <c r="Y90" i="4"/>
  <c r="D89" i="10" s="1"/>
  <c r="G89" i="10" s="1"/>
  <c r="Y91" i="4"/>
  <c r="D90" i="10" s="1"/>
  <c r="Y92" i="4"/>
  <c r="D91" i="10" s="1"/>
  <c r="Y93" i="4"/>
  <c r="D92" i="10" s="1"/>
  <c r="Y94" i="4"/>
  <c r="D93" i="10" s="1"/>
  <c r="Y95" i="4"/>
  <c r="D94" i="10" s="1"/>
  <c r="Y96" i="4"/>
  <c r="D95" i="10" s="1"/>
  <c r="Y97" i="4"/>
  <c r="D96" i="10" s="1"/>
  <c r="Y98" i="4"/>
  <c r="D97" i="10" s="1"/>
  <c r="G97" i="10" s="1"/>
  <c r="Y99" i="4"/>
  <c r="D98" i="10" s="1"/>
  <c r="Y100" i="4"/>
  <c r="D99" i="10" s="1"/>
  <c r="G99" i="10" s="1"/>
  <c r="Y101" i="4"/>
  <c r="D100" i="10" s="1"/>
  <c r="Y102" i="4"/>
  <c r="D101" i="10" s="1"/>
  <c r="Y103" i="4"/>
  <c r="D102" i="10" s="1"/>
  <c r="Y104" i="4"/>
  <c r="D103" i="10" s="1"/>
  <c r="Y105" i="4"/>
  <c r="D104" i="10" s="1"/>
  <c r="Y106" i="4"/>
  <c r="D105" i="10" s="1"/>
  <c r="Y107" i="4"/>
  <c r="D106" i="10" s="1"/>
  <c r="G106" i="10" s="1"/>
  <c r="Y108" i="4"/>
  <c r="D107" i="10" s="1"/>
  <c r="Y109" i="4"/>
  <c r="D108" i="10" s="1"/>
  <c r="G108" i="10" s="1"/>
  <c r="Y110" i="4"/>
  <c r="D109" i="10" s="1"/>
  <c r="G109" i="10" s="1"/>
  <c r="Y111" i="4"/>
  <c r="D110" i="10" s="1"/>
  <c r="G110" i="10" s="1"/>
  <c r="Y112" i="4"/>
  <c r="D111" i="10" s="1"/>
  <c r="Y113" i="4"/>
  <c r="D112" i="10" s="1"/>
  <c r="Y114" i="4"/>
  <c r="D113" i="10" s="1"/>
  <c r="Y115" i="4"/>
  <c r="D114" i="10" s="1"/>
  <c r="G114" i="10" s="1"/>
  <c r="Y116" i="4"/>
  <c r="D115" i="10" s="1"/>
  <c r="Y117" i="4"/>
  <c r="D116" i="10" s="1"/>
  <c r="Y118" i="4"/>
  <c r="D117" i="10" s="1"/>
  <c r="G117" i="10" s="1"/>
  <c r="Y119" i="4"/>
  <c r="D118" i="10" s="1"/>
  <c r="Y120" i="4"/>
  <c r="D119" i="10" s="1"/>
  <c r="G119" i="10" s="1"/>
  <c r="Y121" i="4"/>
  <c r="D120" i="10" s="1"/>
  <c r="Y122" i="4"/>
  <c r="D121" i="10" s="1"/>
  <c r="Y123" i="4"/>
  <c r="D122" i="10" s="1"/>
  <c r="G122" i="10" s="1"/>
  <c r="Y124" i="4"/>
  <c r="D123" i="10" s="1"/>
  <c r="Y125" i="4"/>
  <c r="D124" i="10" s="1"/>
  <c r="Y126" i="4"/>
  <c r="D125" i="10" s="1"/>
  <c r="G125" i="10" s="1"/>
  <c r="Y127" i="4"/>
  <c r="D126" i="10" s="1"/>
  <c r="Y128" i="4"/>
  <c r="D127" i="10" s="1"/>
  <c r="Y129" i="4"/>
  <c r="D128" i="10" s="1"/>
  <c r="G128" i="10" s="1"/>
  <c r="Y130" i="4"/>
  <c r="D129" i="10" s="1"/>
  <c r="Y131" i="4"/>
  <c r="D130" i="10" s="1"/>
  <c r="Y132" i="4"/>
  <c r="D131" i="10" s="1"/>
  <c r="Y133" i="4"/>
  <c r="D132" i="10" s="1"/>
  <c r="G132" i="10" s="1"/>
  <c r="Y134" i="4"/>
  <c r="D133" i="10" s="1"/>
  <c r="Y135" i="4"/>
  <c r="D134" i="10" s="1"/>
  <c r="Y136" i="4"/>
  <c r="D135" i="10" s="1"/>
  <c r="Y137" i="4"/>
  <c r="D136" i="10" s="1"/>
  <c r="Y138" i="4"/>
  <c r="D137" i="10" s="1"/>
  <c r="Y139" i="4"/>
  <c r="D138" i="10" s="1"/>
  <c r="Y140" i="4"/>
  <c r="D139" i="10" s="1"/>
  <c r="Y141" i="4"/>
  <c r="D140" i="10" s="1"/>
  <c r="Y142" i="4"/>
  <c r="D141" i="10" s="1"/>
  <c r="Y143" i="4"/>
  <c r="D142" i="10" s="1"/>
  <c r="Y144" i="4"/>
  <c r="D143" i="10" s="1"/>
  <c r="Y145" i="4"/>
  <c r="D144" i="10" s="1"/>
  <c r="D153" i="10"/>
  <c r="Y146" i="4"/>
  <c r="D145" i="10" s="1"/>
  <c r="Y147" i="4"/>
  <c r="D146" i="10" s="1"/>
  <c r="Y148" i="4"/>
  <c r="D147" i="10" s="1"/>
  <c r="Y149" i="4"/>
  <c r="D148" i="10" s="1"/>
  <c r="Y150" i="4"/>
  <c r="D149" i="10" s="1"/>
  <c r="Y151" i="4"/>
  <c r="D150" i="10" s="1"/>
  <c r="Y152" i="4"/>
  <c r="D151" i="10" s="1"/>
  <c r="BH6" i="4"/>
  <c r="BH7" i="4"/>
  <c r="BH8" i="4"/>
  <c r="BH9" i="4"/>
  <c r="BH10" i="4"/>
  <c r="BH11" i="4"/>
  <c r="BH12" i="4"/>
  <c r="BH13" i="4"/>
  <c r="BH14" i="4"/>
  <c r="BH15" i="4"/>
  <c r="BH16" i="4"/>
  <c r="BH17" i="4"/>
  <c r="BH18" i="4"/>
  <c r="BH19" i="4"/>
  <c r="BH20" i="4"/>
  <c r="BH21" i="4"/>
  <c r="BH22" i="4"/>
  <c r="BH23" i="4"/>
  <c r="BH24" i="4"/>
  <c r="BH25" i="4"/>
  <c r="BH26" i="4"/>
  <c r="BH27" i="4"/>
  <c r="BH28" i="4"/>
  <c r="BH29" i="4"/>
  <c r="BH30" i="4"/>
  <c r="BH31" i="4"/>
  <c r="BH32" i="4"/>
  <c r="BH33" i="4"/>
  <c r="BH34" i="4"/>
  <c r="BH35" i="4"/>
  <c r="BH36" i="4"/>
  <c r="BH37" i="4"/>
  <c r="BH38" i="4"/>
  <c r="BH39" i="4"/>
  <c r="BH40" i="4"/>
  <c r="BH41" i="4"/>
  <c r="BH42" i="4"/>
  <c r="BH43" i="4"/>
  <c r="BH44" i="4"/>
  <c r="BH45" i="4"/>
  <c r="BH46" i="4"/>
  <c r="BH47" i="4"/>
  <c r="BH48" i="4"/>
  <c r="BH49" i="4"/>
  <c r="BH50" i="4"/>
  <c r="BH51" i="4"/>
  <c r="BH52" i="4"/>
  <c r="BH53" i="4"/>
  <c r="BH54" i="4"/>
  <c r="BH55" i="4"/>
  <c r="BH56" i="4"/>
  <c r="BH57" i="4"/>
  <c r="BH58" i="4"/>
  <c r="BH59" i="4"/>
  <c r="BH60" i="4"/>
  <c r="BH61" i="4"/>
  <c r="BH62" i="4"/>
  <c r="BH63" i="4"/>
  <c r="BH64" i="4"/>
  <c r="BH65" i="4"/>
  <c r="BH66" i="4"/>
  <c r="BH67" i="4"/>
  <c r="BH68" i="4"/>
  <c r="BH69" i="4"/>
  <c r="BH70" i="4"/>
  <c r="BH71" i="4"/>
  <c r="BH72" i="4"/>
  <c r="BH73" i="4"/>
  <c r="BH74" i="4"/>
  <c r="BH75" i="4"/>
  <c r="BH76" i="4"/>
  <c r="BH77" i="4"/>
  <c r="BH78" i="4"/>
  <c r="BH79" i="4"/>
  <c r="BH80" i="4"/>
  <c r="BH81" i="4"/>
  <c r="BH82" i="4"/>
  <c r="BH83" i="4"/>
  <c r="BH84" i="4"/>
  <c r="BH85" i="4"/>
  <c r="BH86" i="4"/>
  <c r="BH87" i="4"/>
  <c r="BH88" i="4"/>
  <c r="BH89" i="4"/>
  <c r="BH90" i="4"/>
  <c r="BH91" i="4"/>
  <c r="BH92" i="4"/>
  <c r="BH93" i="4"/>
  <c r="BH94" i="4"/>
  <c r="BH95" i="4"/>
  <c r="BH96" i="4"/>
  <c r="BH97" i="4"/>
  <c r="BH98" i="4"/>
  <c r="BH99" i="4"/>
  <c r="BH100" i="4"/>
  <c r="BH101" i="4"/>
  <c r="BH102" i="4"/>
  <c r="BH103" i="4"/>
  <c r="BH104" i="4"/>
  <c r="BH105" i="4"/>
  <c r="BH106" i="4"/>
  <c r="BH107" i="4"/>
  <c r="BH108" i="4"/>
  <c r="BH109" i="4"/>
  <c r="BH110" i="4"/>
  <c r="BH111" i="4"/>
  <c r="BH112" i="4"/>
  <c r="BH113" i="4"/>
  <c r="BH114" i="4"/>
  <c r="BH115" i="4"/>
  <c r="BH116" i="4"/>
  <c r="BH117" i="4"/>
  <c r="BH118" i="4"/>
  <c r="BH119" i="4"/>
  <c r="BH120" i="4"/>
  <c r="BH121" i="4"/>
  <c r="BH122" i="4"/>
  <c r="BH123" i="4"/>
  <c r="BH124" i="4"/>
  <c r="BH125" i="4"/>
  <c r="BH126" i="4"/>
  <c r="BH127" i="4"/>
  <c r="BH128" i="4"/>
  <c r="BH129" i="4"/>
  <c r="BH130" i="4"/>
  <c r="BH131" i="4"/>
  <c r="BH132" i="4"/>
  <c r="BH133" i="4"/>
  <c r="BH134" i="4"/>
  <c r="BH135" i="4"/>
  <c r="BH136" i="4"/>
  <c r="BH137" i="4"/>
  <c r="BH138" i="4"/>
  <c r="BH139" i="4"/>
  <c r="BH140" i="4"/>
  <c r="BH141" i="4"/>
  <c r="BH142" i="4"/>
  <c r="BH143" i="4"/>
  <c r="BH144" i="4"/>
  <c r="BH145" i="4"/>
  <c r="BH146" i="4"/>
  <c r="BH147" i="4"/>
  <c r="BH148" i="4"/>
  <c r="BH149" i="4"/>
  <c r="BH150" i="4"/>
  <c r="BH151" i="4"/>
  <c r="BH152" i="4"/>
  <c r="G26" i="10" l="1"/>
  <c r="G79" i="10"/>
  <c r="G96" i="10"/>
  <c r="G88" i="10"/>
  <c r="G17" i="10"/>
  <c r="G70" i="10"/>
  <c r="G62" i="10"/>
  <c r="G54" i="10"/>
  <c r="G6" i="10"/>
  <c r="G37" i="10"/>
  <c r="G50" i="10"/>
  <c r="G42" i="10"/>
  <c r="G13" i="10"/>
  <c r="G4" i="10"/>
  <c r="G51" i="10"/>
  <c r="G43" i="10"/>
  <c r="G35" i="10"/>
  <c r="G118" i="10"/>
  <c r="G47" i="10"/>
  <c r="G39" i="10"/>
  <c r="G23" i="10"/>
  <c r="G28" i="10"/>
  <c r="G98" i="10"/>
  <c r="G90" i="10"/>
  <c r="G82" i="10"/>
  <c r="G67" i="10"/>
  <c r="G59" i="10"/>
  <c r="G24" i="10"/>
  <c r="G94" i="10"/>
  <c r="G86" i="10"/>
  <c r="G15" i="10"/>
  <c r="G77" i="10"/>
  <c r="G134" i="10"/>
  <c r="G102" i="10"/>
  <c r="G93" i="10"/>
  <c r="G85" i="10"/>
  <c r="G49" i="10"/>
  <c r="G41" i="10"/>
  <c r="G25" i="10"/>
  <c r="G95" i="10"/>
  <c r="G87" i="10"/>
  <c r="G16" i="10"/>
  <c r="G141" i="10"/>
  <c r="G101" i="10"/>
  <c r="G126" i="10"/>
  <c r="G78" i="10"/>
  <c r="G133" i="10"/>
  <c r="G21" i="10"/>
  <c r="G5" i="10"/>
  <c r="G36" i="10"/>
  <c r="G74" i="10"/>
  <c r="G123" i="10"/>
  <c r="G107" i="10"/>
  <c r="G91" i="10"/>
  <c r="G83" i="10"/>
  <c r="G68" i="10"/>
  <c r="G60" i="10"/>
  <c r="G44" i="10"/>
  <c r="G76" i="10"/>
  <c r="G147" i="10"/>
  <c r="G84" i="10"/>
  <c r="G61" i="10"/>
  <c r="G53" i="10"/>
  <c r="G137" i="10"/>
  <c r="G129" i="10"/>
  <c r="G121" i="10"/>
  <c r="G113" i="10"/>
  <c r="G105" i="10"/>
  <c r="G92" i="10"/>
  <c r="G69" i="10"/>
  <c r="G45" i="10"/>
  <c r="G143" i="10"/>
  <c r="G135" i="10"/>
  <c r="G127" i="10"/>
  <c r="G111" i="10"/>
  <c r="G103" i="10"/>
  <c r="G100" i="10"/>
  <c r="G131" i="10"/>
  <c r="G130" i="10"/>
  <c r="G151" i="10"/>
  <c r="G124" i="10"/>
  <c r="G140" i="10"/>
  <c r="G116" i="10"/>
  <c r="G149" i="10"/>
  <c r="G138" i="10"/>
  <c r="G139" i="10"/>
  <c r="G115" i="10"/>
  <c r="G148" i="10"/>
  <c r="G152" i="10"/>
  <c r="G72" i="10"/>
  <c r="G146" i="10"/>
  <c r="G144" i="10"/>
  <c r="G142" i="10"/>
  <c r="G145" i="10"/>
  <c r="G136" i="10"/>
  <c r="G120" i="10"/>
  <c r="G150" i="10"/>
  <c r="G112" i="10"/>
  <c r="G104" i="10"/>
  <c r="G153" i="10"/>
  <c r="G80" i="10"/>
  <c r="K3" i="5"/>
  <c r="O3" i="5"/>
  <c r="D4" i="9" s="1"/>
  <c r="G4" i="9" s="1"/>
  <c r="K4" i="5"/>
  <c r="D5" i="8" s="1"/>
  <c r="O4" i="5"/>
  <c r="D5" i="9" s="1"/>
  <c r="G5" i="9" s="1"/>
  <c r="K5" i="5"/>
  <c r="D6" i="8" s="1"/>
  <c r="O5" i="5"/>
  <c r="D6" i="9" s="1"/>
  <c r="G6" i="9" s="1"/>
  <c r="K6" i="5"/>
  <c r="D7" i="8" s="1"/>
  <c r="O6" i="5"/>
  <c r="D7" i="9" s="1"/>
  <c r="G7" i="9" s="1"/>
  <c r="K7" i="5"/>
  <c r="D8" i="8" s="1"/>
  <c r="O7" i="5"/>
  <c r="D8" i="9" s="1"/>
  <c r="G8" i="9" s="1"/>
  <c r="K8" i="5"/>
  <c r="D9" i="8" s="1"/>
  <c r="O8" i="5"/>
  <c r="D9" i="9" s="1"/>
  <c r="G9" i="9" s="1"/>
  <c r="K9" i="5"/>
  <c r="D10" i="8" s="1"/>
  <c r="O9" i="5"/>
  <c r="D10" i="9" s="1"/>
  <c r="G10" i="9" s="1"/>
  <c r="K10" i="5"/>
  <c r="D11" i="8" s="1"/>
  <c r="G11" i="8" s="1"/>
  <c r="O10" i="5"/>
  <c r="D11" i="9" s="1"/>
  <c r="G11" i="9" s="1"/>
  <c r="K11" i="5"/>
  <c r="D12" i="8" s="1"/>
  <c r="G12" i="8" s="1"/>
  <c r="O11" i="5"/>
  <c r="D12" i="9" s="1"/>
  <c r="G12" i="9" s="1"/>
  <c r="K12" i="5"/>
  <c r="D13" i="8" s="1"/>
  <c r="O12" i="5"/>
  <c r="D13" i="9" s="1"/>
  <c r="G13" i="9" s="1"/>
  <c r="K13" i="5"/>
  <c r="D14" i="8" s="1"/>
  <c r="G14" i="8" s="1"/>
  <c r="O13" i="5"/>
  <c r="D14" i="9" s="1"/>
  <c r="G14" i="9" s="1"/>
  <c r="K14" i="5"/>
  <c r="D15" i="8" s="1"/>
  <c r="O14" i="5"/>
  <c r="D15" i="9" s="1"/>
  <c r="G15" i="9" s="1"/>
  <c r="K15" i="5"/>
  <c r="D16" i="8" s="1"/>
  <c r="O15" i="5"/>
  <c r="D16" i="9" s="1"/>
  <c r="G16" i="9" s="1"/>
  <c r="K16" i="5"/>
  <c r="D17" i="8" s="1"/>
  <c r="O16" i="5"/>
  <c r="D17" i="9" s="1"/>
  <c r="G17" i="9" s="1"/>
  <c r="K17" i="5"/>
  <c r="D18" i="8" s="1"/>
  <c r="O17" i="5"/>
  <c r="D18" i="9" s="1"/>
  <c r="G18" i="9" s="1"/>
  <c r="K18" i="5"/>
  <c r="D19" i="8" s="1"/>
  <c r="O18" i="5"/>
  <c r="D19" i="9" s="1"/>
  <c r="G19" i="9" s="1"/>
  <c r="K19" i="5"/>
  <c r="D20" i="8" s="1"/>
  <c r="O19" i="5"/>
  <c r="D20" i="9" s="1"/>
  <c r="G20" i="9" s="1"/>
  <c r="K20" i="5"/>
  <c r="D21" i="8" s="1"/>
  <c r="O20" i="5"/>
  <c r="D21" i="9" s="1"/>
  <c r="G21" i="9" s="1"/>
  <c r="K21" i="5"/>
  <c r="D22" i="8" s="1"/>
  <c r="G22" i="8" s="1"/>
  <c r="O21" i="5"/>
  <c r="D22" i="9" s="1"/>
  <c r="G22" i="9" s="1"/>
  <c r="K22" i="5"/>
  <c r="D23" i="8" s="1"/>
  <c r="O22" i="5"/>
  <c r="D23" i="9" s="1"/>
  <c r="G23" i="9" s="1"/>
  <c r="K23" i="5"/>
  <c r="D24" i="8" s="1"/>
  <c r="O23" i="5"/>
  <c r="D24" i="9" s="1"/>
  <c r="G24" i="9" s="1"/>
  <c r="K24" i="5"/>
  <c r="D25" i="8" s="1"/>
  <c r="O24" i="5"/>
  <c r="D25" i="9" s="1"/>
  <c r="G25" i="9" s="1"/>
  <c r="K25" i="5"/>
  <c r="D26" i="8" s="1"/>
  <c r="O25" i="5"/>
  <c r="D26" i="9" s="1"/>
  <c r="G26" i="9" s="1"/>
  <c r="K26" i="5"/>
  <c r="D27" i="8" s="1"/>
  <c r="O26" i="5"/>
  <c r="D27" i="9" s="1"/>
  <c r="G27" i="9" s="1"/>
  <c r="K27" i="5"/>
  <c r="D28" i="8" s="1"/>
  <c r="O27" i="5"/>
  <c r="D28" i="9" s="1"/>
  <c r="G28" i="9" s="1"/>
  <c r="K28" i="5"/>
  <c r="D29" i="8" s="1"/>
  <c r="G29" i="8" s="1"/>
  <c r="O28" i="5"/>
  <c r="D29" i="9" s="1"/>
  <c r="G29" i="9" s="1"/>
  <c r="K29" i="5"/>
  <c r="D30" i="8" s="1"/>
  <c r="O29" i="5"/>
  <c r="D30" i="9" s="1"/>
  <c r="G30" i="9" s="1"/>
  <c r="K30" i="5"/>
  <c r="D31" i="8" s="1"/>
  <c r="O30" i="5"/>
  <c r="D31" i="9" s="1"/>
  <c r="G31" i="9" s="1"/>
  <c r="K31" i="5"/>
  <c r="D32" i="8" s="1"/>
  <c r="O31" i="5"/>
  <c r="D32" i="9" s="1"/>
  <c r="G32" i="9" s="1"/>
  <c r="K32" i="5"/>
  <c r="D33" i="8" s="1"/>
  <c r="G33" i="8" s="1"/>
  <c r="O32" i="5"/>
  <c r="D33" i="9" s="1"/>
  <c r="G33" i="9" s="1"/>
  <c r="K33" i="5"/>
  <c r="D34" i="8" s="1"/>
  <c r="G34" i="8" s="1"/>
  <c r="O33" i="5"/>
  <c r="D34" i="9" s="1"/>
  <c r="G34" i="9" s="1"/>
  <c r="K34" i="5"/>
  <c r="D35" i="8" s="1"/>
  <c r="O34" i="5"/>
  <c r="D35" i="9" s="1"/>
  <c r="G35" i="9" s="1"/>
  <c r="K35" i="5"/>
  <c r="D36" i="8" s="1"/>
  <c r="O35" i="5"/>
  <c r="D36" i="9" s="1"/>
  <c r="G36" i="9" s="1"/>
  <c r="K36" i="5"/>
  <c r="D37" i="8" s="1"/>
  <c r="O36" i="5"/>
  <c r="D37" i="9" s="1"/>
  <c r="G37" i="9" s="1"/>
  <c r="K37" i="5"/>
  <c r="D38" i="8" s="1"/>
  <c r="O37" i="5"/>
  <c r="D38" i="9" s="1"/>
  <c r="G38" i="9" s="1"/>
  <c r="K38" i="5"/>
  <c r="D39" i="8" s="1"/>
  <c r="O38" i="5"/>
  <c r="D39" i="9" s="1"/>
  <c r="G39" i="9" s="1"/>
  <c r="K39" i="5"/>
  <c r="D40" i="8" s="1"/>
  <c r="O39" i="5"/>
  <c r="D40" i="9" s="1"/>
  <c r="G40" i="9" s="1"/>
  <c r="K40" i="5"/>
  <c r="D41" i="8" s="1"/>
  <c r="O40" i="5"/>
  <c r="D41" i="9" s="1"/>
  <c r="G41" i="9" s="1"/>
  <c r="K41" i="5"/>
  <c r="D42" i="8" s="1"/>
  <c r="O41" i="5"/>
  <c r="D42" i="9" s="1"/>
  <c r="G42" i="9" s="1"/>
  <c r="K42" i="5"/>
  <c r="D43" i="8" s="1"/>
  <c r="O42" i="5"/>
  <c r="D43" i="9" s="1"/>
  <c r="G43" i="9" s="1"/>
  <c r="K43" i="5"/>
  <c r="D44" i="8" s="1"/>
  <c r="O43" i="5"/>
  <c r="D44" i="9" s="1"/>
  <c r="G44" i="9" s="1"/>
  <c r="K44" i="5"/>
  <c r="D45" i="8" s="1"/>
  <c r="O44" i="5"/>
  <c r="D45" i="9" s="1"/>
  <c r="G45" i="9" s="1"/>
  <c r="K45" i="5"/>
  <c r="D46" i="8" s="1"/>
  <c r="O45" i="5"/>
  <c r="D46" i="9" s="1"/>
  <c r="G46" i="9" s="1"/>
  <c r="K46" i="5"/>
  <c r="D47" i="8" s="1"/>
  <c r="O46" i="5"/>
  <c r="D47" i="9" s="1"/>
  <c r="G47" i="9" s="1"/>
  <c r="K47" i="5"/>
  <c r="D48" i="8" s="1"/>
  <c r="O47" i="5"/>
  <c r="D48" i="9" s="1"/>
  <c r="G48" i="9" s="1"/>
  <c r="K48" i="5"/>
  <c r="D49" i="8" s="1"/>
  <c r="O48" i="5"/>
  <c r="D49" i="9" s="1"/>
  <c r="G49" i="9" s="1"/>
  <c r="K49" i="5"/>
  <c r="D50" i="8" s="1"/>
  <c r="O49" i="5"/>
  <c r="D50" i="9" s="1"/>
  <c r="G50" i="9" s="1"/>
  <c r="K50" i="5"/>
  <c r="D51" i="8" s="1"/>
  <c r="O50" i="5"/>
  <c r="D51" i="9" s="1"/>
  <c r="G51" i="9" s="1"/>
  <c r="K51" i="5"/>
  <c r="D52" i="8" s="1"/>
  <c r="G52" i="8" s="1"/>
  <c r="O51" i="5"/>
  <c r="D52" i="9" s="1"/>
  <c r="G52" i="9" s="1"/>
  <c r="K52" i="5"/>
  <c r="D53" i="8" s="1"/>
  <c r="O52" i="5"/>
  <c r="D53" i="9" s="1"/>
  <c r="G53" i="9" s="1"/>
  <c r="K53" i="5"/>
  <c r="D54" i="8" s="1"/>
  <c r="O53" i="5"/>
  <c r="D54" i="9" s="1"/>
  <c r="G54" i="9" s="1"/>
  <c r="K54" i="5"/>
  <c r="D55" i="8" s="1"/>
  <c r="O54" i="5"/>
  <c r="D55" i="9" s="1"/>
  <c r="G55" i="9" s="1"/>
  <c r="K55" i="5"/>
  <c r="D56" i="8" s="1"/>
  <c r="O55" i="5"/>
  <c r="D56" i="9" s="1"/>
  <c r="G56" i="9" s="1"/>
  <c r="K56" i="5"/>
  <c r="D57" i="8" s="1"/>
  <c r="O56" i="5"/>
  <c r="D57" i="9" s="1"/>
  <c r="G57" i="9" s="1"/>
  <c r="K57" i="5"/>
  <c r="D58" i="8" s="1"/>
  <c r="O57" i="5"/>
  <c r="D58" i="9" s="1"/>
  <c r="G58" i="9" s="1"/>
  <c r="K58" i="5"/>
  <c r="D59" i="8" s="1"/>
  <c r="O58" i="5"/>
  <c r="D59" i="9" s="1"/>
  <c r="G59" i="9" s="1"/>
  <c r="K59" i="5"/>
  <c r="D60" i="8" s="1"/>
  <c r="O59" i="5"/>
  <c r="D60" i="9" s="1"/>
  <c r="G60" i="9" s="1"/>
  <c r="K60" i="5"/>
  <c r="D61" i="8" s="1"/>
  <c r="O60" i="5"/>
  <c r="D61" i="9" s="1"/>
  <c r="G61" i="9" s="1"/>
  <c r="K61" i="5"/>
  <c r="D62" i="8" s="1"/>
  <c r="O61" i="5"/>
  <c r="D62" i="9" s="1"/>
  <c r="G62" i="9" s="1"/>
  <c r="K62" i="5"/>
  <c r="D63" i="8" s="1"/>
  <c r="O62" i="5"/>
  <c r="D63" i="9" s="1"/>
  <c r="G63" i="9" s="1"/>
  <c r="K63" i="5"/>
  <c r="D64" i="8" s="1"/>
  <c r="O63" i="5"/>
  <c r="D64" i="9" s="1"/>
  <c r="G64" i="9" s="1"/>
  <c r="K64" i="5"/>
  <c r="D65" i="8" s="1"/>
  <c r="O64" i="5"/>
  <c r="D65" i="9" s="1"/>
  <c r="G65" i="9" s="1"/>
  <c r="K65" i="5"/>
  <c r="D66" i="8" s="1"/>
  <c r="O65" i="5"/>
  <c r="D66" i="9" s="1"/>
  <c r="G66" i="9" s="1"/>
  <c r="K66" i="5"/>
  <c r="D67" i="8" s="1"/>
  <c r="O66" i="5"/>
  <c r="D67" i="9" s="1"/>
  <c r="G67" i="9" s="1"/>
  <c r="K67" i="5"/>
  <c r="D68" i="8" s="1"/>
  <c r="O67" i="5"/>
  <c r="D68" i="9" s="1"/>
  <c r="G68" i="9" s="1"/>
  <c r="K68" i="5"/>
  <c r="D69" i="8" s="1"/>
  <c r="O68" i="5"/>
  <c r="D69" i="9" s="1"/>
  <c r="G69" i="9" s="1"/>
  <c r="K69" i="5"/>
  <c r="D70" i="8" s="1"/>
  <c r="O69" i="5"/>
  <c r="D70" i="9" s="1"/>
  <c r="G70" i="9" s="1"/>
  <c r="K70" i="5"/>
  <c r="D71" i="8" s="1"/>
  <c r="O70" i="5"/>
  <c r="D71" i="9" s="1"/>
  <c r="G71" i="9" s="1"/>
  <c r="K71" i="5"/>
  <c r="D72" i="8" s="1"/>
  <c r="O71" i="5"/>
  <c r="D72" i="9" s="1"/>
  <c r="G72" i="9" s="1"/>
  <c r="K72" i="5"/>
  <c r="D73" i="8" s="1"/>
  <c r="O72" i="5"/>
  <c r="D73" i="9" s="1"/>
  <c r="G73" i="9" s="1"/>
  <c r="K73" i="5"/>
  <c r="D74" i="8" s="1"/>
  <c r="O73" i="5"/>
  <c r="D74" i="9" s="1"/>
  <c r="G74" i="9" s="1"/>
  <c r="K74" i="5"/>
  <c r="D75" i="8" s="1"/>
  <c r="G75" i="8" s="1"/>
  <c r="O74" i="5"/>
  <c r="D75" i="9" s="1"/>
  <c r="G75" i="9" s="1"/>
  <c r="K75" i="5"/>
  <c r="D76" i="8" s="1"/>
  <c r="O75" i="5"/>
  <c r="D76" i="9" s="1"/>
  <c r="G76" i="9" s="1"/>
  <c r="K76" i="5"/>
  <c r="D77" i="8" s="1"/>
  <c r="O76" i="5"/>
  <c r="D77" i="9" s="1"/>
  <c r="G77" i="9" s="1"/>
  <c r="K77" i="5"/>
  <c r="D78" i="8" s="1"/>
  <c r="O77" i="5"/>
  <c r="D78" i="9" s="1"/>
  <c r="G78" i="9" s="1"/>
  <c r="K78" i="5"/>
  <c r="D79" i="8" s="1"/>
  <c r="O78" i="5"/>
  <c r="D79" i="9" s="1"/>
  <c r="G79" i="9" s="1"/>
  <c r="K79" i="5"/>
  <c r="D80" i="8" s="1"/>
  <c r="O79" i="5"/>
  <c r="D80" i="9" s="1"/>
  <c r="G80" i="9" s="1"/>
  <c r="K80" i="5"/>
  <c r="D81" i="8" s="1"/>
  <c r="G81" i="8" s="1"/>
  <c r="O80" i="5"/>
  <c r="D81" i="9" s="1"/>
  <c r="G81" i="9" s="1"/>
  <c r="K81" i="5"/>
  <c r="D82" i="8" s="1"/>
  <c r="O81" i="5"/>
  <c r="D82" i="9" s="1"/>
  <c r="G82" i="9" s="1"/>
  <c r="K82" i="5"/>
  <c r="D83" i="8" s="1"/>
  <c r="O82" i="5"/>
  <c r="D83" i="9" s="1"/>
  <c r="G83" i="9" s="1"/>
  <c r="K83" i="5"/>
  <c r="D84" i="8" s="1"/>
  <c r="O83" i="5"/>
  <c r="D84" i="9" s="1"/>
  <c r="G84" i="9" s="1"/>
  <c r="K84" i="5"/>
  <c r="D85" i="8" s="1"/>
  <c r="O84" i="5"/>
  <c r="D85" i="9" s="1"/>
  <c r="G85" i="9" s="1"/>
  <c r="K85" i="5"/>
  <c r="D86" i="8" s="1"/>
  <c r="O85" i="5"/>
  <c r="D86" i="9" s="1"/>
  <c r="G86" i="9" s="1"/>
  <c r="K86" i="5"/>
  <c r="D87" i="8" s="1"/>
  <c r="O86" i="5"/>
  <c r="D87" i="9" s="1"/>
  <c r="G87" i="9" s="1"/>
  <c r="K87" i="5"/>
  <c r="D88" i="8" s="1"/>
  <c r="O87" i="5"/>
  <c r="D88" i="9" s="1"/>
  <c r="G88" i="9" s="1"/>
  <c r="K88" i="5"/>
  <c r="D89" i="8" s="1"/>
  <c r="O88" i="5"/>
  <c r="D89" i="9" s="1"/>
  <c r="G89" i="9" s="1"/>
  <c r="K89" i="5"/>
  <c r="D90" i="8" s="1"/>
  <c r="O89" i="5"/>
  <c r="D90" i="9" s="1"/>
  <c r="G90" i="9" s="1"/>
  <c r="K90" i="5"/>
  <c r="D91" i="8" s="1"/>
  <c r="O90" i="5"/>
  <c r="D91" i="9" s="1"/>
  <c r="G91" i="9" s="1"/>
  <c r="K91" i="5"/>
  <c r="D92" i="8" s="1"/>
  <c r="O91" i="5"/>
  <c r="D92" i="9" s="1"/>
  <c r="G92" i="9" s="1"/>
  <c r="K92" i="5"/>
  <c r="D93" i="8" s="1"/>
  <c r="O92" i="5"/>
  <c r="D93" i="9" s="1"/>
  <c r="G93" i="9" s="1"/>
  <c r="K93" i="5"/>
  <c r="D94" i="8" s="1"/>
  <c r="O93" i="5"/>
  <c r="D94" i="9" s="1"/>
  <c r="G94" i="9" s="1"/>
  <c r="K94" i="5"/>
  <c r="D95" i="8" s="1"/>
  <c r="O94" i="5"/>
  <c r="D95" i="9" s="1"/>
  <c r="G95" i="9" s="1"/>
  <c r="K95" i="5"/>
  <c r="D96" i="8" s="1"/>
  <c r="O95" i="5"/>
  <c r="D96" i="9" s="1"/>
  <c r="G96" i="9" s="1"/>
  <c r="K96" i="5"/>
  <c r="D97" i="8" s="1"/>
  <c r="O96" i="5"/>
  <c r="D97" i="9" s="1"/>
  <c r="G97" i="9" s="1"/>
  <c r="K97" i="5"/>
  <c r="D98" i="8" s="1"/>
  <c r="O97" i="5"/>
  <c r="D98" i="9" s="1"/>
  <c r="G98" i="9" s="1"/>
  <c r="K98" i="5"/>
  <c r="D99" i="8" s="1"/>
  <c r="G99" i="8" s="1"/>
  <c r="O98" i="5"/>
  <c r="D99" i="9" s="1"/>
  <c r="G99" i="9" s="1"/>
  <c r="K99" i="5"/>
  <c r="D100" i="8" s="1"/>
  <c r="O99" i="5"/>
  <c r="D100" i="9" s="1"/>
  <c r="G100" i="9" s="1"/>
  <c r="K100" i="5"/>
  <c r="D101" i="8" s="1"/>
  <c r="O100" i="5"/>
  <c r="D101" i="9" s="1"/>
  <c r="G101" i="9" s="1"/>
  <c r="K101" i="5"/>
  <c r="D102" i="8" s="1"/>
  <c r="O101" i="5"/>
  <c r="D102" i="9" s="1"/>
  <c r="G102" i="9" s="1"/>
  <c r="K102" i="5"/>
  <c r="D103" i="8" s="1"/>
  <c r="O102" i="5"/>
  <c r="D103" i="9" s="1"/>
  <c r="G103" i="9" s="1"/>
  <c r="K103" i="5"/>
  <c r="D104" i="8" s="1"/>
  <c r="O103" i="5"/>
  <c r="D104" i="9" s="1"/>
  <c r="G104" i="9" s="1"/>
  <c r="K104" i="5"/>
  <c r="D105" i="8" s="1"/>
  <c r="O104" i="5"/>
  <c r="D105" i="9" s="1"/>
  <c r="G105" i="9" s="1"/>
  <c r="K105" i="5"/>
  <c r="D106" i="8" s="1"/>
  <c r="O105" i="5"/>
  <c r="D106" i="9" s="1"/>
  <c r="G106" i="9" s="1"/>
  <c r="K106" i="5"/>
  <c r="D107" i="8" s="1"/>
  <c r="O106" i="5"/>
  <c r="D107" i="9" s="1"/>
  <c r="G107" i="9" s="1"/>
  <c r="K107" i="5"/>
  <c r="D108" i="8" s="1"/>
  <c r="G108" i="8" s="1"/>
  <c r="O107" i="5"/>
  <c r="D108" i="9" s="1"/>
  <c r="G108" i="9" s="1"/>
  <c r="K108" i="5"/>
  <c r="D109" i="8" s="1"/>
  <c r="O108" i="5"/>
  <c r="D109" i="9" s="1"/>
  <c r="G109" i="9" s="1"/>
  <c r="K109" i="5"/>
  <c r="D110" i="8" s="1"/>
  <c r="G110" i="8" s="1"/>
  <c r="O109" i="5"/>
  <c r="D110" i="9" s="1"/>
  <c r="G110" i="9" s="1"/>
  <c r="K110" i="5"/>
  <c r="D111" i="8" s="1"/>
  <c r="O110" i="5"/>
  <c r="D111" i="9" s="1"/>
  <c r="G111" i="9" s="1"/>
  <c r="K111" i="5"/>
  <c r="D112" i="8" s="1"/>
  <c r="O111" i="5"/>
  <c r="D112" i="9" s="1"/>
  <c r="G112" i="9" s="1"/>
  <c r="K112" i="5"/>
  <c r="D113" i="8" s="1"/>
  <c r="O112" i="5"/>
  <c r="D113" i="9" s="1"/>
  <c r="G113" i="9" s="1"/>
  <c r="K113" i="5"/>
  <c r="D114" i="8" s="1"/>
  <c r="G114" i="8" s="1"/>
  <c r="O113" i="5"/>
  <c r="D114" i="9" s="1"/>
  <c r="G114" i="9" s="1"/>
  <c r="K114" i="5"/>
  <c r="D115" i="8" s="1"/>
  <c r="O114" i="5"/>
  <c r="D115" i="9" s="1"/>
  <c r="G115" i="9" s="1"/>
  <c r="K115" i="5"/>
  <c r="D116" i="8" s="1"/>
  <c r="O115" i="5"/>
  <c r="D116" i="9" s="1"/>
  <c r="G116" i="9" s="1"/>
  <c r="K116" i="5"/>
  <c r="D117" i="8" s="1"/>
  <c r="O116" i="5"/>
  <c r="D117" i="9" s="1"/>
  <c r="G117" i="9" s="1"/>
  <c r="K117" i="5"/>
  <c r="D118" i="8" s="1"/>
  <c r="O117" i="5"/>
  <c r="D118" i="9" s="1"/>
  <c r="G118" i="9" s="1"/>
  <c r="K118" i="5"/>
  <c r="D119" i="8" s="1"/>
  <c r="G119" i="8" s="1"/>
  <c r="O118" i="5"/>
  <c r="D119" i="9" s="1"/>
  <c r="G119" i="9" s="1"/>
  <c r="K119" i="5"/>
  <c r="D120" i="8" s="1"/>
  <c r="O119" i="5"/>
  <c r="D120" i="9" s="1"/>
  <c r="G120" i="9" s="1"/>
  <c r="K120" i="5"/>
  <c r="D121" i="8" s="1"/>
  <c r="O120" i="5"/>
  <c r="D121" i="9" s="1"/>
  <c r="G121" i="9" s="1"/>
  <c r="K121" i="5"/>
  <c r="D122" i="8" s="1"/>
  <c r="G122" i="8" s="1"/>
  <c r="O121" i="5"/>
  <c r="D122" i="9" s="1"/>
  <c r="G122" i="9" s="1"/>
  <c r="K122" i="5"/>
  <c r="D123" i="8" s="1"/>
  <c r="O122" i="5"/>
  <c r="D123" i="9" s="1"/>
  <c r="G123" i="9" s="1"/>
  <c r="K123" i="5"/>
  <c r="D124" i="8" s="1"/>
  <c r="O123" i="5"/>
  <c r="D124" i="9" s="1"/>
  <c r="G124" i="9" s="1"/>
  <c r="K124" i="5"/>
  <c r="D125" i="8" s="1"/>
  <c r="G125" i="8" s="1"/>
  <c r="O124" i="5"/>
  <c r="D125" i="9" s="1"/>
  <c r="G125" i="9" s="1"/>
  <c r="K125" i="5"/>
  <c r="D126" i="8" s="1"/>
  <c r="O125" i="5"/>
  <c r="D126" i="9" s="1"/>
  <c r="G126" i="9" s="1"/>
  <c r="K126" i="5"/>
  <c r="D127" i="8" s="1"/>
  <c r="O126" i="5"/>
  <c r="D127" i="9" s="1"/>
  <c r="G127" i="9" s="1"/>
  <c r="K127" i="5"/>
  <c r="D128" i="8" s="1"/>
  <c r="G128" i="8" s="1"/>
  <c r="O127" i="5"/>
  <c r="D128" i="9" s="1"/>
  <c r="G128" i="9" s="1"/>
  <c r="K128" i="5"/>
  <c r="D129" i="8" s="1"/>
  <c r="O128" i="5"/>
  <c r="D129" i="9" s="1"/>
  <c r="G129" i="9" s="1"/>
  <c r="K129" i="5"/>
  <c r="D130" i="8" s="1"/>
  <c r="O129" i="5"/>
  <c r="D130" i="9" s="1"/>
  <c r="G130" i="9" s="1"/>
  <c r="K130" i="5"/>
  <c r="D131" i="8" s="1"/>
  <c r="O130" i="5"/>
  <c r="D131" i="9" s="1"/>
  <c r="G131" i="9" s="1"/>
  <c r="K131" i="5"/>
  <c r="D132" i="8" s="1"/>
  <c r="G132" i="8" s="1"/>
  <c r="O131" i="5"/>
  <c r="D132" i="9" s="1"/>
  <c r="G132" i="9" s="1"/>
  <c r="K132" i="5"/>
  <c r="D133" i="8" s="1"/>
  <c r="O132" i="5"/>
  <c r="D133" i="9" s="1"/>
  <c r="G133" i="9" s="1"/>
  <c r="K133" i="5"/>
  <c r="D134" i="8" s="1"/>
  <c r="O133" i="5"/>
  <c r="D134" i="9" s="1"/>
  <c r="G134" i="9" s="1"/>
  <c r="K134" i="5"/>
  <c r="D135" i="8" s="1"/>
  <c r="O134" i="5"/>
  <c r="D135" i="9" s="1"/>
  <c r="G135" i="9" s="1"/>
  <c r="K135" i="5"/>
  <c r="D136" i="8" s="1"/>
  <c r="O135" i="5"/>
  <c r="D136" i="9" s="1"/>
  <c r="G136" i="9" s="1"/>
  <c r="K136" i="5"/>
  <c r="D137" i="8" s="1"/>
  <c r="O136" i="5"/>
  <c r="D137" i="9" s="1"/>
  <c r="G137" i="9" s="1"/>
  <c r="K137" i="5"/>
  <c r="D138" i="8" s="1"/>
  <c r="O137" i="5"/>
  <c r="D138" i="9" s="1"/>
  <c r="G138" i="9" s="1"/>
  <c r="K138" i="5"/>
  <c r="D139" i="8" s="1"/>
  <c r="O138" i="5"/>
  <c r="D139" i="9" s="1"/>
  <c r="G139" i="9" s="1"/>
  <c r="K139" i="5"/>
  <c r="D140" i="8" s="1"/>
  <c r="O139" i="5"/>
  <c r="D140" i="9" s="1"/>
  <c r="G140" i="9" s="1"/>
  <c r="K140" i="5"/>
  <c r="D141" i="8" s="1"/>
  <c r="O140" i="5"/>
  <c r="D141" i="9" s="1"/>
  <c r="G141" i="9" s="1"/>
  <c r="K141" i="5"/>
  <c r="D142" i="8" s="1"/>
  <c r="O141" i="5"/>
  <c r="D142" i="9" s="1"/>
  <c r="G142" i="9" s="1"/>
  <c r="K142" i="5"/>
  <c r="D143" i="8" s="1"/>
  <c r="O142" i="5"/>
  <c r="D143" i="9" s="1"/>
  <c r="G143" i="9" s="1"/>
  <c r="K143" i="5"/>
  <c r="D144" i="8" s="1"/>
  <c r="O143" i="5"/>
  <c r="D144" i="9" s="1"/>
  <c r="G144" i="9" s="1"/>
  <c r="K144" i="5"/>
  <c r="O144" i="5"/>
  <c r="K145" i="5"/>
  <c r="D145" i="8" s="1"/>
  <c r="O145" i="5"/>
  <c r="D145" i="9" s="1"/>
  <c r="G145" i="9" s="1"/>
  <c r="K146" i="5"/>
  <c r="D146" i="8" s="1"/>
  <c r="O146" i="5"/>
  <c r="D146" i="9" s="1"/>
  <c r="G146" i="9" s="1"/>
  <c r="K147" i="5"/>
  <c r="D147" i="8" s="1"/>
  <c r="O147" i="5"/>
  <c r="D147" i="9" s="1"/>
  <c r="G147" i="9" s="1"/>
  <c r="K148" i="5"/>
  <c r="D148" i="8" s="1"/>
  <c r="O148" i="5"/>
  <c r="D148" i="9" s="1"/>
  <c r="G148" i="9" s="1"/>
  <c r="K149" i="5"/>
  <c r="D149" i="8" s="1"/>
  <c r="O149" i="5"/>
  <c r="D149" i="9" s="1"/>
  <c r="G149" i="9" s="1"/>
  <c r="K150" i="5"/>
  <c r="D150" i="8" s="1"/>
  <c r="O150" i="5"/>
  <c r="D150" i="9" s="1"/>
  <c r="G150" i="9" s="1"/>
  <c r="K151" i="5"/>
  <c r="D151" i="8" s="1"/>
  <c r="O151" i="5"/>
  <c r="D151" i="9" s="1"/>
  <c r="G151" i="9" s="1"/>
  <c r="K152" i="5"/>
  <c r="D152" i="8" s="1"/>
  <c r="O152" i="5"/>
  <c r="D152" i="9" s="1"/>
  <c r="G152" i="9" s="1"/>
  <c r="K153" i="5"/>
  <c r="D153" i="8" s="1"/>
  <c r="O153" i="5"/>
  <c r="D153" i="9" s="1"/>
  <c r="G153" i="9" s="1"/>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D77" i="11" s="1"/>
  <c r="G77" i="11" s="1"/>
  <c r="W77" i="4"/>
  <c r="D76" i="11" s="1"/>
  <c r="G76" i="11" s="1"/>
  <c r="W76" i="4"/>
  <c r="D75" i="11" s="1"/>
  <c r="G75" i="11" s="1"/>
  <c r="W75" i="4"/>
  <c r="D74" i="11" s="1"/>
  <c r="G74" i="11" s="1"/>
  <c r="W74" i="4"/>
  <c r="D73" i="11" s="1"/>
  <c r="G73" i="11" s="1"/>
  <c r="W73" i="4"/>
  <c r="D72" i="11" s="1"/>
  <c r="G72" i="11" s="1"/>
  <c r="W72" i="4"/>
  <c r="D71" i="11" s="1"/>
  <c r="G71" i="11" s="1"/>
  <c r="W71" i="4"/>
  <c r="D70" i="11" s="1"/>
  <c r="G70" i="11" s="1"/>
  <c r="W70" i="4"/>
  <c r="D69" i="11" s="1"/>
  <c r="G69" i="11" s="1"/>
  <c r="W69" i="4"/>
  <c r="D68" i="11" s="1"/>
  <c r="G68" i="11" s="1"/>
  <c r="W68" i="4"/>
  <c r="D67" i="11" s="1"/>
  <c r="G67" i="11" s="1"/>
  <c r="W67" i="4"/>
  <c r="D66" i="11" s="1"/>
  <c r="G66" i="11" s="1"/>
  <c r="W66" i="4"/>
  <c r="D65" i="11" s="1"/>
  <c r="G65" i="11" s="1"/>
  <c r="W65" i="4"/>
  <c r="D64" i="11" s="1"/>
  <c r="G64" i="11" s="1"/>
  <c r="W64" i="4"/>
  <c r="D63" i="11" s="1"/>
  <c r="G63" i="11" s="1"/>
  <c r="W63" i="4"/>
  <c r="D62" i="11" s="1"/>
  <c r="G62" i="11" s="1"/>
  <c r="W62" i="4"/>
  <c r="D61" i="11" s="1"/>
  <c r="G61" i="11" s="1"/>
  <c r="W61" i="4"/>
  <c r="D60" i="11" s="1"/>
  <c r="G60" i="11" s="1"/>
  <c r="W60" i="4"/>
  <c r="D59" i="11" s="1"/>
  <c r="G59" i="11" s="1"/>
  <c r="W59" i="4"/>
  <c r="D58" i="11" s="1"/>
  <c r="G58" i="11" s="1"/>
  <c r="W58" i="4"/>
  <c r="D57" i="11" s="1"/>
  <c r="G57" i="11" s="1"/>
  <c r="W57" i="4"/>
  <c r="D56" i="11" s="1"/>
  <c r="G56" i="11" s="1"/>
  <c r="W56" i="4"/>
  <c r="D55" i="11" s="1"/>
  <c r="G55" i="11" s="1"/>
  <c r="W55" i="4"/>
  <c r="D54" i="11" s="1"/>
  <c r="G54" i="11" s="1"/>
  <c r="W54" i="4"/>
  <c r="D53" i="11" s="1"/>
  <c r="G53" i="11" s="1"/>
  <c r="W53" i="4"/>
  <c r="D52" i="11" s="1"/>
  <c r="G52" i="11" s="1"/>
  <c r="W52" i="4"/>
  <c r="D51" i="11" s="1"/>
  <c r="G51" i="11" s="1"/>
  <c r="W51" i="4"/>
  <c r="D50" i="11" s="1"/>
  <c r="G50" i="11" s="1"/>
  <c r="W50" i="4"/>
  <c r="D49" i="11" s="1"/>
  <c r="G49" i="11" s="1"/>
  <c r="W49" i="4"/>
  <c r="D48" i="11" s="1"/>
  <c r="G48" i="11" s="1"/>
  <c r="W48" i="4"/>
  <c r="D47" i="11" s="1"/>
  <c r="G47" i="11" s="1"/>
  <c r="W47" i="4"/>
  <c r="D46" i="11" s="1"/>
  <c r="G46" i="11" s="1"/>
  <c r="W46" i="4"/>
  <c r="D45" i="11" s="1"/>
  <c r="G45" i="11" s="1"/>
  <c r="W45" i="4"/>
  <c r="D44" i="11" s="1"/>
  <c r="G44" i="11" s="1"/>
  <c r="W44" i="4"/>
  <c r="D43" i="11" s="1"/>
  <c r="G43" i="11" s="1"/>
  <c r="W43" i="4"/>
  <c r="D42" i="11" s="1"/>
  <c r="G42" i="11" s="1"/>
  <c r="W42" i="4"/>
  <c r="D41" i="11" s="1"/>
  <c r="G41" i="11" s="1"/>
  <c r="W41" i="4"/>
  <c r="D40" i="11" s="1"/>
  <c r="G40" i="11" s="1"/>
  <c r="W40" i="4"/>
  <c r="D39" i="11" s="1"/>
  <c r="G39" i="11" s="1"/>
  <c r="W39" i="4"/>
  <c r="D38" i="11" s="1"/>
  <c r="G38" i="11" s="1"/>
  <c r="W38" i="4"/>
  <c r="D37" i="11" s="1"/>
  <c r="G37" i="11" s="1"/>
  <c r="W37" i="4"/>
  <c r="D36" i="11" s="1"/>
  <c r="G36" i="11" s="1"/>
  <c r="W36" i="4"/>
  <c r="D35" i="11" s="1"/>
  <c r="G35" i="11" s="1"/>
  <c r="W35" i="4"/>
  <c r="D34" i="11" s="1"/>
  <c r="G34" i="11" s="1"/>
  <c r="W34" i="4"/>
  <c r="D33" i="11" s="1"/>
  <c r="G33" i="11" s="1"/>
  <c r="W33" i="4"/>
  <c r="D32" i="11" s="1"/>
  <c r="G32" i="11" s="1"/>
  <c r="W32" i="4"/>
  <c r="D31" i="11" s="1"/>
  <c r="G31" i="11" s="1"/>
  <c r="W31" i="4"/>
  <c r="D30" i="11" s="1"/>
  <c r="G30" i="11" s="1"/>
  <c r="W30" i="4"/>
  <c r="D29" i="11" s="1"/>
  <c r="G29" i="11" s="1"/>
  <c r="W29" i="4"/>
  <c r="D28" i="11" s="1"/>
  <c r="G28" i="11" s="1"/>
  <c r="W28" i="4"/>
  <c r="D27" i="11" s="1"/>
  <c r="G27" i="11" s="1"/>
  <c r="W27" i="4"/>
  <c r="D26" i="11" s="1"/>
  <c r="G26" i="11" s="1"/>
  <c r="W26" i="4"/>
  <c r="D25" i="11" s="1"/>
  <c r="G25" i="11" s="1"/>
  <c r="W25" i="4"/>
  <c r="D24" i="11" s="1"/>
  <c r="G24" i="11" s="1"/>
  <c r="W24" i="4"/>
  <c r="D23" i="11" s="1"/>
  <c r="G23" i="11" s="1"/>
  <c r="W23" i="4"/>
  <c r="D22" i="11" s="1"/>
  <c r="G22" i="11" s="1"/>
  <c r="W22" i="4"/>
  <c r="D21" i="11" s="1"/>
  <c r="G21" i="11" s="1"/>
  <c r="W21" i="4"/>
  <c r="D20" i="11" s="1"/>
  <c r="G20" i="11" s="1"/>
  <c r="W20" i="4"/>
  <c r="D19" i="11" s="1"/>
  <c r="G19" i="11" s="1"/>
  <c r="W19" i="4"/>
  <c r="D18" i="11" s="1"/>
  <c r="G18" i="11" s="1"/>
  <c r="W18" i="4"/>
  <c r="D17" i="11" s="1"/>
  <c r="G17" i="11" s="1"/>
  <c r="W17" i="4"/>
  <c r="D16" i="11" s="1"/>
  <c r="G16" i="11" s="1"/>
  <c r="W16" i="4"/>
  <c r="D15" i="11" s="1"/>
  <c r="G15" i="11" s="1"/>
  <c r="W15" i="4"/>
  <c r="D14" i="11" s="1"/>
  <c r="G14" i="11" s="1"/>
  <c r="W14" i="4"/>
  <c r="D13" i="11" s="1"/>
  <c r="G13" i="11" s="1"/>
  <c r="W13" i="4"/>
  <c r="D12" i="11" s="1"/>
  <c r="G12" i="11" s="1"/>
  <c r="W12" i="4"/>
  <c r="D11" i="11" s="1"/>
  <c r="G11" i="11" s="1"/>
  <c r="W11" i="4"/>
  <c r="D10" i="11" s="1"/>
  <c r="G10" i="11" s="1"/>
  <c r="W10" i="4"/>
  <c r="D9" i="11" s="1"/>
  <c r="G9" i="11" s="1"/>
  <c r="W9" i="4"/>
  <c r="D8" i="11" s="1"/>
  <c r="G8" i="11" s="1"/>
  <c r="W8" i="4"/>
  <c r="D7" i="11" s="1"/>
  <c r="G7" i="11" s="1"/>
  <c r="W7" i="4"/>
  <c r="D6" i="11" s="1"/>
  <c r="G6" i="11" s="1"/>
  <c r="W6" i="4"/>
  <c r="D5" i="11" s="1"/>
  <c r="G5" i="11" s="1"/>
  <c r="W5" i="4"/>
  <c r="D4" i="11" s="1"/>
  <c r="G4" i="11" s="1"/>
  <c r="Y154" i="3"/>
  <c r="E153" i="8" s="1"/>
  <c r="G153" i="8" s="1"/>
  <c r="Y153" i="3"/>
  <c r="E152" i="8" s="1"/>
  <c r="Y152" i="3"/>
  <c r="E151" i="8" s="1"/>
  <c r="Y151" i="3"/>
  <c r="E150" i="8" s="1"/>
  <c r="Y150" i="3"/>
  <c r="E149" i="8" s="1"/>
  <c r="Y149" i="3"/>
  <c r="E148" i="8" s="1"/>
  <c r="Y148" i="3"/>
  <c r="E147" i="8" s="1"/>
  <c r="Y147" i="3"/>
  <c r="E146" i="8" s="1"/>
  <c r="G146" i="8" s="1"/>
  <c r="Y146" i="3"/>
  <c r="E145" i="8" s="1"/>
  <c r="G145" i="8" s="1"/>
  <c r="Y145" i="3"/>
  <c r="E144" i="8" s="1"/>
  <c r="G144" i="8" s="1"/>
  <c r="Y144" i="3"/>
  <c r="E143" i="8" s="1"/>
  <c r="Y143" i="3"/>
  <c r="E142" i="8" s="1"/>
  <c r="Y142" i="3"/>
  <c r="E141" i="8" s="1"/>
  <c r="Y141" i="3"/>
  <c r="E140" i="8" s="1"/>
  <c r="Y140" i="3"/>
  <c r="E139" i="8" s="1"/>
  <c r="Y139" i="3"/>
  <c r="E138" i="8" s="1"/>
  <c r="G138" i="8" s="1"/>
  <c r="Y138" i="3"/>
  <c r="E137" i="8" s="1"/>
  <c r="Y137" i="3"/>
  <c r="E136" i="8" s="1"/>
  <c r="G136" i="8" s="1"/>
  <c r="Y136" i="3"/>
  <c r="E135" i="8" s="1"/>
  <c r="Y135" i="3"/>
  <c r="E134" i="8" s="1"/>
  <c r="Y134" i="3"/>
  <c r="E133" i="8" s="1"/>
  <c r="Y133" i="3"/>
  <c r="Y132" i="3"/>
  <c r="E131" i="8" s="1"/>
  <c r="Y131" i="3"/>
  <c r="E130" i="8" s="1"/>
  <c r="G130" i="8" s="1"/>
  <c r="Y130" i="3"/>
  <c r="E129" i="8" s="1"/>
  <c r="Y129" i="3"/>
  <c r="Y128" i="3"/>
  <c r="E127" i="8" s="1"/>
  <c r="Y127" i="3"/>
  <c r="E126" i="8" s="1"/>
  <c r="Y126" i="3"/>
  <c r="Y125" i="3"/>
  <c r="E124" i="8" s="1"/>
  <c r="Y124" i="3"/>
  <c r="E123" i="8" s="1"/>
  <c r="Y123" i="3"/>
  <c r="Y122" i="3"/>
  <c r="E121" i="8" s="1"/>
  <c r="G121" i="8" s="1"/>
  <c r="Y121" i="3"/>
  <c r="E120" i="8" s="1"/>
  <c r="G120" i="8" s="1"/>
  <c r="Y120" i="3"/>
  <c r="Y119" i="3"/>
  <c r="E118" i="8" s="1"/>
  <c r="Y118" i="3"/>
  <c r="E117" i="8" s="1"/>
  <c r="Y117" i="3"/>
  <c r="E116" i="8" s="1"/>
  <c r="Y116" i="3"/>
  <c r="E115" i="8" s="1"/>
  <c r="Y115" i="3"/>
  <c r="Y114" i="3"/>
  <c r="E113" i="8" s="1"/>
  <c r="G113" i="8" s="1"/>
  <c r="Y113" i="3"/>
  <c r="E112" i="8" s="1"/>
  <c r="G112" i="8" s="1"/>
  <c r="Y112" i="3"/>
  <c r="E111" i="8" s="1"/>
  <c r="Y111" i="3"/>
  <c r="Y110" i="3"/>
  <c r="E109" i="8" s="1"/>
  <c r="Y109" i="3"/>
  <c r="Y108" i="3"/>
  <c r="E107" i="8" s="1"/>
  <c r="Y107" i="3"/>
  <c r="E106" i="8" s="1"/>
  <c r="G106" i="8" s="1"/>
  <c r="Y106" i="3"/>
  <c r="E105" i="8" s="1"/>
  <c r="G105" i="8" s="1"/>
  <c r="Y105" i="3"/>
  <c r="E104" i="8" s="1"/>
  <c r="G104" i="8" s="1"/>
  <c r="Y104" i="3"/>
  <c r="E103" i="8" s="1"/>
  <c r="Y103" i="3"/>
  <c r="E102" i="8" s="1"/>
  <c r="Y102" i="3"/>
  <c r="E101" i="8" s="1"/>
  <c r="Y101" i="3"/>
  <c r="E100" i="8" s="1"/>
  <c r="Y100" i="3"/>
  <c r="Y99" i="3"/>
  <c r="E98" i="8" s="1"/>
  <c r="G98" i="8" s="1"/>
  <c r="Y98" i="3"/>
  <c r="E97" i="8" s="1"/>
  <c r="G97" i="8" s="1"/>
  <c r="Y97" i="3"/>
  <c r="E96" i="8" s="1"/>
  <c r="G96" i="8" s="1"/>
  <c r="Y96" i="3"/>
  <c r="E95" i="8" s="1"/>
  <c r="Y95" i="3"/>
  <c r="E94" i="8" s="1"/>
  <c r="Y94" i="3"/>
  <c r="E93" i="8" s="1"/>
  <c r="Y93" i="3"/>
  <c r="E92" i="8" s="1"/>
  <c r="Y92" i="3"/>
  <c r="E91" i="8" s="1"/>
  <c r="Y91" i="3"/>
  <c r="E90" i="8" s="1"/>
  <c r="G90" i="8" s="1"/>
  <c r="Y90" i="3"/>
  <c r="E89" i="8" s="1"/>
  <c r="G89" i="8" s="1"/>
  <c r="Y89" i="3"/>
  <c r="E88" i="8" s="1"/>
  <c r="G88" i="8" s="1"/>
  <c r="Y88" i="3"/>
  <c r="E87" i="8" s="1"/>
  <c r="Y87" i="3"/>
  <c r="E86" i="8" s="1"/>
  <c r="Y86" i="3"/>
  <c r="E85" i="8" s="1"/>
  <c r="Y85" i="3"/>
  <c r="E84" i="8" s="1"/>
  <c r="Y84" i="3"/>
  <c r="E83" i="8" s="1"/>
  <c r="Y83" i="3"/>
  <c r="E82" i="8" s="1"/>
  <c r="G82" i="8" s="1"/>
  <c r="Y82" i="3"/>
  <c r="Y81" i="3"/>
  <c r="E80" i="8" s="1"/>
  <c r="G80" i="8" s="1"/>
  <c r="Y80" i="3"/>
  <c r="E79" i="8" s="1"/>
  <c r="Y79" i="3"/>
  <c r="E78" i="8" s="1"/>
  <c r="Y78" i="3"/>
  <c r="E77" i="8" s="1"/>
  <c r="Y77" i="3"/>
  <c r="E76" i="8" s="1"/>
  <c r="Y76" i="3"/>
  <c r="Y75" i="3"/>
  <c r="E74" i="8" s="1"/>
  <c r="G74" i="8" s="1"/>
  <c r="Y74" i="3"/>
  <c r="E73" i="8" s="1"/>
  <c r="G73" i="8" s="1"/>
  <c r="Y73" i="3"/>
  <c r="E72" i="8" s="1"/>
  <c r="G72" i="8" s="1"/>
  <c r="Y72" i="3"/>
  <c r="E71" i="8" s="1"/>
  <c r="G71" i="8" s="1"/>
  <c r="Y71" i="3"/>
  <c r="E70" i="8" s="1"/>
  <c r="Y70" i="3"/>
  <c r="E69" i="8" s="1"/>
  <c r="Y69" i="3"/>
  <c r="E68" i="8" s="1"/>
  <c r="Y68" i="3"/>
  <c r="E67" i="8" s="1"/>
  <c r="Y67" i="3"/>
  <c r="E66" i="8" s="1"/>
  <c r="G66" i="8" s="1"/>
  <c r="Y66" i="3"/>
  <c r="E65" i="8" s="1"/>
  <c r="G65" i="8" s="1"/>
  <c r="Y65" i="3"/>
  <c r="E64" i="8" s="1"/>
  <c r="G64" i="8" s="1"/>
  <c r="Y64" i="3"/>
  <c r="E63" i="8" s="1"/>
  <c r="Y63" i="3"/>
  <c r="E62" i="8" s="1"/>
  <c r="Y62" i="3"/>
  <c r="E61" i="8" s="1"/>
  <c r="Y61" i="3"/>
  <c r="E60" i="8" s="1"/>
  <c r="Y60" i="3"/>
  <c r="E59" i="8" s="1"/>
  <c r="Y59" i="3"/>
  <c r="E58" i="8" s="1"/>
  <c r="G58" i="8" s="1"/>
  <c r="Y58" i="3"/>
  <c r="E57" i="8" s="1"/>
  <c r="G57" i="8" s="1"/>
  <c r="Y57" i="3"/>
  <c r="E56" i="8" s="1"/>
  <c r="G56" i="8" s="1"/>
  <c r="Y56" i="3"/>
  <c r="E55" i="8" s="1"/>
  <c r="Y55" i="3"/>
  <c r="E54" i="8" s="1"/>
  <c r="Y54" i="3"/>
  <c r="E53" i="8" s="1"/>
  <c r="Y53" i="3"/>
  <c r="Y52" i="3"/>
  <c r="E51" i="8" s="1"/>
  <c r="Y51" i="3"/>
  <c r="E50" i="8" s="1"/>
  <c r="G50" i="8" s="1"/>
  <c r="Y50" i="3"/>
  <c r="E49" i="8" s="1"/>
  <c r="G49" i="8" s="1"/>
  <c r="Y49" i="3"/>
  <c r="E48" i="8" s="1"/>
  <c r="G48" i="8" s="1"/>
  <c r="Y48" i="3"/>
  <c r="E47" i="8" s="1"/>
  <c r="Y47" i="3"/>
  <c r="E46" i="8" s="1"/>
  <c r="Y46" i="3"/>
  <c r="E45" i="8" s="1"/>
  <c r="Y45" i="3"/>
  <c r="E44" i="8" s="1"/>
  <c r="Y44" i="3"/>
  <c r="E43" i="8" s="1"/>
  <c r="Y43" i="3"/>
  <c r="E42" i="8" s="1"/>
  <c r="G42" i="8" s="1"/>
  <c r="Y42" i="3"/>
  <c r="E41" i="8" s="1"/>
  <c r="G41" i="8" s="1"/>
  <c r="Y41" i="3"/>
  <c r="E40" i="8" s="1"/>
  <c r="G40" i="8" s="1"/>
  <c r="Y40" i="3"/>
  <c r="E39" i="8" s="1"/>
  <c r="Y39" i="3"/>
  <c r="E38" i="8" s="1"/>
  <c r="Y38" i="3"/>
  <c r="E37" i="8" s="1"/>
  <c r="Y37" i="3"/>
  <c r="E36" i="8" s="1"/>
  <c r="Y36" i="3"/>
  <c r="E35" i="8" s="1"/>
  <c r="Y35" i="3"/>
  <c r="Y34" i="3"/>
  <c r="Y33" i="3"/>
  <c r="E32" i="8" s="1"/>
  <c r="G32" i="8" s="1"/>
  <c r="Y32" i="3"/>
  <c r="E31" i="8" s="1"/>
  <c r="Y31" i="3"/>
  <c r="E30" i="8" s="1"/>
  <c r="Y30" i="3"/>
  <c r="Y29" i="3"/>
  <c r="E28" i="8" s="1"/>
  <c r="Y28" i="3"/>
  <c r="E27" i="8" s="1"/>
  <c r="G27" i="8" s="1"/>
  <c r="Y27" i="3"/>
  <c r="E26" i="8" s="1"/>
  <c r="G26" i="8" s="1"/>
  <c r="Y26" i="3"/>
  <c r="E25" i="8" s="1"/>
  <c r="G25" i="8" s="1"/>
  <c r="Y25" i="3"/>
  <c r="E24" i="8" s="1"/>
  <c r="G24" i="8" s="1"/>
  <c r="Y24" i="3"/>
  <c r="E23" i="8" s="1"/>
  <c r="Y23" i="3"/>
  <c r="Y22" i="3"/>
  <c r="E21" i="8" s="1"/>
  <c r="Y21" i="3"/>
  <c r="E20" i="8" s="1"/>
  <c r="Y20" i="3"/>
  <c r="E19" i="8" s="1"/>
  <c r="G19" i="8" s="1"/>
  <c r="Y19" i="3"/>
  <c r="E18" i="8" s="1"/>
  <c r="G18" i="8" s="1"/>
  <c r="Y18" i="3"/>
  <c r="E17" i="8" s="1"/>
  <c r="G17" i="8" s="1"/>
  <c r="Y17" i="3"/>
  <c r="E16" i="8" s="1"/>
  <c r="G16" i="8" s="1"/>
  <c r="Y16" i="3"/>
  <c r="E15" i="8" s="1"/>
  <c r="Y15" i="3"/>
  <c r="Y14" i="3"/>
  <c r="E13" i="8" s="1"/>
  <c r="Y13" i="3"/>
  <c r="Y12" i="3"/>
  <c r="Y11" i="3"/>
  <c r="E10" i="8" s="1"/>
  <c r="G10" i="8" s="1"/>
  <c r="Y10" i="3"/>
  <c r="E9" i="8" s="1"/>
  <c r="G9" i="8" s="1"/>
  <c r="Y9" i="3"/>
  <c r="E8" i="8" s="1"/>
  <c r="G8" i="8" s="1"/>
  <c r="Y8" i="3"/>
  <c r="E7" i="8" s="1"/>
  <c r="G7" i="8" s="1"/>
  <c r="Y7" i="3"/>
  <c r="E6" i="8" s="1"/>
  <c r="Y6" i="3"/>
  <c r="E5" i="8" s="1"/>
  <c r="M5" i="3"/>
  <c r="E4" i="1" s="1"/>
  <c r="M6" i="3"/>
  <c r="E5" i="1" s="1"/>
  <c r="M7" i="3"/>
  <c r="E6" i="1" s="1"/>
  <c r="M8" i="3"/>
  <c r="E7" i="1" s="1"/>
  <c r="M9" i="3"/>
  <c r="E8" i="1" s="1"/>
  <c r="M10" i="3"/>
  <c r="E9" i="1" s="1"/>
  <c r="M11" i="3"/>
  <c r="E10" i="1" s="1"/>
  <c r="M12" i="3"/>
  <c r="M13" i="3"/>
  <c r="M14" i="3"/>
  <c r="E13" i="1" s="1"/>
  <c r="M15" i="3"/>
  <c r="M16" i="3"/>
  <c r="E15" i="1" s="1"/>
  <c r="M17" i="3"/>
  <c r="E16" i="1" s="1"/>
  <c r="M18" i="3"/>
  <c r="E17" i="1" s="1"/>
  <c r="M19" i="3"/>
  <c r="E18" i="1" s="1"/>
  <c r="M20" i="3"/>
  <c r="E19" i="1" s="1"/>
  <c r="M21" i="3"/>
  <c r="E20" i="1" s="1"/>
  <c r="M22" i="3"/>
  <c r="E21" i="1" s="1"/>
  <c r="M23" i="3"/>
  <c r="M24" i="3"/>
  <c r="E23" i="1" s="1"/>
  <c r="M25" i="3"/>
  <c r="E24" i="1" s="1"/>
  <c r="M26" i="3"/>
  <c r="E25" i="1" s="1"/>
  <c r="M27" i="3"/>
  <c r="E26" i="1" s="1"/>
  <c r="M28" i="3"/>
  <c r="E27" i="1" s="1"/>
  <c r="M29" i="3"/>
  <c r="E28" i="1" s="1"/>
  <c r="M30" i="3"/>
  <c r="M31" i="3"/>
  <c r="E30" i="1" s="1"/>
  <c r="M32" i="3"/>
  <c r="E31" i="1" s="1"/>
  <c r="M33" i="3"/>
  <c r="E32" i="1" s="1"/>
  <c r="M34" i="3"/>
  <c r="M35" i="3"/>
  <c r="M36" i="3"/>
  <c r="E35" i="1" s="1"/>
  <c r="M37" i="3"/>
  <c r="E36" i="1" s="1"/>
  <c r="M38" i="3"/>
  <c r="E37" i="1" s="1"/>
  <c r="M39" i="3"/>
  <c r="E38" i="1" s="1"/>
  <c r="M40" i="3"/>
  <c r="E39" i="1" s="1"/>
  <c r="M41" i="3"/>
  <c r="E40" i="1" s="1"/>
  <c r="M42" i="3"/>
  <c r="E41" i="1" s="1"/>
  <c r="M43" i="3"/>
  <c r="E42" i="1" s="1"/>
  <c r="M44" i="3"/>
  <c r="E43" i="1" s="1"/>
  <c r="M45" i="3"/>
  <c r="E44" i="1" s="1"/>
  <c r="M46" i="3"/>
  <c r="E45" i="1" s="1"/>
  <c r="M47" i="3"/>
  <c r="E46" i="1" s="1"/>
  <c r="M48" i="3"/>
  <c r="E47" i="1" s="1"/>
  <c r="M49" i="3"/>
  <c r="E48" i="1" s="1"/>
  <c r="M50" i="3"/>
  <c r="E49" i="1" s="1"/>
  <c r="M51" i="3"/>
  <c r="E50" i="1" s="1"/>
  <c r="M52" i="3"/>
  <c r="E51" i="1" s="1"/>
  <c r="M53" i="3"/>
  <c r="M54" i="3"/>
  <c r="E53" i="1" s="1"/>
  <c r="M55" i="3"/>
  <c r="E54" i="1" s="1"/>
  <c r="M56" i="3"/>
  <c r="E55" i="1" s="1"/>
  <c r="M57" i="3"/>
  <c r="E56" i="1" s="1"/>
  <c r="M58" i="3"/>
  <c r="E57" i="1" s="1"/>
  <c r="M59" i="3"/>
  <c r="E58" i="1" s="1"/>
  <c r="M60" i="3"/>
  <c r="E59" i="1" s="1"/>
  <c r="M61" i="3"/>
  <c r="E60" i="1" s="1"/>
  <c r="M62" i="3"/>
  <c r="E61" i="1" s="1"/>
  <c r="M63" i="3"/>
  <c r="E62" i="1" s="1"/>
  <c r="M64" i="3"/>
  <c r="E63" i="1" s="1"/>
  <c r="M65" i="3"/>
  <c r="E64" i="1" s="1"/>
  <c r="M66" i="3"/>
  <c r="E65" i="1" s="1"/>
  <c r="M67" i="3"/>
  <c r="E66" i="1" s="1"/>
  <c r="M68" i="3"/>
  <c r="E67" i="1" s="1"/>
  <c r="M69" i="3"/>
  <c r="E68" i="1" s="1"/>
  <c r="M70" i="3"/>
  <c r="E69" i="1" s="1"/>
  <c r="M71" i="3"/>
  <c r="E70" i="1" s="1"/>
  <c r="M72" i="3"/>
  <c r="E71" i="1" s="1"/>
  <c r="M73" i="3"/>
  <c r="E72" i="1" s="1"/>
  <c r="M74" i="3"/>
  <c r="E73" i="1" s="1"/>
  <c r="M75" i="3"/>
  <c r="E74" i="1" s="1"/>
  <c r="M76" i="3"/>
  <c r="M77" i="3"/>
  <c r="E76" i="1" s="1"/>
  <c r="M78" i="3"/>
  <c r="E77" i="1" s="1"/>
  <c r="M79" i="3"/>
  <c r="E78" i="1" s="1"/>
  <c r="M80" i="3"/>
  <c r="E79" i="1" s="1"/>
  <c r="M81" i="3"/>
  <c r="E80" i="1" s="1"/>
  <c r="M82" i="3"/>
  <c r="M83" i="3"/>
  <c r="E82" i="1" s="1"/>
  <c r="M84" i="3"/>
  <c r="E83" i="1" s="1"/>
  <c r="M85" i="3"/>
  <c r="E84" i="1" s="1"/>
  <c r="M86" i="3"/>
  <c r="E85" i="1" s="1"/>
  <c r="M87" i="3"/>
  <c r="E86" i="1" s="1"/>
  <c r="M88" i="3"/>
  <c r="E87" i="1" s="1"/>
  <c r="M89" i="3"/>
  <c r="E88" i="1" s="1"/>
  <c r="M90" i="3"/>
  <c r="E89" i="1" s="1"/>
  <c r="M91" i="3"/>
  <c r="E90" i="1" s="1"/>
  <c r="M92" i="3"/>
  <c r="E91" i="1" s="1"/>
  <c r="M93" i="3"/>
  <c r="E92" i="1" s="1"/>
  <c r="M94" i="3"/>
  <c r="E93" i="1" s="1"/>
  <c r="M95" i="3"/>
  <c r="E94" i="1" s="1"/>
  <c r="M96" i="3"/>
  <c r="E95" i="1" s="1"/>
  <c r="M97" i="3"/>
  <c r="E96" i="1" s="1"/>
  <c r="M98" i="3"/>
  <c r="E97" i="1" s="1"/>
  <c r="M99" i="3"/>
  <c r="E98" i="1" s="1"/>
  <c r="M100" i="3"/>
  <c r="M101" i="3"/>
  <c r="E100" i="1" s="1"/>
  <c r="M102" i="3"/>
  <c r="E101" i="1" s="1"/>
  <c r="M103" i="3"/>
  <c r="E102" i="1" s="1"/>
  <c r="M104" i="3"/>
  <c r="E103" i="1" s="1"/>
  <c r="M105" i="3"/>
  <c r="E104" i="1" s="1"/>
  <c r="M106" i="3"/>
  <c r="E105" i="1" s="1"/>
  <c r="M107" i="3"/>
  <c r="E106" i="1" s="1"/>
  <c r="M108" i="3"/>
  <c r="E107" i="1" s="1"/>
  <c r="M109" i="3"/>
  <c r="M110" i="3"/>
  <c r="E109" i="1" s="1"/>
  <c r="M111" i="3"/>
  <c r="M112" i="3"/>
  <c r="E111" i="1" s="1"/>
  <c r="M113" i="3"/>
  <c r="E112" i="1" s="1"/>
  <c r="M114" i="3"/>
  <c r="E113" i="1" s="1"/>
  <c r="M115" i="3"/>
  <c r="M116" i="3"/>
  <c r="E115" i="1" s="1"/>
  <c r="M117" i="3"/>
  <c r="E116" i="1" s="1"/>
  <c r="M118" i="3"/>
  <c r="E117" i="1" s="1"/>
  <c r="M119" i="3"/>
  <c r="E118" i="1" s="1"/>
  <c r="M120" i="3"/>
  <c r="M121" i="3"/>
  <c r="E120" i="1" s="1"/>
  <c r="M122" i="3"/>
  <c r="E121" i="1" s="1"/>
  <c r="M123" i="3"/>
  <c r="M124" i="3"/>
  <c r="E123" i="1" s="1"/>
  <c r="M125" i="3"/>
  <c r="E124" i="1" s="1"/>
  <c r="M126" i="3"/>
  <c r="M127" i="3"/>
  <c r="E126" i="1" s="1"/>
  <c r="M128" i="3"/>
  <c r="E127" i="1" s="1"/>
  <c r="M129" i="3"/>
  <c r="M130" i="3"/>
  <c r="E129" i="1" s="1"/>
  <c r="M131" i="3"/>
  <c r="E130" i="1" s="1"/>
  <c r="M132" i="3"/>
  <c r="E131" i="1" s="1"/>
  <c r="M133" i="3"/>
  <c r="M134" i="3"/>
  <c r="E133" i="1" s="1"/>
  <c r="M135" i="3"/>
  <c r="E134" i="1" s="1"/>
  <c r="M136" i="3"/>
  <c r="E135" i="1" s="1"/>
  <c r="M137" i="3"/>
  <c r="E136" i="1" s="1"/>
  <c r="M138" i="3"/>
  <c r="E137" i="1" s="1"/>
  <c r="M139" i="3"/>
  <c r="E138" i="1" s="1"/>
  <c r="M140" i="3"/>
  <c r="E139" i="1" s="1"/>
  <c r="M141" i="3"/>
  <c r="E140" i="1" s="1"/>
  <c r="M142" i="3"/>
  <c r="E141" i="1" s="1"/>
  <c r="M143" i="3"/>
  <c r="E142" i="1" s="1"/>
  <c r="M144" i="3"/>
  <c r="E143" i="1" s="1"/>
  <c r="M145" i="3"/>
  <c r="E144" i="1" s="1"/>
  <c r="M146" i="3"/>
  <c r="E145" i="1" s="1"/>
  <c r="M147" i="3"/>
  <c r="E146" i="1" s="1"/>
  <c r="M148" i="3"/>
  <c r="E147" i="1" s="1"/>
  <c r="M149" i="3"/>
  <c r="E148" i="1" s="1"/>
  <c r="M150" i="3"/>
  <c r="E149" i="1" s="1"/>
  <c r="M151" i="3"/>
  <c r="E150" i="1" s="1"/>
  <c r="M152" i="3"/>
  <c r="E151" i="1" s="1"/>
  <c r="M153" i="3"/>
  <c r="E152" i="1" s="1"/>
  <c r="M154" i="3"/>
  <c r="E153" i="1" s="1"/>
  <c r="G152" i="8" l="1"/>
  <c r="G129" i="8"/>
  <c r="G137" i="8"/>
  <c r="G20" i="8"/>
  <c r="G36" i="8"/>
  <c r="G76" i="8"/>
  <c r="G35" i="8"/>
  <c r="G43" i="8"/>
  <c r="G51" i="8"/>
  <c r="G59" i="8"/>
  <c r="G67" i="8"/>
  <c r="G83" i="8"/>
  <c r="G91" i="8"/>
  <c r="G107" i="8"/>
  <c r="G115" i="8"/>
  <c r="G123" i="8"/>
  <c r="G131" i="8"/>
  <c r="G139" i="8"/>
  <c r="G147" i="8"/>
  <c r="G28" i="8"/>
  <c r="G44" i="8"/>
  <c r="G60" i="8"/>
  <c r="G68" i="8"/>
  <c r="G84" i="8"/>
  <c r="G92" i="8"/>
  <c r="G100" i="8"/>
  <c r="G116" i="8"/>
  <c r="G124" i="8"/>
  <c r="G140" i="8"/>
  <c r="G148" i="8"/>
  <c r="G5" i="8"/>
  <c r="G21" i="8"/>
  <c r="G45" i="8"/>
  <c r="G61" i="8"/>
  <c r="G77" i="8"/>
  <c r="G93" i="8"/>
  <c r="G109" i="8"/>
  <c r="G133" i="8"/>
  <c r="G149" i="8"/>
  <c r="G6" i="8"/>
  <c r="G30" i="8"/>
  <c r="G38" i="8"/>
  <c r="G46" i="8"/>
  <c r="G54" i="8"/>
  <c r="G62" i="8"/>
  <c r="G70" i="8"/>
  <c r="G78" i="8"/>
  <c r="G86" i="8"/>
  <c r="G94" i="8"/>
  <c r="G102" i="8"/>
  <c r="G118" i="8"/>
  <c r="G126" i="8"/>
  <c r="G134" i="8"/>
  <c r="G142" i="8"/>
  <c r="G150" i="8"/>
  <c r="G13" i="8"/>
  <c r="G37" i="8"/>
  <c r="G53" i="8"/>
  <c r="G69" i="8"/>
  <c r="G85" i="8"/>
  <c r="G101" i="8"/>
  <c r="G117" i="8"/>
  <c r="G141" i="8"/>
  <c r="G15" i="8"/>
  <c r="G23" i="8"/>
  <c r="G31" i="8"/>
  <c r="G39" i="8"/>
  <c r="G47" i="8"/>
  <c r="G55" i="8"/>
  <c r="G63" i="8"/>
  <c r="G79" i="8"/>
  <c r="G87" i="8"/>
  <c r="G95" i="8"/>
  <c r="G103" i="8"/>
  <c r="G111" i="8"/>
  <c r="G127" i="8"/>
  <c r="G135" i="8"/>
  <c r="G143" i="8"/>
  <c r="G151" i="8"/>
  <c r="X82" i="4"/>
  <c r="D81" i="1" s="1"/>
  <c r="G81" i="1" s="1"/>
  <c r="D81" i="11"/>
  <c r="G81" i="11" s="1"/>
  <c r="X90" i="4"/>
  <c r="D89" i="1" s="1"/>
  <c r="G89" i="1" s="1"/>
  <c r="D89" i="11"/>
  <c r="G89" i="11" s="1"/>
  <c r="X98" i="4"/>
  <c r="D97" i="1" s="1"/>
  <c r="G97" i="1" s="1"/>
  <c r="D97" i="11"/>
  <c r="G97" i="11" s="1"/>
  <c r="X106" i="4"/>
  <c r="D105" i="1" s="1"/>
  <c r="G105" i="1" s="1"/>
  <c r="D105" i="11"/>
  <c r="G105" i="11" s="1"/>
  <c r="X114" i="4"/>
  <c r="D113" i="1" s="1"/>
  <c r="G113" i="1" s="1"/>
  <c r="D113" i="11"/>
  <c r="G113" i="11" s="1"/>
  <c r="X122" i="4"/>
  <c r="D121" i="1" s="1"/>
  <c r="G121" i="1" s="1"/>
  <c r="D121" i="11"/>
  <c r="G121" i="11" s="1"/>
  <c r="X130" i="4"/>
  <c r="D129" i="1" s="1"/>
  <c r="G129" i="1" s="1"/>
  <c r="D129" i="11"/>
  <c r="G129" i="11" s="1"/>
  <c r="X138" i="4"/>
  <c r="D137" i="1" s="1"/>
  <c r="G137" i="1" s="1"/>
  <c r="D137" i="11"/>
  <c r="G137" i="11" s="1"/>
  <c r="D153" i="1"/>
  <c r="G153" i="1" s="1"/>
  <c r="D153" i="11"/>
  <c r="G153" i="11" s="1"/>
  <c r="X152" i="4"/>
  <c r="D151" i="1" s="1"/>
  <c r="G151" i="1" s="1"/>
  <c r="D151" i="11"/>
  <c r="G151" i="11" s="1"/>
  <c r="X100" i="4"/>
  <c r="D99" i="1" s="1"/>
  <c r="G99" i="1" s="1"/>
  <c r="D99" i="11"/>
  <c r="G99" i="11" s="1"/>
  <c r="X146" i="4"/>
  <c r="D145" i="1" s="1"/>
  <c r="G145" i="1" s="1"/>
  <c r="D145" i="11"/>
  <c r="G145" i="11" s="1"/>
  <c r="X83" i="4"/>
  <c r="D82" i="1" s="1"/>
  <c r="G82" i="1" s="1"/>
  <c r="D82" i="11"/>
  <c r="G82" i="11" s="1"/>
  <c r="X91" i="4"/>
  <c r="D90" i="1" s="1"/>
  <c r="G90" i="1" s="1"/>
  <c r="D90" i="11"/>
  <c r="G90" i="11" s="1"/>
  <c r="X99" i="4"/>
  <c r="D98" i="1" s="1"/>
  <c r="G98" i="1" s="1"/>
  <c r="D98" i="11"/>
  <c r="G98" i="11" s="1"/>
  <c r="X107" i="4"/>
  <c r="D106" i="1" s="1"/>
  <c r="G106" i="1" s="1"/>
  <c r="D106" i="11"/>
  <c r="G106" i="11" s="1"/>
  <c r="X115" i="4"/>
  <c r="D114" i="1" s="1"/>
  <c r="G114" i="1" s="1"/>
  <c r="D114" i="11"/>
  <c r="G114" i="11" s="1"/>
  <c r="X123" i="4"/>
  <c r="D122" i="1" s="1"/>
  <c r="G122" i="1" s="1"/>
  <c r="D122" i="11"/>
  <c r="G122" i="11" s="1"/>
  <c r="X131" i="4"/>
  <c r="D130" i="1" s="1"/>
  <c r="G130" i="1" s="1"/>
  <c r="D130" i="11"/>
  <c r="G130" i="11" s="1"/>
  <c r="X139" i="4"/>
  <c r="D138" i="1" s="1"/>
  <c r="G138" i="1" s="1"/>
  <c r="D138" i="11"/>
  <c r="G138" i="11" s="1"/>
  <c r="D152" i="1"/>
  <c r="G152" i="1" s="1"/>
  <c r="D152" i="11"/>
  <c r="G152" i="11" s="1"/>
  <c r="X84" i="4"/>
  <c r="D83" i="1" s="1"/>
  <c r="G83" i="1" s="1"/>
  <c r="D83" i="11"/>
  <c r="G83" i="11" s="1"/>
  <c r="X124" i="4"/>
  <c r="D123" i="1" s="1"/>
  <c r="G123" i="1" s="1"/>
  <c r="D123" i="11"/>
  <c r="G123" i="11" s="1"/>
  <c r="X85" i="4"/>
  <c r="D84" i="1" s="1"/>
  <c r="G84" i="1" s="1"/>
  <c r="D84" i="11"/>
  <c r="G84" i="11" s="1"/>
  <c r="X93" i="4"/>
  <c r="D92" i="1" s="1"/>
  <c r="G92" i="1" s="1"/>
  <c r="D92" i="11"/>
  <c r="G92" i="11" s="1"/>
  <c r="X101" i="4"/>
  <c r="D100" i="1" s="1"/>
  <c r="G100" i="1" s="1"/>
  <c r="D100" i="11"/>
  <c r="G100" i="11" s="1"/>
  <c r="X109" i="4"/>
  <c r="D108" i="1" s="1"/>
  <c r="G108" i="1" s="1"/>
  <c r="D108" i="11"/>
  <c r="G108" i="11" s="1"/>
  <c r="X117" i="4"/>
  <c r="D116" i="1" s="1"/>
  <c r="G116" i="1" s="1"/>
  <c r="D116" i="11"/>
  <c r="G116" i="11" s="1"/>
  <c r="X125" i="4"/>
  <c r="D124" i="1" s="1"/>
  <c r="G124" i="1" s="1"/>
  <c r="D124" i="11"/>
  <c r="G124" i="11" s="1"/>
  <c r="X133" i="4"/>
  <c r="D132" i="1" s="1"/>
  <c r="G132" i="1" s="1"/>
  <c r="D132" i="11"/>
  <c r="G132" i="11" s="1"/>
  <c r="X141" i="4"/>
  <c r="D140" i="1" s="1"/>
  <c r="G140" i="1" s="1"/>
  <c r="D140" i="11"/>
  <c r="G140" i="11" s="1"/>
  <c r="X147" i="4"/>
  <c r="D146" i="1" s="1"/>
  <c r="G146" i="1" s="1"/>
  <c r="D146" i="11"/>
  <c r="G146" i="11" s="1"/>
  <c r="X86" i="4"/>
  <c r="D85" i="1" s="1"/>
  <c r="G85" i="1" s="1"/>
  <c r="D85" i="11"/>
  <c r="G85" i="11" s="1"/>
  <c r="X94" i="4"/>
  <c r="D93" i="1" s="1"/>
  <c r="G93" i="1" s="1"/>
  <c r="D93" i="11"/>
  <c r="G93" i="11" s="1"/>
  <c r="X102" i="4"/>
  <c r="D101" i="1" s="1"/>
  <c r="G101" i="1" s="1"/>
  <c r="D101" i="11"/>
  <c r="G101" i="11" s="1"/>
  <c r="X110" i="4"/>
  <c r="D109" i="1" s="1"/>
  <c r="G109" i="1" s="1"/>
  <c r="D109" i="11"/>
  <c r="G109" i="11" s="1"/>
  <c r="X118" i="4"/>
  <c r="D117" i="1" s="1"/>
  <c r="G117" i="1" s="1"/>
  <c r="D117" i="11"/>
  <c r="G117" i="11" s="1"/>
  <c r="X126" i="4"/>
  <c r="D125" i="1" s="1"/>
  <c r="G125" i="1" s="1"/>
  <c r="D125" i="11"/>
  <c r="G125" i="11" s="1"/>
  <c r="X134" i="4"/>
  <c r="D133" i="1" s="1"/>
  <c r="G133" i="1" s="1"/>
  <c r="D133" i="11"/>
  <c r="G133" i="11" s="1"/>
  <c r="X142" i="4"/>
  <c r="D141" i="1" s="1"/>
  <c r="G141" i="1" s="1"/>
  <c r="D141" i="11"/>
  <c r="G141" i="11" s="1"/>
  <c r="X148" i="4"/>
  <c r="D147" i="1" s="1"/>
  <c r="G147" i="1" s="1"/>
  <c r="D147" i="11"/>
  <c r="G147" i="11" s="1"/>
  <c r="X92" i="4"/>
  <c r="D91" i="1" s="1"/>
  <c r="G91" i="1" s="1"/>
  <c r="D91" i="11"/>
  <c r="G91" i="11" s="1"/>
  <c r="X108" i="4"/>
  <c r="D107" i="1" s="1"/>
  <c r="G107" i="1" s="1"/>
  <c r="D107" i="11"/>
  <c r="G107" i="11" s="1"/>
  <c r="X140" i="4"/>
  <c r="D139" i="1" s="1"/>
  <c r="G139" i="1" s="1"/>
  <c r="D139" i="11"/>
  <c r="G139" i="11" s="1"/>
  <c r="X79" i="4"/>
  <c r="D78" i="1" s="1"/>
  <c r="G78" i="1" s="1"/>
  <c r="D78" i="11"/>
  <c r="G78" i="11" s="1"/>
  <c r="X87" i="4"/>
  <c r="D86" i="1" s="1"/>
  <c r="G86" i="1" s="1"/>
  <c r="D86" i="11"/>
  <c r="G86" i="11" s="1"/>
  <c r="X95" i="4"/>
  <c r="D94" i="1" s="1"/>
  <c r="G94" i="1" s="1"/>
  <c r="D94" i="11"/>
  <c r="G94" i="11" s="1"/>
  <c r="X103" i="4"/>
  <c r="D102" i="1" s="1"/>
  <c r="G102" i="1" s="1"/>
  <c r="D102" i="11"/>
  <c r="G102" i="11" s="1"/>
  <c r="X111" i="4"/>
  <c r="D110" i="1" s="1"/>
  <c r="G110" i="1" s="1"/>
  <c r="D110" i="11"/>
  <c r="G110" i="11" s="1"/>
  <c r="X119" i="4"/>
  <c r="D118" i="1" s="1"/>
  <c r="G118" i="1" s="1"/>
  <c r="D118" i="11"/>
  <c r="G118" i="11" s="1"/>
  <c r="X127" i="4"/>
  <c r="D126" i="1" s="1"/>
  <c r="G126" i="1" s="1"/>
  <c r="D126" i="11"/>
  <c r="G126" i="11" s="1"/>
  <c r="X135" i="4"/>
  <c r="D134" i="1" s="1"/>
  <c r="G134" i="1" s="1"/>
  <c r="D134" i="11"/>
  <c r="G134" i="11" s="1"/>
  <c r="X143" i="4"/>
  <c r="D142" i="1" s="1"/>
  <c r="G142" i="1" s="1"/>
  <c r="D142" i="11"/>
  <c r="G142" i="11" s="1"/>
  <c r="X149" i="4"/>
  <c r="D148" i="1" s="1"/>
  <c r="G148" i="1" s="1"/>
  <c r="D148" i="11"/>
  <c r="G148" i="11" s="1"/>
  <c r="X132" i="4"/>
  <c r="D131" i="1" s="1"/>
  <c r="G131" i="1" s="1"/>
  <c r="D131" i="11"/>
  <c r="G131" i="11" s="1"/>
  <c r="X80" i="4"/>
  <c r="D79" i="1" s="1"/>
  <c r="G79" i="1" s="1"/>
  <c r="D79" i="11"/>
  <c r="G79" i="11" s="1"/>
  <c r="X88" i="4"/>
  <c r="D87" i="1" s="1"/>
  <c r="G87" i="1" s="1"/>
  <c r="D87" i="11"/>
  <c r="G87" i="11" s="1"/>
  <c r="X96" i="4"/>
  <c r="D95" i="1" s="1"/>
  <c r="G95" i="1" s="1"/>
  <c r="D95" i="11"/>
  <c r="G95" i="11" s="1"/>
  <c r="X104" i="4"/>
  <c r="D103" i="1" s="1"/>
  <c r="G103" i="1" s="1"/>
  <c r="D103" i="11"/>
  <c r="G103" i="11" s="1"/>
  <c r="X112" i="4"/>
  <c r="D111" i="1" s="1"/>
  <c r="G111" i="1" s="1"/>
  <c r="D111" i="11"/>
  <c r="G111" i="11" s="1"/>
  <c r="X120" i="4"/>
  <c r="D119" i="1" s="1"/>
  <c r="G119" i="1" s="1"/>
  <c r="D119" i="11"/>
  <c r="G119" i="11" s="1"/>
  <c r="X128" i="4"/>
  <c r="D127" i="1" s="1"/>
  <c r="G127" i="1" s="1"/>
  <c r="D127" i="11"/>
  <c r="G127" i="11" s="1"/>
  <c r="X136" i="4"/>
  <c r="D135" i="1" s="1"/>
  <c r="G135" i="1" s="1"/>
  <c r="D135" i="11"/>
  <c r="G135" i="11" s="1"/>
  <c r="X144" i="4"/>
  <c r="D143" i="1" s="1"/>
  <c r="G143" i="1" s="1"/>
  <c r="D143" i="11"/>
  <c r="G143" i="11" s="1"/>
  <c r="X150" i="4"/>
  <c r="D149" i="1" s="1"/>
  <c r="G149" i="1" s="1"/>
  <c r="D149" i="11"/>
  <c r="G149" i="11" s="1"/>
  <c r="X116" i="4"/>
  <c r="D115" i="1" s="1"/>
  <c r="G115" i="1" s="1"/>
  <c r="D115" i="11"/>
  <c r="G115" i="11" s="1"/>
  <c r="X81" i="4"/>
  <c r="D80" i="1" s="1"/>
  <c r="G80" i="1" s="1"/>
  <c r="D80" i="11"/>
  <c r="G80" i="11" s="1"/>
  <c r="X89" i="4"/>
  <c r="D88" i="1" s="1"/>
  <c r="G88" i="1" s="1"/>
  <c r="D88" i="11"/>
  <c r="G88" i="11" s="1"/>
  <c r="X97" i="4"/>
  <c r="D96" i="1" s="1"/>
  <c r="G96" i="1" s="1"/>
  <c r="D96" i="11"/>
  <c r="G96" i="11" s="1"/>
  <c r="X105" i="4"/>
  <c r="D104" i="1" s="1"/>
  <c r="G104" i="1" s="1"/>
  <c r="D104" i="11"/>
  <c r="G104" i="11" s="1"/>
  <c r="X113" i="4"/>
  <c r="D112" i="1" s="1"/>
  <c r="G112" i="1" s="1"/>
  <c r="D112" i="11"/>
  <c r="G112" i="11" s="1"/>
  <c r="X121" i="4"/>
  <c r="D120" i="1" s="1"/>
  <c r="G120" i="1" s="1"/>
  <c r="D120" i="11"/>
  <c r="G120" i="11" s="1"/>
  <c r="X129" i="4"/>
  <c r="D128" i="1" s="1"/>
  <c r="G128" i="1" s="1"/>
  <c r="D128" i="11"/>
  <c r="G128" i="11" s="1"/>
  <c r="X137" i="4"/>
  <c r="D136" i="1" s="1"/>
  <c r="G136" i="1" s="1"/>
  <c r="D136" i="11"/>
  <c r="G136" i="11" s="1"/>
  <c r="X145" i="4"/>
  <c r="D144" i="1" s="1"/>
  <c r="G144" i="1" s="1"/>
  <c r="D144" i="11"/>
  <c r="G144" i="11" s="1"/>
  <c r="X151" i="4"/>
  <c r="D150" i="1" s="1"/>
  <c r="G150" i="1" s="1"/>
  <c r="D150" i="11"/>
  <c r="G150" i="11" s="1"/>
  <c r="X7" i="4"/>
  <c r="D6" i="1" s="1"/>
  <c r="G6" i="1" s="1"/>
  <c r="X15" i="4"/>
  <c r="D14" i="1" s="1"/>
  <c r="G14" i="1" s="1"/>
  <c r="X23" i="4"/>
  <c r="D22" i="1" s="1"/>
  <c r="G22" i="1" s="1"/>
  <c r="X31" i="4"/>
  <c r="D30" i="1" s="1"/>
  <c r="G30" i="1" s="1"/>
  <c r="X39" i="4"/>
  <c r="D38" i="1" s="1"/>
  <c r="G38" i="1" s="1"/>
  <c r="X47" i="4"/>
  <c r="D46" i="1" s="1"/>
  <c r="G46" i="1" s="1"/>
  <c r="X55" i="4"/>
  <c r="D54" i="1" s="1"/>
  <c r="G54" i="1" s="1"/>
  <c r="X63" i="4"/>
  <c r="D62" i="1" s="1"/>
  <c r="G62" i="1" s="1"/>
  <c r="X71" i="4"/>
  <c r="D70" i="1" s="1"/>
  <c r="G70" i="1" s="1"/>
  <c r="X78" i="4"/>
  <c r="D77" i="1" s="1"/>
  <c r="G77" i="1" s="1"/>
  <c r="X6" i="4"/>
  <c r="D5" i="1" s="1"/>
  <c r="G5" i="1" s="1"/>
  <c r="X14" i="4"/>
  <c r="D13" i="1" s="1"/>
  <c r="G13" i="1" s="1"/>
  <c r="X22" i="4"/>
  <c r="D21" i="1" s="1"/>
  <c r="G21" i="1" s="1"/>
  <c r="X30" i="4"/>
  <c r="D29" i="1" s="1"/>
  <c r="G29" i="1" s="1"/>
  <c r="X38" i="4"/>
  <c r="D37" i="1" s="1"/>
  <c r="G37" i="1" s="1"/>
  <c r="X46" i="4"/>
  <c r="D45" i="1" s="1"/>
  <c r="G45" i="1" s="1"/>
  <c r="X54" i="4"/>
  <c r="D53" i="1" s="1"/>
  <c r="G53" i="1" s="1"/>
  <c r="X62" i="4"/>
  <c r="D61" i="1" s="1"/>
  <c r="G61" i="1" s="1"/>
  <c r="X70" i="4"/>
  <c r="D69" i="1" s="1"/>
  <c r="G69" i="1" s="1"/>
  <c r="X77" i="4"/>
  <c r="D76" i="1" s="1"/>
  <c r="G76" i="1" s="1"/>
  <c r="X8" i="4"/>
  <c r="D7" i="1" s="1"/>
  <c r="G7" i="1" s="1"/>
  <c r="X24" i="4"/>
  <c r="D23" i="1" s="1"/>
  <c r="G23" i="1" s="1"/>
  <c r="X40" i="4"/>
  <c r="D39" i="1" s="1"/>
  <c r="G39" i="1" s="1"/>
  <c r="X64" i="4"/>
  <c r="D63" i="1" s="1"/>
  <c r="G63" i="1" s="1"/>
  <c r="X9" i="4"/>
  <c r="D8" i="1" s="1"/>
  <c r="G8" i="1" s="1"/>
  <c r="X17" i="4"/>
  <c r="D16" i="1" s="1"/>
  <c r="G16" i="1" s="1"/>
  <c r="X25" i="4"/>
  <c r="D24" i="1" s="1"/>
  <c r="G24" i="1" s="1"/>
  <c r="X33" i="4"/>
  <c r="D32" i="1" s="1"/>
  <c r="G32" i="1" s="1"/>
  <c r="X41" i="4"/>
  <c r="D40" i="1" s="1"/>
  <c r="G40" i="1" s="1"/>
  <c r="X49" i="4"/>
  <c r="D48" i="1" s="1"/>
  <c r="G48" i="1" s="1"/>
  <c r="X57" i="4"/>
  <c r="D56" i="1" s="1"/>
  <c r="G56" i="1" s="1"/>
  <c r="X65" i="4"/>
  <c r="D64" i="1" s="1"/>
  <c r="G64" i="1" s="1"/>
  <c r="X10" i="4"/>
  <c r="D9" i="1" s="1"/>
  <c r="G9" i="1" s="1"/>
  <c r="X18" i="4"/>
  <c r="D17" i="1" s="1"/>
  <c r="G17" i="1" s="1"/>
  <c r="X26" i="4"/>
  <c r="D25" i="1" s="1"/>
  <c r="G25" i="1" s="1"/>
  <c r="X34" i="4"/>
  <c r="D33" i="1" s="1"/>
  <c r="G33" i="1" s="1"/>
  <c r="X42" i="4"/>
  <c r="D41" i="1" s="1"/>
  <c r="G41" i="1" s="1"/>
  <c r="X50" i="4"/>
  <c r="D49" i="1" s="1"/>
  <c r="G49" i="1" s="1"/>
  <c r="X58" i="4"/>
  <c r="D57" i="1" s="1"/>
  <c r="G57" i="1" s="1"/>
  <c r="X66" i="4"/>
  <c r="D65" i="1" s="1"/>
  <c r="G65" i="1" s="1"/>
  <c r="X73" i="4"/>
  <c r="D72" i="1" s="1"/>
  <c r="G72" i="1" s="1"/>
  <c r="X16" i="4"/>
  <c r="D15" i="1" s="1"/>
  <c r="G15" i="1" s="1"/>
  <c r="X32" i="4"/>
  <c r="D31" i="1" s="1"/>
  <c r="G31" i="1" s="1"/>
  <c r="X48" i="4"/>
  <c r="D47" i="1" s="1"/>
  <c r="G47" i="1" s="1"/>
  <c r="X56" i="4"/>
  <c r="D55" i="1" s="1"/>
  <c r="G55" i="1" s="1"/>
  <c r="X72" i="4"/>
  <c r="D71" i="1" s="1"/>
  <c r="G71" i="1" s="1"/>
  <c r="X11" i="4"/>
  <c r="D10" i="1" s="1"/>
  <c r="G10" i="1" s="1"/>
  <c r="X19" i="4"/>
  <c r="D18" i="1" s="1"/>
  <c r="G18" i="1" s="1"/>
  <c r="X27" i="4"/>
  <c r="D26" i="1" s="1"/>
  <c r="G26" i="1" s="1"/>
  <c r="X35" i="4"/>
  <c r="D34" i="1" s="1"/>
  <c r="G34" i="1" s="1"/>
  <c r="X43" i="4"/>
  <c r="D42" i="1" s="1"/>
  <c r="G42" i="1" s="1"/>
  <c r="X51" i="4"/>
  <c r="D50" i="1" s="1"/>
  <c r="G50" i="1" s="1"/>
  <c r="X59" i="4"/>
  <c r="D58" i="1" s="1"/>
  <c r="G58" i="1" s="1"/>
  <c r="X67" i="4"/>
  <c r="D66" i="1" s="1"/>
  <c r="G66" i="1" s="1"/>
  <c r="X74" i="4"/>
  <c r="D73" i="1" s="1"/>
  <c r="G73" i="1" s="1"/>
  <c r="X12" i="4"/>
  <c r="D11" i="1" s="1"/>
  <c r="G11" i="1" s="1"/>
  <c r="X20" i="4"/>
  <c r="D19" i="1" s="1"/>
  <c r="G19" i="1" s="1"/>
  <c r="X28" i="4"/>
  <c r="D27" i="1" s="1"/>
  <c r="G27" i="1" s="1"/>
  <c r="X36" i="4"/>
  <c r="D35" i="1" s="1"/>
  <c r="G35" i="1" s="1"/>
  <c r="X44" i="4"/>
  <c r="D43" i="1" s="1"/>
  <c r="G43" i="1" s="1"/>
  <c r="X52" i="4"/>
  <c r="D51" i="1" s="1"/>
  <c r="G51" i="1" s="1"/>
  <c r="X60" i="4"/>
  <c r="D59" i="1" s="1"/>
  <c r="G59" i="1" s="1"/>
  <c r="X68" i="4"/>
  <c r="D67" i="1" s="1"/>
  <c r="G67" i="1" s="1"/>
  <c r="X75" i="4"/>
  <c r="D74" i="1" s="1"/>
  <c r="G74" i="1" s="1"/>
  <c r="X5" i="4"/>
  <c r="D4" i="1" s="1"/>
  <c r="G4" i="1" s="1"/>
  <c r="X13" i="4"/>
  <c r="D12" i="1" s="1"/>
  <c r="G12" i="1" s="1"/>
  <c r="X21" i="4"/>
  <c r="D20" i="1" s="1"/>
  <c r="G20" i="1" s="1"/>
  <c r="X29" i="4"/>
  <c r="D28" i="1" s="1"/>
  <c r="G28" i="1" s="1"/>
  <c r="X37" i="4"/>
  <c r="D36" i="1" s="1"/>
  <c r="G36" i="1" s="1"/>
  <c r="X45" i="4"/>
  <c r="D44" i="1" s="1"/>
  <c r="G44" i="1" s="1"/>
  <c r="X53" i="4"/>
  <c r="D52" i="1" s="1"/>
  <c r="G52" i="1" s="1"/>
  <c r="X61" i="4"/>
  <c r="D60" i="1" s="1"/>
  <c r="G60" i="1" s="1"/>
  <c r="X69" i="4"/>
  <c r="D68" i="1" s="1"/>
  <c r="G68" i="1" s="1"/>
  <c r="X76" i="4"/>
  <c r="D75" i="1" s="1"/>
  <c r="G75" i="1" s="1"/>
  <c r="D157" i="1" l="1"/>
  <c r="D4" i="8"/>
  <c r="G4" i="8" s="1"/>
</calcChain>
</file>

<file path=xl/sharedStrings.xml><?xml version="1.0" encoding="utf-8"?>
<sst xmlns="http://schemas.openxmlformats.org/spreadsheetml/2006/main" count="2098" uniqueCount="268">
  <si>
    <t>LA code</t>
  </si>
  <si>
    <t>LA name</t>
  </si>
  <si>
    <t>[a]</t>
  </si>
  <si>
    <t>Jan 2021 PTEs</t>
  </si>
  <si>
    <t>[c]</t>
  </si>
  <si>
    <t>May 2021 PTEs</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</si>
  <si>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</si>
  <si>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</si>
  <si>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</si>
  <si>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</si>
  <si>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</si>
  <si>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</si>
  <si>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</si>
  <si>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</si>
  <si>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</si>
  <si>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</si>
  <si>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</si>
  <si>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</si>
  <si>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</si>
  <si>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</si>
  <si>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</si>
  <si>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</si>
  <si>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</si>
  <si>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</si>
  <si>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</si>
  <si>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</si>
  <si>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</si>
  <si>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</si>
  <si>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</si>
  <si>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</si>
  <si>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</si>
  <si>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</si>
  <si>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</si>
  <si>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</si>
  <si>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</si>
  <si>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</si>
  <si>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</si>
  <si>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</si>
  <si>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</si>
  <si>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</si>
  <si>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</si>
  <si>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</si>
  <si>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</si>
  <si>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</si>
  <si>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</si>
  <si>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</si>
  <si>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</si>
  <si>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</si>
  <si>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</si>
  <si>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</si>
  <si>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</si>
  <si>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</si>
  <si>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</si>
  <si>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</si>
  <si>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</si>
  <si>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</si>
  <si>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</si>
  <si>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</si>
  <si>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</si>
  <si>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</si>
  <si>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</si>
  <si>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</si>
  <si>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</si>
  <si>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</si>
  <si>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</si>
  <si>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</si>
  <si>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</si>
  <si>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</si>
  <si>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</si>
  <si>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</si>
  <si>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</si>
  <si>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</si>
  <si>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</si>
  <si>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</si>
  <si>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</si>
  <si>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</si>
  <si>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</si>
  <si>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</si>
  <si>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</si>
  <si>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</si>
  <si>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</si>
  <si>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</si>
  <si>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</si>
  <si>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</si>
  <si>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</si>
  <si>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</si>
  <si>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</si>
  <si>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</si>
  <si>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</si>
  <si>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Bedford</t>
  </si>
  <si>
    <t>Central Bedfordshire</t>
  </si>
  <si>
    <t>Buckinghamshire</t>
  </si>
  <si>
    <t>Milton Keynes</t>
  </si>
  <si>
    <t>Derbyshire</t>
  </si>
  <si>
    <t>Derby</t>
  </si>
  <si>
    <t>Dorset</t>
  </si>
  <si>
    <t>Bournemouth Christchurch and Poole</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</si>
  <si>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</si>
  <si>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</si>
  <si>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</si>
  <si>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</si>
  <si>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</si>
  <si>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</si>
  <si>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</si>
  <si>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</si>
  <si>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</si>
  <si>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</si>
  <si>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</si>
  <si>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</si>
  <si>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</si>
  <si>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</si>
  <si>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</si>
  <si>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</si>
  <si>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</si>
  <si>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</si>
  <si>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</si>
  <si>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</si>
  <si>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</si>
  <si>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</si>
  <si>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</si>
  <si>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</si>
  <si>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</si>
  <si>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</si>
  <si>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</si>
  <si>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</si>
  <si>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</si>
  <si>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</si>
  <si>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</si>
  <si>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</si>
  <si>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</si>
  <si>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</si>
  <si>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</si>
  <si>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</si>
  <si>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</si>
  <si>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</si>
  <si>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</si>
  <si>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</si>
  <si>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</si>
  <si>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</si>
  <si>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</si>
  <si>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</si>
  <si>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</si>
  <si>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</si>
  <si>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</si>
  <si>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</si>
  <si>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</si>
  <si>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</si>
  <si>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</si>
  <si>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</si>
  <si>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</si>
  <si>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</si>
  <si>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</si>
  <si>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</si>
  <si>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</si>
  <si>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</si>
  <si>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Solihul</t>
  </si>
  <si>
    <t>EYPP PTE</t>
  </si>
  <si>
    <t>3-4 Year Old Additional Hours PTE</t>
  </si>
  <si>
    <t>3-4 Year Old Universal Entitlement PTE</t>
  </si>
  <si>
    <t>2 Year Olds PTE</t>
  </si>
  <si>
    <t>EYPP Hours</t>
  </si>
  <si>
    <t>3-4 Year Old Additional Hours Hours</t>
  </si>
  <si>
    <t>3-4 Year Old Universal Entitlement Hours</t>
  </si>
  <si>
    <t>2 Year Olds Hours</t>
  </si>
  <si>
    <t>EYPP Children</t>
  </si>
  <si>
    <t>3-4 Year Old Additional Hours Children</t>
  </si>
  <si>
    <t>3-4 Year Old Universal Entitlement Children</t>
  </si>
  <si>
    <t>2 Year Olds Children</t>
  </si>
  <si>
    <t>LA Name</t>
  </si>
  <si>
    <t>LA Number</t>
  </si>
  <si>
    <t>LA</t>
  </si>
  <si>
    <t>Nursery</t>
  </si>
  <si>
    <t>Primary</t>
  </si>
  <si>
    <t>Secondary</t>
  </si>
  <si>
    <t>All Through</t>
  </si>
  <si>
    <t>All Academies (excluding special and AP, except for 2 year olds, where it's all academies including special and AP)</t>
  </si>
  <si>
    <t>All pupils</t>
  </si>
  <si>
    <t>Pupils aged 3 at 31 March (capped at 15 hours)</t>
  </si>
  <si>
    <t>Pupils in year groups N1 and N2 only aged 4 and above at 31 August (capped at 15 hours)</t>
  </si>
  <si>
    <t>Pupils aged 3 at 31 March</t>
  </si>
  <si>
    <t>Bristol, City of</t>
  </si>
  <si>
    <t>Kingston upon Hull, City of</t>
  </si>
  <si>
    <t>Bournemouth, Christchurch and Poole</t>
  </si>
  <si>
    <t>County Durham</t>
  </si>
  <si>
    <t>Herefordshire, County of</t>
  </si>
  <si>
    <t>North Northamptonshire</t>
  </si>
  <si>
    <t>West Northamptonshire</t>
  </si>
  <si>
    <t>Universal Hours</t>
  </si>
  <si>
    <t>Academies (excluding special and AP)</t>
  </si>
  <si>
    <t>Pupils in year groups N1 and N2 only aged 4 and above at 31 August</t>
  </si>
  <si>
    <t>3 and 4 Year Old Universal Hours PTE</t>
  </si>
  <si>
    <t>3 and 4 Year Old Additional Hours PTE</t>
  </si>
  <si>
    <t>All through schools</t>
  </si>
  <si>
    <t>Pupils aged 2 at 31 December</t>
  </si>
  <si>
    <t>Pupils aged 3 at 31 December (capped at 15 hours)</t>
  </si>
  <si>
    <t>Pupils aged 3 at 31 August but 4 by 31 December (capped at 15 hours)</t>
  </si>
  <si>
    <t>Pupils aged 2 at 31 December meeting at least on of the eligibilty codest criteria</t>
  </si>
  <si>
    <t>Pupils aged 3 at 31 December</t>
  </si>
  <si>
    <t>Pupils aged 3 at 31 August but 4 by 31 December</t>
  </si>
  <si>
    <t>2 Year Olds</t>
  </si>
  <si>
    <t>3 and 4 Year Olds</t>
  </si>
  <si>
    <t>Bournemouth, Christchurch &amp; Poole</t>
  </si>
  <si>
    <t>Kingston Upon Hull, City of</t>
  </si>
  <si>
    <t>St Helens</t>
  </si>
  <si>
    <t>4 year olds (born between 01/01/2016 and 31/08/2016)</t>
  </si>
  <si>
    <t>Age 3 at 31st August but 4 by 31st December 2020 (rising 4s - born between 01/09/2016 and 31/12/2016</t>
  </si>
  <si>
    <t>3 year olds (born between 01/01/2017 and 31/12/2017)</t>
  </si>
  <si>
    <t>3-4 Year Olds</t>
  </si>
  <si>
    <t>4 year olds (born between 01/01/2016 and 31/08/2016</t>
  </si>
  <si>
    <t>Age 3 at 31st August but 4 by 31st December 2020 (rising 4s - born between 01/09/2016 and 31/12/2016)</t>
  </si>
  <si>
    <t xml:space="preserve"> 2 year olds (born between 01/01/2018 and 31/12/2018)</t>
  </si>
  <si>
    <t>EYPP</t>
  </si>
  <si>
    <t>Additional Hours</t>
  </si>
  <si>
    <t>Universal Entitlement</t>
  </si>
  <si>
    <t>AllThrough</t>
  </si>
  <si>
    <t>Special schools 
(including academies)</t>
  </si>
  <si>
    <t>Main Academies 
(excluding special and AP)</t>
  </si>
  <si>
    <t>Univeral entitlement for pupils eligible for EYPP</t>
  </si>
  <si>
    <t>Bedford Borough</t>
  </si>
  <si>
    <t xml:space="preserve">Pupils in year groups N1 and N2 only aged 4 and above at 31 August </t>
  </si>
  <si>
    <t>3 and 4 Year Olds Universal Entitlement</t>
  </si>
  <si>
    <t>3 and 4 Year Olds Additional Hours</t>
  </si>
  <si>
    <t>MNS</t>
  </si>
  <si>
    <t>Early Years Pupil Premium</t>
  </si>
  <si>
    <t>LA Ccode</t>
  </si>
  <si>
    <t>LAName</t>
  </si>
  <si>
    <t>01 Age 2 at 31 December</t>
  </si>
  <si>
    <t>02 Age 3 at 31 December</t>
  </si>
  <si>
    <t>03 Age 3 at 31st August but 4 by 31st December (rising 4s)</t>
  </si>
  <si>
    <t>Pre-LGR 2021 Northamptonshire</t>
  </si>
  <si>
    <t>Oct 2021 PTEs</t>
  </si>
  <si>
    <t>[b]</t>
  </si>
  <si>
    <t>Windsor &amp; Madenhead</t>
  </si>
  <si>
    <t>Blackburn and Darwen</t>
  </si>
  <si>
    <t>Pupils aged 3 at 31 August (capped at 15 hours)</t>
  </si>
  <si>
    <t>Pupils aged 3 at 31 August</t>
  </si>
  <si>
    <t>January 2021 PTEs are a combination of School Census and Early Years Census data. May 2021 and October 2021 PTEs are a combination of School Census and ESFA data collections</t>
  </si>
  <si>
    <t>January 2021 PTEs are a combination of School Census and Early Years Census data. May 2021 and October 2021 PTEs are from the ESFA data collections only</t>
  </si>
  <si>
    <t>January 2021, May 2021 and October 2021 PTEs are all taken from the School Census</t>
  </si>
  <si>
    <t>Financial year 2021-22 PTEs</t>
  </si>
  <si>
    <t>[d]</t>
  </si>
  <si>
    <t>[e] = IF [a] is False then [b] else (5*[c] + 4*[d] + 3*[b])/12</t>
  </si>
  <si>
    <t>Returned Both Summer and Autumn Collections?</t>
  </si>
  <si>
    <t>Dedicated schools grant (DSG): 2021 to 2022 financial year allocations</t>
  </si>
  <si>
    <t>This spreadsheet contains the following worksheets:</t>
  </si>
  <si>
    <t>End of worksheet</t>
  </si>
  <si>
    <t>This file gives details of the calculation of the part-time equivalents (PTEs) used in the early years block of the 2021 to 2022 financial year dedicated schools grant. Please note that Isles of Scilly and City of London are not included within this file.</t>
  </si>
  <si>
    <t>January 2021 School Census</t>
  </si>
  <si>
    <t>January 2021 AP Census</t>
  </si>
  <si>
    <t>January 2021 Early Years Census</t>
  </si>
  <si>
    <t>May 2021 School Census</t>
  </si>
  <si>
    <t>ESFA Summer Collection</t>
  </si>
  <si>
    <t>ESFA Autumn Collection</t>
  </si>
  <si>
    <t>October 2021 School Census</t>
  </si>
  <si>
    <t>Worksheet name</t>
  </si>
  <si>
    <t>Details</t>
  </si>
  <si>
    <t>This tab details the calculation of the PTEs for use in the funding of disadvantaged two years olds.</t>
  </si>
  <si>
    <t>This tab details the calculation of the PTEs for use in the funding of the universal entitlement for three and four year olds.</t>
  </si>
  <si>
    <t>This tab details the calculation of the PTEs for use in the funding of the additional hours for working parents of three and four years olds.</t>
  </si>
  <si>
    <t>This tab details the calculation of the PTEs for use in the funding of the maintained nursery schools supplementary funding (MNS).</t>
  </si>
  <si>
    <t>This tab details the calculation of the PTEs for use in the funding of the early years pupil premium (EYPP).</t>
  </si>
  <si>
    <t>This tab contains PTESs from the October 2021 school census.</t>
  </si>
  <si>
    <t>This tab contains PTEs from the May 2021 school census.</t>
  </si>
  <si>
    <t>This tab contains PTEs from the ESFA's Summer 2021 data collection.</t>
  </si>
  <si>
    <t>This tab contains PTEs from the January 2021 early years census.</t>
  </si>
  <si>
    <t>This tab contains PTEs from the ESFA's Autumn 2021 data collection.</t>
  </si>
  <si>
    <t>This tab contains PTEs from the January 2021 school census.</t>
  </si>
  <si>
    <t>This tab contains PTEs from the January 2021 alternative provision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</si>
</sst>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0_ ;\-#,##0.00\ "/>
    <numFmt numFmtId="167" formatCode="#,##0.0_ ;\-#,##0.0\ "/>
    <numFmt numFmtId="168" formatCode="[$-809]dddd&quot;, &quot;mmmm&quot; &quot;dd&quot;, &quot;yyyy"/>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theme="1"/>
      <name val="Arial"/>
      <family val="2"/>
    </font>
    <font>
      <b/>
      <sz val="10"/>
      <color theme="1"/>
      <name val="Arial"/>
      <family val="2"/>
    </font>
    <font>
      <sz val="10"/>
      <name val="Arial"/>
      <family val="2"/>
    </font>
    <font>
      <b/>
      <sz val="10"/>
      <color rgb="FF000000"/>
      <name val="Arial"/>
      <family val="2"/>
    </font>
    <font>
      <b/>
      <sz val="10"/>
      <name val="Arial"/>
      <family val="2"/>
    </font>
    <font>
      <sz val="10"/>
      <color rgb="FF000000"/>
      <name val="Arial"/>
      <family val="2"/>
    </font>
    <font>
      <b/>
      <sz val="11"/>
      <color rgb="FFFF0000"/>
      <name val="Calibri"/>
      <family val="2"/>
      <scheme val="minor"/>
    </font>
    <font>
      <b/>
      <u/>
      <sz val="12"/>
      <color rgb="FF0B0B0B"/>
      <name val="Arial"/>
      <family val="2"/>
    </font>
    <font>
      <sz val="11"/>
      <color rgb="FF0B0B0B"/>
      <name val="Arial"/>
      <family val="2"/>
    </font>
    <font>
      <sz val="12"/>
      <color rgb="FF000000"/>
      <name val="Arial"/>
      <family val="2"/>
    </font>
    <font>
      <sz val="12"/>
      <color rgb="FF0B0B0B"/>
      <name val="Arial"/>
      <family val="2"/>
    </font>
    <font>
      <b/>
      <sz val="11"/>
      <color rgb="FF0B0B0B"/>
      <name val="Arial"/>
      <family val="2"/>
    </font>
    <font>
      <sz val="11"/>
      <color rgb="FFFFFFFF"/>
      <name val="Arial"/>
      <family val="2"/>
    </font>
    <font>
      <b/>
      <u/>
      <sz val="11"/>
      <color rgb="FF0B0B0B"/>
      <name val="Arial"/>
      <family val="2"/>
    </font>
    <font>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bgColor theme="0" tint="-4.9989318521683403E-2"/>
      </patternFill>
    </fill>
    <fill>
      <patternFill patternType="solid">
        <fgColor theme="9" tint="0.79998168889431442"/>
        <bgColor indexed="64"/>
      </patternFill>
    </fill>
    <fill>
      <patternFill patternType="solid">
        <fgColor rgb="FFFFFFFF"/>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7">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0" fillId="0" borderId="0" applyNumberFormat="0" applyBorder="0" applyProtection="0"/>
    <xf numFmtId="0" fontId="14" fillId="0" borderId="0"/>
    <xf numFmtId="0" fontId="19" fillId="0" borderId="0" applyNumberFormat="0" applyFill="0" applyBorder="0" applyAlignment="0" applyProtection="0"/>
  </cellStyleXfs>
  <cellXfs count="115">
    <xf numFmtId="0" fontId="0" fillId="0" borderId="0" xfId="0"/>
    <xf numFmtId="0" fontId="0" fillId="2" borderId="0" xfId="0" applyFill="1"/>
    <xf numFmtId="164" fontId="2" fillId="2" borderId="1" xfId="1" applyNumberFormat="1"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4" borderId="1" xfId="0" applyFont="1" applyFill="1" applyBorder="1" applyAlignment="1">
      <alignment horizont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165" fontId="0" fillId="0" borderId="0" xfId="0" applyNumberFormat="1"/>
    <xf numFmtId="165" fontId="0" fillId="5" borderId="1" xfId="0" applyNumberFormat="1" applyFill="1" applyBorder="1" applyAlignment="1">
      <alignment vertical="center" wrapText="1"/>
    </xf>
    <xf numFmtId="0" fontId="0" fillId="5" borderId="1" xfId="0" applyFill="1" applyBorder="1" applyAlignment="1">
      <alignment vertical="center" wrapText="1"/>
    </xf>
    <xf numFmtId="0" fontId="0" fillId="0" borderId="1" xfId="0" applyNumberFormat="1" applyBorder="1" applyAlignment="1">
      <alignment horizontal="left"/>
    </xf>
    <xf numFmtId="0" fontId="0" fillId="0" borderId="1" xfId="0" applyBorder="1"/>
    <xf numFmtId="3" fontId="0" fillId="0" borderId="1" xfId="0" applyNumberFormat="1" applyBorder="1"/>
    <xf numFmtId="0" fontId="5" fillId="5" borderId="1" xfId="0" applyFont="1" applyFill="1" applyBorder="1" applyAlignment="1">
      <alignment horizontal="center"/>
    </xf>
    <xf numFmtId="0" fontId="5" fillId="5" borderId="1" xfId="0" applyFont="1" applyFill="1" applyBorder="1" applyAlignment="1">
      <alignment horizontal="center" wrapText="1"/>
    </xf>
    <xf numFmtId="0" fontId="7" fillId="5" borderId="1" xfId="0" applyFont="1" applyFill="1" applyBorder="1" applyAlignment="1">
      <alignment horizontal="center" wrapText="1"/>
    </xf>
    <xf numFmtId="3" fontId="0" fillId="6" borderId="1" xfId="0" applyNumberFormat="1" applyFill="1" applyBorder="1"/>
    <xf numFmtId="3" fontId="0" fillId="7" borderId="1" xfId="0" applyNumberFormat="1" applyFill="1" applyBorder="1"/>
    <xf numFmtId="4" fontId="0" fillId="5" borderId="1" xfId="0" applyNumberFormat="1" applyFill="1" applyBorder="1" applyAlignment="1">
      <alignment horizontal="centerContinuous" vertical="center" wrapText="1"/>
    </xf>
    <xf numFmtId="4" fontId="0" fillId="5" borderId="1" xfId="0" applyNumberFormat="1" applyFill="1" applyBorder="1" applyAlignment="1">
      <alignment vertical="center" wrapText="1"/>
    </xf>
    <xf numFmtId="165" fontId="0" fillId="0" borderId="1" xfId="0" applyNumberFormat="1" applyBorder="1"/>
    <xf numFmtId="0" fontId="0" fillId="7" borderId="1" xfId="0" applyFill="1" applyBorder="1"/>
    <xf numFmtId="4" fontId="0" fillId="0" borderId="0" xfId="0" applyNumberFormat="1"/>
    <xf numFmtId="4" fontId="0" fillId="7" borderId="1" xfId="0" applyNumberFormat="1" applyFill="1" applyBorder="1"/>
    <xf numFmtId="4" fontId="0" fillId="0" borderId="1" xfId="0" applyNumberFormat="1" applyBorder="1"/>
    <xf numFmtId="0" fontId="0" fillId="5" borderId="1" xfId="0" applyFill="1" applyBorder="1" applyAlignment="1">
      <alignment vertical="center"/>
    </xf>
    <xf numFmtId="4" fontId="0" fillId="5" borderId="5" xfId="0" applyNumberFormat="1" applyFill="1" applyBorder="1" applyAlignment="1">
      <alignment horizontal="centerContinuous"/>
    </xf>
    <xf numFmtId="4" fontId="0" fillId="5" borderId="4" xfId="0" applyNumberFormat="1" applyFill="1" applyBorder="1" applyAlignment="1">
      <alignment horizontal="centerContinuous"/>
    </xf>
    <xf numFmtId="4" fontId="0" fillId="5" borderId="3" xfId="0" applyNumberFormat="1" applyFill="1" applyBorder="1" applyAlignment="1">
      <alignment horizontal="centerContinuous"/>
    </xf>
    <xf numFmtId="0" fontId="0" fillId="0" borderId="1" xfId="0" applyBorder="1" applyAlignment="1">
      <alignment horizontal="center"/>
    </xf>
    <xf numFmtId="166" fontId="4" fillId="2" borderId="1" xfId="1" applyNumberFormat="1" applyFont="1" applyFill="1" applyBorder="1" applyAlignment="1">
      <alignment horizontal="right"/>
    </xf>
    <xf numFmtId="1" fontId="0" fillId="0" borderId="0" xfId="0" applyNumberFormat="1"/>
    <xf numFmtId="1" fontId="0" fillId="5" borderId="1" xfId="0" applyNumberFormat="1" applyFill="1" applyBorder="1" applyAlignment="1">
      <alignment vertical="center" wrapText="1"/>
    </xf>
    <xf numFmtId="1" fontId="0" fillId="0" borderId="1" xfId="0" applyNumberFormat="1" applyBorder="1" applyAlignment="1">
      <alignment horizontal="left"/>
    </xf>
    <xf numFmtId="165" fontId="0" fillId="7" borderId="1" xfId="0" applyNumberFormat="1" applyFill="1" applyBorder="1"/>
    <xf numFmtId="0" fontId="0" fillId="5" borderId="4" xfId="0" applyFill="1" applyBorder="1" applyAlignment="1">
      <alignment horizontal="centerContinuous"/>
    </xf>
    <xf numFmtId="0" fontId="0" fillId="5" borderId="5" xfId="0" applyFill="1" applyBorder="1" applyAlignment="1">
      <alignment horizontal="centerContinuous"/>
    </xf>
    <xf numFmtId="0" fontId="3" fillId="5" borderId="3" xfId="0" applyFont="1" applyFill="1" applyBorder="1" applyAlignment="1">
      <alignment horizontal="centerContinuous"/>
    </xf>
    <xf numFmtId="0" fontId="3" fillId="5" borderId="4" xfId="0" applyFont="1" applyFill="1" applyBorder="1" applyAlignment="1">
      <alignment horizontal="centerContinuous"/>
    </xf>
    <xf numFmtId="0" fontId="3" fillId="5" borderId="5" xfId="0" applyFont="1" applyFill="1" applyBorder="1" applyAlignment="1">
      <alignment horizontal="centerContinuous"/>
    </xf>
    <xf numFmtId="4" fontId="3" fillId="5" borderId="1" xfId="0" applyNumberFormat="1" applyFont="1" applyFill="1" applyBorder="1" applyAlignment="1">
      <alignment horizontal="centerContinuous" vertical="center" wrapText="1"/>
    </xf>
    <xf numFmtId="165" fontId="4" fillId="2" borderId="1" xfId="1" applyNumberFormat="1" applyFont="1" applyFill="1" applyBorder="1" applyAlignment="1"/>
    <xf numFmtId="165" fontId="0" fillId="2" borderId="1" xfId="1" applyNumberFormat="1" applyFont="1" applyFill="1" applyBorder="1" applyAlignment="1"/>
    <xf numFmtId="167" fontId="0" fillId="2" borderId="1" xfId="1" applyNumberFormat="1" applyFont="1" applyFill="1" applyBorder="1" applyAlignment="1">
      <alignment horizontal="right"/>
    </xf>
    <xf numFmtId="0" fontId="6" fillId="5" borderId="3" xfId="0" applyFont="1" applyFill="1" applyBorder="1" applyAlignment="1">
      <alignment horizontal="center" wrapText="1"/>
    </xf>
    <xf numFmtId="0" fontId="0" fillId="0" borderId="1" xfId="0" applyFill="1" applyBorder="1"/>
    <xf numFmtId="0" fontId="3" fillId="5" borderId="3" xfId="0" applyNumberFormat="1" applyFont="1" applyFill="1" applyBorder="1" applyAlignment="1">
      <alignment horizontal="centerContinuous"/>
    </xf>
    <xf numFmtId="0" fontId="3" fillId="5" borderId="4" xfId="0" applyNumberFormat="1" applyFont="1" applyFill="1" applyBorder="1" applyAlignment="1">
      <alignment horizontal="centerContinuous"/>
    </xf>
    <xf numFmtId="0" fontId="3" fillId="5" borderId="5" xfId="0" applyNumberFormat="1" applyFont="1" applyFill="1" applyBorder="1" applyAlignment="1">
      <alignment horizontal="centerContinuous"/>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0" fillId="0" borderId="0" xfId="0" applyAlignment="1">
      <alignment vertical="center"/>
    </xf>
    <xf numFmtId="0" fontId="10" fillId="5" borderId="4"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11" fillId="2" borderId="0" xfId="0" applyFont="1" applyFill="1"/>
    <xf numFmtId="166" fontId="0" fillId="2" borderId="0" xfId="0" applyNumberFormat="1" applyFill="1"/>
    <xf numFmtId="0" fontId="5" fillId="5" borderId="1" xfId="0" applyFont="1" applyFill="1" applyBorder="1" applyAlignment="1">
      <alignment horizontal="center"/>
    </xf>
    <xf numFmtId="0" fontId="0" fillId="0" borderId="0" xfId="0" applyAlignment="1">
      <alignment horizontal="left"/>
    </xf>
    <xf numFmtId="165" fontId="0" fillId="6" borderId="1" xfId="0" applyNumberFormat="1" applyFill="1" applyBorder="1"/>
    <xf numFmtId="0" fontId="6" fillId="5" borderId="1" xfId="0" applyFont="1" applyFill="1" applyBorder="1" applyAlignment="1">
      <alignment horizontal="center" wrapText="1"/>
    </xf>
    <xf numFmtId="3" fontId="0" fillId="0" borderId="1" xfId="0" applyNumberFormat="1" applyFill="1" applyBorder="1"/>
    <xf numFmtId="165" fontId="0" fillId="0" borderId="1" xfId="0" applyNumberFormat="1" applyFill="1" applyBorder="1"/>
    <xf numFmtId="0" fontId="12" fillId="8" borderId="0" xfId="4" applyFont="1" applyFill="1" applyProtection="1">
      <protection hidden="1"/>
    </xf>
    <xf numFmtId="0" fontId="13" fillId="8" borderId="0" xfId="4" applyFont="1" applyFill="1" applyProtection="1">
      <protection hidden="1"/>
    </xf>
    <xf numFmtId="0" fontId="15" fillId="8" borderId="0" xfId="5" applyFont="1" applyFill="1"/>
    <xf numFmtId="0" fontId="13" fillId="8" borderId="0" xfId="4" applyFont="1" applyFill="1" applyAlignment="1" applyProtection="1">
      <alignment vertical="top"/>
      <protection hidden="1"/>
    </xf>
    <xf numFmtId="0" fontId="15" fillId="8" borderId="0" xfId="5" applyFont="1" applyFill="1" applyAlignment="1">
      <alignment vertical="top"/>
    </xf>
    <xf numFmtId="0" fontId="13" fillId="8" borderId="0" xfId="4" applyFont="1" applyFill="1" applyAlignment="1" applyProtection="1">
      <alignment vertical="top" wrapText="1"/>
      <protection hidden="1"/>
    </xf>
    <xf numFmtId="0" fontId="13" fillId="8" borderId="0" xfId="4" applyFont="1" applyFill="1" applyAlignment="1" applyProtection="1">
      <alignment horizontal="left" vertical="top"/>
      <protection hidden="1"/>
    </xf>
    <xf numFmtId="0" fontId="13" fillId="8" borderId="0" xfId="4" applyFont="1" applyFill="1" applyAlignment="1" applyProtection="1">
      <alignment horizontal="left" vertical="top" wrapText="1"/>
      <protection hidden="1"/>
    </xf>
    <xf numFmtId="0" fontId="16" fillId="8" borderId="0" xfId="4" applyFont="1" applyFill="1" applyAlignment="1" applyProtection="1">
      <alignment horizontal="left" vertical="top"/>
      <protection hidden="1"/>
    </xf>
    <xf numFmtId="0" fontId="17" fillId="8" borderId="0" xfId="5" applyFont="1" applyFill="1" applyAlignment="1">
      <alignment vertical="top"/>
    </xf>
    <xf numFmtId="0" fontId="18" fillId="8" borderId="0" xfId="4" applyFont="1" applyFill="1" applyAlignment="1" applyProtection="1">
      <alignment vertical="top"/>
      <protection hidden="1"/>
    </xf>
    <xf numFmtId="0" fontId="18" fillId="8" borderId="0" xfId="4" applyFont="1" applyFill="1" applyAlignment="1" applyProtection="1">
      <alignment horizontal="left" vertical="top" wrapText="1"/>
      <protection hidden="1"/>
    </xf>
    <xf numFmtId="0" fontId="20" fillId="8" borderId="0" xfId="6" applyFont="1" applyFill="1" applyAlignment="1" applyProtection="1">
      <alignment vertical="top"/>
      <protection hidden="1"/>
    </xf>
    <xf numFmtId="168" fontId="13" fillId="8" borderId="0" xfId="4" applyNumberFormat="1" applyFont="1" applyFill="1" applyAlignment="1" applyProtection="1">
      <alignment horizontal="left" vertical="top"/>
      <protection hidden="1"/>
    </xf>
    <xf numFmtId="165" fontId="3" fillId="5" borderId="6" xfId="0" applyNumberFormat="1" applyFont="1" applyFill="1" applyBorder="1" applyAlignment="1">
      <alignment horizontal="center" vertical="center" wrapText="1"/>
    </xf>
    <xf numFmtId="165" fontId="3" fillId="5" borderId="7" xfId="0" applyNumberFormat="1" applyFont="1" applyFill="1" applyBorder="1" applyAlignment="1">
      <alignment horizontal="center"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8" fillId="5" borderId="2"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0" fontId="10" fillId="5" borderId="3" xfId="0" applyFont="1" applyFill="1" applyBorder="1" applyAlignment="1">
      <alignment horizontal="center" wrapText="1"/>
    </xf>
    <xf numFmtId="0" fontId="10" fillId="5" borderId="4" xfId="0" applyFont="1" applyFill="1" applyBorder="1" applyAlignment="1">
      <alignment horizontal="center" wrapText="1"/>
    </xf>
    <xf numFmtId="0" fontId="10" fillId="5" borderId="5" xfId="0" applyFont="1" applyFill="1" applyBorder="1" applyAlignment="1">
      <alignment horizontal="center" wrapText="1"/>
    </xf>
    <xf numFmtId="0" fontId="8" fillId="5" borderId="8" xfId="3" applyFont="1" applyFill="1" applyBorder="1" applyAlignment="1">
      <alignment horizontal="center" wrapText="1"/>
    </xf>
    <xf numFmtId="0" fontId="8" fillId="5" borderId="9" xfId="3" applyFont="1" applyFill="1" applyBorder="1" applyAlignment="1">
      <alignment horizontal="center" wrapText="1"/>
    </xf>
    <xf numFmtId="0" fontId="8" fillId="5" borderId="10" xfId="3" applyFont="1" applyFill="1" applyBorder="1" applyAlignment="1">
      <alignment horizontal="center" wrapText="1"/>
    </xf>
    <xf numFmtId="0" fontId="8" fillId="5" borderId="11" xfId="3" applyFont="1" applyFill="1" applyBorder="1" applyAlignment="1">
      <alignment horizontal="center" wrapText="1"/>
    </xf>
    <xf numFmtId="0" fontId="8" fillId="5" borderId="12" xfId="3" applyFont="1" applyFill="1" applyBorder="1" applyAlignment="1">
      <alignment horizontal="center" wrapText="1"/>
    </xf>
    <xf numFmtId="0" fontId="9" fillId="5" borderId="12" xfId="3" applyFont="1" applyFill="1" applyBorder="1" applyAlignment="1">
      <alignment horizontal="center" wrapText="1"/>
    </xf>
    <xf numFmtId="0" fontId="8" fillId="5" borderId="13" xfId="3" applyFont="1" applyFill="1" applyBorder="1" applyAlignment="1">
      <alignment horizontal="center" wrapText="1"/>
    </xf>
    <xf numFmtId="0" fontId="5" fillId="5" borderId="1" xfId="0" applyFont="1" applyFill="1" applyBorder="1" applyAlignment="1">
      <alignment horizontal="center"/>
    </xf>
    <xf numFmtId="0" fontId="6" fillId="5" borderId="1" xfId="0" applyFont="1" applyFill="1" applyBorder="1" applyAlignment="1">
      <alignment horizontal="center"/>
    </xf>
    <xf numFmtId="0" fontId="0" fillId="5" borderId="1" xfId="0" applyFill="1" applyBorder="1" applyAlignment="1">
      <alignment horizontal="center"/>
    </xf>
    <xf numFmtId="0" fontId="0" fillId="5" borderId="1" xfId="0" applyFill="1" applyBorder="1"/>
    <xf numFmtId="0" fontId="6" fillId="5" borderId="1" xfId="0" applyFont="1" applyFill="1" applyBorder="1" applyAlignment="1">
      <alignment horizontal="center" wrapText="1"/>
    </xf>
    <xf numFmtId="0" fontId="0" fillId="5" borderId="1" xfId="0" applyFill="1" applyBorder="1" applyAlignment="1">
      <alignment horizontal="center" wrapText="1"/>
    </xf>
    <xf numFmtId="0" fontId="5" fillId="5" borderId="1" xfId="0" applyFont="1" applyFill="1" applyBorder="1" applyAlignment="1">
      <alignment horizontal="center" vertical="center"/>
    </xf>
  </cellXfs>
  <cellStyles count="7">
    <cellStyle name="%" xfId="4" xr:uid="{F243C192-C23E-48AF-8263-FBA00E6C46DE}"/>
    <cellStyle name="Comma" xfId="1" builtinId="3"/>
    <cellStyle name="Comma 2" xfId="2" xr:uid="{25659C3F-AEB9-4616-B3A5-AF0ABC406900}"/>
    <cellStyle name="Hyperlink" xfId="6" builtinId="8"/>
    <cellStyle name="Normal" xfId="0" builtinId="0"/>
    <cellStyle name="Normal 2" xfId="5" xr:uid="{3FF65DD4-D7F8-4FC3-9326-EF5A8618FB93}"/>
    <cellStyle name="style1462458034603" xfId="3" xr:uid="{DDBFF796-F8B6-407C-A3EA-F6841F1406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20638</xdr:colOff>
      <xdr:row>0</xdr:row>
      <xdr:rowOff>512768</xdr:rowOff>
    </xdr:from>
    <xdr:ext cx="2870201" cy="1397002"/>
    <xdr:pic>
      <xdr:nvPicPr>
        <xdr:cNvPr id="2" name="Picture 2" descr="Education and Skills Funding Agency logo" title="Education and Skills Funding Agency">
          <a:extLst>
            <a:ext uri="{FF2B5EF4-FFF2-40B4-BE49-F238E27FC236}">
              <a16:creationId xmlns:a16="http://schemas.microsoft.com/office/drawing/2014/main" id="{4EB6364A-C7A0-4828-8A9F-A2A9C05557D6}"/>
            </a:ext>
          </a:extLst>
        </xdr:cNvPr>
        <xdr:cNvPicPr>
          <a:picLocks noChangeAspect="1"/>
        </xdr:cNvPicPr>
      </xdr:nvPicPr>
      <xdr:blipFill>
        <a:blip xmlns:r="http://schemas.openxmlformats.org/officeDocument/2006/relationships" r:embed="rId1"/>
        <a:stretch>
          <a:fillRect/>
        </a:stretch>
      </xdr:blipFill>
      <xdr:spPr>
        <a:xfrm>
          <a:off x="401638" y="512768"/>
          <a:ext cx="2870201" cy="1397002"/>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20p01-fs-03\sarc\Dedicated%20Schools%20Grant\2020-21%20Allocations\DSG%20allocations\Models\Third\Main%20Model\07%20November%202021\2020-21%20DSG%20Third%20Model%20v1%20Nov%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Assumptions"/>
      <sheetName val="Nov Summariser"/>
      <sheetName val="Jan 20 - Schools Census"/>
      <sheetName val="Jan 19 - Schools Census"/>
      <sheetName val="Jan 20 - Schools Census EYPP"/>
      <sheetName val="Jan 19 - Schools Census EYPP"/>
      <sheetName val="Jan 20 - EY Census"/>
      <sheetName val="Jan 19 - EY Census"/>
      <sheetName val="Jan 20 - EYPP"/>
      <sheetName val="Jan 19 - EYPP"/>
      <sheetName val="Jan 20 - AP Census"/>
      <sheetName val="Jan 19 - AP Census"/>
      <sheetName val="Oct 19 - School Census"/>
      <sheetName val="Oct 19 - HN School Census"/>
      <sheetName val="Jan 19 - HN AP Census"/>
      <sheetName val="Recoupment"/>
      <sheetName val="Schools Block Data"/>
      <sheetName val="HNData"/>
      <sheetName val="High Needs Data"/>
      <sheetName val="Schools Block"/>
      <sheetName val="Central School Services Block"/>
      <sheetName val="Disadvantaged 2 Year Olds"/>
      <sheetName val="Universal Hours (3-4)"/>
      <sheetName val="Additional Hours"/>
      <sheetName val="EYPP"/>
      <sheetName val="MNSS"/>
      <sheetName val="Early Years Block"/>
      <sheetName val="3 and 4YO 2020-21 rates"/>
      <sheetName val="Sheet1"/>
      <sheetName val="Sheet2"/>
      <sheetName val="Sheet3"/>
      <sheetName val="High Needs Block"/>
      <sheetName val="Final Out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January 2020 and January 2021 PTEs are a combination of School Census and Early Years Census data. May 2021 PTEs are from the ESFA Summer data collection only</v>
          </cell>
        </row>
      </sheetData>
      <sheetData sheetId="24">
        <row r="1">
          <cell r="B1" t="str">
            <v>January 2020 and January 2021 PTEs are a combination of School Census and Early Years Census data. May 2021 PTEs are a combination of the May 2021 School Census and the ESFA Summer data collection</v>
          </cell>
        </row>
        <row r="127">
          <cell r="F127">
            <v>21685.338941999998</v>
          </cell>
        </row>
      </sheetData>
      <sheetData sheetId="25">
        <row r="1">
          <cell r="B1" t="str">
            <v>January 2020 and January 2021 PTEs are a combination of School Census and Early Years Census data. May 2021 PTEs are a combination of the May 2021 School Census and the ESFA Summer data collection</v>
          </cell>
        </row>
      </sheetData>
      <sheetData sheetId="26">
        <row r="1">
          <cell r="B1" t="str">
            <v>January 2020 and January 2021 PTEs are a combination of School Census and Early Years Census data. May 2021 PTEs are from the ESFA Summer data collection only</v>
          </cell>
        </row>
      </sheetData>
      <sheetData sheetId="27">
        <row r="1">
          <cell r="B1" t="str">
            <v>January 2020, January 2021 and May 2021 PTEs are all taken from the School Census</v>
          </cell>
        </row>
      </sheetData>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679C1-F691-45E5-A2B6-9C76EB0ADDDF}">
  <sheetPr codeName="Sheet13">
    <tabColor theme="8" tint="0.59999389629810485"/>
  </sheetPr>
  <dimension ref="A1:AJ19"/>
  <sheetViews>
    <sheetView tabSelected="1" workbookViewId="0">
      <selection activeCell="A2" sqref="A2"/>
    </sheetView>
  </sheetViews>
  <sheetFormatPr defaultColWidth="0" defaultRowHeight="0" customHeight="1" zeroHeight="1" x14ac:dyDescent="0.25"/>
  <cols>
    <col min="1" max="1" width="5.7109375" style="71" customWidth="1"/>
    <col min="2" max="3" width="40.7109375" style="71" customWidth="1"/>
    <col min="4" max="20" width="11.42578125" style="71" customWidth="1"/>
    <col min="21" max="36" width="0" style="71" hidden="1" customWidth="1"/>
    <col min="37" max="37" width="11.42578125" style="71" hidden="1" customWidth="1"/>
    <col min="38" max="16384" width="11.42578125" style="71" hidden="1"/>
  </cols>
  <sheetData>
    <row r="1" spans="1:34" s="70" customFormat="1" ht="206.25" customHeight="1" x14ac:dyDescent="0.25">
      <c r="A1" s="72"/>
      <c r="B1" s="68" t="s">
        <v>243</v>
      </c>
      <c r="C1" s="68"/>
      <c r="D1" s="68"/>
      <c r="E1" s="68"/>
      <c r="F1" s="68"/>
      <c r="G1" s="68"/>
      <c r="H1" s="68"/>
      <c r="I1" s="68"/>
      <c r="J1" s="68"/>
      <c r="K1" s="68"/>
      <c r="L1" s="68"/>
      <c r="M1" s="68"/>
      <c r="N1" s="68"/>
      <c r="O1" s="68"/>
      <c r="P1" s="68"/>
      <c r="Q1" s="68"/>
      <c r="R1" s="68"/>
      <c r="S1" s="68"/>
      <c r="T1" s="68"/>
      <c r="U1" s="69"/>
      <c r="V1" s="69"/>
      <c r="W1" s="69"/>
      <c r="X1" s="69"/>
      <c r="Y1" s="69"/>
      <c r="Z1" s="69"/>
      <c r="AA1" s="69"/>
      <c r="AB1" s="69"/>
      <c r="AC1" s="69"/>
      <c r="AD1" s="69"/>
      <c r="AE1" s="69"/>
      <c r="AF1" s="69"/>
      <c r="AG1" s="69"/>
      <c r="AH1" s="69"/>
    </row>
    <row r="2" spans="1:34" s="72" customFormat="1" ht="22.5" customHeight="1" x14ac:dyDescent="0.25">
      <c r="B2" s="71" t="s">
        <v>246</v>
      </c>
      <c r="C2" s="73"/>
      <c r="D2" s="73"/>
      <c r="E2" s="73"/>
      <c r="F2" s="73"/>
      <c r="G2" s="73"/>
      <c r="H2" s="73"/>
      <c r="I2" s="73"/>
      <c r="J2" s="73"/>
      <c r="K2" s="73"/>
      <c r="L2" s="73"/>
      <c r="M2" s="73"/>
      <c r="N2" s="73"/>
      <c r="O2" s="73"/>
      <c r="P2" s="73"/>
      <c r="Q2" s="73"/>
      <c r="R2" s="73"/>
      <c r="S2" s="73"/>
      <c r="T2" s="73"/>
      <c r="U2" s="71"/>
      <c r="V2" s="71"/>
      <c r="W2" s="71"/>
      <c r="X2" s="71"/>
      <c r="Y2" s="71"/>
      <c r="Z2" s="71"/>
      <c r="AA2" s="71"/>
      <c r="AB2" s="71"/>
      <c r="AC2" s="71"/>
      <c r="AD2" s="71"/>
      <c r="AE2" s="71"/>
      <c r="AF2" s="71"/>
      <c r="AG2" s="71"/>
      <c r="AH2" s="71"/>
    </row>
    <row r="3" spans="1:34" s="72" customFormat="1" ht="16.350000000000001" customHeight="1" x14ac:dyDescent="0.25">
      <c r="B3" s="71" t="s">
        <v>244</v>
      </c>
      <c r="C3" s="71"/>
      <c r="D3" s="71"/>
      <c r="E3" s="71"/>
      <c r="F3" s="71"/>
      <c r="G3" s="71"/>
      <c r="H3" s="71"/>
      <c r="I3" s="71"/>
      <c r="J3" s="71"/>
      <c r="K3" s="71"/>
      <c r="L3" s="71"/>
      <c r="M3" s="71"/>
      <c r="N3" s="71"/>
      <c r="O3" s="74"/>
      <c r="P3" s="71"/>
      <c r="Q3" s="71"/>
      <c r="R3" s="71"/>
      <c r="S3" s="71"/>
      <c r="T3" s="71"/>
      <c r="U3" s="71"/>
      <c r="V3" s="71"/>
      <c r="W3" s="71"/>
      <c r="X3" s="71"/>
      <c r="Y3" s="71"/>
      <c r="Z3" s="71"/>
      <c r="AA3" s="71"/>
      <c r="AB3" s="71"/>
      <c r="AC3" s="71"/>
      <c r="AD3" s="71"/>
      <c r="AE3" s="71"/>
      <c r="AF3" s="71"/>
      <c r="AG3" s="71"/>
      <c r="AH3" s="71"/>
    </row>
    <row r="4" spans="1:34" s="72" customFormat="1" ht="16.350000000000001" customHeight="1" x14ac:dyDescent="0.25">
      <c r="B4" s="71"/>
      <c r="C4" s="71"/>
      <c r="D4" s="71"/>
      <c r="E4" s="71"/>
      <c r="F4" s="71"/>
      <c r="G4" s="71"/>
      <c r="H4" s="71"/>
      <c r="I4" s="71"/>
      <c r="J4" s="71"/>
      <c r="K4" s="71"/>
      <c r="L4" s="71"/>
      <c r="M4" s="71"/>
      <c r="N4" s="71"/>
      <c r="O4" s="74"/>
      <c r="P4" s="71"/>
      <c r="Q4" s="71"/>
      <c r="R4" s="71"/>
      <c r="S4" s="71"/>
      <c r="T4" s="71"/>
      <c r="U4" s="71"/>
      <c r="V4" s="71"/>
      <c r="W4" s="71"/>
      <c r="X4" s="71"/>
      <c r="Y4" s="71"/>
      <c r="Z4" s="71"/>
      <c r="AA4" s="71"/>
      <c r="AB4" s="71"/>
      <c r="AC4" s="71"/>
      <c r="AD4" s="71"/>
      <c r="AE4" s="71"/>
      <c r="AF4" s="71"/>
      <c r="AG4" s="71"/>
      <c r="AH4" s="71"/>
    </row>
    <row r="5" spans="1:34" s="72" customFormat="1" ht="16.350000000000001" customHeight="1" x14ac:dyDescent="0.25">
      <c r="B5" s="78" t="s">
        <v>254</v>
      </c>
      <c r="C5" s="79" t="s">
        <v>255</v>
      </c>
      <c r="D5" s="75"/>
      <c r="E5" s="75"/>
      <c r="F5" s="75"/>
      <c r="G5" s="75"/>
      <c r="H5" s="75"/>
      <c r="I5" s="75"/>
      <c r="J5" s="75"/>
      <c r="K5" s="75"/>
      <c r="L5" s="75"/>
      <c r="M5" s="75"/>
      <c r="N5" s="75"/>
      <c r="O5" s="71"/>
      <c r="P5" s="71"/>
      <c r="Q5" s="71"/>
      <c r="R5" s="71"/>
      <c r="S5" s="71"/>
      <c r="T5" s="71"/>
      <c r="U5" s="71"/>
      <c r="V5" s="71"/>
      <c r="W5" s="71"/>
      <c r="X5" s="71"/>
      <c r="Y5" s="71"/>
      <c r="Z5" s="71"/>
      <c r="AA5" s="71"/>
      <c r="AB5" s="71"/>
      <c r="AC5" s="71"/>
      <c r="AD5" s="71"/>
      <c r="AE5" s="71"/>
      <c r="AF5" s="71"/>
      <c r="AG5" s="71"/>
      <c r="AH5" s="71"/>
    </row>
    <row r="6" spans="1:34" s="72" customFormat="1" ht="16.350000000000001" customHeight="1" x14ac:dyDescent="0.25">
      <c r="B6" s="80" t="s">
        <v>199</v>
      </c>
      <c r="C6" s="74" t="s">
        <v>256</v>
      </c>
      <c r="D6" s="76"/>
      <c r="E6" s="76"/>
      <c r="F6" s="76"/>
      <c r="G6" s="76"/>
      <c r="H6" s="76"/>
      <c r="I6" s="76"/>
      <c r="J6" s="76"/>
      <c r="K6" s="76"/>
      <c r="L6" s="76"/>
      <c r="M6" s="76"/>
      <c r="N6" s="76"/>
      <c r="O6" s="71"/>
      <c r="P6" s="76"/>
      <c r="Q6" s="76"/>
      <c r="R6" s="76"/>
      <c r="S6" s="76"/>
      <c r="T6" s="76"/>
      <c r="U6" s="71"/>
      <c r="V6" s="73"/>
      <c r="W6" s="73"/>
      <c r="X6" s="73"/>
      <c r="Y6" s="73"/>
      <c r="Z6" s="73"/>
      <c r="AA6" s="73"/>
      <c r="AB6" s="73"/>
      <c r="AC6" s="73"/>
      <c r="AD6" s="73"/>
      <c r="AE6" s="73"/>
      <c r="AF6" s="73"/>
      <c r="AG6" s="73"/>
      <c r="AH6" s="73"/>
    </row>
    <row r="7" spans="1:34" s="72" customFormat="1" ht="16.350000000000001" customHeight="1" x14ac:dyDescent="0.25">
      <c r="B7" s="80" t="s">
        <v>213</v>
      </c>
      <c r="C7" s="74" t="s">
        <v>257</v>
      </c>
      <c r="D7" s="71"/>
      <c r="E7" s="71"/>
      <c r="F7" s="71"/>
      <c r="G7" s="71"/>
      <c r="H7" s="71"/>
      <c r="I7" s="71"/>
      <c r="J7" s="71"/>
      <c r="K7" s="71"/>
      <c r="L7" s="71"/>
      <c r="M7" s="71"/>
      <c r="N7" s="71"/>
      <c r="O7" s="76"/>
      <c r="P7" s="71"/>
      <c r="Q7" s="71"/>
      <c r="R7" s="71"/>
      <c r="S7" s="71"/>
      <c r="T7" s="71"/>
      <c r="U7" s="71"/>
      <c r="V7" s="71"/>
      <c r="W7" s="71"/>
      <c r="X7" s="71"/>
      <c r="Y7" s="71"/>
      <c r="Z7" s="71"/>
      <c r="AA7" s="71"/>
      <c r="AB7" s="71"/>
      <c r="AC7" s="71"/>
      <c r="AD7" s="71"/>
      <c r="AE7" s="71"/>
      <c r="AF7" s="71"/>
      <c r="AG7" s="71"/>
      <c r="AH7" s="71"/>
    </row>
    <row r="8" spans="1:34" s="72" customFormat="1" ht="16.350000000000001" customHeight="1" x14ac:dyDescent="0.25">
      <c r="B8" s="80" t="s">
        <v>212</v>
      </c>
      <c r="C8" s="74" t="s">
        <v>258</v>
      </c>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row>
    <row r="9" spans="1:34" s="72" customFormat="1" ht="16.350000000000001" customHeight="1" x14ac:dyDescent="0.25">
      <c r="B9" s="80" t="s">
        <v>211</v>
      </c>
      <c r="C9" s="74" t="s">
        <v>260</v>
      </c>
      <c r="D9" s="71"/>
      <c r="E9" s="71"/>
      <c r="F9" s="71"/>
      <c r="G9" s="71"/>
      <c r="H9" s="71"/>
      <c r="I9" s="71"/>
      <c r="J9" s="71"/>
      <c r="K9" s="71"/>
      <c r="L9" s="71"/>
      <c r="M9" s="71"/>
      <c r="N9" s="71"/>
      <c r="O9" s="71"/>
      <c r="P9" s="71"/>
      <c r="Q9" s="71"/>
      <c r="R9" s="71"/>
      <c r="S9" s="71"/>
      <c r="T9" s="71"/>
      <c r="U9" s="71"/>
      <c r="V9" s="73"/>
      <c r="W9" s="73"/>
      <c r="X9" s="73"/>
      <c r="Y9" s="73"/>
      <c r="Z9" s="73"/>
      <c r="AA9" s="73"/>
      <c r="AB9" s="73"/>
      <c r="AC9" s="73"/>
      <c r="AD9" s="73"/>
      <c r="AE9" s="73"/>
      <c r="AF9" s="73"/>
      <c r="AG9" s="73"/>
      <c r="AH9" s="73"/>
    </row>
    <row r="10" spans="1:34" s="72" customFormat="1" ht="16.350000000000001" customHeight="1" x14ac:dyDescent="0.25">
      <c r="B10" s="80" t="s">
        <v>222</v>
      </c>
      <c r="C10" s="74" t="s">
        <v>259</v>
      </c>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row>
    <row r="11" spans="1:34" s="72" customFormat="1" ht="16.350000000000001" customHeight="1" x14ac:dyDescent="0.25">
      <c r="B11" s="80" t="s">
        <v>247</v>
      </c>
      <c r="C11" s="71" t="s">
        <v>266</v>
      </c>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row>
    <row r="12" spans="1:34" s="72" customFormat="1" ht="16.350000000000001" customHeight="1" x14ac:dyDescent="0.25">
      <c r="B12" s="80" t="s">
        <v>248</v>
      </c>
      <c r="C12" s="71" t="s">
        <v>267</v>
      </c>
      <c r="D12" s="71"/>
      <c r="E12" s="71"/>
      <c r="F12" s="71"/>
      <c r="G12" s="71"/>
      <c r="H12" s="71"/>
      <c r="I12" s="71"/>
      <c r="J12" s="71"/>
      <c r="K12" s="71"/>
      <c r="L12" s="71"/>
      <c r="M12" s="71"/>
      <c r="N12" s="71"/>
      <c r="O12" s="71"/>
      <c r="P12" s="71"/>
      <c r="Q12" s="71"/>
      <c r="R12" s="71"/>
      <c r="S12" s="71"/>
      <c r="T12" s="71"/>
      <c r="U12" s="71"/>
      <c r="V12" s="73"/>
      <c r="W12" s="73"/>
      <c r="X12" s="73"/>
      <c r="Y12" s="73"/>
      <c r="Z12" s="73"/>
      <c r="AA12" s="73"/>
      <c r="AB12" s="73"/>
      <c r="AC12" s="73"/>
      <c r="AD12" s="73"/>
      <c r="AE12" s="73"/>
      <c r="AF12" s="73"/>
      <c r="AG12" s="73"/>
      <c r="AH12" s="71"/>
    </row>
    <row r="13" spans="1:34" s="72" customFormat="1" ht="16.350000000000001" customHeight="1" x14ac:dyDescent="0.25">
      <c r="B13" s="80" t="s">
        <v>249</v>
      </c>
      <c r="C13" s="71" t="s">
        <v>264</v>
      </c>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34" s="72" customFormat="1" ht="16.350000000000001" customHeight="1" x14ac:dyDescent="0.25">
      <c r="B14" s="80" t="s">
        <v>250</v>
      </c>
      <c r="C14" s="71" t="s">
        <v>262</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34" s="72" customFormat="1" ht="16.350000000000001" customHeight="1" x14ac:dyDescent="0.25">
      <c r="B15" s="80" t="s">
        <v>253</v>
      </c>
      <c r="C15" s="71" t="s">
        <v>261</v>
      </c>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row>
    <row r="16" spans="1:34" s="72" customFormat="1" ht="16.350000000000001" customHeight="1" x14ac:dyDescent="0.25">
      <c r="B16" s="80" t="s">
        <v>251</v>
      </c>
      <c r="C16" s="81" t="s">
        <v>263</v>
      </c>
      <c r="D16" s="73"/>
      <c r="E16" s="73"/>
      <c r="F16" s="73"/>
      <c r="G16" s="73"/>
      <c r="H16" s="73"/>
      <c r="I16" s="73"/>
      <c r="J16" s="73"/>
      <c r="K16" s="73"/>
      <c r="L16" s="73"/>
      <c r="M16" s="73"/>
      <c r="N16" s="73"/>
      <c r="O16" s="71"/>
      <c r="P16" s="73"/>
      <c r="Q16" s="73"/>
      <c r="R16" s="73"/>
      <c r="S16" s="73"/>
      <c r="T16" s="73"/>
      <c r="U16" s="71"/>
      <c r="V16" s="71"/>
      <c r="W16" s="71"/>
      <c r="X16" s="71"/>
      <c r="Y16" s="71"/>
      <c r="Z16" s="71"/>
      <c r="AA16" s="71"/>
      <c r="AB16" s="71"/>
      <c r="AC16" s="71"/>
      <c r="AD16" s="71"/>
      <c r="AE16" s="71"/>
      <c r="AF16" s="71"/>
      <c r="AG16" s="71"/>
      <c r="AH16" s="71"/>
    </row>
    <row r="17" spans="1:34" s="72" customFormat="1" ht="16.350000000000001" customHeight="1" x14ac:dyDescent="0.25">
      <c r="B17" s="80" t="s">
        <v>252</v>
      </c>
      <c r="C17" s="71" t="s">
        <v>265</v>
      </c>
      <c r="D17" s="71"/>
      <c r="E17" s="71"/>
      <c r="F17" s="71"/>
      <c r="G17" s="71"/>
      <c r="H17" s="71"/>
      <c r="I17" s="71"/>
      <c r="J17" s="71"/>
      <c r="K17" s="71"/>
      <c r="L17" s="71"/>
      <c r="M17" s="71"/>
      <c r="N17" s="71"/>
      <c r="O17" s="73"/>
      <c r="P17" s="71"/>
      <c r="Q17" s="71"/>
      <c r="R17" s="71"/>
      <c r="S17" s="71"/>
      <c r="T17" s="71"/>
      <c r="U17" s="71"/>
      <c r="V17" s="71"/>
      <c r="W17" s="71"/>
      <c r="X17" s="71"/>
      <c r="Y17" s="71"/>
      <c r="Z17" s="71"/>
      <c r="AA17" s="71"/>
      <c r="AB17" s="71"/>
      <c r="AC17" s="71"/>
      <c r="AD17" s="71"/>
      <c r="AE17" s="71"/>
      <c r="AF17" s="71"/>
      <c r="AG17" s="71"/>
      <c r="AH17" s="71"/>
    </row>
    <row r="18" spans="1:34" s="72" customFormat="1" ht="16.350000000000001" customHeight="1" x14ac:dyDescent="0.25">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row>
    <row r="19" spans="1:34" s="72" customFormat="1" ht="16.350000000000001" customHeight="1" x14ac:dyDescent="0.25">
      <c r="A19" s="77" t="s">
        <v>245</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row>
  </sheetData>
  <hyperlinks>
    <hyperlink ref="B6" location="'2 Year Olds'!A1" display="2 Year Olds" xr:uid="{2C6B98FD-7D20-4B32-8703-41FD436E853D}"/>
    <hyperlink ref="B7" location="'Universal Entitlement'!A1" display="Universal Entitlement" xr:uid="{2F17DF02-2DDA-43FC-BB0A-A76271C54271}"/>
    <hyperlink ref="B8" location="'Additional Hours'!A1" display="Additional Hours" xr:uid="{48792580-1B17-4BF3-BE3C-7B749D296F59}"/>
    <hyperlink ref="B9" location="EYPP!A1" display="EYPP" xr:uid="{C6D72A87-FE12-4026-BEFD-6059FF362EB6}"/>
    <hyperlink ref="B10" location="MNS!A1" display="MNS" xr:uid="{2719E652-38AB-4757-8D0E-9B0C884C4E1E}"/>
    <hyperlink ref="B11" location="'January 2021 School Census'!A1" display="January 2021 School Census" xr:uid="{8AD6F991-7CC8-4F8C-BEAC-2783C9903078}"/>
    <hyperlink ref="B12" location="'January 2021 AP Census'!A1" display="January 2021 AP Census" xr:uid="{AE0679E9-B85A-4DAE-8C55-223E8416A4BA}"/>
    <hyperlink ref="B13" location="'January 21 Early Years Census'!A1" display="January 2021 Early Years Census" xr:uid="{16FC051D-132D-4877-AF9C-E10FF4B9D89A}"/>
    <hyperlink ref="B14" location="'May 2021 School Census'!A1" display="May 2021 School Census" xr:uid="{0FAC595B-6CC1-4885-97C6-228125D30BEB}"/>
    <hyperlink ref="B15" location="'October 2021 School Census'!A1" display="October 2021 School Census" xr:uid="{08001839-5CC1-4111-A55B-68290113EB83}"/>
    <hyperlink ref="B16" location="'ESFA Summer Collection'!A1" display="ESFA Summer Collection" xr:uid="{B30E8832-3804-48BA-B79A-226DB76CEABB}"/>
    <hyperlink ref="B17" location="'ESFA Autumn Collection'!A1" display="ESFA Autumn Collection" xr:uid="{72DC61C8-FB8A-4D48-80A2-7EDD8AA36C58}"/>
  </hyperlinks>
  <printOptions horizontalCentered="1"/>
  <pageMargins left="0.25" right="0.25" top="0.25" bottom="0.25" header="0" footer="0"/>
  <pageSetup paperSize="0" scale="51" fitToWidth="0" fitToHeight="0" orientation="landscape"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0F84-B04F-46C0-B1C3-2D78BF86D613}">
  <sheetPr codeName="Sheet10">
    <tabColor theme="9" tint="0.59999389629810485"/>
  </sheetPr>
  <dimension ref="A1:Y154"/>
  <sheetViews>
    <sheetView showGridLines="0" workbookViewId="0">
      <pane xSplit="2" ySplit="4" topLeftCell="C5" activePane="bottomRight" state="frozen"/>
      <selection activeCell="E27" sqref="E27"/>
      <selection pane="topRight" activeCell="E27" sqref="E27"/>
      <selection pane="bottomLeft" activeCell="E27" sqref="E27"/>
      <selection pane="bottomRight"/>
    </sheetView>
  </sheetViews>
  <sheetFormatPr defaultRowHeight="15" x14ac:dyDescent="0.25"/>
  <cols>
    <col min="2" max="2" width="37.7109375" customWidth="1"/>
  </cols>
  <sheetData>
    <row r="1" spans="1:25" x14ac:dyDescent="0.25">
      <c r="C1" s="47" t="s">
        <v>187</v>
      </c>
      <c r="D1" s="48"/>
      <c r="E1" s="48"/>
      <c r="F1" s="48"/>
      <c r="G1" s="48"/>
      <c r="H1" s="48"/>
      <c r="I1" s="48"/>
      <c r="J1" s="48"/>
      <c r="K1" s="48"/>
      <c r="L1" s="49"/>
      <c r="O1" s="38" t="s">
        <v>212</v>
      </c>
      <c r="P1" s="36"/>
      <c r="Q1" s="36"/>
      <c r="R1" s="36"/>
      <c r="S1" s="36"/>
      <c r="T1" s="36"/>
      <c r="U1" s="36"/>
      <c r="V1" s="36"/>
      <c r="W1" s="36"/>
      <c r="X1" s="37"/>
    </row>
    <row r="2" spans="1:25" x14ac:dyDescent="0.25">
      <c r="A2" s="108" t="s">
        <v>170</v>
      </c>
      <c r="B2" s="14"/>
      <c r="C2" s="109" t="s">
        <v>171</v>
      </c>
      <c r="D2" s="110"/>
      <c r="E2" s="109" t="s">
        <v>172</v>
      </c>
      <c r="F2" s="110"/>
      <c r="G2" s="109" t="s">
        <v>173</v>
      </c>
      <c r="H2" s="111"/>
      <c r="I2" s="109" t="s">
        <v>174</v>
      </c>
      <c r="J2" s="109"/>
      <c r="K2" s="112" t="s">
        <v>175</v>
      </c>
      <c r="L2" s="113"/>
      <c r="M2" s="112" t="s">
        <v>190</v>
      </c>
      <c r="N2" s="45"/>
      <c r="O2" s="87" t="s">
        <v>171</v>
      </c>
      <c r="P2" s="89"/>
      <c r="Q2" s="88" t="s">
        <v>172</v>
      </c>
      <c r="R2" s="89"/>
      <c r="S2" s="88" t="s">
        <v>173</v>
      </c>
      <c r="T2" s="89"/>
      <c r="U2" s="88" t="s">
        <v>174</v>
      </c>
      <c r="V2" s="89"/>
      <c r="W2" s="91" t="s">
        <v>188</v>
      </c>
      <c r="X2" s="92"/>
      <c r="Y2" s="112" t="s">
        <v>191</v>
      </c>
    </row>
    <row r="3" spans="1:25" x14ac:dyDescent="0.25">
      <c r="A3" s="108"/>
      <c r="B3" s="14"/>
      <c r="C3" s="108" t="s">
        <v>176</v>
      </c>
      <c r="D3" s="110"/>
      <c r="E3" s="108" t="s">
        <v>176</v>
      </c>
      <c r="F3" s="110"/>
      <c r="G3" s="108" t="s">
        <v>176</v>
      </c>
      <c r="H3" s="111"/>
      <c r="I3" s="108" t="s">
        <v>176</v>
      </c>
      <c r="J3" s="111"/>
      <c r="K3" s="108" t="s">
        <v>176</v>
      </c>
      <c r="L3" s="110"/>
      <c r="M3" s="112"/>
      <c r="N3" s="45"/>
      <c r="O3" s="84"/>
      <c r="P3" s="86"/>
      <c r="Q3" s="85"/>
      <c r="R3" s="86"/>
      <c r="S3" s="85"/>
      <c r="T3" s="86"/>
      <c r="U3" s="85"/>
      <c r="V3" s="86"/>
      <c r="W3" s="85"/>
      <c r="X3" s="86"/>
      <c r="Y3" s="112"/>
    </row>
    <row r="4" spans="1:25" ht="141" customHeight="1" x14ac:dyDescent="0.25">
      <c r="A4" s="108"/>
      <c r="B4" s="14" t="s">
        <v>168</v>
      </c>
      <c r="C4" s="15" t="s">
        <v>177</v>
      </c>
      <c r="D4" s="16" t="s">
        <v>178</v>
      </c>
      <c r="E4" s="15" t="s">
        <v>179</v>
      </c>
      <c r="F4" s="16" t="s">
        <v>178</v>
      </c>
      <c r="G4" s="15" t="s">
        <v>177</v>
      </c>
      <c r="H4" s="16" t="s">
        <v>178</v>
      </c>
      <c r="I4" s="15" t="s">
        <v>177</v>
      </c>
      <c r="J4" s="16" t="s">
        <v>178</v>
      </c>
      <c r="K4" s="15" t="s">
        <v>177</v>
      </c>
      <c r="L4" s="16" t="s">
        <v>178</v>
      </c>
      <c r="M4" s="112"/>
      <c r="N4" s="65" t="s">
        <v>222</v>
      </c>
      <c r="O4" s="15" t="s">
        <v>179</v>
      </c>
      <c r="P4" s="15" t="s">
        <v>189</v>
      </c>
      <c r="Q4" s="15" t="s">
        <v>179</v>
      </c>
      <c r="R4" s="15" t="s">
        <v>189</v>
      </c>
      <c r="S4" s="15" t="s">
        <v>179</v>
      </c>
      <c r="T4" s="15" t="s">
        <v>189</v>
      </c>
      <c r="U4" s="15" t="s">
        <v>179</v>
      </c>
      <c r="V4" s="15" t="s">
        <v>189</v>
      </c>
      <c r="W4" s="15" t="s">
        <v>179</v>
      </c>
      <c r="X4" s="15" t="s">
        <v>189</v>
      </c>
      <c r="Y4" s="112"/>
    </row>
    <row r="5" spans="1:25" x14ac:dyDescent="0.25">
      <c r="A5" s="11">
        <v>202</v>
      </c>
      <c r="B5" s="12" t="s">
        <v>6</v>
      </c>
      <c r="C5" s="13">
        <v>82</v>
      </c>
      <c r="D5" s="13">
        <v>1</v>
      </c>
      <c r="E5" s="13">
        <v>885</v>
      </c>
      <c r="F5" s="13">
        <v>10</v>
      </c>
      <c r="G5" s="13">
        <v>0</v>
      </c>
      <c r="H5" s="13">
        <v>0</v>
      </c>
      <c r="I5" s="13">
        <v>0</v>
      </c>
      <c r="J5" s="13">
        <v>0</v>
      </c>
      <c r="K5" s="13">
        <v>26</v>
      </c>
      <c r="L5" s="13">
        <v>0</v>
      </c>
      <c r="M5" s="18">
        <f t="shared" ref="M5:M36" si="0">SUM(C5:L5)</f>
        <v>1004</v>
      </c>
      <c r="N5" s="18">
        <f t="shared" ref="N5:N68" si="1">C5+D5</f>
        <v>83</v>
      </c>
      <c r="O5" s="17">
        <v>20</v>
      </c>
      <c r="P5" s="17">
        <v>0</v>
      </c>
      <c r="Q5" s="17">
        <v>223</v>
      </c>
      <c r="R5" s="17">
        <v>4</v>
      </c>
      <c r="S5" s="17">
        <v>0</v>
      </c>
      <c r="T5" s="17">
        <v>0</v>
      </c>
      <c r="U5" s="17">
        <v>0</v>
      </c>
      <c r="V5" s="17">
        <v>0</v>
      </c>
      <c r="W5" s="17">
        <v>9</v>
      </c>
      <c r="X5" s="17">
        <v>0</v>
      </c>
      <c r="Y5" s="18">
        <f t="shared" ref="Y5:Y36" si="2">SUM(O5:X5)</f>
        <v>256</v>
      </c>
    </row>
    <row r="6" spans="1:25" x14ac:dyDescent="0.25">
      <c r="A6" s="11">
        <v>203</v>
      </c>
      <c r="B6" s="12" t="s">
        <v>7</v>
      </c>
      <c r="C6" s="13">
        <v>551</v>
      </c>
      <c r="D6" s="13">
        <v>5</v>
      </c>
      <c r="E6" s="13">
        <v>1554</v>
      </c>
      <c r="F6" s="13">
        <v>7</v>
      </c>
      <c r="G6" s="13">
        <v>0</v>
      </c>
      <c r="H6" s="13">
        <v>0</v>
      </c>
      <c r="I6" s="13">
        <v>51</v>
      </c>
      <c r="J6" s="13">
        <v>0</v>
      </c>
      <c r="K6" s="13">
        <v>726</v>
      </c>
      <c r="L6" s="13">
        <v>1</v>
      </c>
      <c r="M6" s="18">
        <f t="shared" si="0"/>
        <v>2895</v>
      </c>
      <c r="N6" s="18">
        <f t="shared" si="1"/>
        <v>556</v>
      </c>
      <c r="O6" s="17">
        <v>176</v>
      </c>
      <c r="P6" s="17">
        <v>2</v>
      </c>
      <c r="Q6" s="17">
        <v>299</v>
      </c>
      <c r="R6" s="17">
        <v>3</v>
      </c>
      <c r="S6" s="17">
        <v>0</v>
      </c>
      <c r="T6" s="17">
        <v>0</v>
      </c>
      <c r="U6" s="17">
        <v>0</v>
      </c>
      <c r="V6" s="17">
        <v>0</v>
      </c>
      <c r="W6" s="17">
        <v>137</v>
      </c>
      <c r="X6" s="17">
        <v>0</v>
      </c>
      <c r="Y6" s="18">
        <f t="shared" si="2"/>
        <v>617</v>
      </c>
    </row>
    <row r="7" spans="1:25" x14ac:dyDescent="0.25">
      <c r="A7" s="11">
        <v>204</v>
      </c>
      <c r="B7" s="12" t="s">
        <v>8</v>
      </c>
      <c r="C7" s="13">
        <v>170</v>
      </c>
      <c r="D7" s="13">
        <v>2</v>
      </c>
      <c r="E7" s="13">
        <v>1705</v>
      </c>
      <c r="F7" s="13">
        <v>9</v>
      </c>
      <c r="G7" s="13">
        <v>0</v>
      </c>
      <c r="H7" s="13">
        <v>0</v>
      </c>
      <c r="I7" s="13">
        <v>0</v>
      </c>
      <c r="J7" s="13">
        <v>0</v>
      </c>
      <c r="K7" s="13">
        <v>89</v>
      </c>
      <c r="L7" s="13">
        <v>0</v>
      </c>
      <c r="M7" s="18">
        <f t="shared" si="0"/>
        <v>1975</v>
      </c>
      <c r="N7" s="18">
        <f t="shared" si="1"/>
        <v>172</v>
      </c>
      <c r="O7" s="17">
        <v>55.8</v>
      </c>
      <c r="P7" s="17">
        <v>1</v>
      </c>
      <c r="Q7" s="17">
        <v>530</v>
      </c>
      <c r="R7" s="17">
        <v>3</v>
      </c>
      <c r="S7" s="17">
        <v>0</v>
      </c>
      <c r="T7" s="17">
        <v>0</v>
      </c>
      <c r="U7" s="17">
        <v>0</v>
      </c>
      <c r="V7" s="17">
        <v>0</v>
      </c>
      <c r="W7" s="17">
        <v>18</v>
      </c>
      <c r="X7" s="17">
        <v>0</v>
      </c>
      <c r="Y7" s="18">
        <f t="shared" si="2"/>
        <v>607.79999999999995</v>
      </c>
    </row>
    <row r="8" spans="1:25" x14ac:dyDescent="0.25">
      <c r="A8" s="11">
        <v>205</v>
      </c>
      <c r="B8" s="12" t="s">
        <v>9</v>
      </c>
      <c r="C8" s="13">
        <v>264</v>
      </c>
      <c r="D8" s="13">
        <v>6</v>
      </c>
      <c r="E8" s="13">
        <v>623.66666600000008</v>
      </c>
      <c r="F8" s="13">
        <v>9</v>
      </c>
      <c r="G8" s="13">
        <v>0</v>
      </c>
      <c r="H8" s="13">
        <v>0</v>
      </c>
      <c r="I8" s="13">
        <v>0</v>
      </c>
      <c r="J8" s="13">
        <v>0</v>
      </c>
      <c r="K8" s="13">
        <v>236</v>
      </c>
      <c r="L8" s="13">
        <v>3</v>
      </c>
      <c r="M8" s="18">
        <f t="shared" si="0"/>
        <v>1141.6666660000001</v>
      </c>
      <c r="N8" s="18">
        <f t="shared" si="1"/>
        <v>270</v>
      </c>
      <c r="O8" s="17">
        <v>86</v>
      </c>
      <c r="P8" s="17">
        <v>0</v>
      </c>
      <c r="Q8" s="17">
        <v>160.19999999999999</v>
      </c>
      <c r="R8" s="17">
        <v>1</v>
      </c>
      <c r="S8" s="17">
        <v>0</v>
      </c>
      <c r="T8" s="17">
        <v>0</v>
      </c>
      <c r="U8" s="17">
        <v>0</v>
      </c>
      <c r="V8" s="17">
        <v>0</v>
      </c>
      <c r="W8" s="17">
        <v>42</v>
      </c>
      <c r="X8" s="17">
        <v>0</v>
      </c>
      <c r="Y8" s="18">
        <f t="shared" si="2"/>
        <v>289.2</v>
      </c>
    </row>
    <row r="9" spans="1:25" x14ac:dyDescent="0.25">
      <c r="A9" s="11">
        <v>206</v>
      </c>
      <c r="B9" s="12" t="s">
        <v>10</v>
      </c>
      <c r="C9" s="13">
        <v>190</v>
      </c>
      <c r="D9" s="13">
        <v>1</v>
      </c>
      <c r="E9" s="13">
        <v>1434</v>
      </c>
      <c r="F9" s="13">
        <v>19</v>
      </c>
      <c r="G9" s="13">
        <v>0</v>
      </c>
      <c r="H9" s="13">
        <v>0</v>
      </c>
      <c r="I9" s="13">
        <v>0</v>
      </c>
      <c r="J9" s="13">
        <v>0</v>
      </c>
      <c r="K9" s="13">
        <v>57</v>
      </c>
      <c r="L9" s="13">
        <v>2</v>
      </c>
      <c r="M9" s="18">
        <f t="shared" si="0"/>
        <v>1703</v>
      </c>
      <c r="N9" s="18">
        <f t="shared" si="1"/>
        <v>191</v>
      </c>
      <c r="O9" s="17">
        <v>71</v>
      </c>
      <c r="P9" s="17">
        <v>0</v>
      </c>
      <c r="Q9" s="17">
        <v>398.999999</v>
      </c>
      <c r="R9" s="17">
        <v>3</v>
      </c>
      <c r="S9" s="17">
        <v>0</v>
      </c>
      <c r="T9" s="17">
        <v>0</v>
      </c>
      <c r="U9" s="17">
        <v>0</v>
      </c>
      <c r="V9" s="17">
        <v>0</v>
      </c>
      <c r="W9" s="17">
        <v>12</v>
      </c>
      <c r="X9" s="17">
        <v>0</v>
      </c>
      <c r="Y9" s="18">
        <f t="shared" si="2"/>
        <v>484.999999</v>
      </c>
    </row>
    <row r="10" spans="1:25" x14ac:dyDescent="0.25">
      <c r="A10" s="11">
        <v>207</v>
      </c>
      <c r="B10" s="12" t="s">
        <v>11</v>
      </c>
      <c r="C10" s="13">
        <v>196.8</v>
      </c>
      <c r="D10" s="13">
        <v>15</v>
      </c>
      <c r="E10" s="13">
        <v>353</v>
      </c>
      <c r="F10" s="13">
        <v>3</v>
      </c>
      <c r="G10" s="13">
        <v>0</v>
      </c>
      <c r="H10" s="13">
        <v>0</v>
      </c>
      <c r="I10" s="13">
        <v>0</v>
      </c>
      <c r="J10" s="13">
        <v>0</v>
      </c>
      <c r="K10" s="13">
        <v>55</v>
      </c>
      <c r="L10" s="13">
        <v>0</v>
      </c>
      <c r="M10" s="18">
        <f t="shared" si="0"/>
        <v>622.79999999999995</v>
      </c>
      <c r="N10" s="18">
        <f t="shared" si="1"/>
        <v>211.8</v>
      </c>
      <c r="O10" s="17">
        <v>51.6</v>
      </c>
      <c r="P10" s="17">
        <v>2</v>
      </c>
      <c r="Q10" s="17">
        <v>88</v>
      </c>
      <c r="R10" s="17">
        <v>0</v>
      </c>
      <c r="S10" s="17">
        <v>0</v>
      </c>
      <c r="T10" s="17">
        <v>0</v>
      </c>
      <c r="U10" s="17">
        <v>0</v>
      </c>
      <c r="V10" s="17">
        <v>0</v>
      </c>
      <c r="W10" s="17">
        <v>12</v>
      </c>
      <c r="X10" s="17">
        <v>0</v>
      </c>
      <c r="Y10" s="18">
        <f t="shared" si="2"/>
        <v>153.6</v>
      </c>
    </row>
    <row r="11" spans="1:25" x14ac:dyDescent="0.25">
      <c r="A11" s="11">
        <v>208</v>
      </c>
      <c r="B11" s="12" t="s">
        <v>12</v>
      </c>
      <c r="C11" s="13">
        <v>443</v>
      </c>
      <c r="D11" s="13">
        <v>3</v>
      </c>
      <c r="E11" s="13">
        <v>1575.5</v>
      </c>
      <c r="F11" s="13">
        <v>9</v>
      </c>
      <c r="G11" s="13">
        <v>0</v>
      </c>
      <c r="H11" s="13">
        <v>0</v>
      </c>
      <c r="I11" s="13">
        <v>66</v>
      </c>
      <c r="J11" s="13">
        <v>0</v>
      </c>
      <c r="K11" s="13">
        <v>124</v>
      </c>
      <c r="L11" s="13">
        <v>0</v>
      </c>
      <c r="M11" s="18">
        <f t="shared" si="0"/>
        <v>2220.5</v>
      </c>
      <c r="N11" s="18">
        <f t="shared" si="1"/>
        <v>446</v>
      </c>
      <c r="O11" s="17">
        <v>153.466667</v>
      </c>
      <c r="P11" s="17">
        <v>1</v>
      </c>
      <c r="Q11" s="17">
        <v>457.16666699999996</v>
      </c>
      <c r="R11" s="17">
        <v>3</v>
      </c>
      <c r="S11" s="17">
        <v>0</v>
      </c>
      <c r="T11" s="17">
        <v>0</v>
      </c>
      <c r="U11" s="17">
        <v>22</v>
      </c>
      <c r="V11" s="17">
        <v>0</v>
      </c>
      <c r="W11" s="17">
        <v>37.066666999999995</v>
      </c>
      <c r="X11" s="17">
        <v>0</v>
      </c>
      <c r="Y11" s="18">
        <f t="shared" si="2"/>
        <v>673.70000099999993</v>
      </c>
    </row>
    <row r="12" spans="1:25" x14ac:dyDescent="0.25">
      <c r="A12" s="11">
        <v>209</v>
      </c>
      <c r="B12" s="12" t="s">
        <v>13</v>
      </c>
      <c r="C12" s="13">
        <v>196</v>
      </c>
      <c r="D12" s="13">
        <v>13</v>
      </c>
      <c r="E12" s="13">
        <v>1593.8</v>
      </c>
      <c r="F12" s="13">
        <v>19</v>
      </c>
      <c r="G12" s="13">
        <v>0</v>
      </c>
      <c r="H12" s="13">
        <v>0</v>
      </c>
      <c r="I12" s="13">
        <v>34</v>
      </c>
      <c r="J12" s="13">
        <v>2</v>
      </c>
      <c r="K12" s="13">
        <v>174</v>
      </c>
      <c r="L12" s="13">
        <v>1</v>
      </c>
      <c r="M12" s="18">
        <f t="shared" si="0"/>
        <v>2032.8</v>
      </c>
      <c r="N12" s="18">
        <f t="shared" si="1"/>
        <v>209</v>
      </c>
      <c r="O12" s="17">
        <v>65</v>
      </c>
      <c r="P12" s="17">
        <v>10</v>
      </c>
      <c r="Q12" s="17">
        <v>515.66667000000007</v>
      </c>
      <c r="R12" s="17">
        <v>6</v>
      </c>
      <c r="S12" s="17">
        <v>0</v>
      </c>
      <c r="T12" s="17">
        <v>0</v>
      </c>
      <c r="U12" s="17">
        <v>10</v>
      </c>
      <c r="V12" s="17">
        <v>0</v>
      </c>
      <c r="W12" s="17">
        <v>32</v>
      </c>
      <c r="X12" s="17">
        <v>0</v>
      </c>
      <c r="Y12" s="18">
        <f t="shared" si="2"/>
        <v>638.66667000000007</v>
      </c>
    </row>
    <row r="13" spans="1:25" x14ac:dyDescent="0.25">
      <c r="A13" s="11">
        <v>210</v>
      </c>
      <c r="B13" s="12" t="s">
        <v>14</v>
      </c>
      <c r="C13" s="13">
        <v>501</v>
      </c>
      <c r="D13" s="13">
        <v>6</v>
      </c>
      <c r="E13" s="13">
        <v>1504.615333</v>
      </c>
      <c r="F13" s="13">
        <v>10</v>
      </c>
      <c r="G13" s="13">
        <v>0</v>
      </c>
      <c r="H13" s="13">
        <v>0</v>
      </c>
      <c r="I13" s="13">
        <v>0</v>
      </c>
      <c r="J13" s="13">
        <v>0</v>
      </c>
      <c r="K13" s="13">
        <v>348</v>
      </c>
      <c r="L13" s="13">
        <v>5</v>
      </c>
      <c r="M13" s="18">
        <f t="shared" si="0"/>
        <v>2374.6153329999997</v>
      </c>
      <c r="N13" s="18">
        <f t="shared" si="1"/>
        <v>507</v>
      </c>
      <c r="O13" s="17">
        <v>140</v>
      </c>
      <c r="P13" s="17">
        <v>3</v>
      </c>
      <c r="Q13" s="17">
        <v>366.600008</v>
      </c>
      <c r="R13" s="17">
        <v>0</v>
      </c>
      <c r="S13" s="17">
        <v>0</v>
      </c>
      <c r="T13" s="17">
        <v>0</v>
      </c>
      <c r="U13" s="17">
        <v>0</v>
      </c>
      <c r="V13" s="17">
        <v>0</v>
      </c>
      <c r="W13" s="17">
        <v>78</v>
      </c>
      <c r="X13" s="17">
        <v>1</v>
      </c>
      <c r="Y13" s="18">
        <f t="shared" si="2"/>
        <v>588.600008</v>
      </c>
    </row>
    <row r="14" spans="1:25" x14ac:dyDescent="0.25">
      <c r="A14" s="11">
        <v>211</v>
      </c>
      <c r="B14" s="12" t="s">
        <v>15</v>
      </c>
      <c r="C14" s="13">
        <v>561</v>
      </c>
      <c r="D14" s="13">
        <v>1</v>
      </c>
      <c r="E14" s="13">
        <v>2238</v>
      </c>
      <c r="F14" s="13">
        <v>5</v>
      </c>
      <c r="G14" s="13">
        <v>0</v>
      </c>
      <c r="H14" s="13">
        <v>0</v>
      </c>
      <c r="I14" s="13">
        <v>0</v>
      </c>
      <c r="J14" s="13">
        <v>0</v>
      </c>
      <c r="K14" s="13">
        <v>421</v>
      </c>
      <c r="L14" s="13">
        <v>3</v>
      </c>
      <c r="M14" s="18">
        <f t="shared" si="0"/>
        <v>3229</v>
      </c>
      <c r="N14" s="18">
        <f t="shared" si="1"/>
        <v>562</v>
      </c>
      <c r="O14" s="17">
        <v>175</v>
      </c>
      <c r="P14" s="17">
        <v>0</v>
      </c>
      <c r="Q14" s="17">
        <v>422</v>
      </c>
      <c r="R14" s="17">
        <v>0</v>
      </c>
      <c r="S14" s="17">
        <v>0</v>
      </c>
      <c r="T14" s="17">
        <v>0</v>
      </c>
      <c r="U14" s="17">
        <v>0</v>
      </c>
      <c r="V14" s="17">
        <v>0</v>
      </c>
      <c r="W14" s="17">
        <v>74.666662000000002</v>
      </c>
      <c r="X14" s="17">
        <v>1</v>
      </c>
      <c r="Y14" s="18">
        <f t="shared" si="2"/>
        <v>672.66666199999997</v>
      </c>
    </row>
    <row r="15" spans="1:25" x14ac:dyDescent="0.25">
      <c r="A15" s="11">
        <v>212</v>
      </c>
      <c r="B15" s="12" t="s">
        <v>16</v>
      </c>
      <c r="C15" s="13">
        <v>172</v>
      </c>
      <c r="D15" s="13">
        <v>6</v>
      </c>
      <c r="E15" s="13">
        <v>1380</v>
      </c>
      <c r="F15" s="13">
        <v>22</v>
      </c>
      <c r="G15" s="13">
        <v>0</v>
      </c>
      <c r="H15" s="13">
        <v>0</v>
      </c>
      <c r="I15" s="13">
        <v>0</v>
      </c>
      <c r="J15" s="13">
        <v>0</v>
      </c>
      <c r="K15" s="13">
        <v>338</v>
      </c>
      <c r="L15" s="13">
        <v>0</v>
      </c>
      <c r="M15" s="18">
        <f t="shared" si="0"/>
        <v>1918</v>
      </c>
      <c r="N15" s="18">
        <f t="shared" si="1"/>
        <v>178</v>
      </c>
      <c r="O15" s="17">
        <v>37</v>
      </c>
      <c r="P15" s="17">
        <v>1</v>
      </c>
      <c r="Q15" s="17">
        <v>340</v>
      </c>
      <c r="R15" s="17">
        <v>3</v>
      </c>
      <c r="S15" s="17">
        <v>0</v>
      </c>
      <c r="T15" s="17">
        <v>0</v>
      </c>
      <c r="U15" s="17">
        <v>0</v>
      </c>
      <c r="V15" s="17">
        <v>0</v>
      </c>
      <c r="W15" s="17">
        <v>48</v>
      </c>
      <c r="X15" s="17">
        <v>0</v>
      </c>
      <c r="Y15" s="18">
        <f t="shared" si="2"/>
        <v>429</v>
      </c>
    </row>
    <row r="16" spans="1:25" x14ac:dyDescent="0.25">
      <c r="A16" s="11">
        <v>213</v>
      </c>
      <c r="B16" s="12" t="s">
        <v>17</v>
      </c>
      <c r="C16" s="13">
        <v>214</v>
      </c>
      <c r="D16" s="13">
        <v>7</v>
      </c>
      <c r="E16" s="13">
        <v>594</v>
      </c>
      <c r="F16" s="13">
        <v>3</v>
      </c>
      <c r="G16" s="13">
        <v>0</v>
      </c>
      <c r="H16" s="13">
        <v>0</v>
      </c>
      <c r="I16" s="13">
        <v>0</v>
      </c>
      <c r="J16" s="13">
        <v>0</v>
      </c>
      <c r="K16" s="13">
        <v>230</v>
      </c>
      <c r="L16" s="13">
        <v>1</v>
      </c>
      <c r="M16" s="18">
        <f t="shared" si="0"/>
        <v>1049</v>
      </c>
      <c r="N16" s="18">
        <f t="shared" si="1"/>
        <v>221</v>
      </c>
      <c r="O16" s="17">
        <v>45</v>
      </c>
      <c r="P16" s="17">
        <v>4</v>
      </c>
      <c r="Q16" s="17">
        <v>105.66667100000001</v>
      </c>
      <c r="R16" s="17">
        <v>0</v>
      </c>
      <c r="S16" s="17">
        <v>0</v>
      </c>
      <c r="T16" s="17">
        <v>0</v>
      </c>
      <c r="U16" s="17">
        <v>0</v>
      </c>
      <c r="V16" s="17">
        <v>0</v>
      </c>
      <c r="W16" s="17">
        <v>29</v>
      </c>
      <c r="X16" s="17">
        <v>0</v>
      </c>
      <c r="Y16" s="18">
        <f t="shared" si="2"/>
        <v>183.66667100000001</v>
      </c>
    </row>
    <row r="17" spans="1:25" x14ac:dyDescent="0.25">
      <c r="A17" s="11">
        <v>301</v>
      </c>
      <c r="B17" s="12" t="s">
        <v>18</v>
      </c>
      <c r="C17" s="13">
        <v>0</v>
      </c>
      <c r="D17" s="13">
        <v>0</v>
      </c>
      <c r="E17" s="13">
        <v>1770</v>
      </c>
      <c r="F17" s="13">
        <v>3</v>
      </c>
      <c r="G17" s="13">
        <v>0</v>
      </c>
      <c r="H17" s="13">
        <v>0</v>
      </c>
      <c r="I17" s="13">
        <v>51</v>
      </c>
      <c r="J17" s="13">
        <v>0</v>
      </c>
      <c r="K17" s="13">
        <v>278</v>
      </c>
      <c r="L17" s="13">
        <v>0</v>
      </c>
      <c r="M17" s="18">
        <f t="shared" si="0"/>
        <v>2102</v>
      </c>
      <c r="N17" s="18">
        <f t="shared" si="1"/>
        <v>0</v>
      </c>
      <c r="O17" s="17">
        <v>0</v>
      </c>
      <c r="P17" s="17">
        <v>0</v>
      </c>
      <c r="Q17" s="17">
        <v>213</v>
      </c>
      <c r="R17" s="17">
        <v>0</v>
      </c>
      <c r="S17" s="17">
        <v>0</v>
      </c>
      <c r="T17" s="17">
        <v>0</v>
      </c>
      <c r="U17" s="17">
        <v>0</v>
      </c>
      <c r="V17" s="17">
        <v>0</v>
      </c>
      <c r="W17" s="17">
        <v>41</v>
      </c>
      <c r="X17" s="17">
        <v>0</v>
      </c>
      <c r="Y17" s="18">
        <f t="shared" si="2"/>
        <v>254</v>
      </c>
    </row>
    <row r="18" spans="1:25" x14ac:dyDescent="0.25">
      <c r="A18" s="11">
        <v>302</v>
      </c>
      <c r="B18" s="12" t="s">
        <v>19</v>
      </c>
      <c r="C18" s="13">
        <v>384.63333299999999</v>
      </c>
      <c r="D18" s="13">
        <v>7</v>
      </c>
      <c r="E18" s="13">
        <v>1937.833333</v>
      </c>
      <c r="F18" s="13">
        <v>16</v>
      </c>
      <c r="G18" s="13">
        <v>0</v>
      </c>
      <c r="H18" s="13">
        <v>0</v>
      </c>
      <c r="I18" s="13">
        <v>25</v>
      </c>
      <c r="J18" s="13">
        <v>0</v>
      </c>
      <c r="K18" s="13">
        <v>410</v>
      </c>
      <c r="L18" s="13">
        <v>4</v>
      </c>
      <c r="M18" s="18">
        <f t="shared" si="0"/>
        <v>2784.4666660000003</v>
      </c>
      <c r="N18" s="18">
        <f t="shared" si="1"/>
        <v>391.63333299999999</v>
      </c>
      <c r="O18" s="17">
        <v>155.966667</v>
      </c>
      <c r="P18" s="17">
        <v>0</v>
      </c>
      <c r="Q18" s="17">
        <v>523.55533100000002</v>
      </c>
      <c r="R18" s="17">
        <v>6</v>
      </c>
      <c r="S18" s="17">
        <v>0</v>
      </c>
      <c r="T18" s="17">
        <v>0</v>
      </c>
      <c r="U18" s="17">
        <v>0</v>
      </c>
      <c r="V18" s="17">
        <v>0</v>
      </c>
      <c r="W18" s="17">
        <v>89</v>
      </c>
      <c r="X18" s="17">
        <v>0</v>
      </c>
      <c r="Y18" s="18">
        <f t="shared" si="2"/>
        <v>774.52199800000005</v>
      </c>
    </row>
    <row r="19" spans="1:25" x14ac:dyDescent="0.25">
      <c r="A19" s="11">
        <v>303</v>
      </c>
      <c r="B19" s="12" t="s">
        <v>20</v>
      </c>
      <c r="C19" s="13">
        <v>0</v>
      </c>
      <c r="D19" s="13">
        <v>0</v>
      </c>
      <c r="E19" s="13">
        <v>320</v>
      </c>
      <c r="F19" s="13">
        <v>1</v>
      </c>
      <c r="G19" s="13">
        <v>0</v>
      </c>
      <c r="H19" s="13">
        <v>0</v>
      </c>
      <c r="I19" s="13">
        <v>0</v>
      </c>
      <c r="J19" s="13">
        <v>0</v>
      </c>
      <c r="K19" s="13">
        <v>887.04001100000005</v>
      </c>
      <c r="L19" s="13">
        <v>3</v>
      </c>
      <c r="M19" s="18">
        <f t="shared" si="0"/>
        <v>1211.040011</v>
      </c>
      <c r="N19" s="18">
        <f t="shared" si="1"/>
        <v>0</v>
      </c>
      <c r="O19" s="17">
        <v>0</v>
      </c>
      <c r="P19" s="17">
        <v>0</v>
      </c>
      <c r="Q19" s="17">
        <v>52.200001</v>
      </c>
      <c r="R19" s="17">
        <v>0</v>
      </c>
      <c r="S19" s="17">
        <v>0</v>
      </c>
      <c r="T19" s="17">
        <v>0</v>
      </c>
      <c r="U19" s="17">
        <v>0</v>
      </c>
      <c r="V19" s="17">
        <v>0</v>
      </c>
      <c r="W19" s="17">
        <v>86.5</v>
      </c>
      <c r="X19" s="17">
        <v>0</v>
      </c>
      <c r="Y19" s="18">
        <f t="shared" si="2"/>
        <v>138.70000099999999</v>
      </c>
    </row>
    <row r="20" spans="1:25" x14ac:dyDescent="0.25">
      <c r="A20" s="11">
        <v>304</v>
      </c>
      <c r="B20" s="12" t="s">
        <v>21</v>
      </c>
      <c r="C20" s="13">
        <v>322</v>
      </c>
      <c r="D20" s="13">
        <v>1</v>
      </c>
      <c r="E20" s="13">
        <v>1434</v>
      </c>
      <c r="F20" s="13">
        <v>6</v>
      </c>
      <c r="G20" s="13">
        <v>0</v>
      </c>
      <c r="H20" s="13">
        <v>0</v>
      </c>
      <c r="I20" s="13">
        <v>0</v>
      </c>
      <c r="J20" s="13">
        <v>0</v>
      </c>
      <c r="K20" s="13">
        <v>481</v>
      </c>
      <c r="L20" s="13">
        <v>5</v>
      </c>
      <c r="M20" s="18">
        <f t="shared" si="0"/>
        <v>2249</v>
      </c>
      <c r="N20" s="18">
        <f t="shared" si="1"/>
        <v>323</v>
      </c>
      <c r="O20" s="17">
        <v>59</v>
      </c>
      <c r="P20" s="17">
        <v>1</v>
      </c>
      <c r="Q20" s="17">
        <v>290</v>
      </c>
      <c r="R20" s="17">
        <v>2</v>
      </c>
      <c r="S20" s="17">
        <v>0</v>
      </c>
      <c r="T20" s="17">
        <v>0</v>
      </c>
      <c r="U20" s="17">
        <v>0</v>
      </c>
      <c r="V20" s="17">
        <v>0</v>
      </c>
      <c r="W20" s="17">
        <v>48</v>
      </c>
      <c r="X20" s="17">
        <v>1</v>
      </c>
      <c r="Y20" s="18">
        <f t="shared" si="2"/>
        <v>401</v>
      </c>
    </row>
    <row r="21" spans="1:25" x14ac:dyDescent="0.25">
      <c r="A21" s="11">
        <v>305</v>
      </c>
      <c r="B21" s="12" t="s">
        <v>22</v>
      </c>
      <c r="C21" s="13">
        <v>0</v>
      </c>
      <c r="D21" s="13">
        <v>0</v>
      </c>
      <c r="E21" s="13">
        <v>0</v>
      </c>
      <c r="F21" s="13">
        <v>0</v>
      </c>
      <c r="G21" s="13">
        <v>0</v>
      </c>
      <c r="H21" s="13">
        <v>0</v>
      </c>
      <c r="I21" s="13">
        <v>0</v>
      </c>
      <c r="J21" s="13">
        <v>0</v>
      </c>
      <c r="K21" s="13">
        <v>604.93333299999995</v>
      </c>
      <c r="L21" s="13">
        <v>2</v>
      </c>
      <c r="M21" s="18">
        <f t="shared" si="0"/>
        <v>606.93333299999995</v>
      </c>
      <c r="N21" s="18">
        <f t="shared" si="1"/>
        <v>0</v>
      </c>
      <c r="O21" s="17">
        <v>0</v>
      </c>
      <c r="P21" s="17">
        <v>0</v>
      </c>
      <c r="Q21" s="17">
        <v>0</v>
      </c>
      <c r="R21" s="17">
        <v>0</v>
      </c>
      <c r="S21" s="17">
        <v>0</v>
      </c>
      <c r="T21" s="17">
        <v>0</v>
      </c>
      <c r="U21" s="17">
        <v>0</v>
      </c>
      <c r="V21" s="17">
        <v>0</v>
      </c>
      <c r="W21" s="17">
        <v>165.30000100000001</v>
      </c>
      <c r="X21" s="17">
        <v>2</v>
      </c>
      <c r="Y21" s="18">
        <f t="shared" si="2"/>
        <v>167.30000100000001</v>
      </c>
    </row>
    <row r="22" spans="1:25" x14ac:dyDescent="0.25">
      <c r="A22" s="11">
        <v>306</v>
      </c>
      <c r="B22" s="12" t="s">
        <v>23</v>
      </c>
      <c r="C22" s="13">
        <v>431.8</v>
      </c>
      <c r="D22" s="13">
        <v>3</v>
      </c>
      <c r="E22" s="13">
        <v>466.8</v>
      </c>
      <c r="F22" s="13">
        <v>1</v>
      </c>
      <c r="G22" s="13">
        <v>0</v>
      </c>
      <c r="H22" s="13">
        <v>0</v>
      </c>
      <c r="I22" s="13">
        <v>0</v>
      </c>
      <c r="J22" s="13">
        <v>0</v>
      </c>
      <c r="K22" s="13">
        <v>1134</v>
      </c>
      <c r="L22" s="13">
        <v>5</v>
      </c>
      <c r="M22" s="18">
        <f t="shared" si="0"/>
        <v>2041.6</v>
      </c>
      <c r="N22" s="18">
        <f t="shared" si="1"/>
        <v>434.8</v>
      </c>
      <c r="O22" s="17">
        <v>115.13333499999999</v>
      </c>
      <c r="P22" s="17">
        <v>1</v>
      </c>
      <c r="Q22" s="17">
        <v>111.4</v>
      </c>
      <c r="R22" s="17">
        <v>0</v>
      </c>
      <c r="S22" s="17">
        <v>0</v>
      </c>
      <c r="T22" s="17">
        <v>0</v>
      </c>
      <c r="U22" s="17">
        <v>0</v>
      </c>
      <c r="V22" s="17">
        <v>0</v>
      </c>
      <c r="W22" s="17">
        <v>291.26666699999998</v>
      </c>
      <c r="X22" s="17">
        <v>2</v>
      </c>
      <c r="Y22" s="18">
        <f t="shared" si="2"/>
        <v>520.80000199999995</v>
      </c>
    </row>
    <row r="23" spans="1:25" x14ac:dyDescent="0.25">
      <c r="A23" s="11">
        <v>307</v>
      </c>
      <c r="B23" s="12" t="s">
        <v>24</v>
      </c>
      <c r="C23" s="13">
        <v>420</v>
      </c>
      <c r="D23" s="13">
        <v>9</v>
      </c>
      <c r="E23" s="13">
        <v>2706.333333</v>
      </c>
      <c r="F23" s="13">
        <v>18</v>
      </c>
      <c r="G23" s="13">
        <v>0</v>
      </c>
      <c r="H23" s="13">
        <v>0</v>
      </c>
      <c r="I23" s="13">
        <v>0</v>
      </c>
      <c r="J23" s="13">
        <v>0</v>
      </c>
      <c r="K23" s="13">
        <v>215</v>
      </c>
      <c r="L23" s="13">
        <v>0</v>
      </c>
      <c r="M23" s="18">
        <f t="shared" si="0"/>
        <v>3368.333333</v>
      </c>
      <c r="N23" s="18">
        <f t="shared" si="1"/>
        <v>429</v>
      </c>
      <c r="O23" s="17">
        <v>81</v>
      </c>
      <c r="P23" s="17">
        <v>2</v>
      </c>
      <c r="Q23" s="17">
        <v>401.26666999999998</v>
      </c>
      <c r="R23" s="17">
        <v>6</v>
      </c>
      <c r="S23" s="17">
        <v>0</v>
      </c>
      <c r="T23" s="17">
        <v>0</v>
      </c>
      <c r="U23" s="17">
        <v>0</v>
      </c>
      <c r="V23" s="17">
        <v>0</v>
      </c>
      <c r="W23" s="17">
        <v>31</v>
      </c>
      <c r="X23" s="17">
        <v>0</v>
      </c>
      <c r="Y23" s="18">
        <f t="shared" si="2"/>
        <v>521.26666999999998</v>
      </c>
    </row>
    <row r="24" spans="1:25" x14ac:dyDescent="0.25">
      <c r="A24" s="11">
        <v>308</v>
      </c>
      <c r="B24" s="12" t="s">
        <v>25</v>
      </c>
      <c r="C24" s="13">
        <v>0</v>
      </c>
      <c r="D24" s="13">
        <v>0</v>
      </c>
      <c r="E24" s="13">
        <v>1005.4999989999999</v>
      </c>
      <c r="F24" s="13">
        <v>4</v>
      </c>
      <c r="G24" s="13">
        <v>0</v>
      </c>
      <c r="H24" s="13">
        <v>0</v>
      </c>
      <c r="I24" s="13">
        <v>0</v>
      </c>
      <c r="J24" s="13">
        <v>0</v>
      </c>
      <c r="K24" s="13">
        <v>1270</v>
      </c>
      <c r="L24" s="13">
        <v>4</v>
      </c>
      <c r="M24" s="18">
        <f t="shared" si="0"/>
        <v>2283.4999989999997</v>
      </c>
      <c r="N24" s="18">
        <f t="shared" si="1"/>
        <v>0</v>
      </c>
      <c r="O24" s="17">
        <v>0</v>
      </c>
      <c r="P24" s="17">
        <v>0</v>
      </c>
      <c r="Q24" s="17">
        <v>163.20000099999999</v>
      </c>
      <c r="R24" s="17">
        <v>0</v>
      </c>
      <c r="S24" s="17">
        <v>0</v>
      </c>
      <c r="T24" s="17">
        <v>0</v>
      </c>
      <c r="U24" s="17">
        <v>0</v>
      </c>
      <c r="V24" s="17">
        <v>0</v>
      </c>
      <c r="W24" s="17">
        <v>165</v>
      </c>
      <c r="X24" s="17">
        <v>1</v>
      </c>
      <c r="Y24" s="18">
        <f t="shared" si="2"/>
        <v>329.20000099999999</v>
      </c>
    </row>
    <row r="25" spans="1:25" x14ac:dyDescent="0.25">
      <c r="A25" s="11">
        <v>309</v>
      </c>
      <c r="B25" s="12" t="s">
        <v>26</v>
      </c>
      <c r="C25" s="13">
        <v>340.66666699999996</v>
      </c>
      <c r="D25" s="13">
        <v>5</v>
      </c>
      <c r="E25" s="13">
        <v>1560</v>
      </c>
      <c r="F25" s="13">
        <v>33</v>
      </c>
      <c r="G25" s="13">
        <v>0</v>
      </c>
      <c r="H25" s="13">
        <v>0</v>
      </c>
      <c r="I25" s="13">
        <v>0</v>
      </c>
      <c r="J25" s="13">
        <v>0</v>
      </c>
      <c r="K25" s="13">
        <v>193</v>
      </c>
      <c r="L25" s="13">
        <v>3</v>
      </c>
      <c r="M25" s="18">
        <f t="shared" si="0"/>
        <v>2134.666667</v>
      </c>
      <c r="N25" s="18">
        <f t="shared" si="1"/>
        <v>345.66666699999996</v>
      </c>
      <c r="O25" s="17">
        <v>99</v>
      </c>
      <c r="P25" s="17">
        <v>1</v>
      </c>
      <c r="Q25" s="17">
        <v>450.6</v>
      </c>
      <c r="R25" s="17">
        <v>7</v>
      </c>
      <c r="S25" s="17">
        <v>0</v>
      </c>
      <c r="T25" s="17">
        <v>0</v>
      </c>
      <c r="U25" s="17">
        <v>0</v>
      </c>
      <c r="V25" s="17">
        <v>0</v>
      </c>
      <c r="W25" s="17">
        <v>58.2</v>
      </c>
      <c r="X25" s="17">
        <v>1</v>
      </c>
      <c r="Y25" s="18">
        <f t="shared" si="2"/>
        <v>616.80000000000007</v>
      </c>
    </row>
    <row r="26" spans="1:25" x14ac:dyDescent="0.25">
      <c r="A26" s="11">
        <v>310</v>
      </c>
      <c r="B26" s="12" t="s">
        <v>27</v>
      </c>
      <c r="C26" s="13">
        <v>59</v>
      </c>
      <c r="D26" s="13">
        <v>3</v>
      </c>
      <c r="E26" s="13">
        <v>829</v>
      </c>
      <c r="F26" s="13">
        <v>7</v>
      </c>
      <c r="G26" s="13">
        <v>0</v>
      </c>
      <c r="H26" s="13">
        <v>0</v>
      </c>
      <c r="I26" s="13">
        <v>0</v>
      </c>
      <c r="J26" s="13">
        <v>0</v>
      </c>
      <c r="K26" s="13">
        <v>280</v>
      </c>
      <c r="L26" s="13">
        <v>1</v>
      </c>
      <c r="M26" s="18">
        <f t="shared" si="0"/>
        <v>1179</v>
      </c>
      <c r="N26" s="18">
        <f t="shared" si="1"/>
        <v>62</v>
      </c>
      <c r="O26" s="17">
        <v>8</v>
      </c>
      <c r="P26" s="17">
        <v>0</v>
      </c>
      <c r="Q26" s="17">
        <v>70</v>
      </c>
      <c r="R26" s="17">
        <v>0</v>
      </c>
      <c r="S26" s="17">
        <v>0</v>
      </c>
      <c r="T26" s="17">
        <v>0</v>
      </c>
      <c r="U26" s="17">
        <v>0</v>
      </c>
      <c r="V26" s="17">
        <v>0</v>
      </c>
      <c r="W26" s="17">
        <v>33</v>
      </c>
      <c r="X26" s="17">
        <v>0</v>
      </c>
      <c r="Y26" s="18">
        <f t="shared" si="2"/>
        <v>111</v>
      </c>
    </row>
    <row r="27" spans="1:25" x14ac:dyDescent="0.25">
      <c r="A27" s="11">
        <v>311</v>
      </c>
      <c r="B27" s="12" t="s">
        <v>28</v>
      </c>
      <c r="C27" s="13">
        <v>0</v>
      </c>
      <c r="D27" s="13">
        <v>0</v>
      </c>
      <c r="E27" s="13">
        <v>968.86666700000001</v>
      </c>
      <c r="F27" s="13">
        <v>3</v>
      </c>
      <c r="G27" s="13">
        <v>0</v>
      </c>
      <c r="H27" s="13">
        <v>0</v>
      </c>
      <c r="I27" s="13">
        <v>0</v>
      </c>
      <c r="J27" s="13">
        <v>0</v>
      </c>
      <c r="K27" s="13">
        <v>236</v>
      </c>
      <c r="L27" s="13">
        <v>2</v>
      </c>
      <c r="M27" s="18">
        <f t="shared" si="0"/>
        <v>1209.866667</v>
      </c>
      <c r="N27" s="18">
        <f t="shared" si="1"/>
        <v>0</v>
      </c>
      <c r="O27" s="17">
        <v>0</v>
      </c>
      <c r="P27" s="17">
        <v>0</v>
      </c>
      <c r="Q27" s="17">
        <v>313.53333299999997</v>
      </c>
      <c r="R27" s="17">
        <v>1</v>
      </c>
      <c r="S27" s="17">
        <v>0</v>
      </c>
      <c r="T27" s="17">
        <v>0</v>
      </c>
      <c r="U27" s="17">
        <v>0</v>
      </c>
      <c r="V27" s="17">
        <v>0</v>
      </c>
      <c r="W27" s="17">
        <v>76.2</v>
      </c>
      <c r="X27" s="17">
        <v>2</v>
      </c>
      <c r="Y27" s="18">
        <f t="shared" si="2"/>
        <v>392.73333299999996</v>
      </c>
    </row>
    <row r="28" spans="1:25" x14ac:dyDescent="0.25">
      <c r="A28" s="11">
        <v>312</v>
      </c>
      <c r="B28" s="12" t="s">
        <v>29</v>
      </c>
      <c r="C28" s="13">
        <v>127</v>
      </c>
      <c r="D28" s="13">
        <v>1</v>
      </c>
      <c r="E28" s="13">
        <v>1861.6</v>
      </c>
      <c r="F28" s="13">
        <v>16</v>
      </c>
      <c r="G28" s="13">
        <v>0</v>
      </c>
      <c r="H28" s="13">
        <v>0</v>
      </c>
      <c r="I28" s="13">
        <v>0</v>
      </c>
      <c r="J28" s="13">
        <v>0</v>
      </c>
      <c r="K28" s="13">
        <v>986</v>
      </c>
      <c r="L28" s="13">
        <v>3</v>
      </c>
      <c r="M28" s="18">
        <f t="shared" si="0"/>
        <v>2994.6</v>
      </c>
      <c r="N28" s="18">
        <f t="shared" si="1"/>
        <v>128</v>
      </c>
      <c r="O28" s="17">
        <v>39</v>
      </c>
      <c r="P28" s="17">
        <v>1</v>
      </c>
      <c r="Q28" s="17">
        <v>413.95</v>
      </c>
      <c r="R28" s="17">
        <v>3</v>
      </c>
      <c r="S28" s="17">
        <v>0</v>
      </c>
      <c r="T28" s="17">
        <v>0</v>
      </c>
      <c r="U28" s="17">
        <v>0</v>
      </c>
      <c r="V28" s="17">
        <v>0</v>
      </c>
      <c r="W28" s="17">
        <v>100</v>
      </c>
      <c r="X28" s="17">
        <v>0</v>
      </c>
      <c r="Y28" s="18">
        <f t="shared" si="2"/>
        <v>556.95000000000005</v>
      </c>
    </row>
    <row r="29" spans="1:25" x14ac:dyDescent="0.25">
      <c r="A29" s="11">
        <v>313</v>
      </c>
      <c r="B29" s="12" t="s">
        <v>30</v>
      </c>
      <c r="C29" s="13">
        <v>0</v>
      </c>
      <c r="D29" s="13">
        <v>0</v>
      </c>
      <c r="E29" s="13">
        <v>1788.6399999999999</v>
      </c>
      <c r="F29" s="13">
        <v>7</v>
      </c>
      <c r="G29" s="13">
        <v>0</v>
      </c>
      <c r="H29" s="13">
        <v>0</v>
      </c>
      <c r="I29" s="13">
        <v>0</v>
      </c>
      <c r="J29" s="13">
        <v>0</v>
      </c>
      <c r="K29" s="13">
        <v>222</v>
      </c>
      <c r="L29" s="13">
        <v>0</v>
      </c>
      <c r="M29" s="18">
        <f t="shared" si="0"/>
        <v>2017.6399999999999</v>
      </c>
      <c r="N29" s="18">
        <f t="shared" si="1"/>
        <v>0</v>
      </c>
      <c r="O29" s="17">
        <v>0</v>
      </c>
      <c r="P29" s="17">
        <v>0</v>
      </c>
      <c r="Q29" s="17">
        <v>212.60000000000002</v>
      </c>
      <c r="R29" s="17">
        <v>0</v>
      </c>
      <c r="S29" s="17">
        <v>0</v>
      </c>
      <c r="T29" s="17">
        <v>0</v>
      </c>
      <c r="U29" s="17">
        <v>0</v>
      </c>
      <c r="V29" s="17">
        <v>0</v>
      </c>
      <c r="W29" s="17">
        <v>33</v>
      </c>
      <c r="X29" s="17">
        <v>0</v>
      </c>
      <c r="Y29" s="18">
        <f t="shared" si="2"/>
        <v>245.60000000000002</v>
      </c>
    </row>
    <row r="30" spans="1:25" x14ac:dyDescent="0.25">
      <c r="A30" s="11">
        <v>314</v>
      </c>
      <c r="B30" s="12" t="s">
        <v>31</v>
      </c>
      <c r="C30" s="13">
        <v>120</v>
      </c>
      <c r="D30" s="13">
        <v>5</v>
      </c>
      <c r="E30" s="13">
        <v>793.7</v>
      </c>
      <c r="F30" s="13">
        <v>3</v>
      </c>
      <c r="G30" s="13">
        <v>0</v>
      </c>
      <c r="H30" s="13">
        <v>0</v>
      </c>
      <c r="I30" s="13">
        <v>0</v>
      </c>
      <c r="J30" s="13">
        <v>0</v>
      </c>
      <c r="K30" s="13">
        <v>251.3</v>
      </c>
      <c r="L30" s="13">
        <v>3</v>
      </c>
      <c r="M30" s="18">
        <f t="shared" si="0"/>
        <v>1176</v>
      </c>
      <c r="N30" s="18">
        <f t="shared" si="1"/>
        <v>125</v>
      </c>
      <c r="O30" s="17">
        <v>31</v>
      </c>
      <c r="P30" s="17">
        <v>0</v>
      </c>
      <c r="Q30" s="17">
        <v>163.23333300000002</v>
      </c>
      <c r="R30" s="17">
        <v>0.8</v>
      </c>
      <c r="S30" s="17">
        <v>0</v>
      </c>
      <c r="T30" s="17">
        <v>0</v>
      </c>
      <c r="U30" s="17">
        <v>0</v>
      </c>
      <c r="V30" s="17">
        <v>0</v>
      </c>
      <c r="W30" s="17">
        <v>61.433333000000005</v>
      </c>
      <c r="X30" s="17">
        <v>0</v>
      </c>
      <c r="Y30" s="18">
        <f t="shared" si="2"/>
        <v>256.46666600000003</v>
      </c>
    </row>
    <row r="31" spans="1:25" x14ac:dyDescent="0.25">
      <c r="A31" s="11">
        <v>315</v>
      </c>
      <c r="B31" s="12" t="s">
        <v>32</v>
      </c>
      <c r="C31" s="13">
        <v>0</v>
      </c>
      <c r="D31" s="13">
        <v>0</v>
      </c>
      <c r="E31" s="13">
        <v>1900.333333</v>
      </c>
      <c r="F31" s="13">
        <v>22</v>
      </c>
      <c r="G31" s="13">
        <v>0</v>
      </c>
      <c r="H31" s="13">
        <v>0</v>
      </c>
      <c r="I31" s="13">
        <v>0</v>
      </c>
      <c r="J31" s="13">
        <v>0</v>
      </c>
      <c r="K31" s="13">
        <v>165</v>
      </c>
      <c r="L31" s="13">
        <v>2</v>
      </c>
      <c r="M31" s="18">
        <f t="shared" si="0"/>
        <v>2089.333333</v>
      </c>
      <c r="N31" s="18">
        <f t="shared" si="1"/>
        <v>0</v>
      </c>
      <c r="O31" s="17">
        <v>0</v>
      </c>
      <c r="P31" s="17">
        <v>0</v>
      </c>
      <c r="Q31" s="17">
        <v>393.2</v>
      </c>
      <c r="R31" s="17">
        <v>4</v>
      </c>
      <c r="S31" s="17">
        <v>0</v>
      </c>
      <c r="T31" s="17">
        <v>0</v>
      </c>
      <c r="U31" s="17">
        <v>0</v>
      </c>
      <c r="V31" s="17">
        <v>0</v>
      </c>
      <c r="W31" s="17">
        <v>13</v>
      </c>
      <c r="X31" s="17">
        <v>0</v>
      </c>
      <c r="Y31" s="18">
        <f t="shared" si="2"/>
        <v>410.2</v>
      </c>
    </row>
    <row r="32" spans="1:25" x14ac:dyDescent="0.25">
      <c r="A32" s="11">
        <v>316</v>
      </c>
      <c r="B32" s="12" t="s">
        <v>33</v>
      </c>
      <c r="C32" s="13">
        <v>922</v>
      </c>
      <c r="D32" s="13">
        <v>3</v>
      </c>
      <c r="E32" s="13">
        <v>1732</v>
      </c>
      <c r="F32" s="13">
        <v>0</v>
      </c>
      <c r="G32" s="13">
        <v>0</v>
      </c>
      <c r="H32" s="13">
        <v>0</v>
      </c>
      <c r="I32" s="13">
        <v>0</v>
      </c>
      <c r="J32" s="13">
        <v>0</v>
      </c>
      <c r="K32" s="13">
        <v>1845.5</v>
      </c>
      <c r="L32" s="13">
        <v>4</v>
      </c>
      <c r="M32" s="18">
        <f t="shared" si="0"/>
        <v>4506.5</v>
      </c>
      <c r="N32" s="18">
        <f t="shared" si="1"/>
        <v>925</v>
      </c>
      <c r="O32" s="17">
        <v>191</v>
      </c>
      <c r="P32" s="17">
        <v>2</v>
      </c>
      <c r="Q32" s="17">
        <v>163</v>
      </c>
      <c r="R32" s="17">
        <v>0</v>
      </c>
      <c r="S32" s="17">
        <v>0</v>
      </c>
      <c r="T32" s="17">
        <v>0</v>
      </c>
      <c r="U32" s="17">
        <v>0</v>
      </c>
      <c r="V32" s="17">
        <v>0</v>
      </c>
      <c r="W32" s="17">
        <v>231</v>
      </c>
      <c r="X32" s="17">
        <v>0</v>
      </c>
      <c r="Y32" s="18">
        <f t="shared" si="2"/>
        <v>587</v>
      </c>
    </row>
    <row r="33" spans="1:25" x14ac:dyDescent="0.25">
      <c r="A33" s="11">
        <v>317</v>
      </c>
      <c r="B33" s="12" t="s">
        <v>34</v>
      </c>
      <c r="C33" s="13">
        <v>0</v>
      </c>
      <c r="D33" s="13">
        <v>0</v>
      </c>
      <c r="E33" s="13">
        <v>2048.6999999999998</v>
      </c>
      <c r="F33" s="13">
        <v>4</v>
      </c>
      <c r="G33" s="13">
        <v>0</v>
      </c>
      <c r="H33" s="13">
        <v>0</v>
      </c>
      <c r="I33" s="13">
        <v>0</v>
      </c>
      <c r="J33" s="13">
        <v>0</v>
      </c>
      <c r="K33" s="13">
        <v>348.6</v>
      </c>
      <c r="L33" s="13">
        <v>2</v>
      </c>
      <c r="M33" s="18">
        <f t="shared" si="0"/>
        <v>2403.2999999999997</v>
      </c>
      <c r="N33" s="18">
        <f t="shared" si="1"/>
        <v>0</v>
      </c>
      <c r="O33" s="17">
        <v>0</v>
      </c>
      <c r="P33" s="17">
        <v>0</v>
      </c>
      <c r="Q33" s="17">
        <v>248.433333</v>
      </c>
      <c r="R33" s="17">
        <v>1</v>
      </c>
      <c r="S33" s="17">
        <v>0</v>
      </c>
      <c r="T33" s="17">
        <v>0</v>
      </c>
      <c r="U33" s="17">
        <v>0</v>
      </c>
      <c r="V33" s="17">
        <v>0</v>
      </c>
      <c r="W33" s="17">
        <v>44.866667</v>
      </c>
      <c r="X33" s="17">
        <v>0</v>
      </c>
      <c r="Y33" s="18">
        <f t="shared" si="2"/>
        <v>294.3</v>
      </c>
    </row>
    <row r="34" spans="1:25" x14ac:dyDescent="0.25">
      <c r="A34" s="11">
        <v>318</v>
      </c>
      <c r="B34" s="12" t="s">
        <v>35</v>
      </c>
      <c r="C34" s="13">
        <v>90</v>
      </c>
      <c r="D34" s="13">
        <v>1</v>
      </c>
      <c r="E34" s="13">
        <v>768.4</v>
      </c>
      <c r="F34" s="13">
        <v>7</v>
      </c>
      <c r="G34" s="13">
        <v>0</v>
      </c>
      <c r="H34" s="13">
        <v>0</v>
      </c>
      <c r="I34" s="13">
        <v>0</v>
      </c>
      <c r="J34" s="13">
        <v>0</v>
      </c>
      <c r="K34" s="13">
        <v>17</v>
      </c>
      <c r="L34" s="13">
        <v>0</v>
      </c>
      <c r="M34" s="18">
        <f t="shared" si="0"/>
        <v>883.4</v>
      </c>
      <c r="N34" s="18">
        <f t="shared" si="1"/>
        <v>91</v>
      </c>
      <c r="O34" s="17">
        <v>0</v>
      </c>
      <c r="P34" s="17">
        <v>0</v>
      </c>
      <c r="Q34" s="17">
        <v>100.666667</v>
      </c>
      <c r="R34" s="17">
        <v>2.8666670000000001</v>
      </c>
      <c r="S34" s="17">
        <v>0</v>
      </c>
      <c r="T34" s="17">
        <v>0</v>
      </c>
      <c r="U34" s="17">
        <v>0</v>
      </c>
      <c r="V34" s="17">
        <v>0</v>
      </c>
      <c r="W34" s="17">
        <v>0</v>
      </c>
      <c r="X34" s="17">
        <v>0</v>
      </c>
      <c r="Y34" s="18">
        <f t="shared" si="2"/>
        <v>103.53333400000001</v>
      </c>
    </row>
    <row r="35" spans="1:25" x14ac:dyDescent="0.25">
      <c r="A35" s="11">
        <v>319</v>
      </c>
      <c r="B35" s="12" t="s">
        <v>36</v>
      </c>
      <c r="C35" s="13">
        <v>155</v>
      </c>
      <c r="D35" s="13">
        <v>0</v>
      </c>
      <c r="E35" s="13">
        <v>641.5</v>
      </c>
      <c r="F35" s="13">
        <v>4</v>
      </c>
      <c r="G35" s="13">
        <v>0</v>
      </c>
      <c r="H35" s="13">
        <v>0</v>
      </c>
      <c r="I35" s="13">
        <v>0</v>
      </c>
      <c r="J35" s="13">
        <v>0</v>
      </c>
      <c r="K35" s="13">
        <v>668</v>
      </c>
      <c r="L35" s="13">
        <v>4</v>
      </c>
      <c r="M35" s="18">
        <f t="shared" si="0"/>
        <v>1472.5</v>
      </c>
      <c r="N35" s="18">
        <f t="shared" si="1"/>
        <v>155</v>
      </c>
      <c r="O35" s="17">
        <v>48.533332999999999</v>
      </c>
      <c r="P35" s="17">
        <v>0</v>
      </c>
      <c r="Q35" s="17">
        <v>135.86666700000001</v>
      </c>
      <c r="R35" s="17">
        <v>1</v>
      </c>
      <c r="S35" s="17">
        <v>0</v>
      </c>
      <c r="T35" s="17">
        <v>0</v>
      </c>
      <c r="U35" s="17">
        <v>0</v>
      </c>
      <c r="V35" s="17">
        <v>0</v>
      </c>
      <c r="W35" s="17">
        <v>159.6</v>
      </c>
      <c r="X35" s="17">
        <v>1</v>
      </c>
      <c r="Y35" s="18">
        <f t="shared" si="2"/>
        <v>346</v>
      </c>
    </row>
    <row r="36" spans="1:25" x14ac:dyDescent="0.25">
      <c r="A36" s="11">
        <v>320</v>
      </c>
      <c r="B36" s="12" t="s">
        <v>37</v>
      </c>
      <c r="C36" s="13">
        <v>226.8</v>
      </c>
      <c r="D36" s="13">
        <v>1</v>
      </c>
      <c r="E36" s="13">
        <v>1230.9333350000002</v>
      </c>
      <c r="F36" s="13">
        <v>12</v>
      </c>
      <c r="G36" s="13">
        <v>0</v>
      </c>
      <c r="H36" s="13">
        <v>0</v>
      </c>
      <c r="I36" s="13">
        <v>37</v>
      </c>
      <c r="J36" s="13">
        <v>0</v>
      </c>
      <c r="K36" s="13">
        <v>1206.5999999999999</v>
      </c>
      <c r="L36" s="13">
        <v>3</v>
      </c>
      <c r="M36" s="18">
        <f t="shared" si="0"/>
        <v>2717.3333350000003</v>
      </c>
      <c r="N36" s="18">
        <f t="shared" si="1"/>
        <v>227.8</v>
      </c>
      <c r="O36" s="17">
        <v>74.2</v>
      </c>
      <c r="P36" s="17">
        <v>1</v>
      </c>
      <c r="Q36" s="17">
        <v>294.95733300000001</v>
      </c>
      <c r="R36" s="17">
        <v>3.3333330000000001</v>
      </c>
      <c r="S36" s="17">
        <v>0</v>
      </c>
      <c r="T36" s="17">
        <v>0</v>
      </c>
      <c r="U36" s="17">
        <v>12</v>
      </c>
      <c r="V36" s="17">
        <v>0</v>
      </c>
      <c r="W36" s="17">
        <v>283.73333300000002</v>
      </c>
      <c r="X36" s="17">
        <v>0</v>
      </c>
      <c r="Y36" s="18">
        <f t="shared" si="2"/>
        <v>669.22399900000005</v>
      </c>
    </row>
    <row r="37" spans="1:25" x14ac:dyDescent="0.25">
      <c r="A37" s="11">
        <v>330</v>
      </c>
      <c r="B37" s="12" t="s">
        <v>38</v>
      </c>
      <c r="C37" s="13">
        <v>2650.79</v>
      </c>
      <c r="D37" s="13">
        <v>24</v>
      </c>
      <c r="E37" s="13">
        <v>3167.9333329999999</v>
      </c>
      <c r="F37" s="13">
        <v>8</v>
      </c>
      <c r="G37" s="13">
        <v>0</v>
      </c>
      <c r="H37" s="13">
        <v>0</v>
      </c>
      <c r="I37" s="13">
        <v>0</v>
      </c>
      <c r="J37" s="13">
        <v>0</v>
      </c>
      <c r="K37" s="13">
        <v>3214.4</v>
      </c>
      <c r="L37" s="13">
        <v>5</v>
      </c>
      <c r="M37" s="18">
        <f t="shared" ref="M37:M68" si="3">SUM(C37:L37)</f>
        <v>9070.1233329999995</v>
      </c>
      <c r="N37" s="18">
        <f t="shared" si="1"/>
        <v>2674.79</v>
      </c>
      <c r="O37" s="17">
        <v>594.98333500000001</v>
      </c>
      <c r="P37" s="17">
        <v>3.75</v>
      </c>
      <c r="Q37" s="17">
        <v>372.66666699999996</v>
      </c>
      <c r="R37" s="17">
        <v>0</v>
      </c>
      <c r="S37" s="17">
        <v>0</v>
      </c>
      <c r="T37" s="17">
        <v>0</v>
      </c>
      <c r="U37" s="17">
        <v>0</v>
      </c>
      <c r="V37" s="17">
        <v>0</v>
      </c>
      <c r="W37" s="17">
        <v>263.18866500000001</v>
      </c>
      <c r="X37" s="17">
        <v>0</v>
      </c>
      <c r="Y37" s="18">
        <f t="shared" ref="Y37:Y68" si="4">SUM(O37:X37)</f>
        <v>1234.588667</v>
      </c>
    </row>
    <row r="38" spans="1:25" x14ac:dyDescent="0.25">
      <c r="A38" s="11">
        <v>331</v>
      </c>
      <c r="B38" s="12" t="s">
        <v>39</v>
      </c>
      <c r="C38" s="13">
        <v>114</v>
      </c>
      <c r="D38" s="13">
        <v>0</v>
      </c>
      <c r="E38" s="13">
        <v>1720.5</v>
      </c>
      <c r="F38" s="13">
        <v>4</v>
      </c>
      <c r="G38" s="13">
        <v>0</v>
      </c>
      <c r="H38" s="13">
        <v>0</v>
      </c>
      <c r="I38" s="13">
        <v>0</v>
      </c>
      <c r="J38" s="13">
        <v>0</v>
      </c>
      <c r="K38" s="13">
        <v>864.33333300000004</v>
      </c>
      <c r="L38" s="13">
        <v>2</v>
      </c>
      <c r="M38" s="18">
        <f t="shared" si="3"/>
        <v>2704.833333</v>
      </c>
      <c r="N38" s="18">
        <f t="shared" si="1"/>
        <v>114</v>
      </c>
      <c r="O38" s="17">
        <v>18</v>
      </c>
      <c r="P38" s="17">
        <v>0</v>
      </c>
      <c r="Q38" s="17">
        <v>284.19999900000005</v>
      </c>
      <c r="R38" s="17">
        <v>0</v>
      </c>
      <c r="S38" s="17">
        <v>0</v>
      </c>
      <c r="T38" s="17">
        <v>0</v>
      </c>
      <c r="U38" s="17">
        <v>0</v>
      </c>
      <c r="V38" s="17">
        <v>0</v>
      </c>
      <c r="W38" s="17">
        <v>217.60000200000002</v>
      </c>
      <c r="X38" s="17">
        <v>1</v>
      </c>
      <c r="Y38" s="18">
        <f t="shared" si="4"/>
        <v>520.80000100000007</v>
      </c>
    </row>
    <row r="39" spans="1:25" x14ac:dyDescent="0.25">
      <c r="A39" s="11">
        <v>332</v>
      </c>
      <c r="B39" s="12" t="s">
        <v>40</v>
      </c>
      <c r="C39" s="13">
        <v>113.25</v>
      </c>
      <c r="D39" s="13">
        <v>0</v>
      </c>
      <c r="E39" s="13">
        <v>1217.016672</v>
      </c>
      <c r="F39" s="13">
        <v>5</v>
      </c>
      <c r="G39" s="13">
        <v>0</v>
      </c>
      <c r="H39" s="13">
        <v>0</v>
      </c>
      <c r="I39" s="13">
        <v>0</v>
      </c>
      <c r="J39" s="13">
        <v>0</v>
      </c>
      <c r="K39" s="13">
        <v>808.66666699999996</v>
      </c>
      <c r="L39" s="13">
        <v>1</v>
      </c>
      <c r="M39" s="18">
        <f t="shared" si="3"/>
        <v>2144.9333390000002</v>
      </c>
      <c r="N39" s="18">
        <f t="shared" si="1"/>
        <v>113.25</v>
      </c>
      <c r="O39" s="17">
        <v>28</v>
      </c>
      <c r="P39" s="17">
        <v>0</v>
      </c>
      <c r="Q39" s="17">
        <v>161.6</v>
      </c>
      <c r="R39" s="17">
        <v>0</v>
      </c>
      <c r="S39" s="17">
        <v>0</v>
      </c>
      <c r="T39" s="17">
        <v>0</v>
      </c>
      <c r="U39" s="17">
        <v>0</v>
      </c>
      <c r="V39" s="17">
        <v>0</v>
      </c>
      <c r="W39" s="17">
        <v>117.8</v>
      </c>
      <c r="X39" s="17">
        <v>0</v>
      </c>
      <c r="Y39" s="18">
        <f t="shared" si="4"/>
        <v>307.39999999999998</v>
      </c>
    </row>
    <row r="40" spans="1:25" x14ac:dyDescent="0.25">
      <c r="A40" s="11">
        <v>333</v>
      </c>
      <c r="B40" s="12" t="s">
        <v>41</v>
      </c>
      <c r="C40" s="13">
        <v>0</v>
      </c>
      <c r="D40" s="13">
        <v>0</v>
      </c>
      <c r="E40" s="13">
        <v>2663</v>
      </c>
      <c r="F40" s="13">
        <v>0</v>
      </c>
      <c r="G40" s="13">
        <v>0</v>
      </c>
      <c r="H40" s="13">
        <v>0</v>
      </c>
      <c r="I40" s="13">
        <v>0</v>
      </c>
      <c r="J40" s="13">
        <v>0</v>
      </c>
      <c r="K40" s="13">
        <v>726</v>
      </c>
      <c r="L40" s="13">
        <v>0</v>
      </c>
      <c r="M40" s="18">
        <f t="shared" si="3"/>
        <v>3389</v>
      </c>
      <c r="N40" s="18">
        <f t="shared" si="1"/>
        <v>0</v>
      </c>
      <c r="O40" s="17">
        <v>0</v>
      </c>
      <c r="P40" s="17">
        <v>0</v>
      </c>
      <c r="Q40" s="17">
        <v>349.13333299999999</v>
      </c>
      <c r="R40" s="17">
        <v>0</v>
      </c>
      <c r="S40" s="17">
        <v>0</v>
      </c>
      <c r="T40" s="17">
        <v>0</v>
      </c>
      <c r="U40" s="17">
        <v>0</v>
      </c>
      <c r="V40" s="17">
        <v>0</v>
      </c>
      <c r="W40" s="17">
        <v>91</v>
      </c>
      <c r="X40" s="17">
        <v>0</v>
      </c>
      <c r="Y40" s="18">
        <f t="shared" si="4"/>
        <v>440.13333299999999</v>
      </c>
    </row>
    <row r="41" spans="1:25" x14ac:dyDescent="0.25">
      <c r="A41" s="11">
        <v>334</v>
      </c>
      <c r="B41" s="12" t="s">
        <v>42</v>
      </c>
      <c r="C41" s="13">
        <v>0</v>
      </c>
      <c r="D41" s="13">
        <v>0</v>
      </c>
      <c r="E41" s="13">
        <v>1208</v>
      </c>
      <c r="F41" s="13">
        <v>2</v>
      </c>
      <c r="G41" s="13">
        <v>0</v>
      </c>
      <c r="H41" s="13">
        <v>0</v>
      </c>
      <c r="I41" s="13">
        <v>0</v>
      </c>
      <c r="J41" s="13">
        <v>0</v>
      </c>
      <c r="K41" s="13">
        <v>795.2</v>
      </c>
      <c r="L41" s="13">
        <v>5</v>
      </c>
      <c r="M41" s="18">
        <f t="shared" si="3"/>
        <v>2010.2</v>
      </c>
      <c r="N41" s="18">
        <f t="shared" si="1"/>
        <v>0</v>
      </c>
      <c r="O41" s="17">
        <v>0</v>
      </c>
      <c r="P41" s="17">
        <v>0</v>
      </c>
      <c r="Q41" s="17">
        <v>260.96666700000003</v>
      </c>
      <c r="R41" s="17">
        <v>1</v>
      </c>
      <c r="S41" s="17">
        <v>0</v>
      </c>
      <c r="T41" s="17">
        <v>0</v>
      </c>
      <c r="U41" s="17">
        <v>0</v>
      </c>
      <c r="V41" s="17">
        <v>0</v>
      </c>
      <c r="W41" s="17">
        <v>287.86666500000001</v>
      </c>
      <c r="X41" s="17">
        <v>2</v>
      </c>
      <c r="Y41" s="18">
        <f t="shared" si="4"/>
        <v>551.83333200000004</v>
      </c>
    </row>
    <row r="42" spans="1:25" x14ac:dyDescent="0.25">
      <c r="A42" s="11">
        <v>335</v>
      </c>
      <c r="B42" s="12" t="s">
        <v>43</v>
      </c>
      <c r="C42" s="13">
        <v>935</v>
      </c>
      <c r="D42" s="13">
        <v>3</v>
      </c>
      <c r="E42" s="13">
        <v>2047.2</v>
      </c>
      <c r="F42" s="13">
        <v>2</v>
      </c>
      <c r="G42" s="13">
        <v>0</v>
      </c>
      <c r="H42" s="13">
        <v>0</v>
      </c>
      <c r="I42" s="13">
        <v>0</v>
      </c>
      <c r="J42" s="13">
        <v>0</v>
      </c>
      <c r="K42" s="13">
        <v>735</v>
      </c>
      <c r="L42" s="13">
        <v>0</v>
      </c>
      <c r="M42" s="18">
        <f t="shared" si="3"/>
        <v>3722.2</v>
      </c>
      <c r="N42" s="18">
        <f t="shared" si="1"/>
        <v>938</v>
      </c>
      <c r="O42" s="17">
        <v>204.5</v>
      </c>
      <c r="P42" s="17">
        <v>1</v>
      </c>
      <c r="Q42" s="17">
        <v>389.8</v>
      </c>
      <c r="R42" s="17">
        <v>0</v>
      </c>
      <c r="S42" s="17">
        <v>0</v>
      </c>
      <c r="T42" s="17">
        <v>0</v>
      </c>
      <c r="U42" s="17">
        <v>0</v>
      </c>
      <c r="V42" s="17">
        <v>0</v>
      </c>
      <c r="W42" s="17">
        <v>100</v>
      </c>
      <c r="X42" s="17">
        <v>0</v>
      </c>
      <c r="Y42" s="18">
        <f t="shared" si="4"/>
        <v>695.3</v>
      </c>
    </row>
    <row r="43" spans="1:25" x14ac:dyDescent="0.25">
      <c r="A43" s="11">
        <v>336</v>
      </c>
      <c r="B43" s="12" t="s">
        <v>44</v>
      </c>
      <c r="C43" s="13">
        <v>631</v>
      </c>
      <c r="D43" s="13">
        <v>4</v>
      </c>
      <c r="E43" s="13">
        <v>1179.4000000000001</v>
      </c>
      <c r="F43" s="13">
        <v>2</v>
      </c>
      <c r="G43" s="13">
        <v>0</v>
      </c>
      <c r="H43" s="13">
        <v>0</v>
      </c>
      <c r="I43" s="13">
        <v>0</v>
      </c>
      <c r="J43" s="13">
        <v>0</v>
      </c>
      <c r="K43" s="13">
        <v>1310.133333</v>
      </c>
      <c r="L43" s="13">
        <v>3</v>
      </c>
      <c r="M43" s="18">
        <f t="shared" si="3"/>
        <v>3129.5333330000003</v>
      </c>
      <c r="N43" s="18">
        <f t="shared" si="1"/>
        <v>635</v>
      </c>
      <c r="O43" s="17">
        <v>93</v>
      </c>
      <c r="P43" s="17">
        <v>1</v>
      </c>
      <c r="Q43" s="17">
        <v>108</v>
      </c>
      <c r="R43" s="17">
        <v>0</v>
      </c>
      <c r="S43" s="17">
        <v>0</v>
      </c>
      <c r="T43" s="17">
        <v>0</v>
      </c>
      <c r="U43" s="17">
        <v>0</v>
      </c>
      <c r="V43" s="17">
        <v>0</v>
      </c>
      <c r="W43" s="17">
        <v>159.066667</v>
      </c>
      <c r="X43" s="17">
        <v>0.4</v>
      </c>
      <c r="Y43" s="18">
        <f t="shared" si="4"/>
        <v>361.46666699999997</v>
      </c>
    </row>
    <row r="44" spans="1:25" x14ac:dyDescent="0.25">
      <c r="A44" s="11">
        <v>340</v>
      </c>
      <c r="B44" s="12" t="s">
        <v>45</v>
      </c>
      <c r="C44" s="13">
        <v>0</v>
      </c>
      <c r="D44" s="13">
        <v>0</v>
      </c>
      <c r="E44" s="13">
        <v>1473</v>
      </c>
      <c r="F44" s="13">
        <v>6</v>
      </c>
      <c r="G44" s="13">
        <v>0</v>
      </c>
      <c r="H44" s="13">
        <v>0</v>
      </c>
      <c r="I44" s="13">
        <v>0</v>
      </c>
      <c r="J44" s="13">
        <v>0</v>
      </c>
      <c r="K44" s="13">
        <v>344</v>
      </c>
      <c r="L44" s="13">
        <v>2</v>
      </c>
      <c r="M44" s="18">
        <f t="shared" si="3"/>
        <v>1825</v>
      </c>
      <c r="N44" s="18">
        <f t="shared" si="1"/>
        <v>0</v>
      </c>
      <c r="O44" s="17">
        <v>0</v>
      </c>
      <c r="P44" s="17">
        <v>0</v>
      </c>
      <c r="Q44" s="17">
        <v>374.2</v>
      </c>
      <c r="R44" s="17">
        <v>2</v>
      </c>
      <c r="S44" s="17">
        <v>0</v>
      </c>
      <c r="T44" s="17">
        <v>0</v>
      </c>
      <c r="U44" s="17">
        <v>0</v>
      </c>
      <c r="V44" s="17">
        <v>0</v>
      </c>
      <c r="W44" s="17">
        <v>101.4</v>
      </c>
      <c r="X44" s="17">
        <v>0</v>
      </c>
      <c r="Y44" s="18">
        <f t="shared" si="4"/>
        <v>477.6</v>
      </c>
    </row>
    <row r="45" spans="1:25" x14ac:dyDescent="0.25">
      <c r="A45" s="11">
        <v>341</v>
      </c>
      <c r="B45" s="12" t="s">
        <v>46</v>
      </c>
      <c r="C45" s="13">
        <v>435</v>
      </c>
      <c r="D45" s="13">
        <v>9</v>
      </c>
      <c r="E45" s="13">
        <v>3429.4</v>
      </c>
      <c r="F45" s="13">
        <v>25</v>
      </c>
      <c r="G45" s="13">
        <v>0</v>
      </c>
      <c r="H45" s="13">
        <v>0</v>
      </c>
      <c r="I45" s="13">
        <v>0</v>
      </c>
      <c r="J45" s="13">
        <v>0</v>
      </c>
      <c r="K45" s="13">
        <v>316</v>
      </c>
      <c r="L45" s="13">
        <v>5</v>
      </c>
      <c r="M45" s="18">
        <f t="shared" si="3"/>
        <v>4219.3999999999996</v>
      </c>
      <c r="N45" s="18">
        <f t="shared" si="1"/>
        <v>444</v>
      </c>
      <c r="O45" s="17">
        <v>146.14999999999998</v>
      </c>
      <c r="P45" s="17">
        <v>4</v>
      </c>
      <c r="Q45" s="17">
        <v>611.20000000000005</v>
      </c>
      <c r="R45" s="17">
        <v>2</v>
      </c>
      <c r="S45" s="17">
        <v>0</v>
      </c>
      <c r="T45" s="17">
        <v>0</v>
      </c>
      <c r="U45" s="17">
        <v>0</v>
      </c>
      <c r="V45" s="17">
        <v>0</v>
      </c>
      <c r="W45" s="17">
        <v>32.4</v>
      </c>
      <c r="X45" s="17">
        <v>0</v>
      </c>
      <c r="Y45" s="18">
        <f t="shared" si="4"/>
        <v>795.75</v>
      </c>
    </row>
    <row r="46" spans="1:25" x14ac:dyDescent="0.25">
      <c r="A46" s="11">
        <v>342</v>
      </c>
      <c r="B46" s="12" t="s">
        <v>47</v>
      </c>
      <c r="C46" s="13">
        <v>67</v>
      </c>
      <c r="D46" s="13">
        <v>1</v>
      </c>
      <c r="E46" s="13">
        <v>1005.666667</v>
      </c>
      <c r="F46" s="13">
        <v>3</v>
      </c>
      <c r="G46" s="13">
        <v>0</v>
      </c>
      <c r="H46" s="13">
        <v>0</v>
      </c>
      <c r="I46" s="13">
        <v>0</v>
      </c>
      <c r="J46" s="13">
        <v>0</v>
      </c>
      <c r="K46" s="13">
        <v>30</v>
      </c>
      <c r="L46" s="13">
        <v>0</v>
      </c>
      <c r="M46" s="18">
        <f t="shared" si="3"/>
        <v>1106.666667</v>
      </c>
      <c r="N46" s="18">
        <f t="shared" si="1"/>
        <v>68</v>
      </c>
      <c r="O46" s="17">
        <v>28.766666999999998</v>
      </c>
      <c r="P46" s="17">
        <v>0</v>
      </c>
      <c r="Q46" s="17">
        <v>333.16666700000002</v>
      </c>
      <c r="R46" s="17">
        <v>1</v>
      </c>
      <c r="S46" s="17">
        <v>0</v>
      </c>
      <c r="T46" s="17">
        <v>0</v>
      </c>
      <c r="U46" s="17">
        <v>0</v>
      </c>
      <c r="V46" s="17">
        <v>0</v>
      </c>
      <c r="W46" s="17">
        <v>10</v>
      </c>
      <c r="X46" s="17">
        <v>0</v>
      </c>
      <c r="Y46" s="18">
        <f t="shared" si="4"/>
        <v>372.933334</v>
      </c>
    </row>
    <row r="47" spans="1:25" x14ac:dyDescent="0.25">
      <c r="A47" s="11">
        <v>343</v>
      </c>
      <c r="B47" s="12" t="s">
        <v>48</v>
      </c>
      <c r="C47" s="13">
        <v>195.8</v>
      </c>
      <c r="D47" s="13">
        <v>5</v>
      </c>
      <c r="E47" s="13">
        <v>1612.4999990000001</v>
      </c>
      <c r="F47" s="13">
        <v>10</v>
      </c>
      <c r="G47" s="13">
        <v>0</v>
      </c>
      <c r="H47" s="13">
        <v>0</v>
      </c>
      <c r="I47" s="13">
        <v>0</v>
      </c>
      <c r="J47" s="13">
        <v>0</v>
      </c>
      <c r="K47" s="13">
        <v>132.999999</v>
      </c>
      <c r="L47" s="13">
        <v>1</v>
      </c>
      <c r="M47" s="18">
        <f t="shared" si="3"/>
        <v>1957.299998</v>
      </c>
      <c r="N47" s="18">
        <f t="shared" si="1"/>
        <v>200.8</v>
      </c>
      <c r="O47" s="17">
        <v>56.216665999999996</v>
      </c>
      <c r="P47" s="17">
        <v>1</v>
      </c>
      <c r="Q47" s="17">
        <v>538.25333799999999</v>
      </c>
      <c r="R47" s="17">
        <v>4</v>
      </c>
      <c r="S47" s="17">
        <v>0</v>
      </c>
      <c r="T47" s="17">
        <v>0</v>
      </c>
      <c r="U47" s="17">
        <v>0</v>
      </c>
      <c r="V47" s="17">
        <v>0</v>
      </c>
      <c r="W47" s="17">
        <v>58.266671000000002</v>
      </c>
      <c r="X47" s="17">
        <v>0</v>
      </c>
      <c r="Y47" s="18">
        <f t="shared" si="4"/>
        <v>657.73667499999999</v>
      </c>
    </row>
    <row r="48" spans="1:25" x14ac:dyDescent="0.25">
      <c r="A48" s="11">
        <v>344</v>
      </c>
      <c r="B48" s="12" t="s">
        <v>49</v>
      </c>
      <c r="C48" s="13">
        <v>228</v>
      </c>
      <c r="D48" s="13">
        <v>2</v>
      </c>
      <c r="E48" s="13">
        <v>1477.5833359999999</v>
      </c>
      <c r="F48" s="13">
        <v>11.8</v>
      </c>
      <c r="G48" s="13">
        <v>0</v>
      </c>
      <c r="H48" s="13">
        <v>0</v>
      </c>
      <c r="I48" s="13">
        <v>0</v>
      </c>
      <c r="J48" s="13">
        <v>0</v>
      </c>
      <c r="K48" s="13">
        <v>317.73333300000002</v>
      </c>
      <c r="L48" s="13">
        <v>4</v>
      </c>
      <c r="M48" s="18">
        <f t="shared" si="3"/>
        <v>2041.116669</v>
      </c>
      <c r="N48" s="18">
        <f t="shared" si="1"/>
        <v>230</v>
      </c>
      <c r="O48" s="17">
        <v>62</v>
      </c>
      <c r="P48" s="17">
        <v>1</v>
      </c>
      <c r="Q48" s="17">
        <v>438.93333100000001</v>
      </c>
      <c r="R48" s="17">
        <v>1.5333330000000001</v>
      </c>
      <c r="S48" s="17">
        <v>0</v>
      </c>
      <c r="T48" s="17">
        <v>0</v>
      </c>
      <c r="U48" s="17">
        <v>0</v>
      </c>
      <c r="V48" s="17">
        <v>0</v>
      </c>
      <c r="W48" s="17">
        <v>125.999999</v>
      </c>
      <c r="X48" s="17">
        <v>1</v>
      </c>
      <c r="Y48" s="18">
        <f t="shared" si="4"/>
        <v>630.46666300000004</v>
      </c>
    </row>
    <row r="49" spans="1:25" x14ac:dyDescent="0.25">
      <c r="A49" s="11">
        <v>350</v>
      </c>
      <c r="B49" s="12" t="s">
        <v>50</v>
      </c>
      <c r="C49" s="13">
        <v>269.933333</v>
      </c>
      <c r="D49" s="13">
        <v>0</v>
      </c>
      <c r="E49" s="13">
        <v>1732.8000010000001</v>
      </c>
      <c r="F49" s="13">
        <v>0</v>
      </c>
      <c r="G49" s="13">
        <v>0</v>
      </c>
      <c r="H49" s="13">
        <v>0</v>
      </c>
      <c r="I49" s="13">
        <v>0</v>
      </c>
      <c r="J49" s="13">
        <v>0</v>
      </c>
      <c r="K49" s="13">
        <v>734.59999999999991</v>
      </c>
      <c r="L49" s="13">
        <v>0</v>
      </c>
      <c r="M49" s="18">
        <f t="shared" si="3"/>
        <v>2737.3333339999999</v>
      </c>
      <c r="N49" s="18">
        <f t="shared" si="1"/>
        <v>269.933333</v>
      </c>
      <c r="O49" s="17">
        <v>51</v>
      </c>
      <c r="P49" s="17">
        <v>0</v>
      </c>
      <c r="Q49" s="17">
        <v>444.23333500000001</v>
      </c>
      <c r="R49" s="17">
        <v>0</v>
      </c>
      <c r="S49" s="17">
        <v>0</v>
      </c>
      <c r="T49" s="17">
        <v>0</v>
      </c>
      <c r="U49" s="17">
        <v>0</v>
      </c>
      <c r="V49" s="17">
        <v>0</v>
      </c>
      <c r="W49" s="17">
        <v>165.6</v>
      </c>
      <c r="X49" s="17">
        <v>0</v>
      </c>
      <c r="Y49" s="18">
        <f t="shared" si="4"/>
        <v>660.83333500000003</v>
      </c>
    </row>
    <row r="50" spans="1:25" x14ac:dyDescent="0.25">
      <c r="A50" s="11">
        <v>351</v>
      </c>
      <c r="B50" s="12" t="s">
        <v>51</v>
      </c>
      <c r="C50" s="13">
        <v>65</v>
      </c>
      <c r="D50" s="13">
        <v>0</v>
      </c>
      <c r="E50" s="13">
        <v>797.73333400000001</v>
      </c>
      <c r="F50" s="13">
        <v>3</v>
      </c>
      <c r="G50" s="13">
        <v>0</v>
      </c>
      <c r="H50" s="13">
        <v>0</v>
      </c>
      <c r="I50" s="13">
        <v>0</v>
      </c>
      <c r="J50" s="13">
        <v>0</v>
      </c>
      <c r="K50" s="13">
        <v>439</v>
      </c>
      <c r="L50" s="13">
        <v>9</v>
      </c>
      <c r="M50" s="18">
        <f t="shared" si="3"/>
        <v>1313.733334</v>
      </c>
      <c r="N50" s="18">
        <f t="shared" si="1"/>
        <v>65</v>
      </c>
      <c r="O50" s="17">
        <v>4</v>
      </c>
      <c r="P50" s="17">
        <v>0</v>
      </c>
      <c r="Q50" s="17">
        <v>370.26666299999999</v>
      </c>
      <c r="R50" s="17">
        <v>1</v>
      </c>
      <c r="S50" s="17">
        <v>0</v>
      </c>
      <c r="T50" s="17">
        <v>0</v>
      </c>
      <c r="U50" s="17">
        <v>0</v>
      </c>
      <c r="V50" s="17">
        <v>0</v>
      </c>
      <c r="W50" s="17">
        <v>156</v>
      </c>
      <c r="X50" s="17">
        <v>7</v>
      </c>
      <c r="Y50" s="18">
        <f t="shared" si="4"/>
        <v>538.26666299999999</v>
      </c>
    </row>
    <row r="51" spans="1:25" x14ac:dyDescent="0.25">
      <c r="A51" s="11">
        <v>352</v>
      </c>
      <c r="B51" s="12" t="s">
        <v>52</v>
      </c>
      <c r="C51" s="13">
        <v>125</v>
      </c>
      <c r="D51" s="13">
        <v>0</v>
      </c>
      <c r="E51" s="13">
        <v>3841.2</v>
      </c>
      <c r="F51" s="13">
        <v>5</v>
      </c>
      <c r="G51" s="13">
        <v>0</v>
      </c>
      <c r="H51" s="13">
        <v>0</v>
      </c>
      <c r="I51" s="13">
        <v>47</v>
      </c>
      <c r="J51" s="13">
        <v>0</v>
      </c>
      <c r="K51" s="13">
        <v>1915</v>
      </c>
      <c r="L51" s="13">
        <v>3</v>
      </c>
      <c r="M51" s="18">
        <f t="shared" si="3"/>
        <v>5936.2</v>
      </c>
      <c r="N51" s="18">
        <f t="shared" si="1"/>
        <v>125</v>
      </c>
      <c r="O51" s="17">
        <v>3</v>
      </c>
      <c r="P51" s="17">
        <v>0</v>
      </c>
      <c r="Q51" s="17">
        <v>749</v>
      </c>
      <c r="R51" s="17">
        <v>1</v>
      </c>
      <c r="S51" s="17">
        <v>0</v>
      </c>
      <c r="T51" s="17">
        <v>0</v>
      </c>
      <c r="U51" s="17">
        <v>0</v>
      </c>
      <c r="V51" s="17">
        <v>0</v>
      </c>
      <c r="W51" s="17">
        <v>372.13333399999999</v>
      </c>
      <c r="X51" s="17">
        <v>1</v>
      </c>
      <c r="Y51" s="18">
        <f t="shared" si="4"/>
        <v>1126.1333340000001</v>
      </c>
    </row>
    <row r="52" spans="1:25" x14ac:dyDescent="0.25">
      <c r="A52" s="11">
        <v>353</v>
      </c>
      <c r="B52" s="12" t="s">
        <v>53</v>
      </c>
      <c r="C52" s="13">
        <v>0</v>
      </c>
      <c r="D52" s="13">
        <v>0</v>
      </c>
      <c r="E52" s="13">
        <v>1544.1999999999998</v>
      </c>
      <c r="F52" s="13">
        <v>1</v>
      </c>
      <c r="G52" s="13">
        <v>0</v>
      </c>
      <c r="H52" s="13">
        <v>0</v>
      </c>
      <c r="I52" s="13">
        <v>0</v>
      </c>
      <c r="J52" s="13">
        <v>0</v>
      </c>
      <c r="K52" s="13">
        <v>706.8</v>
      </c>
      <c r="L52" s="13">
        <v>0</v>
      </c>
      <c r="M52" s="18">
        <f t="shared" si="3"/>
        <v>2252</v>
      </c>
      <c r="N52" s="18">
        <f t="shared" si="1"/>
        <v>0</v>
      </c>
      <c r="O52" s="17">
        <v>0</v>
      </c>
      <c r="P52" s="17">
        <v>0</v>
      </c>
      <c r="Q52" s="17">
        <v>446.90000399999997</v>
      </c>
      <c r="R52" s="17">
        <v>1</v>
      </c>
      <c r="S52" s="17">
        <v>0</v>
      </c>
      <c r="T52" s="17">
        <v>0</v>
      </c>
      <c r="U52" s="17">
        <v>0</v>
      </c>
      <c r="V52" s="17">
        <v>0</v>
      </c>
      <c r="W52" s="17">
        <v>53</v>
      </c>
      <c r="X52" s="17">
        <v>0</v>
      </c>
      <c r="Y52" s="18">
        <f t="shared" si="4"/>
        <v>500.90000399999997</v>
      </c>
    </row>
    <row r="53" spans="1:25" x14ac:dyDescent="0.25">
      <c r="A53" s="11">
        <v>354</v>
      </c>
      <c r="B53" s="12" t="s">
        <v>54</v>
      </c>
      <c r="C53" s="13">
        <v>123</v>
      </c>
      <c r="D53" s="13">
        <v>0</v>
      </c>
      <c r="E53" s="13">
        <v>1301.099995</v>
      </c>
      <c r="F53" s="13">
        <v>1</v>
      </c>
      <c r="G53" s="13">
        <v>0</v>
      </c>
      <c r="H53" s="13">
        <v>0</v>
      </c>
      <c r="I53" s="13">
        <v>0</v>
      </c>
      <c r="J53" s="13">
        <v>0</v>
      </c>
      <c r="K53" s="13">
        <v>166.86666500000001</v>
      </c>
      <c r="L53" s="13">
        <v>0</v>
      </c>
      <c r="M53" s="18">
        <f t="shared" si="3"/>
        <v>1591.96666</v>
      </c>
      <c r="N53" s="18">
        <f t="shared" si="1"/>
        <v>123</v>
      </c>
      <c r="O53" s="17">
        <v>35.599995999999997</v>
      </c>
      <c r="P53" s="17">
        <v>0</v>
      </c>
      <c r="Q53" s="17">
        <v>319.70000099999999</v>
      </c>
      <c r="R53" s="17">
        <v>0</v>
      </c>
      <c r="S53" s="17">
        <v>0</v>
      </c>
      <c r="T53" s="17">
        <v>0</v>
      </c>
      <c r="U53" s="17">
        <v>0</v>
      </c>
      <c r="V53" s="17">
        <v>0</v>
      </c>
      <c r="W53" s="17">
        <v>45.45</v>
      </c>
      <c r="X53" s="17">
        <v>0</v>
      </c>
      <c r="Y53" s="18">
        <f t="shared" si="4"/>
        <v>400.74999699999995</v>
      </c>
    </row>
    <row r="54" spans="1:25" x14ac:dyDescent="0.25">
      <c r="A54" s="11">
        <v>355</v>
      </c>
      <c r="B54" s="12" t="s">
        <v>55</v>
      </c>
      <c r="C54" s="13">
        <v>0</v>
      </c>
      <c r="D54" s="13">
        <v>0</v>
      </c>
      <c r="E54" s="13">
        <v>2122</v>
      </c>
      <c r="F54" s="13">
        <v>1</v>
      </c>
      <c r="G54" s="13">
        <v>0</v>
      </c>
      <c r="H54" s="13">
        <v>0</v>
      </c>
      <c r="I54" s="13">
        <v>0</v>
      </c>
      <c r="J54" s="13">
        <v>0</v>
      </c>
      <c r="K54" s="13">
        <v>236</v>
      </c>
      <c r="L54" s="13">
        <v>0</v>
      </c>
      <c r="M54" s="18">
        <f t="shared" si="3"/>
        <v>2359</v>
      </c>
      <c r="N54" s="18">
        <f t="shared" si="1"/>
        <v>0</v>
      </c>
      <c r="O54" s="17">
        <v>0</v>
      </c>
      <c r="P54" s="17">
        <v>0</v>
      </c>
      <c r="Q54" s="17">
        <v>412.33333599999997</v>
      </c>
      <c r="R54" s="17">
        <v>1</v>
      </c>
      <c r="S54" s="17">
        <v>0</v>
      </c>
      <c r="T54" s="17">
        <v>0</v>
      </c>
      <c r="U54" s="17">
        <v>0</v>
      </c>
      <c r="V54" s="17">
        <v>0</v>
      </c>
      <c r="W54" s="17">
        <v>77</v>
      </c>
      <c r="X54" s="17">
        <v>0</v>
      </c>
      <c r="Y54" s="18">
        <f t="shared" si="4"/>
        <v>490.33333599999997</v>
      </c>
    </row>
    <row r="55" spans="1:25" x14ac:dyDescent="0.25">
      <c r="A55" s="11">
        <v>356</v>
      </c>
      <c r="B55" s="12" t="s">
        <v>56</v>
      </c>
      <c r="C55" s="13">
        <v>294</v>
      </c>
      <c r="D55" s="13">
        <v>3</v>
      </c>
      <c r="E55" s="13">
        <v>1571.6333340000001</v>
      </c>
      <c r="F55" s="13">
        <v>1</v>
      </c>
      <c r="G55" s="13">
        <v>0</v>
      </c>
      <c r="H55" s="13">
        <v>0</v>
      </c>
      <c r="I55" s="13">
        <v>0</v>
      </c>
      <c r="J55" s="13">
        <v>0</v>
      </c>
      <c r="K55" s="13">
        <v>254.8</v>
      </c>
      <c r="L55" s="13">
        <v>1</v>
      </c>
      <c r="M55" s="18">
        <f t="shared" si="3"/>
        <v>2125.4333340000003</v>
      </c>
      <c r="N55" s="18">
        <f t="shared" si="1"/>
        <v>297</v>
      </c>
      <c r="O55" s="17">
        <v>127.4</v>
      </c>
      <c r="P55" s="17">
        <v>1</v>
      </c>
      <c r="Q55" s="17">
        <v>458.24999700000001</v>
      </c>
      <c r="R55" s="17">
        <v>0</v>
      </c>
      <c r="S55" s="17">
        <v>0</v>
      </c>
      <c r="T55" s="17">
        <v>0</v>
      </c>
      <c r="U55" s="17">
        <v>0</v>
      </c>
      <c r="V55" s="17">
        <v>0</v>
      </c>
      <c r="W55" s="17">
        <v>96.233333999999999</v>
      </c>
      <c r="X55" s="17">
        <v>1</v>
      </c>
      <c r="Y55" s="18">
        <f t="shared" si="4"/>
        <v>683.883331</v>
      </c>
    </row>
    <row r="56" spans="1:25" x14ac:dyDescent="0.25">
      <c r="A56" s="11">
        <v>357</v>
      </c>
      <c r="B56" s="12" t="s">
        <v>57</v>
      </c>
      <c r="C56" s="13">
        <v>0</v>
      </c>
      <c r="D56" s="13">
        <v>0</v>
      </c>
      <c r="E56" s="13">
        <v>942</v>
      </c>
      <c r="F56" s="13">
        <v>0</v>
      </c>
      <c r="G56" s="13">
        <v>0</v>
      </c>
      <c r="H56" s="13">
        <v>0</v>
      </c>
      <c r="I56" s="13">
        <v>0</v>
      </c>
      <c r="J56" s="13">
        <v>0</v>
      </c>
      <c r="K56" s="13">
        <v>827</v>
      </c>
      <c r="L56" s="13">
        <v>0</v>
      </c>
      <c r="M56" s="18">
        <f t="shared" si="3"/>
        <v>1769</v>
      </c>
      <c r="N56" s="18">
        <f t="shared" si="1"/>
        <v>0</v>
      </c>
      <c r="O56" s="17">
        <v>0</v>
      </c>
      <c r="P56" s="17">
        <v>0</v>
      </c>
      <c r="Q56" s="17">
        <v>354.8</v>
      </c>
      <c r="R56" s="17">
        <v>0</v>
      </c>
      <c r="S56" s="17">
        <v>0</v>
      </c>
      <c r="T56" s="17">
        <v>0</v>
      </c>
      <c r="U56" s="17">
        <v>0</v>
      </c>
      <c r="V56" s="17">
        <v>0</v>
      </c>
      <c r="W56" s="17">
        <v>223</v>
      </c>
      <c r="X56" s="17">
        <v>0</v>
      </c>
      <c r="Y56" s="18">
        <f t="shared" si="4"/>
        <v>577.79999999999995</v>
      </c>
    </row>
    <row r="57" spans="1:25" x14ac:dyDescent="0.25">
      <c r="A57" s="11">
        <v>358</v>
      </c>
      <c r="B57" s="12" t="s">
        <v>58</v>
      </c>
      <c r="C57" s="13">
        <v>0</v>
      </c>
      <c r="D57" s="13">
        <v>0</v>
      </c>
      <c r="E57" s="13">
        <v>1420.4</v>
      </c>
      <c r="F57" s="13">
        <v>4</v>
      </c>
      <c r="G57" s="13">
        <v>0</v>
      </c>
      <c r="H57" s="13">
        <v>0</v>
      </c>
      <c r="I57" s="13">
        <v>0</v>
      </c>
      <c r="J57" s="13">
        <v>0</v>
      </c>
      <c r="K57" s="13">
        <v>333.13333299999999</v>
      </c>
      <c r="L57" s="13">
        <v>1</v>
      </c>
      <c r="M57" s="18">
        <f t="shared" si="3"/>
        <v>1758.5333330000001</v>
      </c>
      <c r="N57" s="18">
        <f t="shared" si="1"/>
        <v>0</v>
      </c>
      <c r="O57" s="17">
        <v>0</v>
      </c>
      <c r="P57" s="17">
        <v>0</v>
      </c>
      <c r="Q57" s="17">
        <v>682.16666199999997</v>
      </c>
      <c r="R57" s="17">
        <v>0</v>
      </c>
      <c r="S57" s="17">
        <v>0</v>
      </c>
      <c r="T57" s="17">
        <v>0</v>
      </c>
      <c r="U57" s="17">
        <v>0</v>
      </c>
      <c r="V57" s="17">
        <v>0</v>
      </c>
      <c r="W57" s="17">
        <v>127.33333400000001</v>
      </c>
      <c r="X57" s="17">
        <v>1</v>
      </c>
      <c r="Y57" s="18">
        <f t="shared" si="4"/>
        <v>810.49999600000001</v>
      </c>
    </row>
    <row r="58" spans="1:25" x14ac:dyDescent="0.25">
      <c r="A58" s="11">
        <v>359</v>
      </c>
      <c r="B58" s="12" t="s">
        <v>59</v>
      </c>
      <c r="C58" s="13">
        <v>158.19999999999999</v>
      </c>
      <c r="D58" s="13">
        <v>0</v>
      </c>
      <c r="E58" s="13">
        <v>936.46666699999992</v>
      </c>
      <c r="F58" s="13">
        <v>1</v>
      </c>
      <c r="G58" s="13">
        <v>0</v>
      </c>
      <c r="H58" s="13">
        <v>0</v>
      </c>
      <c r="I58" s="13">
        <v>0</v>
      </c>
      <c r="J58" s="13">
        <v>0</v>
      </c>
      <c r="K58" s="13">
        <v>505.16666899999996</v>
      </c>
      <c r="L58" s="13">
        <v>0</v>
      </c>
      <c r="M58" s="18">
        <f t="shared" si="3"/>
        <v>1600.8333359999999</v>
      </c>
      <c r="N58" s="18">
        <f t="shared" si="1"/>
        <v>158.19999999999999</v>
      </c>
      <c r="O58" s="17">
        <v>59</v>
      </c>
      <c r="P58" s="17">
        <v>0</v>
      </c>
      <c r="Q58" s="17">
        <v>361.066664</v>
      </c>
      <c r="R58" s="17">
        <v>0</v>
      </c>
      <c r="S58" s="17">
        <v>0</v>
      </c>
      <c r="T58" s="17">
        <v>0</v>
      </c>
      <c r="U58" s="17">
        <v>0</v>
      </c>
      <c r="V58" s="17">
        <v>0</v>
      </c>
      <c r="W58" s="17">
        <v>173.7</v>
      </c>
      <c r="X58" s="17">
        <v>0</v>
      </c>
      <c r="Y58" s="18">
        <f t="shared" si="4"/>
        <v>593.76666399999999</v>
      </c>
    </row>
    <row r="59" spans="1:25" x14ac:dyDescent="0.25">
      <c r="A59" s="11">
        <v>370</v>
      </c>
      <c r="B59" s="12" t="s">
        <v>60</v>
      </c>
      <c r="C59" s="13">
        <v>0</v>
      </c>
      <c r="D59" s="13">
        <v>0</v>
      </c>
      <c r="E59" s="13">
        <v>670.06666700000005</v>
      </c>
      <c r="F59" s="13">
        <v>0</v>
      </c>
      <c r="G59" s="13">
        <v>0</v>
      </c>
      <c r="H59" s="13">
        <v>0</v>
      </c>
      <c r="I59" s="13">
        <v>0</v>
      </c>
      <c r="J59" s="13">
        <v>0</v>
      </c>
      <c r="K59" s="13">
        <v>1330.8000000000002</v>
      </c>
      <c r="L59" s="13">
        <v>1</v>
      </c>
      <c r="M59" s="18">
        <f t="shared" si="3"/>
        <v>2001.8666670000002</v>
      </c>
      <c r="N59" s="18">
        <f t="shared" si="1"/>
        <v>0</v>
      </c>
      <c r="O59" s="17">
        <v>0</v>
      </c>
      <c r="P59" s="17">
        <v>0</v>
      </c>
      <c r="Q59" s="17">
        <v>137.73333100000002</v>
      </c>
      <c r="R59" s="17">
        <v>0</v>
      </c>
      <c r="S59" s="17">
        <v>0</v>
      </c>
      <c r="T59" s="17">
        <v>0</v>
      </c>
      <c r="U59" s="17">
        <v>0</v>
      </c>
      <c r="V59" s="17">
        <v>0</v>
      </c>
      <c r="W59" s="17">
        <v>183.55</v>
      </c>
      <c r="X59" s="17">
        <v>0</v>
      </c>
      <c r="Y59" s="18">
        <f t="shared" si="4"/>
        <v>321.28333100000003</v>
      </c>
    </row>
    <row r="60" spans="1:25" x14ac:dyDescent="0.25">
      <c r="A60" s="11">
        <v>371</v>
      </c>
      <c r="B60" s="12" t="s">
        <v>61</v>
      </c>
      <c r="C60" s="13">
        <v>0</v>
      </c>
      <c r="D60" s="13">
        <v>0</v>
      </c>
      <c r="E60" s="13">
        <v>1006.5</v>
      </c>
      <c r="F60" s="13">
        <v>2</v>
      </c>
      <c r="G60" s="13">
        <v>0</v>
      </c>
      <c r="H60" s="13">
        <v>0</v>
      </c>
      <c r="I60" s="13">
        <v>0</v>
      </c>
      <c r="J60" s="13">
        <v>0</v>
      </c>
      <c r="K60" s="13">
        <v>1832.461335</v>
      </c>
      <c r="L60" s="13">
        <v>2</v>
      </c>
      <c r="M60" s="18">
        <f t="shared" si="3"/>
        <v>2842.961335</v>
      </c>
      <c r="N60" s="18">
        <f t="shared" si="1"/>
        <v>0</v>
      </c>
      <c r="O60" s="17">
        <v>0</v>
      </c>
      <c r="P60" s="17">
        <v>0</v>
      </c>
      <c r="Q60" s="17">
        <v>229.73333400000001</v>
      </c>
      <c r="R60" s="17">
        <v>0</v>
      </c>
      <c r="S60" s="17">
        <v>0</v>
      </c>
      <c r="T60" s="17">
        <v>0</v>
      </c>
      <c r="U60" s="17">
        <v>0</v>
      </c>
      <c r="V60" s="17">
        <v>0</v>
      </c>
      <c r="W60" s="17">
        <v>354.74266499999999</v>
      </c>
      <c r="X60" s="17">
        <v>0</v>
      </c>
      <c r="Y60" s="18">
        <f t="shared" si="4"/>
        <v>584.475999</v>
      </c>
    </row>
    <row r="61" spans="1:25" x14ac:dyDescent="0.25">
      <c r="A61" s="11">
        <v>372</v>
      </c>
      <c r="B61" s="12" t="s">
        <v>62</v>
      </c>
      <c r="C61" s="13">
        <v>331.83333400000004</v>
      </c>
      <c r="D61" s="13">
        <v>0</v>
      </c>
      <c r="E61" s="13">
        <v>442.46666700000003</v>
      </c>
      <c r="F61" s="13">
        <v>2</v>
      </c>
      <c r="G61" s="13">
        <v>0</v>
      </c>
      <c r="H61" s="13">
        <v>0</v>
      </c>
      <c r="I61" s="13">
        <v>0</v>
      </c>
      <c r="J61" s="13">
        <v>0</v>
      </c>
      <c r="K61" s="13">
        <v>1854.322001</v>
      </c>
      <c r="L61" s="13">
        <v>2</v>
      </c>
      <c r="M61" s="18">
        <f t="shared" si="3"/>
        <v>2632.6220020000001</v>
      </c>
      <c r="N61" s="18">
        <f t="shared" si="1"/>
        <v>331.83333400000004</v>
      </c>
      <c r="O61" s="17">
        <v>108.099998</v>
      </c>
      <c r="P61" s="17">
        <v>0</v>
      </c>
      <c r="Q61" s="17">
        <v>100.36133000000001</v>
      </c>
      <c r="R61" s="17">
        <v>1.3333330000000001</v>
      </c>
      <c r="S61" s="17">
        <v>0</v>
      </c>
      <c r="T61" s="17">
        <v>0</v>
      </c>
      <c r="U61" s="17">
        <v>0</v>
      </c>
      <c r="V61" s="17">
        <v>0</v>
      </c>
      <c r="W61" s="17">
        <v>546.81599700000004</v>
      </c>
      <c r="X61" s="17">
        <v>1</v>
      </c>
      <c r="Y61" s="18">
        <f t="shared" si="4"/>
        <v>757.61065800000006</v>
      </c>
    </row>
    <row r="62" spans="1:25" x14ac:dyDescent="0.25">
      <c r="A62" s="11">
        <v>373</v>
      </c>
      <c r="B62" s="12" t="s">
        <v>63</v>
      </c>
      <c r="C62" s="13">
        <v>162.19999999999999</v>
      </c>
      <c r="D62" s="13">
        <v>3</v>
      </c>
      <c r="E62" s="13">
        <v>1524.5699890000001</v>
      </c>
      <c r="F62" s="13">
        <v>13.8</v>
      </c>
      <c r="G62" s="13">
        <v>0</v>
      </c>
      <c r="H62" s="13">
        <v>0</v>
      </c>
      <c r="I62" s="13">
        <v>0</v>
      </c>
      <c r="J62" s="13">
        <v>0</v>
      </c>
      <c r="K62" s="13">
        <v>2354.233334</v>
      </c>
      <c r="L62" s="13">
        <v>17</v>
      </c>
      <c r="M62" s="18">
        <f t="shared" si="3"/>
        <v>4074.8033230000001</v>
      </c>
      <c r="N62" s="18">
        <f t="shared" si="1"/>
        <v>165.2</v>
      </c>
      <c r="O62" s="17">
        <v>43.2</v>
      </c>
      <c r="P62" s="17">
        <v>0</v>
      </c>
      <c r="Q62" s="17">
        <v>366.26667199999997</v>
      </c>
      <c r="R62" s="17">
        <v>2.6666669999999999</v>
      </c>
      <c r="S62" s="17">
        <v>0</v>
      </c>
      <c r="T62" s="17">
        <v>0</v>
      </c>
      <c r="U62" s="17">
        <v>0</v>
      </c>
      <c r="V62" s="17">
        <v>0</v>
      </c>
      <c r="W62" s="17">
        <v>316.14999699999998</v>
      </c>
      <c r="X62" s="17">
        <v>1.5333330000000001</v>
      </c>
      <c r="Y62" s="18">
        <f t="shared" si="4"/>
        <v>729.81666899999993</v>
      </c>
    </row>
    <row r="63" spans="1:25" x14ac:dyDescent="0.25">
      <c r="A63" s="11">
        <v>380</v>
      </c>
      <c r="B63" s="12" t="s">
        <v>64</v>
      </c>
      <c r="C63" s="13">
        <v>724</v>
      </c>
      <c r="D63" s="13">
        <v>31</v>
      </c>
      <c r="E63" s="13">
        <v>2114.4</v>
      </c>
      <c r="F63" s="13">
        <v>3</v>
      </c>
      <c r="G63" s="13">
        <v>0</v>
      </c>
      <c r="H63" s="13">
        <v>0</v>
      </c>
      <c r="I63" s="13">
        <v>0</v>
      </c>
      <c r="J63" s="13">
        <v>0</v>
      </c>
      <c r="K63" s="13">
        <v>3073.3166520000004</v>
      </c>
      <c r="L63" s="13">
        <v>4</v>
      </c>
      <c r="M63" s="18">
        <f t="shared" si="3"/>
        <v>5949.716652000001</v>
      </c>
      <c r="N63" s="18">
        <f t="shared" si="1"/>
        <v>755</v>
      </c>
      <c r="O63" s="17">
        <v>150.6</v>
      </c>
      <c r="P63" s="17">
        <v>4</v>
      </c>
      <c r="Q63" s="17">
        <v>383.77799900000002</v>
      </c>
      <c r="R63" s="17">
        <v>1</v>
      </c>
      <c r="S63" s="17">
        <v>0</v>
      </c>
      <c r="T63" s="17">
        <v>0</v>
      </c>
      <c r="U63" s="17">
        <v>0</v>
      </c>
      <c r="V63" s="17">
        <v>0</v>
      </c>
      <c r="W63" s="17">
        <v>439.13333399999999</v>
      </c>
      <c r="X63" s="17">
        <v>1</v>
      </c>
      <c r="Y63" s="18">
        <f t="shared" si="4"/>
        <v>979.51133300000004</v>
      </c>
    </row>
    <row r="64" spans="1:25" x14ac:dyDescent="0.25">
      <c r="A64" s="11">
        <v>381</v>
      </c>
      <c r="B64" s="12" t="s">
        <v>65</v>
      </c>
      <c r="C64" s="13">
        <v>0</v>
      </c>
      <c r="D64" s="13">
        <v>0</v>
      </c>
      <c r="E64" s="13">
        <v>727.63333299999999</v>
      </c>
      <c r="F64" s="13">
        <v>2.8666670000000001</v>
      </c>
      <c r="G64" s="13">
        <v>0</v>
      </c>
      <c r="H64" s="13">
        <v>0</v>
      </c>
      <c r="I64" s="13">
        <v>0</v>
      </c>
      <c r="J64" s="13">
        <v>0</v>
      </c>
      <c r="K64" s="13">
        <v>626</v>
      </c>
      <c r="L64" s="13">
        <v>0</v>
      </c>
      <c r="M64" s="18">
        <f t="shared" si="3"/>
        <v>1356.5</v>
      </c>
      <c r="N64" s="18">
        <f t="shared" si="1"/>
        <v>0</v>
      </c>
      <c r="O64" s="17">
        <v>0</v>
      </c>
      <c r="P64" s="17">
        <v>0</v>
      </c>
      <c r="Q64" s="17">
        <v>183.79999900000001</v>
      </c>
      <c r="R64" s="17">
        <v>1.6</v>
      </c>
      <c r="S64" s="17">
        <v>0</v>
      </c>
      <c r="T64" s="17">
        <v>0</v>
      </c>
      <c r="U64" s="17">
        <v>0</v>
      </c>
      <c r="V64" s="17">
        <v>0</v>
      </c>
      <c r="W64" s="17">
        <v>160.533333</v>
      </c>
      <c r="X64" s="17">
        <v>0</v>
      </c>
      <c r="Y64" s="18">
        <f t="shared" si="4"/>
        <v>345.93333200000001</v>
      </c>
    </row>
    <row r="65" spans="1:25" x14ac:dyDescent="0.25">
      <c r="A65" s="11">
        <v>382</v>
      </c>
      <c r="B65" s="12" t="s">
        <v>66</v>
      </c>
      <c r="C65" s="13">
        <v>72.466667000000001</v>
      </c>
      <c r="D65" s="13">
        <v>0</v>
      </c>
      <c r="E65" s="13">
        <v>1756.9333320000001</v>
      </c>
      <c r="F65" s="13">
        <v>7</v>
      </c>
      <c r="G65" s="13">
        <v>0</v>
      </c>
      <c r="H65" s="13">
        <v>0</v>
      </c>
      <c r="I65" s="13">
        <v>0</v>
      </c>
      <c r="J65" s="13">
        <v>0</v>
      </c>
      <c r="K65" s="13">
        <v>661.000001</v>
      </c>
      <c r="L65" s="13">
        <v>0</v>
      </c>
      <c r="M65" s="18">
        <f t="shared" si="3"/>
        <v>2497.4</v>
      </c>
      <c r="N65" s="18">
        <f t="shared" si="1"/>
        <v>72.466667000000001</v>
      </c>
      <c r="O65" s="17">
        <v>14.8</v>
      </c>
      <c r="P65" s="17">
        <v>0</v>
      </c>
      <c r="Q65" s="17">
        <v>272.81666899999999</v>
      </c>
      <c r="R65" s="17">
        <v>3</v>
      </c>
      <c r="S65" s="17">
        <v>0</v>
      </c>
      <c r="T65" s="17">
        <v>0</v>
      </c>
      <c r="U65" s="17">
        <v>0</v>
      </c>
      <c r="V65" s="17">
        <v>0</v>
      </c>
      <c r="W65" s="17">
        <v>59.799999</v>
      </c>
      <c r="X65" s="17">
        <v>0</v>
      </c>
      <c r="Y65" s="18">
        <f t="shared" si="4"/>
        <v>350.41666800000002</v>
      </c>
    </row>
    <row r="66" spans="1:25" x14ac:dyDescent="0.25">
      <c r="A66" s="11">
        <v>383</v>
      </c>
      <c r="B66" s="12" t="s">
        <v>67</v>
      </c>
      <c r="C66" s="13">
        <v>0</v>
      </c>
      <c r="D66" s="13">
        <v>0</v>
      </c>
      <c r="E66" s="13">
        <v>4854.2166660000003</v>
      </c>
      <c r="F66" s="13">
        <v>22</v>
      </c>
      <c r="G66" s="13">
        <v>0</v>
      </c>
      <c r="H66" s="13">
        <v>0</v>
      </c>
      <c r="I66" s="13">
        <v>0</v>
      </c>
      <c r="J66" s="13">
        <v>0</v>
      </c>
      <c r="K66" s="13">
        <v>1728.8000000000002</v>
      </c>
      <c r="L66" s="13">
        <v>8</v>
      </c>
      <c r="M66" s="18">
        <f t="shared" si="3"/>
        <v>6613.0166660000004</v>
      </c>
      <c r="N66" s="18">
        <f t="shared" si="1"/>
        <v>0</v>
      </c>
      <c r="O66" s="17">
        <v>0</v>
      </c>
      <c r="P66" s="17">
        <v>0</v>
      </c>
      <c r="Q66" s="17">
        <v>1114.8720000000001</v>
      </c>
      <c r="R66" s="17">
        <v>3.1333329999999999</v>
      </c>
      <c r="S66" s="17">
        <v>0</v>
      </c>
      <c r="T66" s="17">
        <v>0</v>
      </c>
      <c r="U66" s="17">
        <v>0</v>
      </c>
      <c r="V66" s="17">
        <v>0</v>
      </c>
      <c r="W66" s="17">
        <v>332.03332799999998</v>
      </c>
      <c r="X66" s="17">
        <v>5.1333330000000004</v>
      </c>
      <c r="Y66" s="18">
        <f t="shared" si="4"/>
        <v>1455.171994</v>
      </c>
    </row>
    <row r="67" spans="1:25" x14ac:dyDescent="0.25">
      <c r="A67" s="11">
        <v>384</v>
      </c>
      <c r="B67" s="12" t="s">
        <v>68</v>
      </c>
      <c r="C67" s="13">
        <v>229.433334</v>
      </c>
      <c r="D67" s="13">
        <v>2</v>
      </c>
      <c r="E67" s="13">
        <v>1732.366667</v>
      </c>
      <c r="F67" s="13">
        <v>3</v>
      </c>
      <c r="G67" s="13">
        <v>0</v>
      </c>
      <c r="H67" s="13">
        <v>0</v>
      </c>
      <c r="I67" s="13">
        <v>0</v>
      </c>
      <c r="J67" s="13">
        <v>0</v>
      </c>
      <c r="K67" s="13">
        <v>2073.2166670000001</v>
      </c>
      <c r="L67" s="13">
        <v>4</v>
      </c>
      <c r="M67" s="18">
        <f t="shared" si="3"/>
        <v>4044.0166680000002</v>
      </c>
      <c r="N67" s="18">
        <f t="shared" si="1"/>
        <v>231.433334</v>
      </c>
      <c r="O67" s="17">
        <v>82.3</v>
      </c>
      <c r="P67" s="17">
        <v>0</v>
      </c>
      <c r="Q67" s="17">
        <v>194.530664</v>
      </c>
      <c r="R67" s="17">
        <v>0</v>
      </c>
      <c r="S67" s="17">
        <v>0</v>
      </c>
      <c r="T67" s="17">
        <v>0</v>
      </c>
      <c r="U67" s="17">
        <v>0</v>
      </c>
      <c r="V67" s="17">
        <v>0</v>
      </c>
      <c r="W67" s="17">
        <v>304.96666400000004</v>
      </c>
      <c r="X67" s="17">
        <v>0</v>
      </c>
      <c r="Y67" s="18">
        <f t="shared" si="4"/>
        <v>581.79732800000011</v>
      </c>
    </row>
    <row r="68" spans="1:25" x14ac:dyDescent="0.25">
      <c r="A68" s="11">
        <v>390</v>
      </c>
      <c r="B68" s="12" t="s">
        <v>69</v>
      </c>
      <c r="C68" s="13">
        <v>72</v>
      </c>
      <c r="D68" s="13">
        <v>0</v>
      </c>
      <c r="E68" s="13">
        <v>1394.6</v>
      </c>
      <c r="F68" s="13">
        <v>14</v>
      </c>
      <c r="G68" s="13">
        <v>0</v>
      </c>
      <c r="H68" s="13">
        <v>0</v>
      </c>
      <c r="I68" s="13">
        <v>0</v>
      </c>
      <c r="J68" s="13">
        <v>0</v>
      </c>
      <c r="K68" s="13">
        <v>149</v>
      </c>
      <c r="L68" s="13">
        <v>0</v>
      </c>
      <c r="M68" s="18">
        <f t="shared" si="3"/>
        <v>1629.6</v>
      </c>
      <c r="N68" s="18">
        <f t="shared" si="1"/>
        <v>72</v>
      </c>
      <c r="O68" s="17">
        <v>0</v>
      </c>
      <c r="P68" s="17">
        <v>0</v>
      </c>
      <c r="Q68" s="17">
        <v>380.57666599999999</v>
      </c>
      <c r="R68" s="17">
        <v>4</v>
      </c>
      <c r="S68" s="17">
        <v>0</v>
      </c>
      <c r="T68" s="17">
        <v>0</v>
      </c>
      <c r="U68" s="17">
        <v>0</v>
      </c>
      <c r="V68" s="17">
        <v>0</v>
      </c>
      <c r="W68" s="17">
        <v>33</v>
      </c>
      <c r="X68" s="17">
        <v>0</v>
      </c>
      <c r="Y68" s="18">
        <f t="shared" si="4"/>
        <v>417.57666599999999</v>
      </c>
    </row>
    <row r="69" spans="1:25" x14ac:dyDescent="0.25">
      <c r="A69" s="11">
        <v>391</v>
      </c>
      <c r="B69" s="12" t="s">
        <v>70</v>
      </c>
      <c r="C69" s="13">
        <v>302</v>
      </c>
      <c r="D69" s="13">
        <v>0</v>
      </c>
      <c r="E69" s="13">
        <v>1018</v>
      </c>
      <c r="F69" s="13">
        <v>7</v>
      </c>
      <c r="G69" s="13">
        <v>0</v>
      </c>
      <c r="H69" s="13">
        <v>0</v>
      </c>
      <c r="I69" s="13">
        <v>0</v>
      </c>
      <c r="J69" s="13">
        <v>0</v>
      </c>
      <c r="K69" s="13">
        <v>1001.6</v>
      </c>
      <c r="L69" s="13">
        <v>5</v>
      </c>
      <c r="M69" s="18">
        <f t="shared" ref="M69:M100" si="5">SUM(C69:L69)</f>
        <v>2333.6</v>
      </c>
      <c r="N69" s="18">
        <f t="shared" ref="N69:N131" si="6">C69+D69</f>
        <v>302</v>
      </c>
      <c r="O69" s="17">
        <v>57.2</v>
      </c>
      <c r="P69" s="17">
        <v>0</v>
      </c>
      <c r="Q69" s="17">
        <v>192.41666700000002</v>
      </c>
      <c r="R69" s="17">
        <v>0</v>
      </c>
      <c r="S69" s="17">
        <v>0</v>
      </c>
      <c r="T69" s="17">
        <v>0</v>
      </c>
      <c r="U69" s="17">
        <v>0</v>
      </c>
      <c r="V69" s="17">
        <v>0</v>
      </c>
      <c r="W69" s="17">
        <v>232.53334000000001</v>
      </c>
      <c r="X69" s="17">
        <v>2</v>
      </c>
      <c r="Y69" s="18">
        <f t="shared" ref="Y69:Y100" si="7">SUM(O69:X69)</f>
        <v>484.15000700000002</v>
      </c>
    </row>
    <row r="70" spans="1:25" x14ac:dyDescent="0.25">
      <c r="A70" s="11">
        <v>392</v>
      </c>
      <c r="B70" s="12" t="s">
        <v>71</v>
      </c>
      <c r="C70" s="13">
        <v>68.466667000000001</v>
      </c>
      <c r="D70" s="13">
        <v>0</v>
      </c>
      <c r="E70" s="13">
        <v>1739.1999999999998</v>
      </c>
      <c r="F70" s="13">
        <v>6</v>
      </c>
      <c r="G70" s="13">
        <v>0</v>
      </c>
      <c r="H70" s="13">
        <v>0</v>
      </c>
      <c r="I70" s="13">
        <v>0</v>
      </c>
      <c r="J70" s="13">
        <v>0</v>
      </c>
      <c r="K70" s="13">
        <v>21</v>
      </c>
      <c r="L70" s="13">
        <v>0</v>
      </c>
      <c r="M70" s="18">
        <f t="shared" si="5"/>
        <v>1834.6666669999997</v>
      </c>
      <c r="N70" s="18">
        <f t="shared" si="6"/>
        <v>68.466667000000001</v>
      </c>
      <c r="O70" s="17">
        <v>38.200000000000003</v>
      </c>
      <c r="P70" s="17">
        <v>0</v>
      </c>
      <c r="Q70" s="17">
        <v>327.000001</v>
      </c>
      <c r="R70" s="17">
        <v>0</v>
      </c>
      <c r="S70" s="17">
        <v>0</v>
      </c>
      <c r="T70" s="17">
        <v>0</v>
      </c>
      <c r="U70" s="17">
        <v>0</v>
      </c>
      <c r="V70" s="17">
        <v>0</v>
      </c>
      <c r="W70" s="17">
        <v>2</v>
      </c>
      <c r="X70" s="17">
        <v>0</v>
      </c>
      <c r="Y70" s="18">
        <f t="shared" si="7"/>
        <v>367.20000099999999</v>
      </c>
    </row>
    <row r="71" spans="1:25" x14ac:dyDescent="0.25">
      <c r="A71" s="11">
        <v>393</v>
      </c>
      <c r="B71" s="12" t="s">
        <v>72</v>
      </c>
      <c r="C71" s="13">
        <v>275.5</v>
      </c>
      <c r="D71" s="13">
        <v>6.5</v>
      </c>
      <c r="E71" s="13">
        <v>780.5</v>
      </c>
      <c r="F71" s="13">
        <v>1</v>
      </c>
      <c r="G71" s="13">
        <v>0</v>
      </c>
      <c r="H71" s="13">
        <v>0</v>
      </c>
      <c r="I71" s="13">
        <v>0</v>
      </c>
      <c r="J71" s="13">
        <v>0</v>
      </c>
      <c r="K71" s="13">
        <v>366</v>
      </c>
      <c r="L71" s="13">
        <v>1</v>
      </c>
      <c r="M71" s="18">
        <f t="shared" si="5"/>
        <v>1430.5</v>
      </c>
      <c r="N71" s="18">
        <f t="shared" si="6"/>
        <v>282</v>
      </c>
      <c r="O71" s="17">
        <v>119</v>
      </c>
      <c r="P71" s="17">
        <v>2</v>
      </c>
      <c r="Q71" s="17">
        <v>159</v>
      </c>
      <c r="R71" s="17">
        <v>0</v>
      </c>
      <c r="S71" s="17">
        <v>0</v>
      </c>
      <c r="T71" s="17">
        <v>0</v>
      </c>
      <c r="U71" s="17">
        <v>0</v>
      </c>
      <c r="V71" s="17">
        <v>0</v>
      </c>
      <c r="W71" s="17">
        <v>111.6</v>
      </c>
      <c r="X71" s="17">
        <v>0</v>
      </c>
      <c r="Y71" s="18">
        <f t="shared" si="7"/>
        <v>391.6</v>
      </c>
    </row>
    <row r="72" spans="1:25" x14ac:dyDescent="0.25">
      <c r="A72" s="11">
        <v>394</v>
      </c>
      <c r="B72" s="12" t="s">
        <v>73</v>
      </c>
      <c r="C72" s="13">
        <v>686</v>
      </c>
      <c r="D72" s="13">
        <v>5</v>
      </c>
      <c r="E72" s="13">
        <v>1178.8</v>
      </c>
      <c r="F72" s="13">
        <v>3</v>
      </c>
      <c r="G72" s="13">
        <v>0</v>
      </c>
      <c r="H72" s="13">
        <v>0</v>
      </c>
      <c r="I72" s="13">
        <v>0</v>
      </c>
      <c r="J72" s="13">
        <v>0</v>
      </c>
      <c r="K72" s="13">
        <v>1387</v>
      </c>
      <c r="L72" s="13">
        <v>4</v>
      </c>
      <c r="M72" s="18">
        <f t="shared" si="5"/>
        <v>3263.8</v>
      </c>
      <c r="N72" s="18">
        <f t="shared" si="6"/>
        <v>691</v>
      </c>
      <c r="O72" s="17">
        <v>285.13333299999999</v>
      </c>
      <c r="P72" s="17">
        <v>2</v>
      </c>
      <c r="Q72" s="17">
        <v>271.89999999999998</v>
      </c>
      <c r="R72" s="17">
        <v>2</v>
      </c>
      <c r="S72" s="17">
        <v>0</v>
      </c>
      <c r="T72" s="17">
        <v>0</v>
      </c>
      <c r="U72" s="17">
        <v>0</v>
      </c>
      <c r="V72" s="17">
        <v>0</v>
      </c>
      <c r="W72" s="17">
        <v>476.33333300000004</v>
      </c>
      <c r="X72" s="17">
        <v>2</v>
      </c>
      <c r="Y72" s="18">
        <f t="shared" si="7"/>
        <v>1039.3666659999999</v>
      </c>
    </row>
    <row r="73" spans="1:25" x14ac:dyDescent="0.25">
      <c r="A73" s="11">
        <v>800</v>
      </c>
      <c r="B73" s="12" t="s">
        <v>74</v>
      </c>
      <c r="C73" s="13">
        <v>0</v>
      </c>
      <c r="D73" s="13">
        <v>0</v>
      </c>
      <c r="E73" s="13">
        <v>78.599999999999994</v>
      </c>
      <c r="F73" s="13">
        <v>0.8</v>
      </c>
      <c r="G73" s="13">
        <v>0</v>
      </c>
      <c r="H73" s="13">
        <v>0</v>
      </c>
      <c r="I73" s="13">
        <v>0</v>
      </c>
      <c r="J73" s="13">
        <v>0</v>
      </c>
      <c r="K73" s="13">
        <v>370.69999899999999</v>
      </c>
      <c r="L73" s="13">
        <v>5.1333339999999996</v>
      </c>
      <c r="M73" s="18">
        <f t="shared" si="5"/>
        <v>455.23333299999996</v>
      </c>
      <c r="N73" s="18">
        <f t="shared" si="6"/>
        <v>0</v>
      </c>
      <c r="O73" s="17">
        <v>0</v>
      </c>
      <c r="P73" s="17">
        <v>0</v>
      </c>
      <c r="Q73" s="17">
        <v>18</v>
      </c>
      <c r="R73" s="17">
        <v>0</v>
      </c>
      <c r="S73" s="17">
        <v>0</v>
      </c>
      <c r="T73" s="17">
        <v>0</v>
      </c>
      <c r="U73" s="17">
        <v>0</v>
      </c>
      <c r="V73" s="17">
        <v>0</v>
      </c>
      <c r="W73" s="17">
        <v>87.666668999999999</v>
      </c>
      <c r="X73" s="17">
        <v>1.4</v>
      </c>
      <c r="Y73" s="18">
        <f t="shared" si="7"/>
        <v>107.066669</v>
      </c>
    </row>
    <row r="74" spans="1:25" x14ac:dyDescent="0.25">
      <c r="A74" s="11">
        <v>801</v>
      </c>
      <c r="B74" s="12" t="s">
        <v>180</v>
      </c>
      <c r="C74" s="13">
        <v>1387.6999999999998</v>
      </c>
      <c r="D74" s="13">
        <v>37</v>
      </c>
      <c r="E74" s="13">
        <v>479.8</v>
      </c>
      <c r="F74" s="13">
        <v>7</v>
      </c>
      <c r="G74" s="13">
        <v>0</v>
      </c>
      <c r="H74" s="13">
        <v>0</v>
      </c>
      <c r="I74" s="13">
        <v>0</v>
      </c>
      <c r="J74" s="13">
        <v>0</v>
      </c>
      <c r="K74" s="13">
        <v>1203.933331</v>
      </c>
      <c r="L74" s="13">
        <v>13</v>
      </c>
      <c r="M74" s="18">
        <f t="shared" si="5"/>
        <v>3128.4333309999997</v>
      </c>
      <c r="N74" s="18">
        <f t="shared" si="6"/>
        <v>1424.6999999999998</v>
      </c>
      <c r="O74" s="17">
        <v>317.933333</v>
      </c>
      <c r="P74" s="17">
        <v>7</v>
      </c>
      <c r="Q74" s="17">
        <v>153</v>
      </c>
      <c r="R74" s="17">
        <v>1</v>
      </c>
      <c r="S74" s="17">
        <v>0</v>
      </c>
      <c r="T74" s="17">
        <v>0</v>
      </c>
      <c r="U74" s="17">
        <v>0</v>
      </c>
      <c r="V74" s="17">
        <v>0</v>
      </c>
      <c r="W74" s="17">
        <v>181.8</v>
      </c>
      <c r="X74" s="17">
        <v>0</v>
      </c>
      <c r="Y74" s="18">
        <f t="shared" si="7"/>
        <v>660.73333300000002</v>
      </c>
    </row>
    <row r="75" spans="1:25" x14ac:dyDescent="0.25">
      <c r="A75" s="11">
        <v>802</v>
      </c>
      <c r="B75" s="12" t="s">
        <v>76</v>
      </c>
      <c r="C75" s="13">
        <v>0</v>
      </c>
      <c r="D75" s="13">
        <v>0</v>
      </c>
      <c r="E75" s="13">
        <v>14.4</v>
      </c>
      <c r="F75" s="13">
        <v>0</v>
      </c>
      <c r="G75" s="13">
        <v>0</v>
      </c>
      <c r="H75" s="13">
        <v>0</v>
      </c>
      <c r="I75" s="13">
        <v>0</v>
      </c>
      <c r="J75" s="13">
        <v>0</v>
      </c>
      <c r="K75" s="13">
        <v>451.566667</v>
      </c>
      <c r="L75" s="13">
        <v>5</v>
      </c>
      <c r="M75" s="18">
        <f t="shared" si="5"/>
        <v>470.96666699999997</v>
      </c>
      <c r="N75" s="18">
        <f t="shared" si="6"/>
        <v>0</v>
      </c>
      <c r="O75" s="17">
        <v>0</v>
      </c>
      <c r="P75" s="17">
        <v>0</v>
      </c>
      <c r="Q75" s="17">
        <v>4.5999999999999996</v>
      </c>
      <c r="R75" s="17">
        <v>0</v>
      </c>
      <c r="S75" s="17">
        <v>0</v>
      </c>
      <c r="T75" s="17">
        <v>0</v>
      </c>
      <c r="U75" s="17">
        <v>0</v>
      </c>
      <c r="V75" s="17">
        <v>0</v>
      </c>
      <c r="W75" s="17">
        <v>154.783334</v>
      </c>
      <c r="X75" s="17">
        <v>1.6</v>
      </c>
      <c r="Y75" s="18">
        <f t="shared" si="7"/>
        <v>160.98333399999999</v>
      </c>
    </row>
    <row r="76" spans="1:25" x14ac:dyDescent="0.25">
      <c r="A76" s="11">
        <v>803</v>
      </c>
      <c r="B76" s="12" t="s">
        <v>77</v>
      </c>
      <c r="C76" s="13">
        <v>0</v>
      </c>
      <c r="D76" s="13">
        <v>0</v>
      </c>
      <c r="E76" s="13">
        <v>76.566666999999995</v>
      </c>
      <c r="F76" s="13">
        <v>0</v>
      </c>
      <c r="G76" s="13">
        <v>0</v>
      </c>
      <c r="H76" s="13">
        <v>0</v>
      </c>
      <c r="I76" s="13">
        <v>0</v>
      </c>
      <c r="J76" s="13">
        <v>0</v>
      </c>
      <c r="K76" s="13">
        <v>46.2</v>
      </c>
      <c r="L76" s="13">
        <v>0</v>
      </c>
      <c r="M76" s="18">
        <f t="shared" si="5"/>
        <v>122.766667</v>
      </c>
      <c r="N76" s="18">
        <f t="shared" si="6"/>
        <v>0</v>
      </c>
      <c r="O76" s="17">
        <v>0</v>
      </c>
      <c r="P76" s="17">
        <v>0</v>
      </c>
      <c r="Q76" s="17">
        <v>24.066669000000001</v>
      </c>
      <c r="R76" s="17">
        <v>0</v>
      </c>
      <c r="S76" s="17">
        <v>0</v>
      </c>
      <c r="T76" s="17">
        <v>0</v>
      </c>
      <c r="U76" s="17">
        <v>0</v>
      </c>
      <c r="V76" s="17">
        <v>0</v>
      </c>
      <c r="W76" s="17">
        <v>16.8</v>
      </c>
      <c r="X76" s="17">
        <v>0</v>
      </c>
      <c r="Y76" s="18">
        <f t="shared" si="7"/>
        <v>40.866669000000002</v>
      </c>
    </row>
    <row r="77" spans="1:25" x14ac:dyDescent="0.25">
      <c r="A77" s="11">
        <v>805</v>
      </c>
      <c r="B77" s="12" t="s">
        <v>78</v>
      </c>
      <c r="C77" s="13">
        <v>0</v>
      </c>
      <c r="D77" s="13">
        <v>0</v>
      </c>
      <c r="E77" s="13">
        <v>591</v>
      </c>
      <c r="F77" s="13">
        <v>3</v>
      </c>
      <c r="G77" s="13">
        <v>0</v>
      </c>
      <c r="H77" s="13">
        <v>0</v>
      </c>
      <c r="I77" s="13">
        <v>0</v>
      </c>
      <c r="J77" s="13">
        <v>0</v>
      </c>
      <c r="K77" s="13">
        <v>698.6</v>
      </c>
      <c r="L77" s="13">
        <v>1</v>
      </c>
      <c r="M77" s="18">
        <f t="shared" si="5"/>
        <v>1293.5999999999999</v>
      </c>
      <c r="N77" s="18">
        <f t="shared" si="6"/>
        <v>0</v>
      </c>
      <c r="O77" s="17">
        <v>0</v>
      </c>
      <c r="P77" s="17">
        <v>0</v>
      </c>
      <c r="Q77" s="17">
        <v>81.099999999999994</v>
      </c>
      <c r="R77" s="17">
        <v>0.93333299999999997</v>
      </c>
      <c r="S77" s="17">
        <v>0</v>
      </c>
      <c r="T77" s="17">
        <v>0</v>
      </c>
      <c r="U77" s="17">
        <v>0</v>
      </c>
      <c r="V77" s="17">
        <v>0</v>
      </c>
      <c r="W77" s="17">
        <v>138</v>
      </c>
      <c r="X77" s="17">
        <v>0</v>
      </c>
      <c r="Y77" s="18">
        <f t="shared" si="7"/>
        <v>220.033333</v>
      </c>
    </row>
    <row r="78" spans="1:25" x14ac:dyDescent="0.25">
      <c r="A78" s="11">
        <v>806</v>
      </c>
      <c r="B78" s="12" t="s">
        <v>79</v>
      </c>
      <c r="C78" s="13">
        <v>0</v>
      </c>
      <c r="D78" s="13">
        <v>0</v>
      </c>
      <c r="E78" s="13">
        <v>575</v>
      </c>
      <c r="F78" s="13">
        <v>0</v>
      </c>
      <c r="G78" s="13">
        <v>0</v>
      </c>
      <c r="H78" s="13">
        <v>0</v>
      </c>
      <c r="I78" s="13">
        <v>0</v>
      </c>
      <c r="J78" s="13">
        <v>0</v>
      </c>
      <c r="K78" s="13">
        <v>1591</v>
      </c>
      <c r="L78" s="13">
        <v>4</v>
      </c>
      <c r="M78" s="18">
        <f t="shared" si="5"/>
        <v>2170</v>
      </c>
      <c r="N78" s="18">
        <f t="shared" si="6"/>
        <v>0</v>
      </c>
      <c r="O78" s="17">
        <v>0</v>
      </c>
      <c r="P78" s="17">
        <v>0</v>
      </c>
      <c r="Q78" s="17">
        <v>19</v>
      </c>
      <c r="R78" s="17">
        <v>0</v>
      </c>
      <c r="S78" s="17">
        <v>0</v>
      </c>
      <c r="T78" s="17">
        <v>0</v>
      </c>
      <c r="U78" s="17">
        <v>0</v>
      </c>
      <c r="V78" s="17">
        <v>0</v>
      </c>
      <c r="W78" s="17">
        <v>178</v>
      </c>
      <c r="X78" s="17">
        <v>0</v>
      </c>
      <c r="Y78" s="18">
        <f t="shared" si="7"/>
        <v>197</v>
      </c>
    </row>
    <row r="79" spans="1:25" x14ac:dyDescent="0.25">
      <c r="A79" s="11">
        <v>807</v>
      </c>
      <c r="B79" s="12" t="s">
        <v>80</v>
      </c>
      <c r="C79" s="13">
        <v>0</v>
      </c>
      <c r="D79" s="13">
        <v>0</v>
      </c>
      <c r="E79" s="13">
        <v>388</v>
      </c>
      <c r="F79" s="13">
        <v>0</v>
      </c>
      <c r="G79" s="13">
        <v>0</v>
      </c>
      <c r="H79" s="13">
        <v>0</v>
      </c>
      <c r="I79" s="13">
        <v>0</v>
      </c>
      <c r="J79" s="13">
        <v>0</v>
      </c>
      <c r="K79" s="13">
        <v>1636</v>
      </c>
      <c r="L79" s="13">
        <v>3</v>
      </c>
      <c r="M79" s="18">
        <f t="shared" si="5"/>
        <v>2027</v>
      </c>
      <c r="N79" s="18">
        <f t="shared" si="6"/>
        <v>0</v>
      </c>
      <c r="O79" s="17">
        <v>0</v>
      </c>
      <c r="P79" s="17">
        <v>0</v>
      </c>
      <c r="Q79" s="17">
        <v>29</v>
      </c>
      <c r="R79" s="17">
        <v>0</v>
      </c>
      <c r="S79" s="17">
        <v>0</v>
      </c>
      <c r="T79" s="17">
        <v>0</v>
      </c>
      <c r="U79" s="17">
        <v>0</v>
      </c>
      <c r="V79" s="17">
        <v>0</v>
      </c>
      <c r="W79" s="17">
        <v>130.500001</v>
      </c>
      <c r="X79" s="17">
        <v>0</v>
      </c>
      <c r="Y79" s="18">
        <f t="shared" si="7"/>
        <v>159.500001</v>
      </c>
    </row>
    <row r="80" spans="1:25" x14ac:dyDescent="0.25">
      <c r="A80" s="11">
        <v>808</v>
      </c>
      <c r="B80" s="12" t="s">
        <v>81</v>
      </c>
      <c r="C80" s="13">
        <v>0</v>
      </c>
      <c r="D80" s="13">
        <v>0</v>
      </c>
      <c r="E80" s="13">
        <v>1005.733333</v>
      </c>
      <c r="F80" s="13">
        <v>4</v>
      </c>
      <c r="G80" s="13">
        <v>0</v>
      </c>
      <c r="H80" s="13">
        <v>0</v>
      </c>
      <c r="I80" s="13">
        <v>0</v>
      </c>
      <c r="J80" s="13">
        <v>0</v>
      </c>
      <c r="K80" s="13">
        <v>1598.7</v>
      </c>
      <c r="L80" s="13">
        <v>3</v>
      </c>
      <c r="M80" s="18">
        <f t="shared" si="5"/>
        <v>2611.4333329999999</v>
      </c>
      <c r="N80" s="18">
        <f t="shared" si="6"/>
        <v>0</v>
      </c>
      <c r="O80" s="17">
        <v>0</v>
      </c>
      <c r="P80" s="17">
        <v>0</v>
      </c>
      <c r="Q80" s="17">
        <v>125.73333299999999</v>
      </c>
      <c r="R80" s="17">
        <v>0</v>
      </c>
      <c r="S80" s="17">
        <v>0</v>
      </c>
      <c r="T80" s="17">
        <v>0</v>
      </c>
      <c r="U80" s="17">
        <v>0</v>
      </c>
      <c r="V80" s="17">
        <v>0</v>
      </c>
      <c r="W80" s="17">
        <v>349.13333399999999</v>
      </c>
      <c r="X80" s="17">
        <v>0</v>
      </c>
      <c r="Y80" s="18">
        <f t="shared" si="7"/>
        <v>474.86666700000001</v>
      </c>
    </row>
    <row r="81" spans="1:25" x14ac:dyDescent="0.25">
      <c r="A81" s="11">
        <v>810</v>
      </c>
      <c r="B81" s="12" t="s">
        <v>181</v>
      </c>
      <c r="C81" s="13">
        <v>108</v>
      </c>
      <c r="D81" s="13">
        <v>0</v>
      </c>
      <c r="E81" s="13">
        <v>61.400000000000006</v>
      </c>
      <c r="F81" s="13">
        <v>0</v>
      </c>
      <c r="G81" s="13">
        <v>0</v>
      </c>
      <c r="H81" s="13">
        <v>0</v>
      </c>
      <c r="I81" s="13">
        <v>0</v>
      </c>
      <c r="J81" s="13">
        <v>0</v>
      </c>
      <c r="K81" s="13">
        <v>2443.143333</v>
      </c>
      <c r="L81" s="13">
        <v>1</v>
      </c>
      <c r="M81" s="18">
        <f t="shared" si="5"/>
        <v>2613.5433330000001</v>
      </c>
      <c r="N81" s="18">
        <f t="shared" si="6"/>
        <v>108</v>
      </c>
      <c r="O81" s="17">
        <v>19.533332999999999</v>
      </c>
      <c r="P81" s="17">
        <v>0</v>
      </c>
      <c r="Q81" s="17">
        <v>0</v>
      </c>
      <c r="R81" s="17">
        <v>0</v>
      </c>
      <c r="S81" s="17">
        <v>0</v>
      </c>
      <c r="T81" s="17">
        <v>0</v>
      </c>
      <c r="U81" s="17">
        <v>0</v>
      </c>
      <c r="V81" s="17">
        <v>0</v>
      </c>
      <c r="W81" s="17">
        <v>343.1</v>
      </c>
      <c r="X81" s="17">
        <v>1</v>
      </c>
      <c r="Y81" s="18">
        <f t="shared" si="7"/>
        <v>363.63333299999999</v>
      </c>
    </row>
    <row r="82" spans="1:25" x14ac:dyDescent="0.25">
      <c r="A82" s="11">
        <v>811</v>
      </c>
      <c r="B82" s="12" t="s">
        <v>83</v>
      </c>
      <c r="C82" s="13">
        <v>305</v>
      </c>
      <c r="D82" s="13">
        <v>2</v>
      </c>
      <c r="E82" s="13">
        <v>969.52134000000001</v>
      </c>
      <c r="F82" s="13">
        <v>0</v>
      </c>
      <c r="G82" s="13">
        <v>0</v>
      </c>
      <c r="H82" s="13">
        <v>0</v>
      </c>
      <c r="I82" s="13">
        <v>0</v>
      </c>
      <c r="J82" s="13">
        <v>0</v>
      </c>
      <c r="K82" s="13">
        <v>328.40000099999997</v>
      </c>
      <c r="L82" s="13">
        <v>1</v>
      </c>
      <c r="M82" s="18">
        <f t="shared" si="5"/>
        <v>1605.921341</v>
      </c>
      <c r="N82" s="18">
        <f t="shared" si="6"/>
        <v>307</v>
      </c>
      <c r="O82" s="17">
        <v>135.51666599999999</v>
      </c>
      <c r="P82" s="17">
        <v>0</v>
      </c>
      <c r="Q82" s="17">
        <v>224.805331</v>
      </c>
      <c r="R82" s="17">
        <v>0</v>
      </c>
      <c r="S82" s="17">
        <v>0</v>
      </c>
      <c r="T82" s="17">
        <v>0</v>
      </c>
      <c r="U82" s="17">
        <v>0</v>
      </c>
      <c r="V82" s="17">
        <v>0</v>
      </c>
      <c r="W82" s="17">
        <v>89.666663999999997</v>
      </c>
      <c r="X82" s="17">
        <v>1</v>
      </c>
      <c r="Y82" s="18">
        <f t="shared" si="7"/>
        <v>450.98866099999998</v>
      </c>
    </row>
    <row r="83" spans="1:25" x14ac:dyDescent="0.25">
      <c r="A83" s="11">
        <v>812</v>
      </c>
      <c r="B83" s="12" t="s">
        <v>84</v>
      </c>
      <c r="C83" s="13">
        <v>126.8</v>
      </c>
      <c r="D83" s="13">
        <v>0</v>
      </c>
      <c r="E83" s="13">
        <v>199.4</v>
      </c>
      <c r="F83" s="13">
        <v>1</v>
      </c>
      <c r="G83" s="13">
        <v>0</v>
      </c>
      <c r="H83" s="13">
        <v>0</v>
      </c>
      <c r="I83" s="13">
        <v>0</v>
      </c>
      <c r="J83" s="13">
        <v>0</v>
      </c>
      <c r="K83" s="13">
        <v>994.6</v>
      </c>
      <c r="L83" s="13">
        <v>1</v>
      </c>
      <c r="M83" s="18">
        <f t="shared" si="5"/>
        <v>1322.8</v>
      </c>
      <c r="N83" s="18">
        <f t="shared" si="6"/>
        <v>126.8</v>
      </c>
      <c r="O83" s="17">
        <v>46.016666999999998</v>
      </c>
      <c r="P83" s="17">
        <v>0</v>
      </c>
      <c r="Q83" s="17">
        <v>45.2</v>
      </c>
      <c r="R83" s="17">
        <v>0</v>
      </c>
      <c r="S83" s="17">
        <v>0</v>
      </c>
      <c r="T83" s="17">
        <v>0</v>
      </c>
      <c r="U83" s="17">
        <v>0</v>
      </c>
      <c r="V83" s="17">
        <v>0</v>
      </c>
      <c r="W83" s="17">
        <v>268.066666</v>
      </c>
      <c r="X83" s="17">
        <v>0</v>
      </c>
      <c r="Y83" s="18">
        <f t="shared" si="7"/>
        <v>359.28333299999997</v>
      </c>
    </row>
    <row r="84" spans="1:25" x14ac:dyDescent="0.25">
      <c r="A84" s="11">
        <v>813</v>
      </c>
      <c r="B84" s="12" t="s">
        <v>85</v>
      </c>
      <c r="C84" s="13">
        <v>0</v>
      </c>
      <c r="D84" s="13">
        <v>0</v>
      </c>
      <c r="E84" s="13">
        <v>566.70000099999993</v>
      </c>
      <c r="F84" s="13">
        <v>0</v>
      </c>
      <c r="G84" s="13">
        <v>0</v>
      </c>
      <c r="H84" s="13">
        <v>0</v>
      </c>
      <c r="I84" s="13">
        <v>0</v>
      </c>
      <c r="J84" s="13">
        <v>0</v>
      </c>
      <c r="K84" s="13">
        <v>278.26666699999998</v>
      </c>
      <c r="L84" s="13">
        <v>0</v>
      </c>
      <c r="M84" s="18">
        <f t="shared" si="5"/>
        <v>844.96666799999991</v>
      </c>
      <c r="N84" s="18">
        <f t="shared" si="6"/>
        <v>0</v>
      </c>
      <c r="O84" s="17">
        <v>0</v>
      </c>
      <c r="P84" s="17">
        <v>0</v>
      </c>
      <c r="Q84" s="17">
        <v>126.099999</v>
      </c>
      <c r="R84" s="17">
        <v>0</v>
      </c>
      <c r="S84" s="17">
        <v>0</v>
      </c>
      <c r="T84" s="17">
        <v>0</v>
      </c>
      <c r="U84" s="17">
        <v>0</v>
      </c>
      <c r="V84" s="17">
        <v>0</v>
      </c>
      <c r="W84" s="17">
        <v>73.466666000000004</v>
      </c>
      <c r="X84" s="17">
        <v>0</v>
      </c>
      <c r="Y84" s="18">
        <f t="shared" si="7"/>
        <v>199.566665</v>
      </c>
    </row>
    <row r="85" spans="1:25" x14ac:dyDescent="0.25">
      <c r="A85" s="11">
        <v>815</v>
      </c>
      <c r="B85" s="12" t="s">
        <v>86</v>
      </c>
      <c r="C85" s="13">
        <v>190.066664</v>
      </c>
      <c r="D85" s="13">
        <v>1</v>
      </c>
      <c r="E85" s="13">
        <v>1310.0833379999999</v>
      </c>
      <c r="F85" s="13">
        <v>11</v>
      </c>
      <c r="G85" s="13">
        <v>0</v>
      </c>
      <c r="H85" s="13">
        <v>0</v>
      </c>
      <c r="I85" s="13">
        <v>0</v>
      </c>
      <c r="J85" s="13">
        <v>0</v>
      </c>
      <c r="K85" s="13">
        <v>1085.5000030000001</v>
      </c>
      <c r="L85" s="13">
        <v>3.4</v>
      </c>
      <c r="M85" s="18">
        <f t="shared" si="5"/>
        <v>2601.0500050000001</v>
      </c>
      <c r="N85" s="18">
        <f t="shared" si="6"/>
        <v>191.066664</v>
      </c>
      <c r="O85" s="17">
        <v>79.699999999999989</v>
      </c>
      <c r="P85" s="17">
        <v>0</v>
      </c>
      <c r="Q85" s="17">
        <v>417.76599499999998</v>
      </c>
      <c r="R85" s="17">
        <v>3.4</v>
      </c>
      <c r="S85" s="17">
        <v>0</v>
      </c>
      <c r="T85" s="17">
        <v>0</v>
      </c>
      <c r="U85" s="17">
        <v>0</v>
      </c>
      <c r="V85" s="17">
        <v>0</v>
      </c>
      <c r="W85" s="17">
        <v>357.43332700000002</v>
      </c>
      <c r="X85" s="17">
        <v>0.8</v>
      </c>
      <c r="Y85" s="18">
        <f t="shared" si="7"/>
        <v>859.09932199999992</v>
      </c>
    </row>
    <row r="86" spans="1:25" x14ac:dyDescent="0.25">
      <c r="A86" s="11">
        <v>816</v>
      </c>
      <c r="B86" s="12" t="s">
        <v>87</v>
      </c>
      <c r="C86" s="13">
        <v>78.533332999999999</v>
      </c>
      <c r="D86" s="13">
        <v>2</v>
      </c>
      <c r="E86" s="13">
        <v>188.2</v>
      </c>
      <c r="F86" s="13">
        <v>1</v>
      </c>
      <c r="G86" s="13">
        <v>0</v>
      </c>
      <c r="H86" s="13">
        <v>0</v>
      </c>
      <c r="I86" s="13">
        <v>0</v>
      </c>
      <c r="J86" s="13">
        <v>0</v>
      </c>
      <c r="K86" s="13">
        <v>497.74999700000001</v>
      </c>
      <c r="L86" s="13">
        <v>8</v>
      </c>
      <c r="M86" s="18">
        <f t="shared" si="5"/>
        <v>775.48333000000002</v>
      </c>
      <c r="N86" s="18">
        <f t="shared" si="6"/>
        <v>80.533332999999999</v>
      </c>
      <c r="O86" s="17">
        <v>41.966666000000004</v>
      </c>
      <c r="P86" s="17">
        <v>0.86666699999999997</v>
      </c>
      <c r="Q86" s="17">
        <v>59.2</v>
      </c>
      <c r="R86" s="17">
        <v>0</v>
      </c>
      <c r="S86" s="17">
        <v>0</v>
      </c>
      <c r="T86" s="17">
        <v>0</v>
      </c>
      <c r="U86" s="17">
        <v>0</v>
      </c>
      <c r="V86" s="17">
        <v>0</v>
      </c>
      <c r="W86" s="17">
        <v>132.6</v>
      </c>
      <c r="X86" s="17">
        <v>3.0666669999999998</v>
      </c>
      <c r="Y86" s="18">
        <f t="shared" si="7"/>
        <v>237.7</v>
      </c>
    </row>
    <row r="87" spans="1:25" x14ac:dyDescent="0.25">
      <c r="A87" s="11">
        <v>821</v>
      </c>
      <c r="B87" s="12" t="s">
        <v>88</v>
      </c>
      <c r="C87" s="13">
        <v>700.2</v>
      </c>
      <c r="D87" s="13">
        <v>11</v>
      </c>
      <c r="E87" s="13">
        <v>453.76666699999998</v>
      </c>
      <c r="F87" s="13">
        <v>0</v>
      </c>
      <c r="G87" s="13">
        <v>0</v>
      </c>
      <c r="H87" s="13">
        <v>0</v>
      </c>
      <c r="I87" s="13">
        <v>0</v>
      </c>
      <c r="J87" s="13">
        <v>0</v>
      </c>
      <c r="K87" s="13">
        <v>259</v>
      </c>
      <c r="L87" s="13">
        <v>0</v>
      </c>
      <c r="M87" s="18">
        <f t="shared" si="5"/>
        <v>1423.9666670000001</v>
      </c>
      <c r="N87" s="18">
        <f t="shared" si="6"/>
        <v>711.2</v>
      </c>
      <c r="O87" s="17">
        <v>174.2</v>
      </c>
      <c r="P87" s="17">
        <v>1</v>
      </c>
      <c r="Q87" s="17">
        <v>47.466667000000001</v>
      </c>
      <c r="R87" s="17">
        <v>0</v>
      </c>
      <c r="S87" s="17">
        <v>0</v>
      </c>
      <c r="T87" s="17">
        <v>0</v>
      </c>
      <c r="U87" s="17">
        <v>0</v>
      </c>
      <c r="V87" s="17">
        <v>0</v>
      </c>
      <c r="W87" s="17">
        <v>49.999998000000005</v>
      </c>
      <c r="X87" s="17">
        <v>0</v>
      </c>
      <c r="Y87" s="18">
        <f t="shared" si="7"/>
        <v>272.66666499999997</v>
      </c>
    </row>
    <row r="88" spans="1:25" x14ac:dyDescent="0.25">
      <c r="A88" s="11">
        <v>822</v>
      </c>
      <c r="B88" s="12" t="s">
        <v>89</v>
      </c>
      <c r="C88" s="13">
        <v>218.066667</v>
      </c>
      <c r="D88" s="13">
        <v>0</v>
      </c>
      <c r="E88" s="13">
        <v>659.86666700000001</v>
      </c>
      <c r="F88" s="13">
        <v>2.9</v>
      </c>
      <c r="G88" s="13">
        <v>0</v>
      </c>
      <c r="H88" s="13">
        <v>0</v>
      </c>
      <c r="I88" s="13">
        <v>0</v>
      </c>
      <c r="J88" s="13">
        <v>0</v>
      </c>
      <c r="K88" s="13">
        <v>443.03332999999998</v>
      </c>
      <c r="L88" s="13">
        <v>0</v>
      </c>
      <c r="M88" s="18">
        <f t="shared" si="5"/>
        <v>1323.8666640000001</v>
      </c>
      <c r="N88" s="18">
        <f t="shared" si="6"/>
        <v>218.066667</v>
      </c>
      <c r="O88" s="17">
        <v>49.533329000000002</v>
      </c>
      <c r="P88" s="17">
        <v>0</v>
      </c>
      <c r="Q88" s="17">
        <v>151.70000099999999</v>
      </c>
      <c r="R88" s="17">
        <v>0</v>
      </c>
      <c r="S88" s="17">
        <v>0</v>
      </c>
      <c r="T88" s="17">
        <v>0</v>
      </c>
      <c r="U88" s="17">
        <v>0</v>
      </c>
      <c r="V88" s="17">
        <v>0</v>
      </c>
      <c r="W88" s="17">
        <v>115.28333499999999</v>
      </c>
      <c r="X88" s="17">
        <v>0</v>
      </c>
      <c r="Y88" s="18">
        <f t="shared" si="7"/>
        <v>316.51666499999999</v>
      </c>
    </row>
    <row r="89" spans="1:25" x14ac:dyDescent="0.25">
      <c r="A89" s="11">
        <v>823</v>
      </c>
      <c r="B89" s="12" t="s">
        <v>90</v>
      </c>
      <c r="C89" s="13">
        <v>197</v>
      </c>
      <c r="D89" s="13">
        <v>1</v>
      </c>
      <c r="E89" s="13">
        <v>1349.40533</v>
      </c>
      <c r="F89" s="13">
        <v>6</v>
      </c>
      <c r="G89" s="13">
        <v>0</v>
      </c>
      <c r="H89" s="13">
        <v>0</v>
      </c>
      <c r="I89" s="13">
        <v>0</v>
      </c>
      <c r="J89" s="13">
        <v>0</v>
      </c>
      <c r="K89" s="13">
        <v>1009.8666679999999</v>
      </c>
      <c r="L89" s="13">
        <v>6</v>
      </c>
      <c r="M89" s="18">
        <f t="shared" si="5"/>
        <v>2569.2719980000002</v>
      </c>
      <c r="N89" s="18">
        <f t="shared" si="6"/>
        <v>198</v>
      </c>
      <c r="O89" s="17">
        <v>64.400000000000006</v>
      </c>
      <c r="P89" s="17">
        <v>0</v>
      </c>
      <c r="Q89" s="17">
        <v>318.44399700000002</v>
      </c>
      <c r="R89" s="17">
        <v>1.546667</v>
      </c>
      <c r="S89" s="17">
        <v>0</v>
      </c>
      <c r="T89" s="17">
        <v>0</v>
      </c>
      <c r="U89" s="17">
        <v>0</v>
      </c>
      <c r="V89" s="17">
        <v>0</v>
      </c>
      <c r="W89" s="17">
        <v>252.91066499999999</v>
      </c>
      <c r="X89" s="17">
        <v>0</v>
      </c>
      <c r="Y89" s="18">
        <f t="shared" si="7"/>
        <v>637.30132900000012</v>
      </c>
    </row>
    <row r="90" spans="1:25" x14ac:dyDescent="0.25">
      <c r="A90" s="11">
        <v>825</v>
      </c>
      <c r="B90" s="12" t="s">
        <v>91</v>
      </c>
      <c r="C90" s="13">
        <v>225.5</v>
      </c>
      <c r="D90" s="13">
        <v>3</v>
      </c>
      <c r="E90" s="13">
        <v>1432.5333329999999</v>
      </c>
      <c r="F90" s="13">
        <v>11</v>
      </c>
      <c r="G90" s="13">
        <v>0</v>
      </c>
      <c r="H90" s="13">
        <v>0</v>
      </c>
      <c r="I90" s="13">
        <v>29.8</v>
      </c>
      <c r="J90" s="13">
        <v>0</v>
      </c>
      <c r="K90" s="13">
        <v>510.96666800000003</v>
      </c>
      <c r="L90" s="13">
        <v>4</v>
      </c>
      <c r="M90" s="18">
        <f t="shared" si="5"/>
        <v>2216.8000009999996</v>
      </c>
      <c r="N90" s="18">
        <f t="shared" si="6"/>
        <v>228.5</v>
      </c>
      <c r="O90" s="17">
        <v>58.733333000000002</v>
      </c>
      <c r="P90" s="17">
        <v>1</v>
      </c>
      <c r="Q90" s="17">
        <v>335.76666599999999</v>
      </c>
      <c r="R90" s="17">
        <v>3</v>
      </c>
      <c r="S90" s="17">
        <v>0</v>
      </c>
      <c r="T90" s="17">
        <v>0</v>
      </c>
      <c r="U90" s="17">
        <v>21</v>
      </c>
      <c r="V90" s="17">
        <v>0</v>
      </c>
      <c r="W90" s="17">
        <v>130.26666499999999</v>
      </c>
      <c r="X90" s="17">
        <v>1</v>
      </c>
      <c r="Y90" s="18">
        <f t="shared" si="7"/>
        <v>550.76666399999999</v>
      </c>
    </row>
    <row r="91" spans="1:25" x14ac:dyDescent="0.25">
      <c r="A91" s="11">
        <v>826</v>
      </c>
      <c r="B91" s="12" t="s">
        <v>92</v>
      </c>
      <c r="C91" s="13">
        <v>107</v>
      </c>
      <c r="D91" s="13">
        <v>1</v>
      </c>
      <c r="E91" s="13">
        <v>754.86666600000001</v>
      </c>
      <c r="F91" s="13">
        <v>2</v>
      </c>
      <c r="G91" s="13">
        <v>0</v>
      </c>
      <c r="H91" s="13">
        <v>0</v>
      </c>
      <c r="I91" s="13">
        <v>0</v>
      </c>
      <c r="J91" s="13">
        <v>0</v>
      </c>
      <c r="K91" s="13">
        <v>417.8</v>
      </c>
      <c r="L91" s="13">
        <v>2</v>
      </c>
      <c r="M91" s="18">
        <f t="shared" si="5"/>
        <v>1284.6666660000001</v>
      </c>
      <c r="N91" s="18">
        <f t="shared" si="6"/>
        <v>108</v>
      </c>
      <c r="O91" s="17">
        <v>22</v>
      </c>
      <c r="P91" s="17">
        <v>0</v>
      </c>
      <c r="Q91" s="17">
        <v>272.76666799999998</v>
      </c>
      <c r="R91" s="17">
        <v>1</v>
      </c>
      <c r="S91" s="17">
        <v>0</v>
      </c>
      <c r="T91" s="17">
        <v>0</v>
      </c>
      <c r="U91" s="17">
        <v>0</v>
      </c>
      <c r="V91" s="17">
        <v>0</v>
      </c>
      <c r="W91" s="17">
        <v>195.35</v>
      </c>
      <c r="X91" s="17">
        <v>1</v>
      </c>
      <c r="Y91" s="18">
        <f t="shared" si="7"/>
        <v>492.116668</v>
      </c>
    </row>
    <row r="92" spans="1:25" x14ac:dyDescent="0.25">
      <c r="A92" s="11">
        <v>830</v>
      </c>
      <c r="B92" s="12" t="s">
        <v>93</v>
      </c>
      <c r="C92" s="13">
        <v>622.93332499999997</v>
      </c>
      <c r="D92" s="13">
        <v>4</v>
      </c>
      <c r="E92" s="13">
        <v>2444.9833359999998</v>
      </c>
      <c r="F92" s="13">
        <v>7</v>
      </c>
      <c r="G92" s="13">
        <v>0</v>
      </c>
      <c r="H92" s="13">
        <v>0</v>
      </c>
      <c r="I92" s="13">
        <v>0</v>
      </c>
      <c r="J92" s="13">
        <v>0</v>
      </c>
      <c r="K92" s="13">
        <v>1205.2166670000001</v>
      </c>
      <c r="L92" s="13">
        <v>4</v>
      </c>
      <c r="M92" s="18">
        <f t="shared" si="5"/>
        <v>4288.1333279999999</v>
      </c>
      <c r="N92" s="18">
        <f t="shared" si="6"/>
        <v>626.93332499999997</v>
      </c>
      <c r="O92" s="17">
        <v>205.61667899999998</v>
      </c>
      <c r="P92" s="17">
        <v>1</v>
      </c>
      <c r="Q92" s="17">
        <v>648.43266300000005</v>
      </c>
      <c r="R92" s="17">
        <v>3.5333329999999998</v>
      </c>
      <c r="S92" s="17">
        <v>0</v>
      </c>
      <c r="T92" s="17">
        <v>0</v>
      </c>
      <c r="U92" s="17">
        <v>0</v>
      </c>
      <c r="V92" s="17">
        <v>0</v>
      </c>
      <c r="W92" s="17">
        <v>319.376665</v>
      </c>
      <c r="X92" s="17">
        <v>1.6</v>
      </c>
      <c r="Y92" s="18">
        <f t="shared" si="7"/>
        <v>1179.5593399999998</v>
      </c>
    </row>
    <row r="93" spans="1:25" x14ac:dyDescent="0.25">
      <c r="A93" s="11">
        <v>831</v>
      </c>
      <c r="B93" s="12" t="s">
        <v>94</v>
      </c>
      <c r="C93" s="13">
        <v>480.11666600000001</v>
      </c>
      <c r="D93" s="13">
        <v>8</v>
      </c>
      <c r="E93" s="13">
        <v>550.79999999999995</v>
      </c>
      <c r="F93" s="13">
        <v>1</v>
      </c>
      <c r="G93" s="13">
        <v>0</v>
      </c>
      <c r="H93" s="13">
        <v>0</v>
      </c>
      <c r="I93" s="13">
        <v>6</v>
      </c>
      <c r="J93" s="13">
        <v>0</v>
      </c>
      <c r="K93" s="13">
        <v>1047.416655</v>
      </c>
      <c r="L93" s="13">
        <v>3</v>
      </c>
      <c r="M93" s="18">
        <f t="shared" si="5"/>
        <v>2096.3333210000001</v>
      </c>
      <c r="N93" s="18">
        <f t="shared" si="6"/>
        <v>488.11666600000001</v>
      </c>
      <c r="O93" s="17">
        <v>94.233335000000011</v>
      </c>
      <c r="P93" s="17">
        <v>2</v>
      </c>
      <c r="Q93" s="17">
        <v>141.23333300000002</v>
      </c>
      <c r="R93" s="17">
        <v>0</v>
      </c>
      <c r="S93" s="17">
        <v>0</v>
      </c>
      <c r="T93" s="17">
        <v>0</v>
      </c>
      <c r="U93" s="17">
        <v>2</v>
      </c>
      <c r="V93" s="17">
        <v>0</v>
      </c>
      <c r="W93" s="17">
        <v>235.53333099999998</v>
      </c>
      <c r="X93" s="17">
        <v>2</v>
      </c>
      <c r="Y93" s="18">
        <f t="shared" si="7"/>
        <v>476.999999</v>
      </c>
    </row>
    <row r="94" spans="1:25" x14ac:dyDescent="0.25">
      <c r="A94" s="11">
        <v>838</v>
      </c>
      <c r="B94" s="12" t="s">
        <v>95</v>
      </c>
      <c r="C94" s="13">
        <v>0</v>
      </c>
      <c r="D94" s="13">
        <v>0</v>
      </c>
      <c r="E94" s="13">
        <v>236.66666600000002</v>
      </c>
      <c r="F94" s="13">
        <v>1</v>
      </c>
      <c r="G94" s="13">
        <v>0</v>
      </c>
      <c r="H94" s="13">
        <v>0</v>
      </c>
      <c r="I94" s="13">
        <v>0</v>
      </c>
      <c r="J94" s="13">
        <v>0</v>
      </c>
      <c r="K94" s="13">
        <v>330.91666900000001</v>
      </c>
      <c r="L94" s="13">
        <v>3.1</v>
      </c>
      <c r="M94" s="18">
        <f t="shared" si="5"/>
        <v>571.68333500000006</v>
      </c>
      <c r="N94" s="18">
        <f t="shared" si="6"/>
        <v>0</v>
      </c>
      <c r="O94" s="17">
        <v>0</v>
      </c>
      <c r="P94" s="17">
        <v>0</v>
      </c>
      <c r="Q94" s="17">
        <v>62.466667000000001</v>
      </c>
      <c r="R94" s="17">
        <v>0</v>
      </c>
      <c r="S94" s="17">
        <v>0</v>
      </c>
      <c r="T94" s="17">
        <v>0</v>
      </c>
      <c r="U94" s="17">
        <v>0</v>
      </c>
      <c r="V94" s="17">
        <v>0</v>
      </c>
      <c r="W94" s="17">
        <v>105.666668</v>
      </c>
      <c r="X94" s="17">
        <v>0.43333300000000002</v>
      </c>
      <c r="Y94" s="18">
        <f t="shared" si="7"/>
        <v>168.56666799999999</v>
      </c>
    </row>
    <row r="95" spans="1:25" x14ac:dyDescent="0.25">
      <c r="A95" s="11">
        <v>839</v>
      </c>
      <c r="B95" s="12" t="s">
        <v>182</v>
      </c>
      <c r="C95" s="13">
        <v>0</v>
      </c>
      <c r="D95" s="13">
        <v>0</v>
      </c>
      <c r="E95" s="13">
        <v>0</v>
      </c>
      <c r="F95" s="13">
        <v>0</v>
      </c>
      <c r="G95" s="13">
        <v>0</v>
      </c>
      <c r="H95" s="13">
        <v>0</v>
      </c>
      <c r="I95" s="13">
        <v>0</v>
      </c>
      <c r="J95" s="13">
        <v>0</v>
      </c>
      <c r="K95" s="13">
        <v>381.433333</v>
      </c>
      <c r="L95" s="13">
        <v>2</v>
      </c>
      <c r="M95" s="18">
        <f t="shared" si="5"/>
        <v>383.433333</v>
      </c>
      <c r="N95" s="18">
        <f t="shared" si="6"/>
        <v>0</v>
      </c>
      <c r="O95" s="17">
        <v>0</v>
      </c>
      <c r="P95" s="17">
        <v>0</v>
      </c>
      <c r="Q95" s="17">
        <v>0</v>
      </c>
      <c r="R95" s="17">
        <v>0</v>
      </c>
      <c r="S95" s="17">
        <v>0</v>
      </c>
      <c r="T95" s="17">
        <v>0</v>
      </c>
      <c r="U95" s="17">
        <v>0</v>
      </c>
      <c r="V95" s="17">
        <v>0</v>
      </c>
      <c r="W95" s="17">
        <v>75.938665</v>
      </c>
      <c r="X95" s="17">
        <v>0</v>
      </c>
      <c r="Y95" s="18">
        <f t="shared" si="7"/>
        <v>75.938665</v>
      </c>
    </row>
    <row r="96" spans="1:25" x14ac:dyDescent="0.25">
      <c r="A96" s="11">
        <v>840</v>
      </c>
      <c r="B96" s="12" t="s">
        <v>183</v>
      </c>
      <c r="C96" s="13">
        <v>752</v>
      </c>
      <c r="D96" s="13">
        <v>10</v>
      </c>
      <c r="E96" s="13">
        <v>2378.0333339999997</v>
      </c>
      <c r="F96" s="13">
        <v>21.8</v>
      </c>
      <c r="G96" s="13">
        <v>0</v>
      </c>
      <c r="H96" s="13">
        <v>0</v>
      </c>
      <c r="I96" s="13">
        <v>0</v>
      </c>
      <c r="J96" s="13">
        <v>0</v>
      </c>
      <c r="K96" s="13">
        <v>512.99999400000002</v>
      </c>
      <c r="L96" s="13">
        <v>2</v>
      </c>
      <c r="M96" s="18">
        <f t="shared" si="5"/>
        <v>3676.8333279999997</v>
      </c>
      <c r="N96" s="18">
        <f t="shared" si="6"/>
        <v>762</v>
      </c>
      <c r="O96" s="17">
        <v>340.566667</v>
      </c>
      <c r="P96" s="17">
        <v>2</v>
      </c>
      <c r="Q96" s="17">
        <v>631.05333100000007</v>
      </c>
      <c r="R96" s="17">
        <v>11</v>
      </c>
      <c r="S96" s="17">
        <v>0</v>
      </c>
      <c r="T96" s="17">
        <v>0</v>
      </c>
      <c r="U96" s="17">
        <v>0</v>
      </c>
      <c r="V96" s="17">
        <v>0</v>
      </c>
      <c r="W96" s="17">
        <v>147.066667</v>
      </c>
      <c r="X96" s="17">
        <v>0</v>
      </c>
      <c r="Y96" s="18">
        <f t="shared" si="7"/>
        <v>1131.6866650000002</v>
      </c>
    </row>
    <row r="97" spans="1:25" x14ac:dyDescent="0.25">
      <c r="A97" s="11">
        <v>841</v>
      </c>
      <c r="B97" s="12" t="s">
        <v>98</v>
      </c>
      <c r="C97" s="13">
        <v>154.80000000000001</v>
      </c>
      <c r="D97" s="13">
        <v>1</v>
      </c>
      <c r="E97" s="13">
        <v>81</v>
      </c>
      <c r="F97" s="13">
        <v>0</v>
      </c>
      <c r="G97" s="13">
        <v>0</v>
      </c>
      <c r="H97" s="13">
        <v>0</v>
      </c>
      <c r="I97" s="13">
        <v>0</v>
      </c>
      <c r="J97" s="13">
        <v>0</v>
      </c>
      <c r="K97" s="13">
        <v>522.4</v>
      </c>
      <c r="L97" s="13">
        <v>7</v>
      </c>
      <c r="M97" s="18">
        <f t="shared" si="5"/>
        <v>766.2</v>
      </c>
      <c r="N97" s="18">
        <f t="shared" si="6"/>
        <v>155.80000000000001</v>
      </c>
      <c r="O97" s="17">
        <v>52.333333000000003</v>
      </c>
      <c r="P97" s="17">
        <v>1</v>
      </c>
      <c r="Q97" s="17">
        <v>41</v>
      </c>
      <c r="R97" s="17">
        <v>0</v>
      </c>
      <c r="S97" s="17">
        <v>0</v>
      </c>
      <c r="T97" s="17">
        <v>0</v>
      </c>
      <c r="U97" s="17">
        <v>0</v>
      </c>
      <c r="V97" s="17">
        <v>0</v>
      </c>
      <c r="W97" s="17">
        <v>128.533333</v>
      </c>
      <c r="X97" s="17">
        <v>3</v>
      </c>
      <c r="Y97" s="18">
        <f t="shared" si="7"/>
        <v>225.86666600000001</v>
      </c>
    </row>
    <row r="98" spans="1:25" x14ac:dyDescent="0.25">
      <c r="A98" s="11">
        <v>845</v>
      </c>
      <c r="B98" s="12" t="s">
        <v>99</v>
      </c>
      <c r="C98" s="13">
        <v>0</v>
      </c>
      <c r="D98" s="13">
        <v>0</v>
      </c>
      <c r="E98" s="13">
        <v>736.53333399999997</v>
      </c>
      <c r="F98" s="13">
        <v>4</v>
      </c>
      <c r="G98" s="13">
        <v>0</v>
      </c>
      <c r="H98" s="13">
        <v>0</v>
      </c>
      <c r="I98" s="13">
        <v>0</v>
      </c>
      <c r="J98" s="13">
        <v>0</v>
      </c>
      <c r="K98" s="13">
        <v>542.80000399999994</v>
      </c>
      <c r="L98" s="13">
        <v>2</v>
      </c>
      <c r="M98" s="18">
        <f t="shared" si="5"/>
        <v>1285.3333379999999</v>
      </c>
      <c r="N98" s="18">
        <f t="shared" si="6"/>
        <v>0</v>
      </c>
      <c r="O98" s="17">
        <v>0</v>
      </c>
      <c r="P98" s="17">
        <v>0</v>
      </c>
      <c r="Q98" s="17">
        <v>178.26066900000001</v>
      </c>
      <c r="R98" s="17">
        <v>0.8</v>
      </c>
      <c r="S98" s="17">
        <v>0</v>
      </c>
      <c r="T98" s="17">
        <v>0</v>
      </c>
      <c r="U98" s="17">
        <v>0</v>
      </c>
      <c r="V98" s="17">
        <v>0</v>
      </c>
      <c r="W98" s="17">
        <v>106.283333</v>
      </c>
      <c r="X98" s="17">
        <v>0</v>
      </c>
      <c r="Y98" s="18">
        <f t="shared" si="7"/>
        <v>285.34400200000005</v>
      </c>
    </row>
    <row r="99" spans="1:25" x14ac:dyDescent="0.25">
      <c r="A99" s="11">
        <v>846</v>
      </c>
      <c r="B99" s="12" t="s">
        <v>100</v>
      </c>
      <c r="C99" s="13">
        <v>147</v>
      </c>
      <c r="D99" s="13">
        <v>8</v>
      </c>
      <c r="E99" s="13">
        <v>396.6</v>
      </c>
      <c r="F99" s="13">
        <v>7</v>
      </c>
      <c r="G99" s="13">
        <v>0</v>
      </c>
      <c r="H99" s="13">
        <v>0</v>
      </c>
      <c r="I99" s="13">
        <v>0</v>
      </c>
      <c r="J99" s="13">
        <v>0</v>
      </c>
      <c r="K99" s="13">
        <v>32</v>
      </c>
      <c r="L99" s="13">
        <v>1</v>
      </c>
      <c r="M99" s="18">
        <f t="shared" si="5"/>
        <v>591.6</v>
      </c>
      <c r="N99" s="18">
        <f t="shared" si="6"/>
        <v>155</v>
      </c>
      <c r="O99" s="17">
        <v>73.733333000000002</v>
      </c>
      <c r="P99" s="17">
        <v>4</v>
      </c>
      <c r="Q99" s="17">
        <v>88.333333999999994</v>
      </c>
      <c r="R99" s="17">
        <v>3</v>
      </c>
      <c r="S99" s="17">
        <v>0</v>
      </c>
      <c r="T99" s="17">
        <v>0</v>
      </c>
      <c r="U99" s="17">
        <v>0</v>
      </c>
      <c r="V99" s="17">
        <v>0</v>
      </c>
      <c r="W99" s="17">
        <v>0</v>
      </c>
      <c r="X99" s="17">
        <v>0</v>
      </c>
      <c r="Y99" s="18">
        <f t="shared" si="7"/>
        <v>169.066667</v>
      </c>
    </row>
    <row r="100" spans="1:25" x14ac:dyDescent="0.25">
      <c r="A100" s="11">
        <v>850</v>
      </c>
      <c r="B100" s="12" t="s">
        <v>101</v>
      </c>
      <c r="C100" s="13">
        <v>293.79999900000001</v>
      </c>
      <c r="D100" s="13">
        <v>10</v>
      </c>
      <c r="E100" s="13">
        <v>691.36466399999995</v>
      </c>
      <c r="F100" s="13">
        <v>15.8</v>
      </c>
      <c r="G100" s="13">
        <v>0</v>
      </c>
      <c r="H100" s="13">
        <v>0</v>
      </c>
      <c r="I100" s="13">
        <v>0</v>
      </c>
      <c r="J100" s="13">
        <v>0</v>
      </c>
      <c r="K100" s="13">
        <v>151.86666700000001</v>
      </c>
      <c r="L100" s="13">
        <v>1</v>
      </c>
      <c r="M100" s="18">
        <f t="shared" si="5"/>
        <v>1163.83133</v>
      </c>
      <c r="N100" s="18">
        <f t="shared" si="6"/>
        <v>303.79999900000001</v>
      </c>
      <c r="O100" s="17">
        <v>110.93333799999999</v>
      </c>
      <c r="P100" s="17">
        <v>7</v>
      </c>
      <c r="Q100" s="17">
        <v>208.98266599999999</v>
      </c>
      <c r="R100" s="17">
        <v>4.4333330000000002</v>
      </c>
      <c r="S100" s="17">
        <v>0</v>
      </c>
      <c r="T100" s="17">
        <v>0</v>
      </c>
      <c r="U100" s="17">
        <v>0</v>
      </c>
      <c r="V100" s="17">
        <v>0</v>
      </c>
      <c r="W100" s="17">
        <v>38</v>
      </c>
      <c r="X100" s="17">
        <v>0</v>
      </c>
      <c r="Y100" s="18">
        <f t="shared" si="7"/>
        <v>369.34933699999999</v>
      </c>
    </row>
    <row r="101" spans="1:25" x14ac:dyDescent="0.25">
      <c r="A101" s="11">
        <v>851</v>
      </c>
      <c r="B101" s="12" t="s">
        <v>102</v>
      </c>
      <c r="C101" s="13">
        <v>0</v>
      </c>
      <c r="D101" s="13">
        <v>0</v>
      </c>
      <c r="E101" s="13">
        <v>120.23333100000001</v>
      </c>
      <c r="F101" s="13">
        <v>0</v>
      </c>
      <c r="G101" s="13">
        <v>0</v>
      </c>
      <c r="H101" s="13">
        <v>0</v>
      </c>
      <c r="I101" s="13">
        <v>0</v>
      </c>
      <c r="J101" s="13">
        <v>0</v>
      </c>
      <c r="K101" s="13">
        <v>271</v>
      </c>
      <c r="L101" s="13">
        <v>0</v>
      </c>
      <c r="M101" s="18">
        <f t="shared" ref="M101:M132" si="8">SUM(C101:L101)</f>
        <v>391.23333100000002</v>
      </c>
      <c r="N101" s="18">
        <f t="shared" si="6"/>
        <v>0</v>
      </c>
      <c r="O101" s="17">
        <v>0</v>
      </c>
      <c r="P101" s="17">
        <v>0</v>
      </c>
      <c r="Q101" s="17">
        <v>27.333334000000001</v>
      </c>
      <c r="R101" s="17">
        <v>0</v>
      </c>
      <c r="S101" s="17">
        <v>0</v>
      </c>
      <c r="T101" s="17">
        <v>0</v>
      </c>
      <c r="U101" s="17">
        <v>0</v>
      </c>
      <c r="V101" s="17">
        <v>0</v>
      </c>
      <c r="W101" s="17">
        <v>26.6</v>
      </c>
      <c r="X101" s="17">
        <v>0</v>
      </c>
      <c r="Y101" s="18">
        <f t="shared" ref="Y101:Y132" si="9">SUM(O101:X101)</f>
        <v>53.933334000000002</v>
      </c>
    </row>
    <row r="102" spans="1:25" x14ac:dyDescent="0.25">
      <c r="A102" s="11">
        <v>852</v>
      </c>
      <c r="B102" s="12" t="s">
        <v>103</v>
      </c>
      <c r="C102" s="13">
        <v>79</v>
      </c>
      <c r="D102" s="13">
        <v>4</v>
      </c>
      <c r="E102" s="13">
        <v>317.03999799999997</v>
      </c>
      <c r="F102" s="13">
        <v>0.86666699999999997</v>
      </c>
      <c r="G102" s="13">
        <v>0</v>
      </c>
      <c r="H102" s="13">
        <v>0</v>
      </c>
      <c r="I102" s="13">
        <v>0</v>
      </c>
      <c r="J102" s="13">
        <v>0</v>
      </c>
      <c r="K102" s="13">
        <v>83</v>
      </c>
      <c r="L102" s="13">
        <v>0</v>
      </c>
      <c r="M102" s="18">
        <f t="shared" si="8"/>
        <v>483.90666499999998</v>
      </c>
      <c r="N102" s="18">
        <f t="shared" si="6"/>
        <v>83</v>
      </c>
      <c r="O102" s="17">
        <v>34</v>
      </c>
      <c r="P102" s="17">
        <v>3</v>
      </c>
      <c r="Q102" s="17">
        <v>62.213331999999994</v>
      </c>
      <c r="R102" s="17">
        <v>0</v>
      </c>
      <c r="S102" s="17">
        <v>0</v>
      </c>
      <c r="T102" s="17">
        <v>0</v>
      </c>
      <c r="U102" s="17">
        <v>0</v>
      </c>
      <c r="V102" s="17">
        <v>0</v>
      </c>
      <c r="W102" s="17">
        <v>19</v>
      </c>
      <c r="X102" s="17">
        <v>0</v>
      </c>
      <c r="Y102" s="18">
        <f t="shared" si="9"/>
        <v>118.21333199999999</v>
      </c>
    </row>
    <row r="103" spans="1:25" x14ac:dyDescent="0.25">
      <c r="A103" s="11">
        <v>855</v>
      </c>
      <c r="B103" s="12" t="s">
        <v>104</v>
      </c>
      <c r="C103" s="13">
        <v>64</v>
      </c>
      <c r="D103" s="13">
        <v>26</v>
      </c>
      <c r="E103" s="13">
        <v>0</v>
      </c>
      <c r="F103" s="13">
        <v>0</v>
      </c>
      <c r="G103" s="13">
        <v>0</v>
      </c>
      <c r="H103" s="13">
        <v>0</v>
      </c>
      <c r="I103" s="13">
        <v>0</v>
      </c>
      <c r="J103" s="13">
        <v>0</v>
      </c>
      <c r="K103" s="13">
        <v>61</v>
      </c>
      <c r="L103" s="13">
        <v>1.8</v>
      </c>
      <c r="M103" s="18">
        <f t="shared" si="8"/>
        <v>152.80000000000001</v>
      </c>
      <c r="N103" s="18">
        <f t="shared" si="6"/>
        <v>90</v>
      </c>
      <c r="O103" s="17">
        <v>0</v>
      </c>
      <c r="P103" s="17">
        <v>0</v>
      </c>
      <c r="Q103" s="17">
        <v>0</v>
      </c>
      <c r="R103" s="17">
        <v>0</v>
      </c>
      <c r="S103" s="17">
        <v>0</v>
      </c>
      <c r="T103" s="17">
        <v>0</v>
      </c>
      <c r="U103" s="17">
        <v>0</v>
      </c>
      <c r="V103" s="17">
        <v>0</v>
      </c>
      <c r="W103" s="17">
        <v>9</v>
      </c>
      <c r="X103" s="17">
        <v>0</v>
      </c>
      <c r="Y103" s="18">
        <f t="shared" si="9"/>
        <v>9</v>
      </c>
    </row>
    <row r="104" spans="1:25" x14ac:dyDescent="0.25">
      <c r="A104" s="11">
        <v>856</v>
      </c>
      <c r="B104" s="12" t="s">
        <v>105</v>
      </c>
      <c r="C104" s="13">
        <v>0</v>
      </c>
      <c r="D104" s="13">
        <v>0</v>
      </c>
      <c r="E104" s="13">
        <v>1619</v>
      </c>
      <c r="F104" s="13">
        <v>2</v>
      </c>
      <c r="G104" s="13">
        <v>0</v>
      </c>
      <c r="H104" s="13">
        <v>0</v>
      </c>
      <c r="I104" s="13">
        <v>0</v>
      </c>
      <c r="J104" s="13">
        <v>0</v>
      </c>
      <c r="K104" s="13">
        <v>936</v>
      </c>
      <c r="L104" s="13">
        <v>1</v>
      </c>
      <c r="M104" s="18">
        <f t="shared" si="8"/>
        <v>2558</v>
      </c>
      <c r="N104" s="18">
        <f t="shared" si="6"/>
        <v>0</v>
      </c>
      <c r="O104" s="17">
        <v>0</v>
      </c>
      <c r="P104" s="17">
        <v>0</v>
      </c>
      <c r="Q104" s="17">
        <v>218.6</v>
      </c>
      <c r="R104" s="17">
        <v>0</v>
      </c>
      <c r="S104" s="17">
        <v>0</v>
      </c>
      <c r="T104" s="17">
        <v>0</v>
      </c>
      <c r="U104" s="17">
        <v>0</v>
      </c>
      <c r="V104" s="17">
        <v>0</v>
      </c>
      <c r="W104" s="17">
        <v>51</v>
      </c>
      <c r="X104" s="17">
        <v>0</v>
      </c>
      <c r="Y104" s="18">
        <f t="shared" si="9"/>
        <v>269.60000000000002</v>
      </c>
    </row>
    <row r="105" spans="1:25" x14ac:dyDescent="0.25">
      <c r="A105" s="11">
        <v>857</v>
      </c>
      <c r="B105" s="12" t="s">
        <v>106</v>
      </c>
      <c r="C105" s="13">
        <v>0</v>
      </c>
      <c r="D105" s="13">
        <v>0</v>
      </c>
      <c r="E105" s="13">
        <v>19.733333999999999</v>
      </c>
      <c r="F105" s="13">
        <v>0</v>
      </c>
      <c r="G105" s="13">
        <v>0</v>
      </c>
      <c r="H105" s="13">
        <v>0</v>
      </c>
      <c r="I105" s="13">
        <v>0</v>
      </c>
      <c r="J105" s="13">
        <v>0</v>
      </c>
      <c r="K105" s="13">
        <v>34.799999999999997</v>
      </c>
      <c r="L105" s="13">
        <v>0</v>
      </c>
      <c r="M105" s="18">
        <f t="shared" si="8"/>
        <v>54.533333999999996</v>
      </c>
      <c r="N105" s="18">
        <f t="shared" si="6"/>
        <v>0</v>
      </c>
      <c r="O105" s="17">
        <v>0</v>
      </c>
      <c r="P105" s="17">
        <v>0</v>
      </c>
      <c r="Q105" s="17">
        <v>11.266665</v>
      </c>
      <c r="R105" s="17">
        <v>0</v>
      </c>
      <c r="S105" s="17">
        <v>0</v>
      </c>
      <c r="T105" s="17">
        <v>0</v>
      </c>
      <c r="U105" s="17">
        <v>0</v>
      </c>
      <c r="V105" s="17">
        <v>0</v>
      </c>
      <c r="W105" s="17">
        <v>10.8</v>
      </c>
      <c r="X105" s="17">
        <v>0</v>
      </c>
      <c r="Y105" s="18">
        <f t="shared" si="9"/>
        <v>22.066665</v>
      </c>
    </row>
    <row r="106" spans="1:25" x14ac:dyDescent="0.25">
      <c r="A106" s="11">
        <v>860</v>
      </c>
      <c r="B106" s="12" t="s">
        <v>107</v>
      </c>
      <c r="C106" s="13">
        <v>48</v>
      </c>
      <c r="D106" s="13">
        <v>1</v>
      </c>
      <c r="E106" s="13">
        <v>1</v>
      </c>
      <c r="F106" s="13">
        <v>2</v>
      </c>
      <c r="G106" s="13">
        <v>0</v>
      </c>
      <c r="H106" s="13">
        <v>0</v>
      </c>
      <c r="I106" s="13">
        <v>0</v>
      </c>
      <c r="J106" s="13">
        <v>0</v>
      </c>
      <c r="K106" s="13">
        <v>29</v>
      </c>
      <c r="L106" s="13">
        <v>1</v>
      </c>
      <c r="M106" s="18">
        <f t="shared" si="8"/>
        <v>82</v>
      </c>
      <c r="N106" s="18">
        <f t="shared" si="6"/>
        <v>49</v>
      </c>
      <c r="O106" s="17">
        <v>6</v>
      </c>
      <c r="P106" s="17">
        <v>0</v>
      </c>
      <c r="Q106" s="17">
        <v>0</v>
      </c>
      <c r="R106" s="17">
        <v>0</v>
      </c>
      <c r="S106" s="17">
        <v>0</v>
      </c>
      <c r="T106" s="17">
        <v>0</v>
      </c>
      <c r="U106" s="17">
        <v>0</v>
      </c>
      <c r="V106" s="17">
        <v>0</v>
      </c>
      <c r="W106" s="17">
        <v>1</v>
      </c>
      <c r="X106" s="17">
        <v>0</v>
      </c>
      <c r="Y106" s="18">
        <f t="shared" si="9"/>
        <v>7</v>
      </c>
    </row>
    <row r="107" spans="1:25" x14ac:dyDescent="0.25">
      <c r="A107" s="11">
        <v>861</v>
      </c>
      <c r="B107" s="12" t="s">
        <v>108</v>
      </c>
      <c r="C107" s="13">
        <v>50</v>
      </c>
      <c r="D107" s="13">
        <v>0</v>
      </c>
      <c r="E107" s="13">
        <v>421</v>
      </c>
      <c r="F107" s="13">
        <v>0</v>
      </c>
      <c r="G107" s="13">
        <v>0</v>
      </c>
      <c r="H107" s="13">
        <v>0</v>
      </c>
      <c r="I107" s="13">
        <v>0</v>
      </c>
      <c r="J107" s="13">
        <v>0</v>
      </c>
      <c r="K107" s="13">
        <v>2079.333333</v>
      </c>
      <c r="L107" s="13">
        <v>0</v>
      </c>
      <c r="M107" s="18">
        <f t="shared" si="8"/>
        <v>2550.333333</v>
      </c>
      <c r="N107" s="18">
        <f t="shared" si="6"/>
        <v>50</v>
      </c>
      <c r="O107" s="17">
        <v>12</v>
      </c>
      <c r="P107" s="17">
        <v>0</v>
      </c>
      <c r="Q107" s="17">
        <v>164.33333499999998</v>
      </c>
      <c r="R107" s="17">
        <v>0</v>
      </c>
      <c r="S107" s="17">
        <v>0</v>
      </c>
      <c r="T107" s="17">
        <v>0</v>
      </c>
      <c r="U107" s="17">
        <v>0</v>
      </c>
      <c r="V107" s="17">
        <v>0</v>
      </c>
      <c r="W107" s="17">
        <v>703.66666899999996</v>
      </c>
      <c r="X107" s="17">
        <v>0</v>
      </c>
      <c r="Y107" s="18">
        <f t="shared" si="9"/>
        <v>880.00000399999999</v>
      </c>
    </row>
    <row r="108" spans="1:25" x14ac:dyDescent="0.25">
      <c r="A108" s="11">
        <v>865</v>
      </c>
      <c r="B108" s="12" t="s">
        <v>109</v>
      </c>
      <c r="C108" s="13">
        <v>0</v>
      </c>
      <c r="D108" s="13">
        <v>0</v>
      </c>
      <c r="E108" s="13">
        <v>207.66666700000002</v>
      </c>
      <c r="F108" s="13">
        <v>4</v>
      </c>
      <c r="G108" s="13">
        <v>0</v>
      </c>
      <c r="H108" s="13">
        <v>0</v>
      </c>
      <c r="I108" s="13">
        <v>0</v>
      </c>
      <c r="J108" s="13">
        <v>0</v>
      </c>
      <c r="K108" s="13">
        <v>418.35000400000001</v>
      </c>
      <c r="L108" s="13">
        <v>4.8</v>
      </c>
      <c r="M108" s="18">
        <f t="shared" si="8"/>
        <v>634.81667100000004</v>
      </c>
      <c r="N108" s="18">
        <f t="shared" si="6"/>
        <v>0</v>
      </c>
      <c r="O108" s="17">
        <v>0</v>
      </c>
      <c r="P108" s="17">
        <v>0</v>
      </c>
      <c r="Q108" s="17">
        <v>66.849998999999997</v>
      </c>
      <c r="R108" s="17">
        <v>1</v>
      </c>
      <c r="S108" s="17">
        <v>0</v>
      </c>
      <c r="T108" s="17">
        <v>0</v>
      </c>
      <c r="U108" s="17">
        <v>0</v>
      </c>
      <c r="V108" s="17">
        <v>0</v>
      </c>
      <c r="W108" s="17">
        <v>141.71666500000001</v>
      </c>
      <c r="X108" s="17">
        <v>1.2</v>
      </c>
      <c r="Y108" s="18">
        <f t="shared" si="9"/>
        <v>210.76666399999999</v>
      </c>
    </row>
    <row r="109" spans="1:25" x14ac:dyDescent="0.25">
      <c r="A109" s="11">
        <v>866</v>
      </c>
      <c r="B109" s="12" t="s">
        <v>110</v>
      </c>
      <c r="C109" s="13">
        <v>0</v>
      </c>
      <c r="D109" s="13">
        <v>0</v>
      </c>
      <c r="E109" s="13">
        <v>527.208665</v>
      </c>
      <c r="F109" s="13">
        <v>1</v>
      </c>
      <c r="G109" s="13">
        <v>0</v>
      </c>
      <c r="H109" s="13">
        <v>0</v>
      </c>
      <c r="I109" s="13">
        <v>0</v>
      </c>
      <c r="J109" s="13">
        <v>0</v>
      </c>
      <c r="K109" s="13">
        <v>1018.0566690000001</v>
      </c>
      <c r="L109" s="13">
        <v>0</v>
      </c>
      <c r="M109" s="18">
        <f t="shared" si="8"/>
        <v>1546.2653340000002</v>
      </c>
      <c r="N109" s="18">
        <f t="shared" si="6"/>
        <v>0</v>
      </c>
      <c r="O109" s="17">
        <v>0</v>
      </c>
      <c r="P109" s="17">
        <v>0</v>
      </c>
      <c r="Q109" s="17">
        <v>152.29933700000001</v>
      </c>
      <c r="R109" s="17">
        <v>1</v>
      </c>
      <c r="S109" s="17">
        <v>0</v>
      </c>
      <c r="T109" s="17">
        <v>0</v>
      </c>
      <c r="U109" s="17">
        <v>0</v>
      </c>
      <c r="V109" s="17">
        <v>0</v>
      </c>
      <c r="W109" s="17">
        <v>247.77333299999998</v>
      </c>
      <c r="X109" s="17">
        <v>0</v>
      </c>
      <c r="Y109" s="18">
        <f t="shared" si="9"/>
        <v>401.07267000000002</v>
      </c>
    </row>
    <row r="110" spans="1:25" x14ac:dyDescent="0.25">
      <c r="A110" s="11">
        <v>867</v>
      </c>
      <c r="B110" s="12" t="s">
        <v>111</v>
      </c>
      <c r="C110" s="13">
        <v>0</v>
      </c>
      <c r="D110" s="13">
        <v>0</v>
      </c>
      <c r="E110" s="13">
        <v>543.04999999999995</v>
      </c>
      <c r="F110" s="13">
        <v>1</v>
      </c>
      <c r="G110" s="13">
        <v>0</v>
      </c>
      <c r="H110" s="13">
        <v>0</v>
      </c>
      <c r="I110" s="13">
        <v>0</v>
      </c>
      <c r="J110" s="13">
        <v>0</v>
      </c>
      <c r="K110" s="13">
        <v>140.6</v>
      </c>
      <c r="L110" s="13">
        <v>0</v>
      </c>
      <c r="M110" s="18">
        <f t="shared" si="8"/>
        <v>684.65</v>
      </c>
      <c r="N110" s="18">
        <f t="shared" si="6"/>
        <v>0</v>
      </c>
      <c r="O110" s="17">
        <v>0</v>
      </c>
      <c r="P110" s="17">
        <v>0</v>
      </c>
      <c r="Q110" s="17">
        <v>198.48333400000001</v>
      </c>
      <c r="R110" s="17">
        <v>0</v>
      </c>
      <c r="S110" s="17">
        <v>0</v>
      </c>
      <c r="T110" s="17">
        <v>0</v>
      </c>
      <c r="U110" s="17">
        <v>0</v>
      </c>
      <c r="V110" s="17">
        <v>0</v>
      </c>
      <c r="W110" s="17">
        <v>52</v>
      </c>
      <c r="X110" s="17">
        <v>0</v>
      </c>
      <c r="Y110" s="18">
        <f t="shared" si="9"/>
        <v>250.48333400000001</v>
      </c>
    </row>
    <row r="111" spans="1:25" x14ac:dyDescent="0.25">
      <c r="A111" s="11">
        <v>868</v>
      </c>
      <c r="B111" s="12" t="s">
        <v>112</v>
      </c>
      <c r="C111" s="13">
        <v>250</v>
      </c>
      <c r="D111" s="13">
        <v>5</v>
      </c>
      <c r="E111" s="13">
        <v>289.60000000000002</v>
      </c>
      <c r="F111" s="13">
        <v>1</v>
      </c>
      <c r="G111" s="13">
        <v>0</v>
      </c>
      <c r="H111" s="13">
        <v>0</v>
      </c>
      <c r="I111" s="13">
        <v>0</v>
      </c>
      <c r="J111" s="13">
        <v>0</v>
      </c>
      <c r="K111" s="13">
        <v>126</v>
      </c>
      <c r="L111" s="13">
        <v>0</v>
      </c>
      <c r="M111" s="18">
        <f t="shared" si="8"/>
        <v>671.6</v>
      </c>
      <c r="N111" s="18">
        <f t="shared" si="6"/>
        <v>255</v>
      </c>
      <c r="O111" s="17">
        <v>66</v>
      </c>
      <c r="P111" s="17">
        <v>0</v>
      </c>
      <c r="Q111" s="17">
        <v>39</v>
      </c>
      <c r="R111" s="17">
        <v>0</v>
      </c>
      <c r="S111" s="17">
        <v>0</v>
      </c>
      <c r="T111" s="17">
        <v>0</v>
      </c>
      <c r="U111" s="17">
        <v>0</v>
      </c>
      <c r="V111" s="17">
        <v>0</v>
      </c>
      <c r="W111" s="17">
        <v>18</v>
      </c>
      <c r="X111" s="17">
        <v>0</v>
      </c>
      <c r="Y111" s="18">
        <f t="shared" si="9"/>
        <v>123</v>
      </c>
    </row>
    <row r="112" spans="1:25" x14ac:dyDescent="0.25">
      <c r="A112" s="11">
        <v>869</v>
      </c>
      <c r="B112" s="12" t="s">
        <v>113</v>
      </c>
      <c r="C112" s="13">
        <v>181.933333</v>
      </c>
      <c r="D112" s="13">
        <v>4</v>
      </c>
      <c r="E112" s="13">
        <v>490.3</v>
      </c>
      <c r="F112" s="13">
        <v>0</v>
      </c>
      <c r="G112" s="13">
        <v>0</v>
      </c>
      <c r="H112" s="13">
        <v>0</v>
      </c>
      <c r="I112" s="13">
        <v>0</v>
      </c>
      <c r="J112" s="13">
        <v>0</v>
      </c>
      <c r="K112" s="13">
        <v>54</v>
      </c>
      <c r="L112" s="13">
        <v>0</v>
      </c>
      <c r="M112" s="18">
        <f t="shared" si="8"/>
        <v>730.23333300000002</v>
      </c>
      <c r="N112" s="18">
        <f t="shared" si="6"/>
        <v>185.933333</v>
      </c>
      <c r="O112" s="17">
        <v>59.133333</v>
      </c>
      <c r="P112" s="17">
        <v>2</v>
      </c>
      <c r="Q112" s="17">
        <v>139.33333500000001</v>
      </c>
      <c r="R112" s="17">
        <v>0</v>
      </c>
      <c r="S112" s="17">
        <v>0</v>
      </c>
      <c r="T112" s="17">
        <v>0</v>
      </c>
      <c r="U112" s="17">
        <v>0</v>
      </c>
      <c r="V112" s="17">
        <v>0</v>
      </c>
      <c r="W112" s="17">
        <v>19</v>
      </c>
      <c r="X112" s="17">
        <v>0</v>
      </c>
      <c r="Y112" s="18">
        <f t="shared" si="9"/>
        <v>219.466668</v>
      </c>
    </row>
    <row r="113" spans="1:25" x14ac:dyDescent="0.25">
      <c r="A113" s="11">
        <v>870</v>
      </c>
      <c r="B113" s="12" t="s">
        <v>114</v>
      </c>
      <c r="C113" s="13">
        <v>421.2</v>
      </c>
      <c r="D113" s="13">
        <v>5</v>
      </c>
      <c r="E113" s="13">
        <v>648</v>
      </c>
      <c r="F113" s="13">
        <v>2</v>
      </c>
      <c r="G113" s="13">
        <v>0</v>
      </c>
      <c r="H113" s="13">
        <v>0</v>
      </c>
      <c r="I113" s="13">
        <v>0</v>
      </c>
      <c r="J113" s="13">
        <v>0</v>
      </c>
      <c r="K113" s="13">
        <v>323</v>
      </c>
      <c r="L113" s="13">
        <v>1</v>
      </c>
      <c r="M113" s="18">
        <f t="shared" si="8"/>
        <v>1400.2</v>
      </c>
      <c r="N113" s="18">
        <f t="shared" si="6"/>
        <v>426.2</v>
      </c>
      <c r="O113" s="17">
        <v>125.19999999999999</v>
      </c>
      <c r="P113" s="17">
        <v>2</v>
      </c>
      <c r="Q113" s="17">
        <v>63</v>
      </c>
      <c r="R113" s="17">
        <v>0</v>
      </c>
      <c r="S113" s="17">
        <v>0</v>
      </c>
      <c r="T113" s="17">
        <v>0</v>
      </c>
      <c r="U113" s="17">
        <v>0</v>
      </c>
      <c r="V113" s="17">
        <v>0</v>
      </c>
      <c r="W113" s="17">
        <v>45</v>
      </c>
      <c r="X113" s="17">
        <v>0</v>
      </c>
      <c r="Y113" s="18">
        <f t="shared" si="9"/>
        <v>235.2</v>
      </c>
    </row>
    <row r="114" spans="1:25" x14ac:dyDescent="0.25">
      <c r="A114" s="11">
        <v>871</v>
      </c>
      <c r="B114" s="12" t="s">
        <v>115</v>
      </c>
      <c r="C114" s="13">
        <v>556</v>
      </c>
      <c r="D114" s="13">
        <v>1</v>
      </c>
      <c r="E114" s="13">
        <v>462</v>
      </c>
      <c r="F114" s="13">
        <v>4</v>
      </c>
      <c r="G114" s="13">
        <v>0</v>
      </c>
      <c r="H114" s="13">
        <v>0</v>
      </c>
      <c r="I114" s="13">
        <v>0</v>
      </c>
      <c r="J114" s="13">
        <v>0</v>
      </c>
      <c r="K114" s="13">
        <v>810</v>
      </c>
      <c r="L114" s="13">
        <v>3</v>
      </c>
      <c r="M114" s="18">
        <f t="shared" si="8"/>
        <v>1836</v>
      </c>
      <c r="N114" s="18">
        <f t="shared" si="6"/>
        <v>557</v>
      </c>
      <c r="O114" s="17">
        <v>96</v>
      </c>
      <c r="P114" s="17">
        <v>0</v>
      </c>
      <c r="Q114" s="17">
        <v>84.666665999999992</v>
      </c>
      <c r="R114" s="17">
        <v>0</v>
      </c>
      <c r="S114" s="17">
        <v>0</v>
      </c>
      <c r="T114" s="17">
        <v>0</v>
      </c>
      <c r="U114" s="17">
        <v>0</v>
      </c>
      <c r="V114" s="17">
        <v>0</v>
      </c>
      <c r="W114" s="17">
        <v>72</v>
      </c>
      <c r="X114" s="17">
        <v>0</v>
      </c>
      <c r="Y114" s="18">
        <f t="shared" si="9"/>
        <v>252.66666599999999</v>
      </c>
    </row>
    <row r="115" spans="1:25" x14ac:dyDescent="0.25">
      <c r="A115" s="11">
        <v>872</v>
      </c>
      <c r="B115" s="12" t="s">
        <v>116</v>
      </c>
      <c r="C115" s="13">
        <v>117.2</v>
      </c>
      <c r="D115" s="13">
        <v>2</v>
      </c>
      <c r="E115" s="13">
        <v>395.20000000000005</v>
      </c>
      <c r="F115" s="13">
        <v>1</v>
      </c>
      <c r="G115" s="13">
        <v>0</v>
      </c>
      <c r="H115" s="13">
        <v>0</v>
      </c>
      <c r="I115" s="13">
        <v>0</v>
      </c>
      <c r="J115" s="13">
        <v>0</v>
      </c>
      <c r="K115" s="13">
        <v>230</v>
      </c>
      <c r="L115" s="13">
        <v>0</v>
      </c>
      <c r="M115" s="18">
        <f t="shared" si="8"/>
        <v>745.40000000000009</v>
      </c>
      <c r="N115" s="18">
        <f t="shared" si="6"/>
        <v>119.2</v>
      </c>
      <c r="O115" s="17">
        <v>50.728003000000001</v>
      </c>
      <c r="P115" s="17">
        <v>0</v>
      </c>
      <c r="Q115" s="17">
        <v>107.6</v>
      </c>
      <c r="R115" s="17">
        <v>0</v>
      </c>
      <c r="S115" s="17">
        <v>0</v>
      </c>
      <c r="T115" s="17">
        <v>0</v>
      </c>
      <c r="U115" s="17">
        <v>0</v>
      </c>
      <c r="V115" s="17">
        <v>0</v>
      </c>
      <c r="W115" s="17">
        <v>112</v>
      </c>
      <c r="X115" s="17">
        <v>0</v>
      </c>
      <c r="Y115" s="18">
        <f t="shared" si="9"/>
        <v>270.32800299999997</v>
      </c>
    </row>
    <row r="116" spans="1:25" x14ac:dyDescent="0.25">
      <c r="A116" s="11">
        <v>873</v>
      </c>
      <c r="B116" s="12" t="s">
        <v>117</v>
      </c>
      <c r="C116" s="13">
        <v>524.16666499999997</v>
      </c>
      <c r="D116" s="13">
        <v>18</v>
      </c>
      <c r="E116" s="13">
        <v>605.6</v>
      </c>
      <c r="F116" s="13">
        <v>13</v>
      </c>
      <c r="G116" s="13">
        <v>0</v>
      </c>
      <c r="H116" s="13">
        <v>0</v>
      </c>
      <c r="I116" s="13">
        <v>0</v>
      </c>
      <c r="J116" s="13">
        <v>0</v>
      </c>
      <c r="K116" s="13">
        <v>713.86666199999991</v>
      </c>
      <c r="L116" s="13">
        <v>6.8</v>
      </c>
      <c r="M116" s="18">
        <f t="shared" si="8"/>
        <v>1881.433327</v>
      </c>
      <c r="N116" s="18">
        <f t="shared" si="6"/>
        <v>542.16666499999997</v>
      </c>
      <c r="O116" s="17">
        <v>141.36666700000001</v>
      </c>
      <c r="P116" s="17">
        <v>4.8</v>
      </c>
      <c r="Q116" s="17">
        <v>107.4</v>
      </c>
      <c r="R116" s="17">
        <v>3</v>
      </c>
      <c r="S116" s="17">
        <v>0</v>
      </c>
      <c r="T116" s="17">
        <v>0</v>
      </c>
      <c r="U116" s="17">
        <v>0</v>
      </c>
      <c r="V116" s="17">
        <v>0</v>
      </c>
      <c r="W116" s="17">
        <v>177.06666899999999</v>
      </c>
      <c r="X116" s="17">
        <v>3.6</v>
      </c>
      <c r="Y116" s="18">
        <f t="shared" si="9"/>
        <v>437.23333600000007</v>
      </c>
    </row>
    <row r="117" spans="1:25" x14ac:dyDescent="0.25">
      <c r="A117" s="11">
        <v>874</v>
      </c>
      <c r="B117" s="12" t="s">
        <v>118</v>
      </c>
      <c r="C117" s="13">
        <v>97.8</v>
      </c>
      <c r="D117" s="13">
        <v>0</v>
      </c>
      <c r="E117" s="13">
        <v>69</v>
      </c>
      <c r="F117" s="13">
        <v>1</v>
      </c>
      <c r="G117" s="13">
        <v>0</v>
      </c>
      <c r="H117" s="13">
        <v>0</v>
      </c>
      <c r="I117" s="13">
        <v>0</v>
      </c>
      <c r="J117" s="13">
        <v>0</v>
      </c>
      <c r="K117" s="13">
        <v>187.73333500000001</v>
      </c>
      <c r="L117" s="13">
        <v>1</v>
      </c>
      <c r="M117" s="18">
        <f t="shared" si="8"/>
        <v>356.53333500000002</v>
      </c>
      <c r="N117" s="18">
        <f t="shared" si="6"/>
        <v>97.8</v>
      </c>
      <c r="O117" s="17">
        <v>33.799999999999997</v>
      </c>
      <c r="P117" s="17">
        <v>0</v>
      </c>
      <c r="Q117" s="17">
        <v>0</v>
      </c>
      <c r="R117" s="17">
        <v>0</v>
      </c>
      <c r="S117" s="17">
        <v>0</v>
      </c>
      <c r="T117" s="17">
        <v>0</v>
      </c>
      <c r="U117" s="17">
        <v>0</v>
      </c>
      <c r="V117" s="17">
        <v>0</v>
      </c>
      <c r="W117" s="17">
        <v>41.966664999999999</v>
      </c>
      <c r="X117" s="17">
        <v>0</v>
      </c>
      <c r="Y117" s="18">
        <f t="shared" si="9"/>
        <v>75.766664999999989</v>
      </c>
    </row>
    <row r="118" spans="1:25" x14ac:dyDescent="0.25">
      <c r="A118" s="11">
        <v>876</v>
      </c>
      <c r="B118" s="12" t="s">
        <v>119</v>
      </c>
      <c r="C118" s="13">
        <v>237</v>
      </c>
      <c r="D118" s="13">
        <v>6</v>
      </c>
      <c r="E118" s="13">
        <v>137</v>
      </c>
      <c r="F118" s="13">
        <v>1.6666669999999999</v>
      </c>
      <c r="G118" s="13">
        <v>0</v>
      </c>
      <c r="H118" s="13">
        <v>0</v>
      </c>
      <c r="I118" s="13">
        <v>0</v>
      </c>
      <c r="J118" s="13">
        <v>0</v>
      </c>
      <c r="K118" s="13">
        <v>134.19999999999999</v>
      </c>
      <c r="L118" s="13">
        <v>0</v>
      </c>
      <c r="M118" s="18">
        <f t="shared" si="8"/>
        <v>515.86666700000001</v>
      </c>
      <c r="N118" s="18">
        <f t="shared" si="6"/>
        <v>243</v>
      </c>
      <c r="O118" s="17">
        <v>122</v>
      </c>
      <c r="P118" s="17">
        <v>3</v>
      </c>
      <c r="Q118" s="17">
        <v>11.8</v>
      </c>
      <c r="R118" s="17">
        <v>0</v>
      </c>
      <c r="S118" s="17">
        <v>0</v>
      </c>
      <c r="T118" s="17">
        <v>0</v>
      </c>
      <c r="U118" s="17">
        <v>0</v>
      </c>
      <c r="V118" s="17">
        <v>0</v>
      </c>
      <c r="W118" s="17">
        <v>33.200000000000003</v>
      </c>
      <c r="X118" s="17">
        <v>0</v>
      </c>
      <c r="Y118" s="18">
        <f t="shared" si="9"/>
        <v>170</v>
      </c>
    </row>
    <row r="119" spans="1:25" x14ac:dyDescent="0.25">
      <c r="A119" s="11">
        <v>877</v>
      </c>
      <c r="B119" s="12" t="s">
        <v>120</v>
      </c>
      <c r="C119" s="13">
        <v>90.2</v>
      </c>
      <c r="D119" s="13">
        <v>0</v>
      </c>
      <c r="E119" s="13">
        <v>604.84400000000005</v>
      </c>
      <c r="F119" s="13">
        <v>1</v>
      </c>
      <c r="G119" s="13">
        <v>0</v>
      </c>
      <c r="H119" s="13">
        <v>0</v>
      </c>
      <c r="I119" s="13">
        <v>0</v>
      </c>
      <c r="J119" s="13">
        <v>0</v>
      </c>
      <c r="K119" s="13">
        <v>281.20000099999999</v>
      </c>
      <c r="L119" s="13">
        <v>0</v>
      </c>
      <c r="M119" s="18">
        <f t="shared" si="8"/>
        <v>977.24400100000003</v>
      </c>
      <c r="N119" s="18">
        <f t="shared" si="6"/>
        <v>90.2</v>
      </c>
      <c r="O119" s="17">
        <v>29</v>
      </c>
      <c r="P119" s="17">
        <v>0</v>
      </c>
      <c r="Q119" s="17">
        <v>201.18933600000003</v>
      </c>
      <c r="R119" s="17">
        <v>0</v>
      </c>
      <c r="S119" s="17">
        <v>0</v>
      </c>
      <c r="T119" s="17">
        <v>0</v>
      </c>
      <c r="U119" s="17">
        <v>0</v>
      </c>
      <c r="V119" s="17">
        <v>0</v>
      </c>
      <c r="W119" s="17">
        <v>119.15</v>
      </c>
      <c r="X119" s="17">
        <v>0</v>
      </c>
      <c r="Y119" s="18">
        <f t="shared" si="9"/>
        <v>349.339336</v>
      </c>
    </row>
    <row r="120" spans="1:25" x14ac:dyDescent="0.25">
      <c r="A120" s="11">
        <v>878</v>
      </c>
      <c r="B120" s="12" t="s">
        <v>121</v>
      </c>
      <c r="C120" s="13">
        <v>144.533333</v>
      </c>
      <c r="D120" s="13">
        <v>2</v>
      </c>
      <c r="E120" s="13">
        <v>1468.5500139999999</v>
      </c>
      <c r="F120" s="13">
        <v>12.6</v>
      </c>
      <c r="G120" s="13">
        <v>0</v>
      </c>
      <c r="H120" s="13">
        <v>0</v>
      </c>
      <c r="I120" s="13">
        <v>0</v>
      </c>
      <c r="J120" s="13">
        <v>0</v>
      </c>
      <c r="K120" s="13">
        <v>1732.221346</v>
      </c>
      <c r="L120" s="13">
        <v>9</v>
      </c>
      <c r="M120" s="18">
        <f t="shared" si="8"/>
        <v>3368.904693</v>
      </c>
      <c r="N120" s="18">
        <f t="shared" si="6"/>
        <v>146.533333</v>
      </c>
      <c r="O120" s="17">
        <v>61.316666999999995</v>
      </c>
      <c r="P120" s="17">
        <v>1</v>
      </c>
      <c r="Q120" s="17">
        <v>370.51664700000003</v>
      </c>
      <c r="R120" s="17">
        <v>2.6</v>
      </c>
      <c r="S120" s="17">
        <v>0</v>
      </c>
      <c r="T120" s="17">
        <v>0</v>
      </c>
      <c r="U120" s="17">
        <v>0</v>
      </c>
      <c r="V120" s="17">
        <v>0</v>
      </c>
      <c r="W120" s="17">
        <v>495.07066400000002</v>
      </c>
      <c r="X120" s="17">
        <v>3.6</v>
      </c>
      <c r="Y120" s="18">
        <f t="shared" si="9"/>
        <v>934.1039780000001</v>
      </c>
    </row>
    <row r="121" spans="1:25" x14ac:dyDescent="0.25">
      <c r="A121" s="11">
        <v>879</v>
      </c>
      <c r="B121" s="12" t="s">
        <v>122</v>
      </c>
      <c r="C121" s="13">
        <v>113.1</v>
      </c>
      <c r="D121" s="13">
        <v>0</v>
      </c>
      <c r="E121" s="13">
        <v>160.83333200000001</v>
      </c>
      <c r="F121" s="13">
        <v>0</v>
      </c>
      <c r="G121" s="13">
        <v>0</v>
      </c>
      <c r="H121" s="13">
        <v>0</v>
      </c>
      <c r="I121" s="13">
        <v>0</v>
      </c>
      <c r="J121" s="13">
        <v>0</v>
      </c>
      <c r="K121" s="13">
        <v>843.05533000000003</v>
      </c>
      <c r="L121" s="13">
        <v>1</v>
      </c>
      <c r="M121" s="18">
        <f t="shared" si="8"/>
        <v>1117.988662</v>
      </c>
      <c r="N121" s="18">
        <f t="shared" si="6"/>
        <v>113.1</v>
      </c>
      <c r="O121" s="17">
        <v>39.599998999999997</v>
      </c>
      <c r="P121" s="17">
        <v>0</v>
      </c>
      <c r="Q121" s="17">
        <v>43.706668000000001</v>
      </c>
      <c r="R121" s="17">
        <v>0</v>
      </c>
      <c r="S121" s="17">
        <v>0</v>
      </c>
      <c r="T121" s="17">
        <v>0</v>
      </c>
      <c r="U121" s="17">
        <v>0</v>
      </c>
      <c r="V121" s="17">
        <v>0</v>
      </c>
      <c r="W121" s="17">
        <v>247.24667099999999</v>
      </c>
      <c r="X121" s="17">
        <v>0</v>
      </c>
      <c r="Y121" s="18">
        <f t="shared" si="9"/>
        <v>330.553338</v>
      </c>
    </row>
    <row r="122" spans="1:25" x14ac:dyDescent="0.25">
      <c r="A122" s="11">
        <v>880</v>
      </c>
      <c r="B122" s="12" t="s">
        <v>123</v>
      </c>
      <c r="C122" s="13">
        <v>0</v>
      </c>
      <c r="D122" s="13">
        <v>0</v>
      </c>
      <c r="E122" s="13">
        <v>220.86667700000001</v>
      </c>
      <c r="F122" s="13">
        <v>0</v>
      </c>
      <c r="G122" s="13">
        <v>0</v>
      </c>
      <c r="H122" s="13">
        <v>0</v>
      </c>
      <c r="I122" s="13">
        <v>0</v>
      </c>
      <c r="J122" s="13">
        <v>0</v>
      </c>
      <c r="K122" s="13">
        <v>568.41666599999996</v>
      </c>
      <c r="L122" s="13">
        <v>1</v>
      </c>
      <c r="M122" s="18">
        <f t="shared" si="8"/>
        <v>790.28334299999995</v>
      </c>
      <c r="N122" s="18">
        <f t="shared" si="6"/>
        <v>0</v>
      </c>
      <c r="O122" s="17">
        <v>0</v>
      </c>
      <c r="P122" s="17">
        <v>0</v>
      </c>
      <c r="Q122" s="17">
        <v>75.699997999999994</v>
      </c>
      <c r="R122" s="17">
        <v>0</v>
      </c>
      <c r="S122" s="17">
        <v>0</v>
      </c>
      <c r="T122" s="17">
        <v>0</v>
      </c>
      <c r="U122" s="17">
        <v>0</v>
      </c>
      <c r="V122" s="17">
        <v>0</v>
      </c>
      <c r="W122" s="17">
        <v>143.13333</v>
      </c>
      <c r="X122" s="17">
        <v>0</v>
      </c>
      <c r="Y122" s="18">
        <f t="shared" si="9"/>
        <v>218.83332799999999</v>
      </c>
    </row>
    <row r="123" spans="1:25" x14ac:dyDescent="0.25">
      <c r="A123" s="11">
        <v>881</v>
      </c>
      <c r="B123" s="12" t="s">
        <v>124</v>
      </c>
      <c r="C123" s="13">
        <v>261.86666600000001</v>
      </c>
      <c r="D123" s="13">
        <v>6</v>
      </c>
      <c r="E123" s="13">
        <v>1060.9666569999999</v>
      </c>
      <c r="F123" s="13">
        <v>4</v>
      </c>
      <c r="G123" s="13">
        <v>0</v>
      </c>
      <c r="H123" s="13">
        <v>0</v>
      </c>
      <c r="I123" s="13">
        <v>0</v>
      </c>
      <c r="J123" s="13">
        <v>0</v>
      </c>
      <c r="K123" s="13">
        <v>2506.9999969999999</v>
      </c>
      <c r="L123" s="13">
        <v>10</v>
      </c>
      <c r="M123" s="18">
        <f t="shared" si="8"/>
        <v>3849.8333199999997</v>
      </c>
      <c r="N123" s="18">
        <f t="shared" si="6"/>
        <v>267.86666600000001</v>
      </c>
      <c r="O123" s="17">
        <v>29.233335</v>
      </c>
      <c r="P123" s="17">
        <v>1</v>
      </c>
      <c r="Q123" s="17">
        <v>197.48333500000001</v>
      </c>
      <c r="R123" s="17">
        <v>2</v>
      </c>
      <c r="S123" s="17">
        <v>0</v>
      </c>
      <c r="T123" s="17">
        <v>0</v>
      </c>
      <c r="U123" s="17">
        <v>0</v>
      </c>
      <c r="V123" s="17">
        <v>0</v>
      </c>
      <c r="W123" s="17">
        <v>635.03333199999997</v>
      </c>
      <c r="X123" s="17">
        <v>1.2</v>
      </c>
      <c r="Y123" s="18">
        <f t="shared" si="9"/>
        <v>865.95000200000004</v>
      </c>
    </row>
    <row r="124" spans="1:25" x14ac:dyDescent="0.25">
      <c r="A124" s="11">
        <v>882</v>
      </c>
      <c r="B124" s="12" t="s">
        <v>125</v>
      </c>
      <c r="C124" s="13">
        <v>0</v>
      </c>
      <c r="D124" s="13">
        <v>0</v>
      </c>
      <c r="E124" s="13">
        <v>165</v>
      </c>
      <c r="F124" s="13">
        <v>0</v>
      </c>
      <c r="G124" s="13">
        <v>0</v>
      </c>
      <c r="H124" s="13">
        <v>0</v>
      </c>
      <c r="I124" s="13">
        <v>0</v>
      </c>
      <c r="J124" s="13">
        <v>0</v>
      </c>
      <c r="K124" s="13">
        <v>588.53333599999996</v>
      </c>
      <c r="L124" s="13">
        <v>1</v>
      </c>
      <c r="M124" s="18">
        <f t="shared" si="8"/>
        <v>754.53333599999996</v>
      </c>
      <c r="N124" s="18">
        <f t="shared" si="6"/>
        <v>0</v>
      </c>
      <c r="O124" s="17">
        <v>0</v>
      </c>
      <c r="P124" s="17">
        <v>0</v>
      </c>
      <c r="Q124" s="17">
        <v>0</v>
      </c>
      <c r="R124" s="17">
        <v>0</v>
      </c>
      <c r="S124" s="17">
        <v>0</v>
      </c>
      <c r="T124" s="17">
        <v>0</v>
      </c>
      <c r="U124" s="17">
        <v>0</v>
      </c>
      <c r="V124" s="17">
        <v>0</v>
      </c>
      <c r="W124" s="17">
        <v>130.21666500000001</v>
      </c>
      <c r="X124" s="17">
        <v>0</v>
      </c>
      <c r="Y124" s="18">
        <f t="shared" si="9"/>
        <v>130.21666500000001</v>
      </c>
    </row>
    <row r="125" spans="1:25" x14ac:dyDescent="0.25">
      <c r="A125" s="11">
        <v>883</v>
      </c>
      <c r="B125" s="12" t="s">
        <v>126</v>
      </c>
      <c r="C125" s="13">
        <v>0</v>
      </c>
      <c r="D125" s="13">
        <v>0</v>
      </c>
      <c r="E125" s="13">
        <v>0</v>
      </c>
      <c r="F125" s="13">
        <v>0</v>
      </c>
      <c r="G125" s="13">
        <v>0</v>
      </c>
      <c r="H125" s="13">
        <v>0</v>
      </c>
      <c r="I125" s="13">
        <v>0</v>
      </c>
      <c r="J125" s="13">
        <v>0</v>
      </c>
      <c r="K125" s="13">
        <v>1269.5</v>
      </c>
      <c r="L125" s="13">
        <v>3</v>
      </c>
      <c r="M125" s="18">
        <f t="shared" si="8"/>
        <v>1272.5</v>
      </c>
      <c r="N125" s="18">
        <f t="shared" si="6"/>
        <v>0</v>
      </c>
      <c r="O125" s="17">
        <v>0</v>
      </c>
      <c r="P125" s="17">
        <v>0</v>
      </c>
      <c r="Q125" s="17">
        <v>0</v>
      </c>
      <c r="R125" s="17">
        <v>0</v>
      </c>
      <c r="S125" s="17">
        <v>0</v>
      </c>
      <c r="T125" s="17">
        <v>0</v>
      </c>
      <c r="U125" s="17">
        <v>0</v>
      </c>
      <c r="V125" s="17">
        <v>0</v>
      </c>
      <c r="W125" s="17">
        <v>225.19999899999999</v>
      </c>
      <c r="X125" s="17">
        <v>1</v>
      </c>
      <c r="Y125" s="18">
        <f t="shared" si="9"/>
        <v>226.19999899999999</v>
      </c>
    </row>
    <row r="126" spans="1:25" x14ac:dyDescent="0.25">
      <c r="A126" s="11">
        <v>884</v>
      </c>
      <c r="B126" s="12" t="s">
        <v>184</v>
      </c>
      <c r="C126" s="13">
        <v>0</v>
      </c>
      <c r="D126" s="13">
        <v>0</v>
      </c>
      <c r="E126" s="13">
        <v>366.8</v>
      </c>
      <c r="F126" s="13">
        <v>0</v>
      </c>
      <c r="G126" s="13">
        <v>0</v>
      </c>
      <c r="H126" s="13">
        <v>0</v>
      </c>
      <c r="I126" s="13">
        <v>0</v>
      </c>
      <c r="J126" s="13">
        <v>0</v>
      </c>
      <c r="K126" s="13">
        <v>182.07333599999998</v>
      </c>
      <c r="L126" s="13">
        <v>0</v>
      </c>
      <c r="M126" s="18">
        <f t="shared" si="8"/>
        <v>548.87333599999999</v>
      </c>
      <c r="N126" s="18">
        <f t="shared" si="6"/>
        <v>0</v>
      </c>
      <c r="O126" s="17">
        <v>0</v>
      </c>
      <c r="P126" s="17">
        <v>0</v>
      </c>
      <c r="Q126" s="17">
        <v>113.91666599999999</v>
      </c>
      <c r="R126" s="17">
        <v>0</v>
      </c>
      <c r="S126" s="17">
        <v>0</v>
      </c>
      <c r="T126" s="17">
        <v>0</v>
      </c>
      <c r="U126" s="17">
        <v>0</v>
      </c>
      <c r="V126" s="17">
        <v>0</v>
      </c>
      <c r="W126" s="17">
        <v>63.633334000000005</v>
      </c>
      <c r="X126" s="17">
        <v>0</v>
      </c>
      <c r="Y126" s="18">
        <f t="shared" si="9"/>
        <v>177.55</v>
      </c>
    </row>
    <row r="127" spans="1:25" x14ac:dyDescent="0.25">
      <c r="A127" s="11">
        <v>885</v>
      </c>
      <c r="B127" s="12" t="s">
        <v>128</v>
      </c>
      <c r="C127" s="13">
        <v>78.599999999999994</v>
      </c>
      <c r="D127" s="13">
        <v>3.1</v>
      </c>
      <c r="E127" s="13">
        <v>908.66667099999995</v>
      </c>
      <c r="F127" s="13">
        <v>11.733333</v>
      </c>
      <c r="G127" s="13">
        <v>0</v>
      </c>
      <c r="H127" s="13">
        <v>0</v>
      </c>
      <c r="I127" s="13">
        <v>0</v>
      </c>
      <c r="J127" s="13">
        <v>0</v>
      </c>
      <c r="K127" s="13">
        <v>1035.76</v>
      </c>
      <c r="L127" s="13">
        <v>11.933332999999999</v>
      </c>
      <c r="M127" s="18">
        <f t="shared" si="8"/>
        <v>2049.7933370000001</v>
      </c>
      <c r="N127" s="18">
        <f t="shared" si="6"/>
        <v>81.699999999999989</v>
      </c>
      <c r="O127" s="17">
        <v>24.799999999999997</v>
      </c>
      <c r="P127" s="17">
        <v>2</v>
      </c>
      <c r="Q127" s="17">
        <v>344.71666600000003</v>
      </c>
      <c r="R127" s="17">
        <v>1.4</v>
      </c>
      <c r="S127" s="17">
        <v>0</v>
      </c>
      <c r="T127" s="17">
        <v>0</v>
      </c>
      <c r="U127" s="17">
        <v>0</v>
      </c>
      <c r="V127" s="17">
        <v>0</v>
      </c>
      <c r="W127" s="17">
        <v>312.61666600000001</v>
      </c>
      <c r="X127" s="17">
        <v>3.3666670000000001</v>
      </c>
      <c r="Y127" s="18">
        <f t="shared" si="9"/>
        <v>688.89999899999998</v>
      </c>
    </row>
    <row r="128" spans="1:25" x14ac:dyDescent="0.25">
      <c r="A128" s="11">
        <v>886</v>
      </c>
      <c r="B128" s="12" t="s">
        <v>129</v>
      </c>
      <c r="C128" s="13">
        <v>106</v>
      </c>
      <c r="D128" s="13">
        <v>0</v>
      </c>
      <c r="E128" s="13">
        <v>986.43333600000005</v>
      </c>
      <c r="F128" s="13">
        <v>1</v>
      </c>
      <c r="G128" s="13">
        <v>0</v>
      </c>
      <c r="H128" s="13">
        <v>0</v>
      </c>
      <c r="I128" s="13">
        <v>0</v>
      </c>
      <c r="J128" s="13">
        <v>0</v>
      </c>
      <c r="K128" s="13">
        <v>2079.1</v>
      </c>
      <c r="L128" s="13">
        <v>1</v>
      </c>
      <c r="M128" s="18">
        <f t="shared" si="8"/>
        <v>3173.533336</v>
      </c>
      <c r="N128" s="18">
        <f t="shared" si="6"/>
        <v>106</v>
      </c>
      <c r="O128" s="17">
        <v>26.999997999999998</v>
      </c>
      <c r="P128" s="17">
        <v>0</v>
      </c>
      <c r="Q128" s="17">
        <v>180.00000199999999</v>
      </c>
      <c r="R128" s="17">
        <v>0.4</v>
      </c>
      <c r="S128" s="17">
        <v>0</v>
      </c>
      <c r="T128" s="17">
        <v>0</v>
      </c>
      <c r="U128" s="17">
        <v>0</v>
      </c>
      <c r="V128" s="17">
        <v>0</v>
      </c>
      <c r="W128" s="17">
        <v>460.81666799999999</v>
      </c>
      <c r="X128" s="17">
        <v>0</v>
      </c>
      <c r="Y128" s="18">
        <f t="shared" si="9"/>
        <v>668.21666800000003</v>
      </c>
    </row>
    <row r="129" spans="1:25" x14ac:dyDescent="0.25">
      <c r="A129" s="11">
        <v>887</v>
      </c>
      <c r="B129" s="12" t="s">
        <v>130</v>
      </c>
      <c r="C129" s="13">
        <v>0</v>
      </c>
      <c r="D129" s="13">
        <v>0</v>
      </c>
      <c r="E129" s="13">
        <v>446.33333299999998</v>
      </c>
      <c r="F129" s="13">
        <v>2</v>
      </c>
      <c r="G129" s="13">
        <v>0</v>
      </c>
      <c r="H129" s="13">
        <v>0</v>
      </c>
      <c r="I129" s="13">
        <v>0</v>
      </c>
      <c r="J129" s="13">
        <v>0</v>
      </c>
      <c r="K129" s="13">
        <v>1207.266666</v>
      </c>
      <c r="L129" s="13">
        <v>0</v>
      </c>
      <c r="M129" s="18">
        <f t="shared" si="8"/>
        <v>1655.599999</v>
      </c>
      <c r="N129" s="18">
        <f t="shared" si="6"/>
        <v>0</v>
      </c>
      <c r="O129" s="17">
        <v>0</v>
      </c>
      <c r="P129" s="17">
        <v>0</v>
      </c>
      <c r="Q129" s="17">
        <v>45.999996999999993</v>
      </c>
      <c r="R129" s="17">
        <v>0</v>
      </c>
      <c r="S129" s="17">
        <v>0</v>
      </c>
      <c r="T129" s="17">
        <v>0</v>
      </c>
      <c r="U129" s="17">
        <v>0</v>
      </c>
      <c r="V129" s="17">
        <v>0</v>
      </c>
      <c r="W129" s="17">
        <v>196.966667</v>
      </c>
      <c r="X129" s="17">
        <v>0</v>
      </c>
      <c r="Y129" s="18">
        <f t="shared" si="9"/>
        <v>242.96666399999998</v>
      </c>
    </row>
    <row r="130" spans="1:25" x14ac:dyDescent="0.25">
      <c r="A130" s="11">
        <v>888</v>
      </c>
      <c r="B130" s="12" t="s">
        <v>131</v>
      </c>
      <c r="C130" s="13">
        <v>1946.3666659999999</v>
      </c>
      <c r="D130" s="13">
        <v>8</v>
      </c>
      <c r="E130" s="13">
        <v>3066.9106670000001</v>
      </c>
      <c r="F130" s="13">
        <v>3.4</v>
      </c>
      <c r="G130" s="13">
        <v>0</v>
      </c>
      <c r="H130" s="13">
        <v>0</v>
      </c>
      <c r="I130" s="13">
        <v>0</v>
      </c>
      <c r="J130" s="13">
        <v>0</v>
      </c>
      <c r="K130" s="13">
        <v>115.8</v>
      </c>
      <c r="L130" s="13">
        <v>0</v>
      </c>
      <c r="M130" s="18">
        <f t="shared" si="8"/>
        <v>5140.4773329999998</v>
      </c>
      <c r="N130" s="18">
        <f t="shared" si="6"/>
        <v>1954.3666659999999</v>
      </c>
      <c r="O130" s="17">
        <v>457.733338</v>
      </c>
      <c r="P130" s="17">
        <v>0</v>
      </c>
      <c r="Q130" s="17">
        <v>939.50266199999999</v>
      </c>
      <c r="R130" s="17">
        <v>1</v>
      </c>
      <c r="S130" s="17">
        <v>0</v>
      </c>
      <c r="T130" s="17">
        <v>0</v>
      </c>
      <c r="U130" s="17">
        <v>0</v>
      </c>
      <c r="V130" s="17">
        <v>0</v>
      </c>
      <c r="W130" s="17">
        <v>51.6</v>
      </c>
      <c r="X130" s="17">
        <v>0</v>
      </c>
      <c r="Y130" s="18">
        <f t="shared" si="9"/>
        <v>1449.8359999999998</v>
      </c>
    </row>
    <row r="131" spans="1:25" x14ac:dyDescent="0.25">
      <c r="A131" s="11">
        <v>889</v>
      </c>
      <c r="B131" s="12" t="s">
        <v>132</v>
      </c>
      <c r="C131" s="13">
        <v>299</v>
      </c>
      <c r="D131" s="13">
        <v>2</v>
      </c>
      <c r="E131" s="13">
        <v>572.79999999999995</v>
      </c>
      <c r="F131" s="13">
        <v>0</v>
      </c>
      <c r="G131" s="13">
        <v>0</v>
      </c>
      <c r="H131" s="13">
        <v>0</v>
      </c>
      <c r="I131" s="13">
        <v>0</v>
      </c>
      <c r="J131" s="13">
        <v>0</v>
      </c>
      <c r="K131" s="13">
        <v>26</v>
      </c>
      <c r="L131" s="13">
        <v>0</v>
      </c>
      <c r="M131" s="18">
        <f t="shared" si="8"/>
        <v>899.8</v>
      </c>
      <c r="N131" s="18">
        <f t="shared" si="6"/>
        <v>301</v>
      </c>
      <c r="O131" s="17">
        <v>45</v>
      </c>
      <c r="P131" s="17">
        <v>0</v>
      </c>
      <c r="Q131" s="17">
        <v>95.2</v>
      </c>
      <c r="R131" s="17">
        <v>0</v>
      </c>
      <c r="S131" s="17">
        <v>0</v>
      </c>
      <c r="T131" s="17">
        <v>0</v>
      </c>
      <c r="U131" s="17">
        <v>0</v>
      </c>
      <c r="V131" s="17">
        <v>0</v>
      </c>
      <c r="W131" s="17">
        <v>1</v>
      </c>
      <c r="X131" s="17">
        <v>0</v>
      </c>
      <c r="Y131" s="18">
        <f t="shared" si="9"/>
        <v>141.19999999999999</v>
      </c>
    </row>
    <row r="132" spans="1:25" x14ac:dyDescent="0.25">
      <c r="A132" s="11">
        <v>890</v>
      </c>
      <c r="B132" s="12" t="s">
        <v>133</v>
      </c>
      <c r="C132" s="13">
        <v>0</v>
      </c>
      <c r="D132" s="13">
        <v>0</v>
      </c>
      <c r="E132" s="13">
        <v>169</v>
      </c>
      <c r="F132" s="13">
        <v>0</v>
      </c>
      <c r="G132" s="13">
        <v>0</v>
      </c>
      <c r="H132" s="13">
        <v>0</v>
      </c>
      <c r="I132" s="13">
        <v>0</v>
      </c>
      <c r="J132" s="13">
        <v>0</v>
      </c>
      <c r="K132" s="13">
        <v>446.433333</v>
      </c>
      <c r="L132" s="13">
        <v>0</v>
      </c>
      <c r="M132" s="18">
        <f t="shared" si="8"/>
        <v>615.43333299999995</v>
      </c>
      <c r="N132" s="18">
        <f t="shared" ref="N132:N154" si="10">C132+D132</f>
        <v>0</v>
      </c>
      <c r="O132" s="17">
        <v>0</v>
      </c>
      <c r="P132" s="17">
        <v>0</v>
      </c>
      <c r="Q132" s="17">
        <v>56.5</v>
      </c>
      <c r="R132" s="17">
        <v>0</v>
      </c>
      <c r="S132" s="17">
        <v>0</v>
      </c>
      <c r="T132" s="17">
        <v>0</v>
      </c>
      <c r="U132" s="17">
        <v>0</v>
      </c>
      <c r="V132" s="17">
        <v>0</v>
      </c>
      <c r="W132" s="17">
        <v>112.44999799999999</v>
      </c>
      <c r="X132" s="17">
        <v>0</v>
      </c>
      <c r="Y132" s="18">
        <f t="shared" si="9"/>
        <v>168.94999799999999</v>
      </c>
    </row>
    <row r="133" spans="1:25" x14ac:dyDescent="0.25">
      <c r="A133" s="11">
        <v>891</v>
      </c>
      <c r="B133" s="12" t="s">
        <v>134</v>
      </c>
      <c r="C133" s="13">
        <v>0</v>
      </c>
      <c r="D133" s="13">
        <v>0</v>
      </c>
      <c r="E133" s="13">
        <v>3529.1793289999996</v>
      </c>
      <c r="F133" s="13">
        <v>13.6</v>
      </c>
      <c r="G133" s="13">
        <v>0</v>
      </c>
      <c r="H133" s="13">
        <v>0</v>
      </c>
      <c r="I133" s="13">
        <v>0</v>
      </c>
      <c r="J133" s="13">
        <v>0</v>
      </c>
      <c r="K133" s="13">
        <v>2549.8500009999998</v>
      </c>
      <c r="L133" s="13">
        <v>13</v>
      </c>
      <c r="M133" s="18">
        <f t="shared" ref="M133:M154" si="11">SUM(C133:L133)</f>
        <v>6105.6293299999998</v>
      </c>
      <c r="N133" s="18">
        <f t="shared" si="10"/>
        <v>0</v>
      </c>
      <c r="O133" s="17">
        <v>0</v>
      </c>
      <c r="P133" s="17">
        <v>0</v>
      </c>
      <c r="Q133" s="17">
        <v>1157.3780019999999</v>
      </c>
      <c r="R133" s="17">
        <v>5.7320000000000002</v>
      </c>
      <c r="S133" s="17">
        <v>0</v>
      </c>
      <c r="T133" s="17">
        <v>0</v>
      </c>
      <c r="U133" s="17">
        <v>0</v>
      </c>
      <c r="V133" s="17">
        <v>0</v>
      </c>
      <c r="W133" s="17">
        <v>711.66666699999996</v>
      </c>
      <c r="X133" s="17">
        <v>1</v>
      </c>
      <c r="Y133" s="18">
        <f t="shared" ref="Y133:Y154" si="12">SUM(O133:X133)</f>
        <v>1875.7766689999999</v>
      </c>
    </row>
    <row r="134" spans="1:25" x14ac:dyDescent="0.25">
      <c r="A134" s="11">
        <v>892</v>
      </c>
      <c r="B134" s="12" t="s">
        <v>135</v>
      </c>
      <c r="C134" s="13">
        <v>77</v>
      </c>
      <c r="D134" s="13">
        <v>0</v>
      </c>
      <c r="E134" s="13">
        <v>1282.6999989999999</v>
      </c>
      <c r="F134" s="13">
        <v>0</v>
      </c>
      <c r="G134" s="13">
        <v>0</v>
      </c>
      <c r="H134" s="13">
        <v>0</v>
      </c>
      <c r="I134" s="13">
        <v>0</v>
      </c>
      <c r="J134" s="13">
        <v>0</v>
      </c>
      <c r="K134" s="13">
        <v>1877</v>
      </c>
      <c r="L134" s="13">
        <v>0</v>
      </c>
      <c r="M134" s="18">
        <f t="shared" si="11"/>
        <v>3236.6999989999999</v>
      </c>
      <c r="N134" s="18">
        <f t="shared" si="10"/>
        <v>77</v>
      </c>
      <c r="O134" s="17">
        <v>14</v>
      </c>
      <c r="P134" s="17">
        <v>0</v>
      </c>
      <c r="Q134" s="17">
        <v>250.79999999999998</v>
      </c>
      <c r="R134" s="17">
        <v>0</v>
      </c>
      <c r="S134" s="17">
        <v>0</v>
      </c>
      <c r="T134" s="17">
        <v>0</v>
      </c>
      <c r="U134" s="17">
        <v>0</v>
      </c>
      <c r="V134" s="17">
        <v>0</v>
      </c>
      <c r="W134" s="17">
        <v>351.79999999999995</v>
      </c>
      <c r="X134" s="17">
        <v>0</v>
      </c>
      <c r="Y134" s="18">
        <f t="shared" si="12"/>
        <v>616.59999999999991</v>
      </c>
    </row>
    <row r="135" spans="1:25" x14ac:dyDescent="0.25">
      <c r="A135" s="11">
        <v>893</v>
      </c>
      <c r="B135" s="12" t="s">
        <v>136</v>
      </c>
      <c r="C135" s="13">
        <v>0</v>
      </c>
      <c r="D135" s="13">
        <v>0</v>
      </c>
      <c r="E135" s="13">
        <v>743.62866600000007</v>
      </c>
      <c r="F135" s="13">
        <v>6.8</v>
      </c>
      <c r="G135" s="13">
        <v>0</v>
      </c>
      <c r="H135" s="13">
        <v>0</v>
      </c>
      <c r="I135" s="13">
        <v>0</v>
      </c>
      <c r="J135" s="13">
        <v>0</v>
      </c>
      <c r="K135" s="13">
        <v>940.82066899999995</v>
      </c>
      <c r="L135" s="13">
        <v>4</v>
      </c>
      <c r="M135" s="18">
        <f t="shared" si="11"/>
        <v>1695.249335</v>
      </c>
      <c r="N135" s="18">
        <f t="shared" si="10"/>
        <v>0</v>
      </c>
      <c r="O135" s="17">
        <v>0</v>
      </c>
      <c r="P135" s="17">
        <v>0</v>
      </c>
      <c r="Q135" s="17">
        <v>250.71666600000003</v>
      </c>
      <c r="R135" s="17">
        <v>0.63333300000000003</v>
      </c>
      <c r="S135" s="17">
        <v>0</v>
      </c>
      <c r="T135" s="17">
        <v>0</v>
      </c>
      <c r="U135" s="17">
        <v>0</v>
      </c>
      <c r="V135" s="17">
        <v>0</v>
      </c>
      <c r="W135" s="17">
        <v>285.80333400000001</v>
      </c>
      <c r="X135" s="17">
        <v>0.23333300000000001</v>
      </c>
      <c r="Y135" s="18">
        <f t="shared" si="12"/>
        <v>537.38666599999999</v>
      </c>
    </row>
    <row r="136" spans="1:25" x14ac:dyDescent="0.25">
      <c r="A136" s="11">
        <v>894</v>
      </c>
      <c r="B136" s="12" t="s">
        <v>137</v>
      </c>
      <c r="C136" s="13">
        <v>156.58333400000001</v>
      </c>
      <c r="D136" s="13">
        <v>1</v>
      </c>
      <c r="E136" s="13">
        <v>897.26666699999998</v>
      </c>
      <c r="F136" s="13">
        <v>2</v>
      </c>
      <c r="G136" s="13">
        <v>0</v>
      </c>
      <c r="H136" s="13">
        <v>0</v>
      </c>
      <c r="I136" s="13">
        <v>0</v>
      </c>
      <c r="J136" s="13">
        <v>0</v>
      </c>
      <c r="K136" s="13">
        <v>288.39999999999998</v>
      </c>
      <c r="L136" s="13">
        <v>0</v>
      </c>
      <c r="M136" s="18">
        <f t="shared" si="11"/>
        <v>1345.2500009999999</v>
      </c>
      <c r="N136" s="18">
        <f t="shared" si="10"/>
        <v>157.58333400000001</v>
      </c>
      <c r="O136" s="17">
        <v>51.4</v>
      </c>
      <c r="P136" s="17">
        <v>0</v>
      </c>
      <c r="Q136" s="17">
        <v>229.73333400000001</v>
      </c>
      <c r="R136" s="17">
        <v>0</v>
      </c>
      <c r="S136" s="17">
        <v>0</v>
      </c>
      <c r="T136" s="17">
        <v>0</v>
      </c>
      <c r="U136" s="17">
        <v>0</v>
      </c>
      <c r="V136" s="17">
        <v>0</v>
      </c>
      <c r="W136" s="17">
        <v>64.666667000000004</v>
      </c>
      <c r="X136" s="17">
        <v>0</v>
      </c>
      <c r="Y136" s="18">
        <f t="shared" si="12"/>
        <v>345.80000100000001</v>
      </c>
    </row>
    <row r="137" spans="1:25" x14ac:dyDescent="0.25">
      <c r="A137" s="11">
        <v>895</v>
      </c>
      <c r="B137" s="12" t="s">
        <v>138</v>
      </c>
      <c r="C137" s="13">
        <v>55</v>
      </c>
      <c r="D137" s="13">
        <v>0</v>
      </c>
      <c r="E137" s="13">
        <v>294.53333399999997</v>
      </c>
      <c r="F137" s="13">
        <v>1</v>
      </c>
      <c r="G137" s="13">
        <v>0</v>
      </c>
      <c r="H137" s="13">
        <v>0</v>
      </c>
      <c r="I137" s="13">
        <v>0</v>
      </c>
      <c r="J137" s="13">
        <v>0</v>
      </c>
      <c r="K137" s="13">
        <v>1030.352001</v>
      </c>
      <c r="L137" s="13">
        <v>3</v>
      </c>
      <c r="M137" s="18">
        <f t="shared" si="11"/>
        <v>1383.8853349999999</v>
      </c>
      <c r="N137" s="18">
        <f t="shared" si="10"/>
        <v>55</v>
      </c>
      <c r="O137" s="17">
        <v>7</v>
      </c>
      <c r="P137" s="17">
        <v>0</v>
      </c>
      <c r="Q137" s="17">
        <v>96.866665999999995</v>
      </c>
      <c r="R137" s="17">
        <v>0</v>
      </c>
      <c r="S137" s="17">
        <v>0</v>
      </c>
      <c r="T137" s="17">
        <v>0</v>
      </c>
      <c r="U137" s="17">
        <v>0</v>
      </c>
      <c r="V137" s="17">
        <v>0</v>
      </c>
      <c r="W137" s="17">
        <v>401.33466800000002</v>
      </c>
      <c r="X137" s="17">
        <v>1</v>
      </c>
      <c r="Y137" s="18">
        <f t="shared" si="12"/>
        <v>506.20133400000003</v>
      </c>
    </row>
    <row r="138" spans="1:25" x14ac:dyDescent="0.25">
      <c r="A138" s="11">
        <v>896</v>
      </c>
      <c r="B138" s="12" t="s">
        <v>139</v>
      </c>
      <c r="C138" s="13">
        <v>25</v>
      </c>
      <c r="D138" s="13">
        <v>1</v>
      </c>
      <c r="E138" s="13">
        <v>1192.7333349999999</v>
      </c>
      <c r="F138" s="13">
        <v>4</v>
      </c>
      <c r="G138" s="13">
        <v>0</v>
      </c>
      <c r="H138" s="13">
        <v>0</v>
      </c>
      <c r="I138" s="13">
        <v>0</v>
      </c>
      <c r="J138" s="13">
        <v>0</v>
      </c>
      <c r="K138" s="13">
        <v>314.20000200000004</v>
      </c>
      <c r="L138" s="13">
        <v>1</v>
      </c>
      <c r="M138" s="18">
        <f t="shared" si="11"/>
        <v>1537.9333369999999</v>
      </c>
      <c r="N138" s="18">
        <f t="shared" si="10"/>
        <v>26</v>
      </c>
      <c r="O138" s="17">
        <v>9.6</v>
      </c>
      <c r="P138" s="17">
        <v>1</v>
      </c>
      <c r="Q138" s="17">
        <v>438.51066700000001</v>
      </c>
      <c r="R138" s="17">
        <v>1.733333</v>
      </c>
      <c r="S138" s="17">
        <v>0</v>
      </c>
      <c r="T138" s="17">
        <v>0</v>
      </c>
      <c r="U138" s="17">
        <v>0</v>
      </c>
      <c r="V138" s="17">
        <v>0</v>
      </c>
      <c r="W138" s="17">
        <v>119.23333</v>
      </c>
      <c r="X138" s="17">
        <v>0</v>
      </c>
      <c r="Y138" s="18">
        <f t="shared" si="12"/>
        <v>570.07733000000007</v>
      </c>
    </row>
    <row r="139" spans="1:25" x14ac:dyDescent="0.25">
      <c r="A139" s="11">
        <v>908</v>
      </c>
      <c r="B139" s="12" t="s">
        <v>140</v>
      </c>
      <c r="C139" s="13">
        <v>136.80000000000001</v>
      </c>
      <c r="D139" s="13">
        <v>4</v>
      </c>
      <c r="E139" s="13">
        <v>53.2</v>
      </c>
      <c r="F139" s="13">
        <v>0</v>
      </c>
      <c r="G139" s="13">
        <v>0</v>
      </c>
      <c r="H139" s="13">
        <v>0</v>
      </c>
      <c r="I139" s="13">
        <v>0</v>
      </c>
      <c r="J139" s="13">
        <v>0</v>
      </c>
      <c r="K139" s="13">
        <v>1599.53334</v>
      </c>
      <c r="L139" s="13">
        <v>8.8000000000000007</v>
      </c>
      <c r="M139" s="18">
        <f t="shared" si="11"/>
        <v>1802.3333399999999</v>
      </c>
      <c r="N139" s="18">
        <f t="shared" si="10"/>
        <v>140.80000000000001</v>
      </c>
      <c r="O139" s="17">
        <v>47.149998999999994</v>
      </c>
      <c r="P139" s="17">
        <v>1</v>
      </c>
      <c r="Q139" s="17">
        <v>16.2</v>
      </c>
      <c r="R139" s="17">
        <v>0</v>
      </c>
      <c r="S139" s="17">
        <v>0</v>
      </c>
      <c r="T139" s="17">
        <v>0</v>
      </c>
      <c r="U139" s="17">
        <v>0</v>
      </c>
      <c r="V139" s="17">
        <v>0</v>
      </c>
      <c r="W139" s="17">
        <v>416.66866399999998</v>
      </c>
      <c r="X139" s="17">
        <v>1</v>
      </c>
      <c r="Y139" s="18">
        <f t="shared" si="12"/>
        <v>482.01866299999995</v>
      </c>
    </row>
    <row r="140" spans="1:25" x14ac:dyDescent="0.25">
      <c r="A140" s="11">
        <v>909</v>
      </c>
      <c r="B140" s="12" t="s">
        <v>141</v>
      </c>
      <c r="C140" s="13">
        <v>269.60000000000002</v>
      </c>
      <c r="D140" s="13">
        <v>10.5</v>
      </c>
      <c r="E140" s="13">
        <v>2984.6293299999998</v>
      </c>
      <c r="F140" s="13">
        <v>19.5</v>
      </c>
      <c r="G140" s="13">
        <v>0</v>
      </c>
      <c r="H140" s="13">
        <v>0</v>
      </c>
      <c r="I140" s="13">
        <v>0</v>
      </c>
      <c r="J140" s="13">
        <v>0</v>
      </c>
      <c r="K140" s="13">
        <v>579.32933500000001</v>
      </c>
      <c r="L140" s="13">
        <v>5</v>
      </c>
      <c r="M140" s="18">
        <f t="shared" si="11"/>
        <v>3868.5586649999996</v>
      </c>
      <c r="N140" s="18">
        <f t="shared" si="10"/>
        <v>280.10000000000002</v>
      </c>
      <c r="O140" s="17">
        <v>114.583333</v>
      </c>
      <c r="P140" s="17">
        <v>4</v>
      </c>
      <c r="Q140" s="17">
        <v>1324.455332</v>
      </c>
      <c r="R140" s="17">
        <v>6.5333329999999998</v>
      </c>
      <c r="S140" s="17">
        <v>0</v>
      </c>
      <c r="T140" s="17">
        <v>0</v>
      </c>
      <c r="U140" s="17">
        <v>0</v>
      </c>
      <c r="V140" s="17">
        <v>0</v>
      </c>
      <c r="W140" s="17">
        <v>285.11066300000005</v>
      </c>
      <c r="X140" s="17">
        <v>4</v>
      </c>
      <c r="Y140" s="18">
        <f t="shared" si="12"/>
        <v>1738.6826610000003</v>
      </c>
    </row>
    <row r="141" spans="1:25" x14ac:dyDescent="0.25">
      <c r="A141" s="11">
        <v>916</v>
      </c>
      <c r="B141" s="12" t="s">
        <v>142</v>
      </c>
      <c r="C141" s="13">
        <v>0</v>
      </c>
      <c r="D141" s="13">
        <v>0</v>
      </c>
      <c r="E141" s="13">
        <v>0</v>
      </c>
      <c r="F141" s="13">
        <v>0</v>
      </c>
      <c r="G141" s="13">
        <v>0</v>
      </c>
      <c r="H141" s="13">
        <v>0</v>
      </c>
      <c r="I141" s="13">
        <v>0</v>
      </c>
      <c r="J141" s="13">
        <v>0</v>
      </c>
      <c r="K141" s="13">
        <v>398.73666800000001</v>
      </c>
      <c r="L141" s="13">
        <v>1</v>
      </c>
      <c r="M141" s="18">
        <f t="shared" si="11"/>
        <v>399.73666800000001</v>
      </c>
      <c r="N141" s="18">
        <f t="shared" si="10"/>
        <v>0</v>
      </c>
      <c r="O141" s="17">
        <v>0</v>
      </c>
      <c r="P141" s="17">
        <v>0</v>
      </c>
      <c r="Q141" s="17">
        <v>0</v>
      </c>
      <c r="R141" s="17">
        <v>0</v>
      </c>
      <c r="S141" s="17">
        <v>0</v>
      </c>
      <c r="T141" s="17">
        <v>0</v>
      </c>
      <c r="U141" s="17">
        <v>0</v>
      </c>
      <c r="V141" s="17">
        <v>0</v>
      </c>
      <c r="W141" s="17">
        <v>69.033332999999999</v>
      </c>
      <c r="X141" s="17">
        <v>0.6</v>
      </c>
      <c r="Y141" s="18">
        <f t="shared" si="12"/>
        <v>69.633332999999993</v>
      </c>
    </row>
    <row r="142" spans="1:25" x14ac:dyDescent="0.25">
      <c r="A142" s="11">
        <v>919</v>
      </c>
      <c r="B142" s="12" t="s">
        <v>143</v>
      </c>
      <c r="C142" s="13">
        <v>1402.2500009999999</v>
      </c>
      <c r="D142" s="13">
        <v>49</v>
      </c>
      <c r="E142" s="13">
        <v>5685.0833330000005</v>
      </c>
      <c r="F142" s="13">
        <v>127.6</v>
      </c>
      <c r="G142" s="13">
        <v>0</v>
      </c>
      <c r="H142" s="13">
        <v>0</v>
      </c>
      <c r="I142" s="13">
        <v>0</v>
      </c>
      <c r="J142" s="13">
        <v>0</v>
      </c>
      <c r="K142" s="13">
        <v>1477.633333</v>
      </c>
      <c r="L142" s="13">
        <v>33</v>
      </c>
      <c r="M142" s="18">
        <f t="shared" si="11"/>
        <v>8774.566667000001</v>
      </c>
      <c r="N142" s="18">
        <f t="shared" si="10"/>
        <v>1451.2500009999999</v>
      </c>
      <c r="O142" s="17">
        <v>495</v>
      </c>
      <c r="P142" s="17">
        <v>13.866667</v>
      </c>
      <c r="Q142" s="17">
        <v>1406.2999989999998</v>
      </c>
      <c r="R142" s="17">
        <v>37.666665999999999</v>
      </c>
      <c r="S142" s="17">
        <v>0</v>
      </c>
      <c r="T142" s="17">
        <v>0</v>
      </c>
      <c r="U142" s="17">
        <v>0</v>
      </c>
      <c r="V142" s="17">
        <v>0</v>
      </c>
      <c r="W142" s="17">
        <v>397.23333500000001</v>
      </c>
      <c r="X142" s="17">
        <v>7.3</v>
      </c>
      <c r="Y142" s="18">
        <f t="shared" si="12"/>
        <v>2357.3666670000002</v>
      </c>
    </row>
    <row r="143" spans="1:25" x14ac:dyDescent="0.25">
      <c r="A143" s="11">
        <v>921</v>
      </c>
      <c r="B143" s="12" t="s">
        <v>144</v>
      </c>
      <c r="C143" s="13">
        <v>0</v>
      </c>
      <c r="D143" s="13">
        <v>0</v>
      </c>
      <c r="E143" s="13">
        <v>45.866667</v>
      </c>
      <c r="F143" s="13">
        <v>1.8166659999999999</v>
      </c>
      <c r="G143" s="13">
        <v>0</v>
      </c>
      <c r="H143" s="13">
        <v>0</v>
      </c>
      <c r="I143" s="13">
        <v>0</v>
      </c>
      <c r="J143" s="13">
        <v>0</v>
      </c>
      <c r="K143" s="13">
        <v>0</v>
      </c>
      <c r="L143" s="13">
        <v>0</v>
      </c>
      <c r="M143" s="18">
        <f t="shared" si="11"/>
        <v>47.683332999999998</v>
      </c>
      <c r="N143" s="18">
        <f t="shared" si="10"/>
        <v>0</v>
      </c>
      <c r="O143" s="17">
        <v>0</v>
      </c>
      <c r="P143" s="17">
        <v>0</v>
      </c>
      <c r="Q143" s="17">
        <v>9.6</v>
      </c>
      <c r="R143" s="17">
        <v>0</v>
      </c>
      <c r="S143" s="17">
        <v>0</v>
      </c>
      <c r="T143" s="17">
        <v>0</v>
      </c>
      <c r="U143" s="17">
        <v>0</v>
      </c>
      <c r="V143" s="17">
        <v>0</v>
      </c>
      <c r="W143" s="17">
        <v>0</v>
      </c>
      <c r="X143" s="17">
        <v>0</v>
      </c>
      <c r="Y143" s="18">
        <f t="shared" si="12"/>
        <v>9.6</v>
      </c>
    </row>
    <row r="144" spans="1:25" x14ac:dyDescent="0.25">
      <c r="A144" s="11">
        <v>925</v>
      </c>
      <c r="B144" s="12" t="s">
        <v>145</v>
      </c>
      <c r="C144" s="13">
        <v>377.183333</v>
      </c>
      <c r="D144" s="13">
        <v>2</v>
      </c>
      <c r="E144" s="13">
        <v>451.066667</v>
      </c>
      <c r="F144" s="13">
        <v>1</v>
      </c>
      <c r="G144" s="13">
        <v>0</v>
      </c>
      <c r="H144" s="13">
        <v>0</v>
      </c>
      <c r="I144" s="13">
        <v>0</v>
      </c>
      <c r="J144" s="13">
        <v>0</v>
      </c>
      <c r="K144" s="13">
        <v>1038.933329</v>
      </c>
      <c r="L144" s="13">
        <v>1</v>
      </c>
      <c r="M144" s="18">
        <f t="shared" si="11"/>
        <v>1871.183329</v>
      </c>
      <c r="N144" s="18">
        <f t="shared" si="10"/>
        <v>379.183333</v>
      </c>
      <c r="O144" s="17">
        <v>109.799999</v>
      </c>
      <c r="P144" s="17">
        <v>0</v>
      </c>
      <c r="Q144" s="17">
        <v>97.999999000000003</v>
      </c>
      <c r="R144" s="17">
        <v>0</v>
      </c>
      <c r="S144" s="17">
        <v>0</v>
      </c>
      <c r="T144" s="17">
        <v>0</v>
      </c>
      <c r="U144" s="17">
        <v>0</v>
      </c>
      <c r="V144" s="17">
        <v>0</v>
      </c>
      <c r="W144" s="17">
        <v>242.65999600000001</v>
      </c>
      <c r="X144" s="17">
        <v>0</v>
      </c>
      <c r="Y144" s="18">
        <f t="shared" si="12"/>
        <v>450.45999400000005</v>
      </c>
    </row>
    <row r="145" spans="1:25" x14ac:dyDescent="0.25">
      <c r="A145" s="11">
        <v>926</v>
      </c>
      <c r="B145" s="12" t="s">
        <v>146</v>
      </c>
      <c r="C145" s="13">
        <v>210.69999899999999</v>
      </c>
      <c r="D145" s="13">
        <v>2</v>
      </c>
      <c r="E145" s="13">
        <v>1306.2399989999999</v>
      </c>
      <c r="F145" s="13">
        <v>6</v>
      </c>
      <c r="G145" s="13">
        <v>0</v>
      </c>
      <c r="H145" s="13">
        <v>0</v>
      </c>
      <c r="I145" s="13">
        <v>0</v>
      </c>
      <c r="J145" s="13">
        <v>0</v>
      </c>
      <c r="K145" s="13">
        <v>1508.1733340000001</v>
      </c>
      <c r="L145" s="13">
        <v>14.4</v>
      </c>
      <c r="M145" s="18">
        <f t="shared" si="11"/>
        <v>3047.513332</v>
      </c>
      <c r="N145" s="18">
        <f t="shared" si="10"/>
        <v>212.69999899999999</v>
      </c>
      <c r="O145" s="17">
        <v>47.666667000000004</v>
      </c>
      <c r="P145" s="17">
        <v>2</v>
      </c>
      <c r="Q145" s="17">
        <v>240.89533</v>
      </c>
      <c r="R145" s="17">
        <v>0.6</v>
      </c>
      <c r="S145" s="17">
        <v>0</v>
      </c>
      <c r="T145" s="17">
        <v>0</v>
      </c>
      <c r="U145" s="17">
        <v>0</v>
      </c>
      <c r="V145" s="17">
        <v>0</v>
      </c>
      <c r="W145" s="17">
        <v>245.22999900000002</v>
      </c>
      <c r="X145" s="17">
        <v>3.6</v>
      </c>
      <c r="Y145" s="18">
        <f t="shared" si="12"/>
        <v>539.99199600000009</v>
      </c>
    </row>
    <row r="146" spans="1:25" x14ac:dyDescent="0.25">
      <c r="A146" s="11">
        <v>929</v>
      </c>
      <c r="B146" s="12" t="s">
        <v>148</v>
      </c>
      <c r="C146" s="13">
        <v>0</v>
      </c>
      <c r="D146" s="13">
        <v>0</v>
      </c>
      <c r="E146" s="13">
        <v>1471.577333</v>
      </c>
      <c r="F146" s="13">
        <v>4.8</v>
      </c>
      <c r="G146" s="13">
        <v>0</v>
      </c>
      <c r="H146" s="13">
        <v>0</v>
      </c>
      <c r="I146" s="13">
        <v>0</v>
      </c>
      <c r="J146" s="13">
        <v>0</v>
      </c>
      <c r="K146" s="13">
        <v>1078.351999</v>
      </c>
      <c r="L146" s="13">
        <v>8.6</v>
      </c>
      <c r="M146" s="18">
        <f t="shared" si="11"/>
        <v>2563.3293319999998</v>
      </c>
      <c r="N146" s="18">
        <f t="shared" si="10"/>
        <v>0</v>
      </c>
      <c r="O146" s="17">
        <v>0</v>
      </c>
      <c r="P146" s="17">
        <v>0</v>
      </c>
      <c r="Q146" s="17">
        <v>447.15600000000001</v>
      </c>
      <c r="R146" s="17">
        <v>0</v>
      </c>
      <c r="S146" s="17">
        <v>0</v>
      </c>
      <c r="T146" s="17">
        <v>0</v>
      </c>
      <c r="U146" s="17">
        <v>0</v>
      </c>
      <c r="V146" s="17">
        <v>0</v>
      </c>
      <c r="W146" s="17">
        <v>321.91466800000001</v>
      </c>
      <c r="X146" s="17">
        <v>1</v>
      </c>
      <c r="Y146" s="18">
        <f t="shared" si="12"/>
        <v>770.07066800000007</v>
      </c>
    </row>
    <row r="147" spans="1:25" x14ac:dyDescent="0.25">
      <c r="A147" s="11">
        <v>931</v>
      </c>
      <c r="B147" s="12" t="s">
        <v>149</v>
      </c>
      <c r="C147" s="13">
        <v>506</v>
      </c>
      <c r="D147" s="13">
        <v>4</v>
      </c>
      <c r="E147" s="13">
        <v>1452.0833319999999</v>
      </c>
      <c r="F147" s="13">
        <v>7</v>
      </c>
      <c r="G147" s="13">
        <v>0</v>
      </c>
      <c r="H147" s="13">
        <v>0</v>
      </c>
      <c r="I147" s="13">
        <v>0</v>
      </c>
      <c r="J147" s="13">
        <v>0</v>
      </c>
      <c r="K147" s="13">
        <v>1895.8886689999999</v>
      </c>
      <c r="L147" s="13">
        <v>7</v>
      </c>
      <c r="M147" s="18">
        <f t="shared" si="11"/>
        <v>3871.9720010000001</v>
      </c>
      <c r="N147" s="18">
        <f t="shared" si="10"/>
        <v>510</v>
      </c>
      <c r="O147" s="17">
        <v>203.4</v>
      </c>
      <c r="P147" s="17">
        <v>1</v>
      </c>
      <c r="Q147" s="17">
        <v>494</v>
      </c>
      <c r="R147" s="17">
        <v>1.45</v>
      </c>
      <c r="S147" s="17">
        <v>0</v>
      </c>
      <c r="T147" s="17">
        <v>0</v>
      </c>
      <c r="U147" s="17">
        <v>0</v>
      </c>
      <c r="V147" s="17">
        <v>0</v>
      </c>
      <c r="W147" s="17">
        <v>550.23532899999998</v>
      </c>
      <c r="X147" s="17">
        <v>2</v>
      </c>
      <c r="Y147" s="18">
        <f t="shared" si="12"/>
        <v>1252.085329</v>
      </c>
    </row>
    <row r="148" spans="1:25" x14ac:dyDescent="0.25">
      <c r="A148" s="11">
        <v>933</v>
      </c>
      <c r="B148" s="12" t="s">
        <v>150</v>
      </c>
      <c r="C148" s="13">
        <v>0</v>
      </c>
      <c r="D148" s="13">
        <v>0</v>
      </c>
      <c r="E148" s="13">
        <v>377.85733000000005</v>
      </c>
      <c r="F148" s="13">
        <v>1</v>
      </c>
      <c r="G148" s="13">
        <v>0</v>
      </c>
      <c r="H148" s="13">
        <v>0</v>
      </c>
      <c r="I148" s="13">
        <v>0</v>
      </c>
      <c r="J148" s="13">
        <v>0</v>
      </c>
      <c r="K148" s="13">
        <v>992.34334100000001</v>
      </c>
      <c r="L148" s="13">
        <v>3.6666669999999999</v>
      </c>
      <c r="M148" s="18">
        <f t="shared" si="11"/>
        <v>1374.867338</v>
      </c>
      <c r="N148" s="18">
        <f t="shared" si="10"/>
        <v>0</v>
      </c>
      <c r="O148" s="17">
        <v>0</v>
      </c>
      <c r="P148" s="17">
        <v>0</v>
      </c>
      <c r="Q148" s="17">
        <v>113.250666</v>
      </c>
      <c r="R148" s="17">
        <v>0</v>
      </c>
      <c r="S148" s="17">
        <v>0</v>
      </c>
      <c r="T148" s="17">
        <v>0</v>
      </c>
      <c r="U148" s="17">
        <v>0</v>
      </c>
      <c r="V148" s="17">
        <v>0</v>
      </c>
      <c r="W148" s="17">
        <v>324.62000699999999</v>
      </c>
      <c r="X148" s="17">
        <v>0</v>
      </c>
      <c r="Y148" s="18">
        <f t="shared" si="12"/>
        <v>437.87067300000001</v>
      </c>
    </row>
    <row r="149" spans="1:25" x14ac:dyDescent="0.25">
      <c r="A149" s="11">
        <v>935</v>
      </c>
      <c r="B149" s="12" t="s">
        <v>151</v>
      </c>
      <c r="C149" s="13">
        <v>87.4</v>
      </c>
      <c r="D149" s="13">
        <v>1</v>
      </c>
      <c r="E149" s="13">
        <v>554.57666599999993</v>
      </c>
      <c r="F149" s="13">
        <v>1</v>
      </c>
      <c r="G149" s="13">
        <v>0</v>
      </c>
      <c r="H149" s="13">
        <v>0</v>
      </c>
      <c r="I149" s="13">
        <v>0</v>
      </c>
      <c r="J149" s="13">
        <v>0</v>
      </c>
      <c r="K149" s="13">
        <v>1771.3173320000001</v>
      </c>
      <c r="L149" s="13">
        <v>4</v>
      </c>
      <c r="M149" s="18">
        <f t="shared" si="11"/>
        <v>2419.2939980000001</v>
      </c>
      <c r="N149" s="18">
        <f t="shared" si="10"/>
        <v>88.4</v>
      </c>
      <c r="O149" s="17">
        <v>19.600000000000001</v>
      </c>
      <c r="P149" s="17">
        <v>0.4</v>
      </c>
      <c r="Q149" s="17">
        <v>85.672000999999995</v>
      </c>
      <c r="R149" s="17">
        <v>0</v>
      </c>
      <c r="S149" s="17">
        <v>0</v>
      </c>
      <c r="T149" s="17">
        <v>0</v>
      </c>
      <c r="U149" s="17">
        <v>0</v>
      </c>
      <c r="V149" s="17">
        <v>0</v>
      </c>
      <c r="W149" s="17">
        <v>302.83799799999997</v>
      </c>
      <c r="X149" s="17">
        <v>0</v>
      </c>
      <c r="Y149" s="18">
        <f t="shared" si="12"/>
        <v>408.50999899999999</v>
      </c>
    </row>
    <row r="150" spans="1:25" x14ac:dyDescent="0.25">
      <c r="A150" s="11">
        <v>936</v>
      </c>
      <c r="B150" s="12" t="s">
        <v>152</v>
      </c>
      <c r="C150" s="13">
        <v>371.4</v>
      </c>
      <c r="D150" s="13">
        <v>6</v>
      </c>
      <c r="E150" s="13">
        <v>1466.733334</v>
      </c>
      <c r="F150" s="13">
        <v>6</v>
      </c>
      <c r="G150" s="13">
        <v>0</v>
      </c>
      <c r="H150" s="13">
        <v>0</v>
      </c>
      <c r="I150" s="13">
        <v>0</v>
      </c>
      <c r="J150" s="13">
        <v>0</v>
      </c>
      <c r="K150" s="13">
        <v>2305.9333329999999</v>
      </c>
      <c r="L150" s="13">
        <v>7</v>
      </c>
      <c r="M150" s="18">
        <f t="shared" si="11"/>
        <v>4163.0666670000001</v>
      </c>
      <c r="N150" s="18">
        <f t="shared" si="10"/>
        <v>377.4</v>
      </c>
      <c r="O150" s="17">
        <v>118.233333</v>
      </c>
      <c r="P150" s="17">
        <v>4</v>
      </c>
      <c r="Q150" s="17">
        <v>448.71666600000003</v>
      </c>
      <c r="R150" s="17">
        <v>3</v>
      </c>
      <c r="S150" s="17">
        <v>0</v>
      </c>
      <c r="T150" s="17">
        <v>0</v>
      </c>
      <c r="U150" s="17">
        <v>0</v>
      </c>
      <c r="V150" s="17">
        <v>0</v>
      </c>
      <c r="W150" s="17">
        <v>659.6099999999999</v>
      </c>
      <c r="X150" s="17">
        <v>0.6</v>
      </c>
      <c r="Y150" s="18">
        <f t="shared" si="12"/>
        <v>1234.159999</v>
      </c>
    </row>
    <row r="151" spans="1:25" x14ac:dyDescent="0.25">
      <c r="A151" s="11">
        <v>937</v>
      </c>
      <c r="B151" s="12" t="s">
        <v>153</v>
      </c>
      <c r="C151" s="13">
        <v>461.33333400000004</v>
      </c>
      <c r="D151" s="13">
        <v>2</v>
      </c>
      <c r="E151" s="13">
        <v>771.06666700000005</v>
      </c>
      <c r="F151" s="13">
        <v>2</v>
      </c>
      <c r="G151" s="13">
        <v>0</v>
      </c>
      <c r="H151" s="13">
        <v>0</v>
      </c>
      <c r="I151" s="13">
        <v>0</v>
      </c>
      <c r="J151" s="13">
        <v>0</v>
      </c>
      <c r="K151" s="13">
        <v>666.93333299999995</v>
      </c>
      <c r="L151" s="13">
        <v>0</v>
      </c>
      <c r="M151" s="18">
        <f t="shared" si="11"/>
        <v>1903.3333339999999</v>
      </c>
      <c r="N151" s="18">
        <f t="shared" si="10"/>
        <v>463.33333400000004</v>
      </c>
      <c r="O151" s="17">
        <v>117.79666499999999</v>
      </c>
      <c r="P151" s="17">
        <v>2</v>
      </c>
      <c r="Q151" s="17">
        <v>209.383331</v>
      </c>
      <c r="R151" s="17">
        <v>0</v>
      </c>
      <c r="S151" s="17">
        <v>0</v>
      </c>
      <c r="T151" s="17">
        <v>0</v>
      </c>
      <c r="U151" s="17">
        <v>0</v>
      </c>
      <c r="V151" s="17">
        <v>0</v>
      </c>
      <c r="W151" s="17">
        <v>205.51666699999998</v>
      </c>
      <c r="X151" s="17">
        <v>0</v>
      </c>
      <c r="Y151" s="18">
        <f t="shared" si="12"/>
        <v>534.69666299999994</v>
      </c>
    </row>
    <row r="152" spans="1:25" x14ac:dyDescent="0.25">
      <c r="A152" s="11">
        <v>938</v>
      </c>
      <c r="B152" s="12" t="s">
        <v>154</v>
      </c>
      <c r="C152" s="13">
        <v>439</v>
      </c>
      <c r="D152" s="13">
        <v>15</v>
      </c>
      <c r="E152" s="13">
        <v>247.8</v>
      </c>
      <c r="F152" s="13">
        <v>1</v>
      </c>
      <c r="G152" s="13">
        <v>0</v>
      </c>
      <c r="H152" s="13">
        <v>0</v>
      </c>
      <c r="I152" s="13">
        <v>0</v>
      </c>
      <c r="J152" s="13">
        <v>0</v>
      </c>
      <c r="K152" s="13">
        <v>420.633331</v>
      </c>
      <c r="L152" s="13">
        <v>2</v>
      </c>
      <c r="M152" s="18">
        <f t="shared" si="11"/>
        <v>1125.433331</v>
      </c>
      <c r="N152" s="18">
        <f t="shared" si="10"/>
        <v>454</v>
      </c>
      <c r="O152" s="17">
        <v>199.2</v>
      </c>
      <c r="P152" s="17">
        <v>8</v>
      </c>
      <c r="Q152" s="17">
        <v>34.200000000000003</v>
      </c>
      <c r="R152" s="17">
        <v>0</v>
      </c>
      <c r="S152" s="17">
        <v>0</v>
      </c>
      <c r="T152" s="17">
        <v>0</v>
      </c>
      <c r="U152" s="17">
        <v>0</v>
      </c>
      <c r="V152" s="17">
        <v>0</v>
      </c>
      <c r="W152" s="17">
        <v>91.520002000000005</v>
      </c>
      <c r="X152" s="17">
        <v>0</v>
      </c>
      <c r="Y152" s="18">
        <f t="shared" si="12"/>
        <v>332.92000199999995</v>
      </c>
    </row>
    <row r="153" spans="1:25" x14ac:dyDescent="0.25">
      <c r="A153" s="11">
        <v>940</v>
      </c>
      <c r="B153" s="12" t="s">
        <v>185</v>
      </c>
      <c r="C153" s="13">
        <v>393.146637</v>
      </c>
      <c r="D153" s="13">
        <v>5.1666650000000001</v>
      </c>
      <c r="E153" s="13">
        <v>248.933335</v>
      </c>
      <c r="F153" s="13">
        <v>2</v>
      </c>
      <c r="G153" s="13">
        <v>0</v>
      </c>
      <c r="H153" s="13">
        <v>0</v>
      </c>
      <c r="I153" s="13">
        <v>0</v>
      </c>
      <c r="J153" s="13">
        <v>0</v>
      </c>
      <c r="K153" s="13">
        <v>931.64999399999988</v>
      </c>
      <c r="L153" s="13">
        <v>2</v>
      </c>
      <c r="M153" s="18">
        <f t="shared" si="11"/>
        <v>1582.8966309999998</v>
      </c>
      <c r="N153" s="18">
        <f t="shared" si="10"/>
        <v>398.31330200000002</v>
      </c>
      <c r="O153" s="17">
        <v>103.013316</v>
      </c>
      <c r="P153" s="17">
        <v>3.333332</v>
      </c>
      <c r="Q153" s="17">
        <v>96.566664000000003</v>
      </c>
      <c r="R153" s="17">
        <v>0</v>
      </c>
      <c r="S153" s="17">
        <v>0</v>
      </c>
      <c r="T153" s="17">
        <v>0</v>
      </c>
      <c r="U153" s="17">
        <v>0</v>
      </c>
      <c r="V153" s="17">
        <v>0</v>
      </c>
      <c r="W153" s="17">
        <v>285.48333000000002</v>
      </c>
      <c r="X153" s="17">
        <v>1.6</v>
      </c>
      <c r="Y153" s="18">
        <f t="shared" si="12"/>
        <v>489.99664200000007</v>
      </c>
    </row>
    <row r="154" spans="1:25" x14ac:dyDescent="0.25">
      <c r="A154" s="11">
        <v>941</v>
      </c>
      <c r="B154" s="12" t="s">
        <v>186</v>
      </c>
      <c r="C154" s="13">
        <v>310.46663999999998</v>
      </c>
      <c r="D154" s="13">
        <v>2</v>
      </c>
      <c r="E154" s="13">
        <v>449.61399900000004</v>
      </c>
      <c r="F154" s="13">
        <v>3</v>
      </c>
      <c r="G154" s="13">
        <v>0</v>
      </c>
      <c r="H154" s="13">
        <v>0</v>
      </c>
      <c r="I154" s="13">
        <v>0</v>
      </c>
      <c r="J154" s="13">
        <v>0</v>
      </c>
      <c r="K154" s="13">
        <v>825.33333300000004</v>
      </c>
      <c r="L154" s="13">
        <v>6</v>
      </c>
      <c r="M154" s="18">
        <f t="shared" si="11"/>
        <v>1596.4139720000001</v>
      </c>
      <c r="N154" s="18">
        <f t="shared" si="10"/>
        <v>312.46663999999998</v>
      </c>
      <c r="O154" s="17">
        <v>120.59998899999999</v>
      </c>
      <c r="P154" s="17">
        <v>0.6</v>
      </c>
      <c r="Q154" s="17">
        <v>136.397334</v>
      </c>
      <c r="R154" s="17">
        <v>1.3</v>
      </c>
      <c r="S154" s="17">
        <v>0</v>
      </c>
      <c r="T154" s="17">
        <v>0</v>
      </c>
      <c r="U154" s="17">
        <v>0</v>
      </c>
      <c r="V154" s="17">
        <v>0</v>
      </c>
      <c r="W154" s="17">
        <v>227.73333500000001</v>
      </c>
      <c r="X154" s="17">
        <v>3</v>
      </c>
      <c r="Y154" s="18">
        <f t="shared" si="12"/>
        <v>489.63065799999998</v>
      </c>
    </row>
  </sheetData>
  <mergeCells count="23">
    <mergeCell ref="M2:M4"/>
    <mergeCell ref="Y2:Y4"/>
    <mergeCell ref="O2:P2"/>
    <mergeCell ref="Q2:R2"/>
    <mergeCell ref="S2:T2"/>
    <mergeCell ref="U2:V2"/>
    <mergeCell ref="W2:X2"/>
    <mergeCell ref="O3:P3"/>
    <mergeCell ref="Q3:R3"/>
    <mergeCell ref="S3:T3"/>
    <mergeCell ref="U3:V3"/>
    <mergeCell ref="W3:X3"/>
    <mergeCell ref="A2:A4"/>
    <mergeCell ref="C2:D2"/>
    <mergeCell ref="E2:F2"/>
    <mergeCell ref="G2:H2"/>
    <mergeCell ref="K2:L2"/>
    <mergeCell ref="C3:D3"/>
    <mergeCell ref="E3:F3"/>
    <mergeCell ref="G3:H3"/>
    <mergeCell ref="I3:J3"/>
    <mergeCell ref="K3:L3"/>
    <mergeCell ref="I2:J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AD7F3-E58C-42B6-B22B-70646DFD2907}">
  <sheetPr codeName="Sheet11">
    <tabColor theme="9" tint="0.59999389629810485"/>
  </sheetPr>
  <dimension ref="A1:Y154"/>
  <sheetViews>
    <sheetView showGridLines="0" topLeftCell="A2" workbookViewId="0">
      <pane xSplit="2" ySplit="3" topLeftCell="C5" activePane="bottomRight" state="frozen"/>
      <selection activeCell="E27" sqref="E27"/>
      <selection pane="topRight" activeCell="E27" sqref="E27"/>
      <selection pane="bottomLeft" activeCell="E27" sqref="E27"/>
      <selection pane="bottomRight"/>
    </sheetView>
  </sheetViews>
  <sheetFormatPr defaultRowHeight="15" x14ac:dyDescent="0.25"/>
  <cols>
    <col min="1" max="1" width="9" style="63"/>
    <col min="2" max="2" width="31" bestFit="1" customWidth="1"/>
  </cols>
  <sheetData>
    <row r="1" spans="1:25" x14ac:dyDescent="0.25">
      <c r="C1" s="38" t="s">
        <v>213</v>
      </c>
      <c r="D1" s="36"/>
      <c r="E1" s="36"/>
      <c r="F1" s="36"/>
      <c r="G1" s="36"/>
      <c r="H1" s="36"/>
      <c r="I1" s="36"/>
      <c r="J1" s="36"/>
      <c r="K1" s="36"/>
      <c r="L1" s="36"/>
      <c r="M1" s="37"/>
      <c r="N1" s="36"/>
      <c r="O1" s="38" t="s">
        <v>212</v>
      </c>
      <c r="P1" s="36"/>
      <c r="Q1" s="36"/>
      <c r="R1" s="36"/>
      <c r="S1" s="36"/>
      <c r="T1" s="36"/>
      <c r="U1" s="36"/>
      <c r="V1" s="36"/>
      <c r="W1" s="36"/>
      <c r="X1" s="36"/>
      <c r="Y1" s="37"/>
    </row>
    <row r="2" spans="1:25" ht="14.25" customHeight="1" x14ac:dyDescent="0.25">
      <c r="A2" s="114" t="s">
        <v>170</v>
      </c>
      <c r="B2" s="62"/>
      <c r="C2" s="109" t="s">
        <v>171</v>
      </c>
      <c r="D2" s="110"/>
      <c r="E2" s="109" t="s">
        <v>172</v>
      </c>
      <c r="F2" s="110"/>
      <c r="G2" s="109" t="s">
        <v>173</v>
      </c>
      <c r="H2" s="111"/>
      <c r="I2" s="109" t="s">
        <v>174</v>
      </c>
      <c r="J2" s="109"/>
      <c r="K2" s="112" t="s">
        <v>175</v>
      </c>
      <c r="L2" s="113"/>
      <c r="M2" s="112" t="s">
        <v>190</v>
      </c>
      <c r="N2" s="112" t="s">
        <v>222</v>
      </c>
      <c r="O2" s="109" t="s">
        <v>171</v>
      </c>
      <c r="P2" s="110"/>
      <c r="Q2" s="109" t="s">
        <v>172</v>
      </c>
      <c r="R2" s="110"/>
      <c r="S2" s="109" t="s">
        <v>173</v>
      </c>
      <c r="T2" s="111"/>
      <c r="U2" s="109" t="s">
        <v>174</v>
      </c>
      <c r="V2" s="109"/>
      <c r="W2" s="112" t="s">
        <v>188</v>
      </c>
      <c r="X2" s="113"/>
      <c r="Y2" s="112" t="s">
        <v>190</v>
      </c>
    </row>
    <row r="3" spans="1:25" ht="14.25" customHeight="1" x14ac:dyDescent="0.25">
      <c r="A3" s="114"/>
      <c r="B3" s="62"/>
      <c r="C3" s="108" t="s">
        <v>176</v>
      </c>
      <c r="D3" s="110"/>
      <c r="E3" s="108" t="s">
        <v>176</v>
      </c>
      <c r="F3" s="110"/>
      <c r="G3" s="108" t="s">
        <v>176</v>
      </c>
      <c r="H3" s="111"/>
      <c r="I3" s="108" t="s">
        <v>176</v>
      </c>
      <c r="J3" s="111"/>
      <c r="K3" s="108" t="s">
        <v>176</v>
      </c>
      <c r="L3" s="110"/>
      <c r="M3" s="112"/>
      <c r="N3" s="112"/>
      <c r="O3" s="108"/>
      <c r="P3" s="110"/>
      <c r="Q3" s="108"/>
      <c r="R3" s="110"/>
      <c r="S3" s="108"/>
      <c r="T3" s="111"/>
      <c r="U3" s="108"/>
      <c r="V3" s="111"/>
      <c r="W3" s="108"/>
      <c r="X3" s="110"/>
      <c r="Y3" s="112"/>
    </row>
    <row r="4" spans="1:25" ht="166.5" x14ac:dyDescent="0.25">
      <c r="A4" s="114" t="s">
        <v>169</v>
      </c>
      <c r="B4" s="62" t="s">
        <v>168</v>
      </c>
      <c r="C4" s="15" t="s">
        <v>234</v>
      </c>
      <c r="D4" s="16" t="s">
        <v>178</v>
      </c>
      <c r="E4" s="15" t="s">
        <v>234</v>
      </c>
      <c r="F4" s="16" t="s">
        <v>178</v>
      </c>
      <c r="G4" s="15" t="s">
        <v>234</v>
      </c>
      <c r="H4" s="16" t="s">
        <v>178</v>
      </c>
      <c r="I4" s="15" t="s">
        <v>234</v>
      </c>
      <c r="J4" s="16" t="s">
        <v>178</v>
      </c>
      <c r="K4" s="15" t="s">
        <v>234</v>
      </c>
      <c r="L4" s="16" t="s">
        <v>178</v>
      </c>
      <c r="M4" s="112"/>
      <c r="N4" s="112"/>
      <c r="O4" s="15" t="s">
        <v>235</v>
      </c>
      <c r="P4" s="16" t="s">
        <v>189</v>
      </c>
      <c r="Q4" s="15" t="s">
        <v>235</v>
      </c>
      <c r="R4" s="16" t="s">
        <v>189</v>
      </c>
      <c r="S4" s="15" t="s">
        <v>235</v>
      </c>
      <c r="T4" s="16" t="s">
        <v>189</v>
      </c>
      <c r="U4" s="15" t="s">
        <v>235</v>
      </c>
      <c r="V4" s="16" t="s">
        <v>189</v>
      </c>
      <c r="W4" s="15" t="s">
        <v>235</v>
      </c>
      <c r="X4" s="16" t="s">
        <v>189</v>
      </c>
      <c r="Y4" s="112"/>
    </row>
    <row r="5" spans="1:25" x14ac:dyDescent="0.25">
      <c r="A5" s="11">
        <v>202</v>
      </c>
      <c r="B5" s="12" t="s">
        <v>6</v>
      </c>
      <c r="C5" s="12">
        <v>50</v>
      </c>
      <c r="D5" s="12">
        <v>3</v>
      </c>
      <c r="E5" s="12">
        <v>738</v>
      </c>
      <c r="F5" s="12">
        <v>10</v>
      </c>
      <c r="G5" s="12">
        <v>0</v>
      </c>
      <c r="H5" s="12">
        <v>0</v>
      </c>
      <c r="I5" s="12">
        <v>0</v>
      </c>
      <c r="J5" s="12">
        <v>0</v>
      </c>
      <c r="K5" s="12">
        <v>26</v>
      </c>
      <c r="L5" s="12">
        <v>0</v>
      </c>
      <c r="M5" s="22">
        <f t="shared" ref="M5:M36" si="0">C5+D5+E5+F5+G5+H5+I5+J5+K5+L5</f>
        <v>827</v>
      </c>
      <c r="N5" s="22">
        <f t="shared" ref="N5:N36" si="1">C5+D5</f>
        <v>53</v>
      </c>
      <c r="O5" s="64">
        <v>15</v>
      </c>
      <c r="P5" s="64">
        <v>0</v>
      </c>
      <c r="Q5" s="64">
        <v>163</v>
      </c>
      <c r="R5" s="64">
        <v>2</v>
      </c>
      <c r="S5" s="64">
        <v>0</v>
      </c>
      <c r="T5" s="64">
        <v>0</v>
      </c>
      <c r="U5" s="64">
        <v>0</v>
      </c>
      <c r="V5" s="64">
        <v>0</v>
      </c>
      <c r="W5" s="64">
        <v>11</v>
      </c>
      <c r="X5" s="64">
        <v>0</v>
      </c>
      <c r="Y5" s="35">
        <f t="shared" ref="Y5:Y36" si="2">O5+P5+Q5+R5+S5+T5+U5+V5+W5+X5</f>
        <v>191</v>
      </c>
    </row>
    <row r="6" spans="1:25" x14ac:dyDescent="0.25">
      <c r="A6" s="11">
        <v>203</v>
      </c>
      <c r="B6" s="12" t="s">
        <v>7</v>
      </c>
      <c r="C6" s="12">
        <v>351</v>
      </c>
      <c r="D6" s="12">
        <v>4</v>
      </c>
      <c r="E6" s="12">
        <v>1128</v>
      </c>
      <c r="F6" s="12">
        <v>9</v>
      </c>
      <c r="G6" s="12">
        <v>0</v>
      </c>
      <c r="H6" s="12">
        <v>0</v>
      </c>
      <c r="I6" s="12">
        <v>39</v>
      </c>
      <c r="J6" s="12">
        <v>0</v>
      </c>
      <c r="K6" s="12">
        <v>470</v>
      </c>
      <c r="L6" s="12">
        <v>5</v>
      </c>
      <c r="M6" s="22">
        <f t="shared" si="0"/>
        <v>2006</v>
      </c>
      <c r="N6" s="22">
        <f t="shared" si="1"/>
        <v>355</v>
      </c>
      <c r="O6" s="64">
        <v>121</v>
      </c>
      <c r="P6" s="64">
        <v>1</v>
      </c>
      <c r="Q6" s="64">
        <v>224</v>
      </c>
      <c r="R6" s="64">
        <v>2</v>
      </c>
      <c r="S6" s="64">
        <v>0</v>
      </c>
      <c r="T6" s="64">
        <v>0</v>
      </c>
      <c r="U6" s="64">
        <v>0</v>
      </c>
      <c r="V6" s="64">
        <v>0</v>
      </c>
      <c r="W6" s="64">
        <v>116</v>
      </c>
      <c r="X6" s="64">
        <v>2</v>
      </c>
      <c r="Y6" s="35">
        <f t="shared" si="2"/>
        <v>466</v>
      </c>
    </row>
    <row r="7" spans="1:25" x14ac:dyDescent="0.25">
      <c r="A7" s="11">
        <v>204</v>
      </c>
      <c r="B7" s="12" t="s">
        <v>8</v>
      </c>
      <c r="C7" s="12">
        <v>105</v>
      </c>
      <c r="D7" s="12">
        <v>4</v>
      </c>
      <c r="E7" s="12">
        <v>1134</v>
      </c>
      <c r="F7" s="12">
        <v>8</v>
      </c>
      <c r="G7" s="12">
        <v>0</v>
      </c>
      <c r="H7" s="12">
        <v>0</v>
      </c>
      <c r="I7" s="12">
        <v>0</v>
      </c>
      <c r="J7" s="12">
        <v>0</v>
      </c>
      <c r="K7" s="12">
        <v>77</v>
      </c>
      <c r="L7" s="12">
        <v>1</v>
      </c>
      <c r="M7" s="22">
        <f t="shared" si="0"/>
        <v>1329</v>
      </c>
      <c r="N7" s="22">
        <f t="shared" si="1"/>
        <v>109</v>
      </c>
      <c r="O7" s="64">
        <v>31.6</v>
      </c>
      <c r="P7" s="64">
        <v>1</v>
      </c>
      <c r="Q7" s="64">
        <v>314</v>
      </c>
      <c r="R7" s="64">
        <v>1</v>
      </c>
      <c r="S7" s="64">
        <v>0</v>
      </c>
      <c r="T7" s="64">
        <v>0</v>
      </c>
      <c r="U7" s="64">
        <v>0</v>
      </c>
      <c r="V7" s="64">
        <v>0</v>
      </c>
      <c r="W7" s="64">
        <v>16</v>
      </c>
      <c r="X7" s="64">
        <v>0</v>
      </c>
      <c r="Y7" s="35">
        <f t="shared" si="2"/>
        <v>363.6</v>
      </c>
    </row>
    <row r="8" spans="1:25" x14ac:dyDescent="0.25">
      <c r="A8" s="11">
        <v>205</v>
      </c>
      <c r="B8" s="12" t="s">
        <v>9</v>
      </c>
      <c r="C8" s="12">
        <v>174</v>
      </c>
      <c r="D8" s="12">
        <v>1</v>
      </c>
      <c r="E8" s="12">
        <v>467.5</v>
      </c>
      <c r="F8" s="12">
        <v>13</v>
      </c>
      <c r="G8" s="12">
        <v>0</v>
      </c>
      <c r="H8" s="12">
        <v>0</v>
      </c>
      <c r="I8" s="12">
        <v>0</v>
      </c>
      <c r="J8" s="12">
        <v>0</v>
      </c>
      <c r="K8" s="12">
        <v>187</v>
      </c>
      <c r="L8" s="12">
        <v>0</v>
      </c>
      <c r="M8" s="22">
        <f t="shared" si="0"/>
        <v>842.5</v>
      </c>
      <c r="N8" s="22">
        <f t="shared" si="1"/>
        <v>175</v>
      </c>
      <c r="O8" s="64">
        <v>64</v>
      </c>
      <c r="P8" s="64">
        <v>1</v>
      </c>
      <c r="Q8" s="64">
        <v>113.433334</v>
      </c>
      <c r="R8" s="64">
        <v>2</v>
      </c>
      <c r="S8" s="64">
        <v>0</v>
      </c>
      <c r="T8" s="64">
        <v>0</v>
      </c>
      <c r="U8" s="64">
        <v>0</v>
      </c>
      <c r="V8" s="64">
        <v>0</v>
      </c>
      <c r="W8" s="64">
        <v>41</v>
      </c>
      <c r="X8" s="64">
        <v>0</v>
      </c>
      <c r="Y8" s="35">
        <f t="shared" si="2"/>
        <v>221.433334</v>
      </c>
    </row>
    <row r="9" spans="1:25" x14ac:dyDescent="0.25">
      <c r="A9" s="11">
        <v>206</v>
      </c>
      <c r="B9" s="12" t="s">
        <v>10</v>
      </c>
      <c r="C9" s="12">
        <v>111</v>
      </c>
      <c r="D9" s="12">
        <v>0</v>
      </c>
      <c r="E9" s="12">
        <v>965.8</v>
      </c>
      <c r="F9" s="12">
        <v>12</v>
      </c>
      <c r="G9" s="12">
        <v>0</v>
      </c>
      <c r="H9" s="12">
        <v>0</v>
      </c>
      <c r="I9" s="12">
        <v>0</v>
      </c>
      <c r="J9" s="12">
        <v>0</v>
      </c>
      <c r="K9" s="12">
        <v>55</v>
      </c>
      <c r="L9" s="12">
        <v>1</v>
      </c>
      <c r="M9" s="22">
        <f t="shared" si="0"/>
        <v>1144.8</v>
      </c>
      <c r="N9" s="22">
        <f t="shared" si="1"/>
        <v>111</v>
      </c>
      <c r="O9" s="64">
        <v>43</v>
      </c>
      <c r="P9" s="64">
        <v>0</v>
      </c>
      <c r="Q9" s="64">
        <v>293</v>
      </c>
      <c r="R9" s="64">
        <v>0</v>
      </c>
      <c r="S9" s="64">
        <v>0</v>
      </c>
      <c r="T9" s="64">
        <v>0</v>
      </c>
      <c r="U9" s="64">
        <v>0</v>
      </c>
      <c r="V9" s="64">
        <v>0</v>
      </c>
      <c r="W9" s="64">
        <v>18</v>
      </c>
      <c r="X9" s="64">
        <v>0</v>
      </c>
      <c r="Y9" s="35">
        <f t="shared" si="2"/>
        <v>354</v>
      </c>
    </row>
    <row r="10" spans="1:25" x14ac:dyDescent="0.25">
      <c r="A10" s="11">
        <v>207</v>
      </c>
      <c r="B10" s="12" t="s">
        <v>11</v>
      </c>
      <c r="C10" s="12">
        <v>148</v>
      </c>
      <c r="D10" s="12">
        <v>9</v>
      </c>
      <c r="E10" s="12">
        <v>332</v>
      </c>
      <c r="F10" s="12">
        <v>3</v>
      </c>
      <c r="G10" s="12">
        <v>0</v>
      </c>
      <c r="H10" s="12">
        <v>0</v>
      </c>
      <c r="I10" s="12">
        <v>0</v>
      </c>
      <c r="J10" s="12">
        <v>0</v>
      </c>
      <c r="K10" s="12">
        <v>65</v>
      </c>
      <c r="L10" s="12">
        <v>0</v>
      </c>
      <c r="M10" s="22">
        <f t="shared" si="0"/>
        <v>557</v>
      </c>
      <c r="N10" s="22">
        <f t="shared" si="1"/>
        <v>157</v>
      </c>
      <c r="O10" s="64">
        <v>40.200000000000003</v>
      </c>
      <c r="P10" s="64">
        <v>2</v>
      </c>
      <c r="Q10" s="64">
        <v>102</v>
      </c>
      <c r="R10" s="64">
        <v>0</v>
      </c>
      <c r="S10" s="64">
        <v>0</v>
      </c>
      <c r="T10" s="64">
        <v>0</v>
      </c>
      <c r="U10" s="64">
        <v>0</v>
      </c>
      <c r="V10" s="64">
        <v>0</v>
      </c>
      <c r="W10" s="64">
        <v>9</v>
      </c>
      <c r="X10" s="64">
        <v>0</v>
      </c>
      <c r="Y10" s="35">
        <f t="shared" si="2"/>
        <v>153.19999999999999</v>
      </c>
    </row>
    <row r="11" spans="1:25" x14ac:dyDescent="0.25">
      <c r="A11" s="11">
        <v>208</v>
      </c>
      <c r="B11" s="12" t="s">
        <v>12</v>
      </c>
      <c r="C11" s="12">
        <v>230</v>
      </c>
      <c r="D11" s="12">
        <v>3</v>
      </c>
      <c r="E11" s="12">
        <v>1168.3</v>
      </c>
      <c r="F11" s="12">
        <v>7</v>
      </c>
      <c r="G11" s="12">
        <v>0</v>
      </c>
      <c r="H11" s="12">
        <v>0</v>
      </c>
      <c r="I11" s="12">
        <v>57</v>
      </c>
      <c r="J11" s="12">
        <v>1</v>
      </c>
      <c r="K11" s="12">
        <v>115</v>
      </c>
      <c r="L11" s="12">
        <v>0</v>
      </c>
      <c r="M11" s="22">
        <f t="shared" si="0"/>
        <v>1581.3</v>
      </c>
      <c r="N11" s="22">
        <f t="shared" si="1"/>
        <v>233</v>
      </c>
      <c r="O11" s="64">
        <v>80.8</v>
      </c>
      <c r="P11" s="64">
        <v>1</v>
      </c>
      <c r="Q11" s="64">
        <v>383.433333</v>
      </c>
      <c r="R11" s="64">
        <v>2</v>
      </c>
      <c r="S11" s="64">
        <v>0</v>
      </c>
      <c r="T11" s="64">
        <v>0</v>
      </c>
      <c r="U11" s="64">
        <v>24</v>
      </c>
      <c r="V11" s="64">
        <v>0</v>
      </c>
      <c r="W11" s="64">
        <v>49</v>
      </c>
      <c r="X11" s="64">
        <v>0</v>
      </c>
      <c r="Y11" s="35">
        <f t="shared" si="2"/>
        <v>540.23333300000002</v>
      </c>
    </row>
    <row r="12" spans="1:25" x14ac:dyDescent="0.25">
      <c r="A12" s="11">
        <v>209</v>
      </c>
      <c r="B12" s="12" t="s">
        <v>13</v>
      </c>
      <c r="C12" s="12">
        <v>142</v>
      </c>
      <c r="D12" s="12">
        <v>15</v>
      </c>
      <c r="E12" s="12">
        <v>1221.5999999999999</v>
      </c>
      <c r="F12" s="12">
        <v>18</v>
      </c>
      <c r="G12" s="12">
        <v>0</v>
      </c>
      <c r="H12" s="12">
        <v>0</v>
      </c>
      <c r="I12" s="12">
        <v>32</v>
      </c>
      <c r="J12" s="12">
        <v>1</v>
      </c>
      <c r="K12" s="12">
        <v>116</v>
      </c>
      <c r="L12" s="12">
        <v>1</v>
      </c>
      <c r="M12" s="22">
        <f t="shared" si="0"/>
        <v>1546.6</v>
      </c>
      <c r="N12" s="22">
        <f t="shared" si="1"/>
        <v>157</v>
      </c>
      <c r="O12" s="64">
        <v>36</v>
      </c>
      <c r="P12" s="64">
        <v>8</v>
      </c>
      <c r="Q12" s="64">
        <v>397.4</v>
      </c>
      <c r="R12" s="64">
        <v>8</v>
      </c>
      <c r="S12" s="64">
        <v>0</v>
      </c>
      <c r="T12" s="64">
        <v>0</v>
      </c>
      <c r="U12" s="64">
        <v>12</v>
      </c>
      <c r="V12" s="64">
        <v>0</v>
      </c>
      <c r="W12" s="64">
        <v>21</v>
      </c>
      <c r="X12" s="64">
        <v>1</v>
      </c>
      <c r="Y12" s="35">
        <f t="shared" si="2"/>
        <v>483.4</v>
      </c>
    </row>
    <row r="13" spans="1:25" x14ac:dyDescent="0.25">
      <c r="A13" s="11">
        <v>210</v>
      </c>
      <c r="B13" s="12" t="s">
        <v>14</v>
      </c>
      <c r="C13" s="12">
        <v>295</v>
      </c>
      <c r="D13" s="12">
        <v>4</v>
      </c>
      <c r="E13" s="12">
        <v>1057.4666669999999</v>
      </c>
      <c r="F13" s="12">
        <v>11</v>
      </c>
      <c r="G13" s="12">
        <v>0</v>
      </c>
      <c r="H13" s="12">
        <v>0</v>
      </c>
      <c r="I13" s="12">
        <v>0</v>
      </c>
      <c r="J13" s="12">
        <v>0</v>
      </c>
      <c r="K13" s="12">
        <v>289</v>
      </c>
      <c r="L13" s="12">
        <v>5</v>
      </c>
      <c r="M13" s="22">
        <f t="shared" si="0"/>
        <v>1661.4666669999999</v>
      </c>
      <c r="N13" s="22">
        <f t="shared" si="1"/>
        <v>299</v>
      </c>
      <c r="O13" s="64">
        <v>79.066666999999995</v>
      </c>
      <c r="P13" s="64">
        <v>1</v>
      </c>
      <c r="Q13" s="64">
        <v>256.13333999999998</v>
      </c>
      <c r="R13" s="64">
        <v>1</v>
      </c>
      <c r="S13" s="64">
        <v>0</v>
      </c>
      <c r="T13" s="64">
        <v>0</v>
      </c>
      <c r="U13" s="64">
        <v>0</v>
      </c>
      <c r="V13" s="64">
        <v>0</v>
      </c>
      <c r="W13" s="64">
        <v>68</v>
      </c>
      <c r="X13" s="64">
        <v>3</v>
      </c>
      <c r="Y13" s="35">
        <f t="shared" si="2"/>
        <v>408.20000699999997</v>
      </c>
    </row>
    <row r="14" spans="1:25" x14ac:dyDescent="0.25">
      <c r="A14" s="11">
        <v>211</v>
      </c>
      <c r="B14" s="12" t="s">
        <v>15</v>
      </c>
      <c r="C14" s="12">
        <v>350</v>
      </c>
      <c r="D14" s="12">
        <v>4</v>
      </c>
      <c r="E14" s="12">
        <v>1804</v>
      </c>
      <c r="F14" s="12">
        <v>14</v>
      </c>
      <c r="G14" s="12">
        <v>0</v>
      </c>
      <c r="H14" s="12">
        <v>0</v>
      </c>
      <c r="I14" s="12">
        <v>0</v>
      </c>
      <c r="J14" s="12">
        <v>0</v>
      </c>
      <c r="K14" s="12">
        <v>425</v>
      </c>
      <c r="L14" s="12">
        <v>1</v>
      </c>
      <c r="M14" s="22">
        <f t="shared" si="0"/>
        <v>2598</v>
      </c>
      <c r="N14" s="22">
        <f t="shared" si="1"/>
        <v>354</v>
      </c>
      <c r="O14" s="64">
        <v>97</v>
      </c>
      <c r="P14" s="64">
        <v>2</v>
      </c>
      <c r="Q14" s="64">
        <v>295</v>
      </c>
      <c r="R14" s="64">
        <v>7</v>
      </c>
      <c r="S14" s="64">
        <v>0</v>
      </c>
      <c r="T14" s="64">
        <v>0</v>
      </c>
      <c r="U14" s="64">
        <v>0</v>
      </c>
      <c r="V14" s="64">
        <v>0</v>
      </c>
      <c r="W14" s="64">
        <v>83.833329000000006</v>
      </c>
      <c r="X14" s="64">
        <v>0</v>
      </c>
      <c r="Y14" s="35">
        <f t="shared" si="2"/>
        <v>484.83332899999999</v>
      </c>
    </row>
    <row r="15" spans="1:25" x14ac:dyDescent="0.25">
      <c r="A15" s="11">
        <v>212</v>
      </c>
      <c r="B15" s="12" t="s">
        <v>16</v>
      </c>
      <c r="C15" s="12">
        <v>101</v>
      </c>
      <c r="D15" s="12">
        <v>12</v>
      </c>
      <c r="E15" s="12">
        <v>1125</v>
      </c>
      <c r="F15" s="12">
        <v>26</v>
      </c>
      <c r="G15" s="12">
        <v>0</v>
      </c>
      <c r="H15" s="12">
        <v>0</v>
      </c>
      <c r="I15" s="12">
        <v>0</v>
      </c>
      <c r="J15" s="12">
        <v>0</v>
      </c>
      <c r="K15" s="12">
        <v>262</v>
      </c>
      <c r="L15" s="12">
        <v>0</v>
      </c>
      <c r="M15" s="22">
        <f t="shared" si="0"/>
        <v>1526</v>
      </c>
      <c r="N15" s="22">
        <f t="shared" si="1"/>
        <v>113</v>
      </c>
      <c r="O15" s="64">
        <v>20</v>
      </c>
      <c r="P15" s="64">
        <v>2</v>
      </c>
      <c r="Q15" s="64">
        <v>282.2</v>
      </c>
      <c r="R15" s="64">
        <v>3</v>
      </c>
      <c r="S15" s="64">
        <v>0</v>
      </c>
      <c r="T15" s="64">
        <v>0</v>
      </c>
      <c r="U15" s="64">
        <v>0</v>
      </c>
      <c r="V15" s="64">
        <v>0</v>
      </c>
      <c r="W15" s="64">
        <v>33</v>
      </c>
      <c r="X15" s="64">
        <v>0</v>
      </c>
      <c r="Y15" s="35">
        <f t="shared" si="2"/>
        <v>340.2</v>
      </c>
    </row>
    <row r="16" spans="1:25" x14ac:dyDescent="0.25">
      <c r="A16" s="11">
        <v>213</v>
      </c>
      <c r="B16" s="12" t="s">
        <v>17</v>
      </c>
      <c r="C16" s="12">
        <v>129</v>
      </c>
      <c r="D16" s="12">
        <v>5</v>
      </c>
      <c r="E16" s="12">
        <v>515</v>
      </c>
      <c r="F16" s="12">
        <v>4</v>
      </c>
      <c r="G16" s="12">
        <v>0</v>
      </c>
      <c r="H16" s="12">
        <v>0</v>
      </c>
      <c r="I16" s="12">
        <v>0</v>
      </c>
      <c r="J16" s="12">
        <v>0</v>
      </c>
      <c r="K16" s="12">
        <v>178</v>
      </c>
      <c r="L16" s="12">
        <v>3</v>
      </c>
      <c r="M16" s="22">
        <f t="shared" si="0"/>
        <v>834</v>
      </c>
      <c r="N16" s="22">
        <f t="shared" si="1"/>
        <v>134</v>
      </c>
      <c r="O16" s="64">
        <v>27</v>
      </c>
      <c r="P16" s="64">
        <v>1</v>
      </c>
      <c r="Q16" s="64">
        <v>70.333335000000005</v>
      </c>
      <c r="R16" s="64">
        <v>0</v>
      </c>
      <c r="S16" s="64">
        <v>0</v>
      </c>
      <c r="T16" s="64">
        <v>0</v>
      </c>
      <c r="U16" s="64">
        <v>0</v>
      </c>
      <c r="V16" s="64">
        <v>0</v>
      </c>
      <c r="W16" s="64">
        <v>21</v>
      </c>
      <c r="X16" s="64">
        <v>0</v>
      </c>
      <c r="Y16" s="35">
        <f t="shared" si="2"/>
        <v>119.33333500000001</v>
      </c>
    </row>
    <row r="17" spans="1:25" x14ac:dyDescent="0.25">
      <c r="A17" s="11">
        <v>301</v>
      </c>
      <c r="B17" s="12" t="s">
        <v>18</v>
      </c>
      <c r="C17" s="12">
        <v>0</v>
      </c>
      <c r="D17" s="12">
        <v>0</v>
      </c>
      <c r="E17" s="12">
        <v>1500</v>
      </c>
      <c r="F17" s="12">
        <v>4.0666669999999998</v>
      </c>
      <c r="G17" s="12">
        <v>0</v>
      </c>
      <c r="H17" s="12">
        <v>0</v>
      </c>
      <c r="I17" s="12">
        <v>49</v>
      </c>
      <c r="J17" s="12">
        <v>2</v>
      </c>
      <c r="K17" s="12">
        <v>190</v>
      </c>
      <c r="L17" s="12">
        <v>0</v>
      </c>
      <c r="M17" s="22">
        <f t="shared" si="0"/>
        <v>1745.0666670000001</v>
      </c>
      <c r="N17" s="22">
        <f t="shared" si="1"/>
        <v>0</v>
      </c>
      <c r="O17" s="64">
        <v>0</v>
      </c>
      <c r="P17" s="64">
        <v>0</v>
      </c>
      <c r="Q17" s="64">
        <v>229</v>
      </c>
      <c r="R17" s="64">
        <v>1</v>
      </c>
      <c r="S17" s="64">
        <v>0</v>
      </c>
      <c r="T17" s="64">
        <v>0</v>
      </c>
      <c r="U17" s="64">
        <v>0</v>
      </c>
      <c r="V17" s="64">
        <v>0</v>
      </c>
      <c r="W17" s="64">
        <v>15</v>
      </c>
      <c r="X17" s="64">
        <v>0</v>
      </c>
      <c r="Y17" s="35">
        <f t="shared" si="2"/>
        <v>245</v>
      </c>
    </row>
    <row r="18" spans="1:25" x14ac:dyDescent="0.25">
      <c r="A18" s="11">
        <v>302</v>
      </c>
      <c r="B18" s="12" t="s">
        <v>19</v>
      </c>
      <c r="C18" s="12">
        <v>266.60000000000002</v>
      </c>
      <c r="D18" s="12">
        <v>8</v>
      </c>
      <c r="E18" s="12">
        <v>1522.533334</v>
      </c>
      <c r="F18" s="12">
        <v>10</v>
      </c>
      <c r="G18" s="12">
        <v>0</v>
      </c>
      <c r="H18" s="12">
        <v>0</v>
      </c>
      <c r="I18" s="12">
        <v>22</v>
      </c>
      <c r="J18" s="12">
        <v>0</v>
      </c>
      <c r="K18" s="12">
        <v>296.5</v>
      </c>
      <c r="L18" s="12">
        <v>1</v>
      </c>
      <c r="M18" s="22">
        <f t="shared" si="0"/>
        <v>2126.6333340000001</v>
      </c>
      <c r="N18" s="22">
        <f t="shared" si="1"/>
        <v>274.60000000000002</v>
      </c>
      <c r="O18" s="64">
        <v>103.6</v>
      </c>
      <c r="P18" s="64">
        <v>2</v>
      </c>
      <c r="Q18" s="64">
        <v>414.73333300000002</v>
      </c>
      <c r="R18" s="64">
        <v>0</v>
      </c>
      <c r="S18" s="64">
        <v>0</v>
      </c>
      <c r="T18" s="64">
        <v>0</v>
      </c>
      <c r="U18" s="64">
        <v>9</v>
      </c>
      <c r="V18" s="64">
        <v>0</v>
      </c>
      <c r="W18" s="64">
        <v>58.5</v>
      </c>
      <c r="X18" s="64">
        <v>0</v>
      </c>
      <c r="Y18" s="35">
        <f t="shared" si="2"/>
        <v>587.83333300000004</v>
      </c>
    </row>
    <row r="19" spans="1:25" x14ac:dyDescent="0.25">
      <c r="A19" s="11">
        <v>303</v>
      </c>
      <c r="B19" s="12" t="s">
        <v>20</v>
      </c>
      <c r="C19" s="12">
        <v>0</v>
      </c>
      <c r="D19" s="12">
        <v>0</v>
      </c>
      <c r="E19" s="12">
        <v>294.8</v>
      </c>
      <c r="F19" s="12">
        <v>0</v>
      </c>
      <c r="G19" s="12">
        <v>0</v>
      </c>
      <c r="H19" s="12">
        <v>0</v>
      </c>
      <c r="I19" s="12">
        <v>0</v>
      </c>
      <c r="J19" s="12">
        <v>0</v>
      </c>
      <c r="K19" s="12">
        <v>860.70001500000001</v>
      </c>
      <c r="L19" s="12">
        <v>2</v>
      </c>
      <c r="M19" s="22">
        <f t="shared" si="0"/>
        <v>1157.5000150000001</v>
      </c>
      <c r="N19" s="22">
        <f t="shared" si="1"/>
        <v>0</v>
      </c>
      <c r="O19" s="64">
        <v>0</v>
      </c>
      <c r="P19" s="64">
        <v>0</v>
      </c>
      <c r="Q19" s="64">
        <v>47.2</v>
      </c>
      <c r="R19" s="64">
        <v>0</v>
      </c>
      <c r="S19" s="64">
        <v>0</v>
      </c>
      <c r="T19" s="64">
        <v>0</v>
      </c>
      <c r="U19" s="64">
        <v>0</v>
      </c>
      <c r="V19" s="64">
        <v>0</v>
      </c>
      <c r="W19" s="64">
        <v>62.1</v>
      </c>
      <c r="X19" s="64">
        <v>0</v>
      </c>
      <c r="Y19" s="35">
        <f t="shared" si="2"/>
        <v>109.30000000000001</v>
      </c>
    </row>
    <row r="20" spans="1:25" x14ac:dyDescent="0.25">
      <c r="A20" s="11">
        <v>304</v>
      </c>
      <c r="B20" s="12" t="s">
        <v>21</v>
      </c>
      <c r="C20" s="12">
        <v>187.5</v>
      </c>
      <c r="D20" s="12">
        <v>3</v>
      </c>
      <c r="E20" s="12">
        <v>1243.3</v>
      </c>
      <c r="F20" s="12">
        <v>10</v>
      </c>
      <c r="G20" s="12">
        <v>0</v>
      </c>
      <c r="H20" s="12">
        <v>0</v>
      </c>
      <c r="I20" s="12">
        <v>0</v>
      </c>
      <c r="J20" s="12">
        <v>0</v>
      </c>
      <c r="K20" s="12">
        <v>446</v>
      </c>
      <c r="L20" s="12">
        <v>6</v>
      </c>
      <c r="M20" s="22">
        <f t="shared" si="0"/>
        <v>1895.8</v>
      </c>
      <c r="N20" s="22">
        <f t="shared" si="1"/>
        <v>190.5</v>
      </c>
      <c r="O20" s="64">
        <v>40</v>
      </c>
      <c r="P20" s="64">
        <v>0</v>
      </c>
      <c r="Q20" s="64">
        <v>257</v>
      </c>
      <c r="R20" s="64">
        <v>7</v>
      </c>
      <c r="S20" s="64">
        <v>0</v>
      </c>
      <c r="T20" s="64">
        <v>0</v>
      </c>
      <c r="U20" s="64">
        <v>0</v>
      </c>
      <c r="V20" s="64">
        <v>0</v>
      </c>
      <c r="W20" s="64">
        <v>60</v>
      </c>
      <c r="X20" s="64">
        <v>2</v>
      </c>
      <c r="Y20" s="35">
        <f t="shared" si="2"/>
        <v>366</v>
      </c>
    </row>
    <row r="21" spans="1:25" x14ac:dyDescent="0.25">
      <c r="A21" s="11">
        <v>305</v>
      </c>
      <c r="B21" s="12" t="s">
        <v>22</v>
      </c>
      <c r="C21" s="12">
        <v>0</v>
      </c>
      <c r="D21" s="12">
        <v>0</v>
      </c>
      <c r="E21" s="12">
        <v>0</v>
      </c>
      <c r="F21" s="12">
        <v>0</v>
      </c>
      <c r="G21" s="12">
        <v>0</v>
      </c>
      <c r="H21" s="12">
        <v>0</v>
      </c>
      <c r="I21" s="12">
        <v>0</v>
      </c>
      <c r="J21" s="12">
        <v>0</v>
      </c>
      <c r="K21" s="12">
        <v>373.39999899999998</v>
      </c>
      <c r="L21" s="12">
        <v>2</v>
      </c>
      <c r="M21" s="22">
        <f t="shared" si="0"/>
        <v>375.39999899999998</v>
      </c>
      <c r="N21" s="22">
        <f t="shared" si="1"/>
        <v>0</v>
      </c>
      <c r="O21" s="64">
        <v>0</v>
      </c>
      <c r="P21" s="64">
        <v>0</v>
      </c>
      <c r="Q21" s="64">
        <v>0</v>
      </c>
      <c r="R21" s="64">
        <v>0</v>
      </c>
      <c r="S21" s="64">
        <v>0</v>
      </c>
      <c r="T21" s="64">
        <v>0</v>
      </c>
      <c r="U21" s="64">
        <v>0</v>
      </c>
      <c r="V21" s="64">
        <v>0</v>
      </c>
      <c r="W21" s="64">
        <v>120.400001</v>
      </c>
      <c r="X21" s="64">
        <v>1</v>
      </c>
      <c r="Y21" s="35">
        <f t="shared" si="2"/>
        <v>121.400001</v>
      </c>
    </row>
    <row r="22" spans="1:25" x14ac:dyDescent="0.25">
      <c r="A22" s="11">
        <v>306</v>
      </c>
      <c r="B22" s="12" t="s">
        <v>23</v>
      </c>
      <c r="C22" s="12">
        <v>264</v>
      </c>
      <c r="D22" s="12">
        <v>2</v>
      </c>
      <c r="E22" s="12">
        <v>457</v>
      </c>
      <c r="F22" s="12">
        <v>2</v>
      </c>
      <c r="G22" s="12">
        <v>0</v>
      </c>
      <c r="H22" s="12">
        <v>0</v>
      </c>
      <c r="I22" s="12">
        <v>0</v>
      </c>
      <c r="J22" s="12">
        <v>0</v>
      </c>
      <c r="K22" s="12">
        <v>902</v>
      </c>
      <c r="L22" s="12">
        <v>6</v>
      </c>
      <c r="M22" s="22">
        <f t="shared" si="0"/>
        <v>1633</v>
      </c>
      <c r="N22" s="22">
        <f t="shared" si="1"/>
        <v>266</v>
      </c>
      <c r="O22" s="64">
        <v>59</v>
      </c>
      <c r="P22" s="64">
        <v>1</v>
      </c>
      <c r="Q22" s="64">
        <v>109.8</v>
      </c>
      <c r="R22" s="64">
        <v>0</v>
      </c>
      <c r="S22" s="64">
        <v>0</v>
      </c>
      <c r="T22" s="64">
        <v>0</v>
      </c>
      <c r="U22" s="64">
        <v>0</v>
      </c>
      <c r="V22" s="64">
        <v>0</v>
      </c>
      <c r="W22" s="64">
        <v>223</v>
      </c>
      <c r="X22" s="64">
        <v>2</v>
      </c>
      <c r="Y22" s="35">
        <f t="shared" si="2"/>
        <v>394.8</v>
      </c>
    </row>
    <row r="23" spans="1:25" x14ac:dyDescent="0.25">
      <c r="A23" s="11">
        <v>307</v>
      </c>
      <c r="B23" s="12" t="s">
        <v>24</v>
      </c>
      <c r="C23" s="12">
        <v>223</v>
      </c>
      <c r="D23" s="12">
        <v>5</v>
      </c>
      <c r="E23" s="12">
        <v>2053</v>
      </c>
      <c r="F23" s="12">
        <v>21</v>
      </c>
      <c r="G23" s="12">
        <v>0</v>
      </c>
      <c r="H23" s="12">
        <v>0</v>
      </c>
      <c r="I23" s="12">
        <v>0</v>
      </c>
      <c r="J23" s="12">
        <v>0</v>
      </c>
      <c r="K23" s="12">
        <v>199</v>
      </c>
      <c r="L23" s="12">
        <v>0</v>
      </c>
      <c r="M23" s="22">
        <f t="shared" si="0"/>
        <v>2501</v>
      </c>
      <c r="N23" s="22">
        <f t="shared" si="1"/>
        <v>228</v>
      </c>
      <c r="O23" s="64">
        <v>42</v>
      </c>
      <c r="P23" s="64">
        <v>1</v>
      </c>
      <c r="Q23" s="64">
        <v>330.60000300000002</v>
      </c>
      <c r="R23" s="64">
        <v>5</v>
      </c>
      <c r="S23" s="64">
        <v>0</v>
      </c>
      <c r="T23" s="64">
        <v>0</v>
      </c>
      <c r="U23" s="64">
        <v>0</v>
      </c>
      <c r="V23" s="64">
        <v>0</v>
      </c>
      <c r="W23" s="64">
        <v>27</v>
      </c>
      <c r="X23" s="64">
        <v>0</v>
      </c>
      <c r="Y23" s="35">
        <f t="shared" si="2"/>
        <v>405.60000300000002</v>
      </c>
    </row>
    <row r="24" spans="1:25" x14ac:dyDescent="0.25">
      <c r="A24" s="11">
        <v>308</v>
      </c>
      <c r="B24" s="12" t="s">
        <v>25</v>
      </c>
      <c r="C24" s="12">
        <v>0</v>
      </c>
      <c r="D24" s="12">
        <v>0</v>
      </c>
      <c r="E24" s="12">
        <v>932.16666499999997</v>
      </c>
      <c r="F24" s="12">
        <v>9</v>
      </c>
      <c r="G24" s="12">
        <v>0</v>
      </c>
      <c r="H24" s="12">
        <v>0</v>
      </c>
      <c r="I24" s="12">
        <v>0</v>
      </c>
      <c r="J24" s="12">
        <v>0</v>
      </c>
      <c r="K24" s="12">
        <v>1062.4000000000001</v>
      </c>
      <c r="L24" s="12">
        <v>2</v>
      </c>
      <c r="M24" s="22">
        <f t="shared" si="0"/>
        <v>2005.5666650000001</v>
      </c>
      <c r="N24" s="22">
        <f t="shared" si="1"/>
        <v>0</v>
      </c>
      <c r="O24" s="64">
        <v>0</v>
      </c>
      <c r="P24" s="64">
        <v>0</v>
      </c>
      <c r="Q24" s="64">
        <v>153</v>
      </c>
      <c r="R24" s="64">
        <v>3</v>
      </c>
      <c r="S24" s="64">
        <v>0</v>
      </c>
      <c r="T24" s="64">
        <v>0</v>
      </c>
      <c r="U24" s="64">
        <v>0</v>
      </c>
      <c r="V24" s="64">
        <v>0</v>
      </c>
      <c r="W24" s="64">
        <v>93</v>
      </c>
      <c r="X24" s="64">
        <v>0</v>
      </c>
      <c r="Y24" s="35">
        <f t="shared" si="2"/>
        <v>249</v>
      </c>
    </row>
    <row r="25" spans="1:25" x14ac:dyDescent="0.25">
      <c r="A25" s="11">
        <v>309</v>
      </c>
      <c r="B25" s="12" t="s">
        <v>26</v>
      </c>
      <c r="C25" s="12">
        <v>228</v>
      </c>
      <c r="D25" s="12">
        <v>6</v>
      </c>
      <c r="E25" s="12">
        <v>1163</v>
      </c>
      <c r="F25" s="12">
        <v>21</v>
      </c>
      <c r="G25" s="12">
        <v>0</v>
      </c>
      <c r="H25" s="12">
        <v>0</v>
      </c>
      <c r="I25" s="12">
        <v>0</v>
      </c>
      <c r="J25" s="12">
        <v>0</v>
      </c>
      <c r="K25" s="12">
        <v>170</v>
      </c>
      <c r="L25" s="12">
        <v>6</v>
      </c>
      <c r="M25" s="22">
        <f t="shared" si="0"/>
        <v>1594</v>
      </c>
      <c r="N25" s="22">
        <f t="shared" si="1"/>
        <v>234</v>
      </c>
      <c r="O25" s="64">
        <v>59</v>
      </c>
      <c r="P25" s="64">
        <v>1</v>
      </c>
      <c r="Q25" s="64">
        <v>339.2</v>
      </c>
      <c r="R25" s="64">
        <v>4.0666659999999997</v>
      </c>
      <c r="S25" s="64">
        <v>0</v>
      </c>
      <c r="T25" s="64">
        <v>0</v>
      </c>
      <c r="U25" s="64">
        <v>0</v>
      </c>
      <c r="V25" s="64">
        <v>0</v>
      </c>
      <c r="W25" s="64">
        <v>34</v>
      </c>
      <c r="X25" s="64">
        <v>3</v>
      </c>
      <c r="Y25" s="35">
        <f t="shared" si="2"/>
        <v>440.26666599999999</v>
      </c>
    </row>
    <row r="26" spans="1:25" x14ac:dyDescent="0.25">
      <c r="A26" s="11">
        <v>310</v>
      </c>
      <c r="B26" s="12" t="s">
        <v>27</v>
      </c>
      <c r="C26" s="12">
        <v>58</v>
      </c>
      <c r="D26" s="12">
        <v>0</v>
      </c>
      <c r="E26" s="12">
        <v>792</v>
      </c>
      <c r="F26" s="12">
        <v>4</v>
      </c>
      <c r="G26" s="12">
        <v>0</v>
      </c>
      <c r="H26" s="12">
        <v>0</v>
      </c>
      <c r="I26" s="12">
        <v>0</v>
      </c>
      <c r="J26" s="12">
        <v>0</v>
      </c>
      <c r="K26" s="12">
        <v>285</v>
      </c>
      <c r="L26" s="12">
        <v>1</v>
      </c>
      <c r="M26" s="22">
        <f t="shared" si="0"/>
        <v>1140</v>
      </c>
      <c r="N26" s="22">
        <f t="shared" si="1"/>
        <v>58</v>
      </c>
      <c r="O26" s="64">
        <v>6</v>
      </c>
      <c r="P26" s="64">
        <v>0</v>
      </c>
      <c r="Q26" s="64">
        <v>53</v>
      </c>
      <c r="R26" s="64">
        <v>0</v>
      </c>
      <c r="S26" s="64">
        <v>0</v>
      </c>
      <c r="T26" s="64">
        <v>0</v>
      </c>
      <c r="U26" s="64">
        <v>0</v>
      </c>
      <c r="V26" s="64">
        <v>0</v>
      </c>
      <c r="W26" s="64">
        <v>36</v>
      </c>
      <c r="X26" s="64">
        <v>0</v>
      </c>
      <c r="Y26" s="35">
        <f t="shared" si="2"/>
        <v>95</v>
      </c>
    </row>
    <row r="27" spans="1:25" x14ac:dyDescent="0.25">
      <c r="A27" s="11">
        <v>311</v>
      </c>
      <c r="B27" s="12" t="s">
        <v>28</v>
      </c>
      <c r="C27" s="12">
        <v>0</v>
      </c>
      <c r="D27" s="12">
        <v>0</v>
      </c>
      <c r="E27" s="12">
        <v>773.36666700000001</v>
      </c>
      <c r="F27" s="12">
        <v>3</v>
      </c>
      <c r="G27" s="12">
        <v>0</v>
      </c>
      <c r="H27" s="12">
        <v>0</v>
      </c>
      <c r="I27" s="12">
        <v>0</v>
      </c>
      <c r="J27" s="12">
        <v>0</v>
      </c>
      <c r="K27" s="12">
        <v>184.4</v>
      </c>
      <c r="L27" s="12">
        <v>0</v>
      </c>
      <c r="M27" s="22">
        <f t="shared" si="0"/>
        <v>960.76666699999998</v>
      </c>
      <c r="N27" s="22">
        <f t="shared" si="1"/>
        <v>0</v>
      </c>
      <c r="O27" s="64">
        <v>0</v>
      </c>
      <c r="P27" s="64">
        <v>0</v>
      </c>
      <c r="Q27" s="64">
        <v>252.2</v>
      </c>
      <c r="R27" s="64">
        <v>0</v>
      </c>
      <c r="S27" s="64">
        <v>0</v>
      </c>
      <c r="T27" s="64">
        <v>0</v>
      </c>
      <c r="U27" s="64">
        <v>0</v>
      </c>
      <c r="V27" s="64">
        <v>0</v>
      </c>
      <c r="W27" s="64">
        <v>58.8</v>
      </c>
      <c r="X27" s="64">
        <v>0</v>
      </c>
      <c r="Y27" s="35">
        <f t="shared" si="2"/>
        <v>311</v>
      </c>
    </row>
    <row r="28" spans="1:25" x14ac:dyDescent="0.25">
      <c r="A28" s="11">
        <v>312</v>
      </c>
      <c r="B28" s="12" t="s">
        <v>29</v>
      </c>
      <c r="C28" s="12">
        <v>98</v>
      </c>
      <c r="D28" s="12">
        <v>0</v>
      </c>
      <c r="E28" s="12">
        <v>1552.5</v>
      </c>
      <c r="F28" s="12">
        <v>18</v>
      </c>
      <c r="G28" s="12">
        <v>0</v>
      </c>
      <c r="H28" s="12">
        <v>0</v>
      </c>
      <c r="I28" s="12">
        <v>0</v>
      </c>
      <c r="J28" s="12">
        <v>0</v>
      </c>
      <c r="K28" s="12">
        <v>824.5</v>
      </c>
      <c r="L28" s="12">
        <v>1</v>
      </c>
      <c r="M28" s="22">
        <f t="shared" si="0"/>
        <v>2494</v>
      </c>
      <c r="N28" s="22">
        <f t="shared" si="1"/>
        <v>98</v>
      </c>
      <c r="O28" s="64">
        <v>35</v>
      </c>
      <c r="P28" s="64">
        <v>0</v>
      </c>
      <c r="Q28" s="64">
        <v>378.13333299999999</v>
      </c>
      <c r="R28" s="64">
        <v>6</v>
      </c>
      <c r="S28" s="64">
        <v>0</v>
      </c>
      <c r="T28" s="64">
        <v>0</v>
      </c>
      <c r="U28" s="64">
        <v>0</v>
      </c>
      <c r="V28" s="64">
        <v>0</v>
      </c>
      <c r="W28" s="64">
        <v>92</v>
      </c>
      <c r="X28" s="64">
        <v>0</v>
      </c>
      <c r="Y28" s="35">
        <f t="shared" si="2"/>
        <v>511.13333299999999</v>
      </c>
    </row>
    <row r="29" spans="1:25" x14ac:dyDescent="0.25">
      <c r="A29" s="11">
        <v>313</v>
      </c>
      <c r="B29" s="12" t="s">
        <v>30</v>
      </c>
      <c r="C29" s="12">
        <v>0</v>
      </c>
      <c r="D29" s="12">
        <v>0</v>
      </c>
      <c r="E29" s="12">
        <v>1657</v>
      </c>
      <c r="F29" s="12">
        <v>3</v>
      </c>
      <c r="G29" s="12">
        <v>0</v>
      </c>
      <c r="H29" s="12">
        <v>0</v>
      </c>
      <c r="I29" s="12">
        <v>0</v>
      </c>
      <c r="J29" s="12">
        <v>0</v>
      </c>
      <c r="K29" s="12">
        <v>201</v>
      </c>
      <c r="L29" s="12">
        <v>0</v>
      </c>
      <c r="M29" s="22">
        <f t="shared" si="0"/>
        <v>1861</v>
      </c>
      <c r="N29" s="22">
        <f t="shared" si="1"/>
        <v>0</v>
      </c>
      <c r="O29" s="64">
        <v>0</v>
      </c>
      <c r="P29" s="64">
        <v>0</v>
      </c>
      <c r="Q29" s="64">
        <v>211</v>
      </c>
      <c r="R29" s="64">
        <v>0</v>
      </c>
      <c r="S29" s="64">
        <v>0</v>
      </c>
      <c r="T29" s="64">
        <v>0</v>
      </c>
      <c r="U29" s="64">
        <v>0</v>
      </c>
      <c r="V29" s="64">
        <v>0</v>
      </c>
      <c r="W29" s="64">
        <v>25</v>
      </c>
      <c r="X29" s="64">
        <v>0</v>
      </c>
      <c r="Y29" s="35">
        <f t="shared" si="2"/>
        <v>236</v>
      </c>
    </row>
    <row r="30" spans="1:25" x14ac:dyDescent="0.25">
      <c r="A30" s="11">
        <v>314</v>
      </c>
      <c r="B30" s="12" t="s">
        <v>31</v>
      </c>
      <c r="C30" s="12">
        <v>87</v>
      </c>
      <c r="D30" s="12">
        <v>8</v>
      </c>
      <c r="E30" s="12">
        <v>619.6</v>
      </c>
      <c r="F30" s="12">
        <v>3</v>
      </c>
      <c r="G30" s="12">
        <v>0</v>
      </c>
      <c r="H30" s="12">
        <v>0</v>
      </c>
      <c r="I30" s="12">
        <v>0</v>
      </c>
      <c r="J30" s="12">
        <v>0</v>
      </c>
      <c r="K30" s="12">
        <v>191.6</v>
      </c>
      <c r="L30" s="12">
        <v>3</v>
      </c>
      <c r="M30" s="22">
        <f t="shared" si="0"/>
        <v>912.2</v>
      </c>
      <c r="N30" s="22">
        <f t="shared" si="1"/>
        <v>95</v>
      </c>
      <c r="O30" s="64">
        <v>32</v>
      </c>
      <c r="P30" s="64">
        <v>0</v>
      </c>
      <c r="Q30" s="64">
        <v>154.80000000000001</v>
      </c>
      <c r="R30" s="64">
        <v>0.6</v>
      </c>
      <c r="S30" s="64">
        <v>0</v>
      </c>
      <c r="T30" s="64">
        <v>0</v>
      </c>
      <c r="U30" s="64">
        <v>0</v>
      </c>
      <c r="V30" s="64">
        <v>0</v>
      </c>
      <c r="W30" s="64">
        <v>43.466665999999996</v>
      </c>
      <c r="X30" s="64">
        <v>0</v>
      </c>
      <c r="Y30" s="35">
        <f t="shared" si="2"/>
        <v>230.86666600000001</v>
      </c>
    </row>
    <row r="31" spans="1:25" x14ac:dyDescent="0.25">
      <c r="A31" s="11">
        <v>315</v>
      </c>
      <c r="B31" s="12" t="s">
        <v>32</v>
      </c>
      <c r="C31" s="12">
        <v>0</v>
      </c>
      <c r="D31" s="12">
        <v>0</v>
      </c>
      <c r="E31" s="12">
        <v>1267.133333</v>
      </c>
      <c r="F31" s="12">
        <v>23</v>
      </c>
      <c r="G31" s="12">
        <v>0</v>
      </c>
      <c r="H31" s="12">
        <v>0</v>
      </c>
      <c r="I31" s="12">
        <v>0</v>
      </c>
      <c r="J31" s="12">
        <v>0</v>
      </c>
      <c r="K31" s="12">
        <v>151</v>
      </c>
      <c r="L31" s="12">
        <v>1</v>
      </c>
      <c r="M31" s="22">
        <f t="shared" si="0"/>
        <v>1442.133333</v>
      </c>
      <c r="N31" s="22">
        <f t="shared" si="1"/>
        <v>0</v>
      </c>
      <c r="O31" s="64">
        <v>0</v>
      </c>
      <c r="P31" s="64">
        <v>0</v>
      </c>
      <c r="Q31" s="64">
        <v>280.01</v>
      </c>
      <c r="R31" s="64">
        <v>3</v>
      </c>
      <c r="S31" s="64">
        <v>0</v>
      </c>
      <c r="T31" s="64">
        <v>0</v>
      </c>
      <c r="U31" s="64">
        <v>0</v>
      </c>
      <c r="V31" s="64">
        <v>0</v>
      </c>
      <c r="W31" s="64">
        <v>40</v>
      </c>
      <c r="X31" s="64">
        <v>0</v>
      </c>
      <c r="Y31" s="35">
        <f t="shared" si="2"/>
        <v>323.01</v>
      </c>
    </row>
    <row r="32" spans="1:25" x14ac:dyDescent="0.25">
      <c r="A32" s="11">
        <v>316</v>
      </c>
      <c r="B32" s="12" t="s">
        <v>33</v>
      </c>
      <c r="C32" s="12">
        <v>600</v>
      </c>
      <c r="D32" s="12">
        <v>0</v>
      </c>
      <c r="E32" s="12">
        <v>1255</v>
      </c>
      <c r="F32" s="12">
        <v>3</v>
      </c>
      <c r="G32" s="12">
        <v>0</v>
      </c>
      <c r="H32" s="12">
        <v>0</v>
      </c>
      <c r="I32" s="12">
        <v>0</v>
      </c>
      <c r="J32" s="12">
        <v>0</v>
      </c>
      <c r="K32" s="12">
        <v>1370.5</v>
      </c>
      <c r="L32" s="12">
        <v>2</v>
      </c>
      <c r="M32" s="22">
        <f t="shared" si="0"/>
        <v>3230.5</v>
      </c>
      <c r="N32" s="22">
        <f t="shared" si="1"/>
        <v>600</v>
      </c>
      <c r="O32" s="64">
        <v>138</v>
      </c>
      <c r="P32" s="64">
        <v>0</v>
      </c>
      <c r="Q32" s="64">
        <v>130</v>
      </c>
      <c r="R32" s="64">
        <v>1</v>
      </c>
      <c r="S32" s="64">
        <v>0</v>
      </c>
      <c r="T32" s="64">
        <v>0</v>
      </c>
      <c r="U32" s="64">
        <v>0</v>
      </c>
      <c r="V32" s="64">
        <v>0</v>
      </c>
      <c r="W32" s="64">
        <v>234</v>
      </c>
      <c r="X32" s="64">
        <v>0</v>
      </c>
      <c r="Y32" s="35">
        <f t="shared" si="2"/>
        <v>503</v>
      </c>
    </row>
    <row r="33" spans="1:25" x14ac:dyDescent="0.25">
      <c r="A33" s="11">
        <v>317</v>
      </c>
      <c r="B33" s="12" t="s">
        <v>34</v>
      </c>
      <c r="C33" s="12">
        <v>0</v>
      </c>
      <c r="D33" s="12">
        <v>0</v>
      </c>
      <c r="E33" s="12">
        <v>1808.9</v>
      </c>
      <c r="F33" s="12">
        <v>6</v>
      </c>
      <c r="G33" s="12">
        <v>0</v>
      </c>
      <c r="H33" s="12">
        <v>0</v>
      </c>
      <c r="I33" s="12">
        <v>0</v>
      </c>
      <c r="J33" s="12">
        <v>0</v>
      </c>
      <c r="K33" s="12">
        <v>286</v>
      </c>
      <c r="L33" s="12">
        <v>2</v>
      </c>
      <c r="M33" s="22">
        <f t="shared" si="0"/>
        <v>2102.9</v>
      </c>
      <c r="N33" s="22">
        <f t="shared" si="1"/>
        <v>0</v>
      </c>
      <c r="O33" s="64">
        <v>0</v>
      </c>
      <c r="P33" s="64">
        <v>0</v>
      </c>
      <c r="Q33" s="64">
        <v>257.39999999999998</v>
      </c>
      <c r="R33" s="64">
        <v>1</v>
      </c>
      <c r="S33" s="64">
        <v>0</v>
      </c>
      <c r="T33" s="64">
        <v>0</v>
      </c>
      <c r="U33" s="64">
        <v>0</v>
      </c>
      <c r="V33" s="64">
        <v>0</v>
      </c>
      <c r="W33" s="64">
        <v>27.4</v>
      </c>
      <c r="X33" s="64">
        <v>1</v>
      </c>
      <c r="Y33" s="35">
        <f t="shared" si="2"/>
        <v>286.79999999999995</v>
      </c>
    </row>
    <row r="34" spans="1:25" x14ac:dyDescent="0.25">
      <c r="A34" s="11">
        <v>318</v>
      </c>
      <c r="B34" s="12" t="s">
        <v>35</v>
      </c>
      <c r="C34" s="12">
        <v>47</v>
      </c>
      <c r="D34" s="12">
        <v>3</v>
      </c>
      <c r="E34" s="12">
        <v>655.4</v>
      </c>
      <c r="F34" s="12">
        <v>12</v>
      </c>
      <c r="G34" s="12">
        <v>0</v>
      </c>
      <c r="H34" s="12">
        <v>0</v>
      </c>
      <c r="I34" s="12">
        <v>0</v>
      </c>
      <c r="J34" s="12">
        <v>0</v>
      </c>
      <c r="K34" s="12">
        <v>12</v>
      </c>
      <c r="L34" s="12">
        <v>0</v>
      </c>
      <c r="M34" s="22">
        <f t="shared" si="0"/>
        <v>729.4</v>
      </c>
      <c r="N34" s="22">
        <f t="shared" si="1"/>
        <v>50</v>
      </c>
      <c r="O34" s="64">
        <v>2</v>
      </c>
      <c r="P34" s="64">
        <v>0</v>
      </c>
      <c r="Q34" s="64">
        <v>93.4</v>
      </c>
      <c r="R34" s="64">
        <v>2</v>
      </c>
      <c r="S34" s="64">
        <v>0</v>
      </c>
      <c r="T34" s="64">
        <v>0</v>
      </c>
      <c r="U34" s="64">
        <v>0</v>
      </c>
      <c r="V34" s="64">
        <v>0</v>
      </c>
      <c r="W34" s="64">
        <v>0</v>
      </c>
      <c r="X34" s="64">
        <v>0</v>
      </c>
      <c r="Y34" s="35">
        <f t="shared" si="2"/>
        <v>97.4</v>
      </c>
    </row>
    <row r="35" spans="1:25" x14ac:dyDescent="0.25">
      <c r="A35" s="11">
        <v>319</v>
      </c>
      <c r="B35" s="12" t="s">
        <v>36</v>
      </c>
      <c r="C35" s="12">
        <v>113</v>
      </c>
      <c r="D35" s="12">
        <v>1</v>
      </c>
      <c r="E35" s="12">
        <v>436</v>
      </c>
      <c r="F35" s="12">
        <v>2</v>
      </c>
      <c r="G35" s="12">
        <v>0</v>
      </c>
      <c r="H35" s="12">
        <v>0</v>
      </c>
      <c r="I35" s="12">
        <v>0</v>
      </c>
      <c r="J35" s="12">
        <v>0</v>
      </c>
      <c r="K35" s="12">
        <v>555</v>
      </c>
      <c r="L35" s="12">
        <v>9</v>
      </c>
      <c r="M35" s="22">
        <f t="shared" si="0"/>
        <v>1116</v>
      </c>
      <c r="N35" s="22">
        <f t="shared" si="1"/>
        <v>114</v>
      </c>
      <c r="O35" s="64">
        <v>35.799999999999997</v>
      </c>
      <c r="P35" s="64">
        <v>0</v>
      </c>
      <c r="Q35" s="64">
        <v>113</v>
      </c>
      <c r="R35" s="64">
        <v>0</v>
      </c>
      <c r="S35" s="64">
        <v>0</v>
      </c>
      <c r="T35" s="64">
        <v>0</v>
      </c>
      <c r="U35" s="64">
        <v>0</v>
      </c>
      <c r="V35" s="64">
        <v>0</v>
      </c>
      <c r="W35" s="64">
        <v>151.19999999999999</v>
      </c>
      <c r="X35" s="64">
        <v>1</v>
      </c>
      <c r="Y35" s="35">
        <f t="shared" si="2"/>
        <v>301</v>
      </c>
    </row>
    <row r="36" spans="1:25" x14ac:dyDescent="0.25">
      <c r="A36" s="11">
        <v>320</v>
      </c>
      <c r="B36" s="12" t="s">
        <v>37</v>
      </c>
      <c r="C36" s="12">
        <v>148</v>
      </c>
      <c r="D36" s="12">
        <v>8</v>
      </c>
      <c r="E36" s="12">
        <v>839.26666799999998</v>
      </c>
      <c r="F36" s="12">
        <v>8</v>
      </c>
      <c r="G36" s="12">
        <v>0</v>
      </c>
      <c r="H36" s="12">
        <v>0</v>
      </c>
      <c r="I36" s="12">
        <v>22</v>
      </c>
      <c r="J36" s="12">
        <v>0</v>
      </c>
      <c r="K36" s="12">
        <v>815.8</v>
      </c>
      <c r="L36" s="12">
        <v>5</v>
      </c>
      <c r="M36" s="22">
        <f t="shared" si="0"/>
        <v>1846.0666679999999</v>
      </c>
      <c r="N36" s="22">
        <f t="shared" si="1"/>
        <v>156</v>
      </c>
      <c r="O36" s="64">
        <v>53.4</v>
      </c>
      <c r="P36" s="64">
        <v>3</v>
      </c>
      <c r="Q36" s="64">
        <v>193.066667</v>
      </c>
      <c r="R36" s="64">
        <v>1</v>
      </c>
      <c r="S36" s="64">
        <v>0</v>
      </c>
      <c r="T36" s="64">
        <v>0</v>
      </c>
      <c r="U36" s="64">
        <v>8</v>
      </c>
      <c r="V36" s="64">
        <v>0</v>
      </c>
      <c r="W36" s="64">
        <v>188.7</v>
      </c>
      <c r="X36" s="64">
        <v>2.6</v>
      </c>
      <c r="Y36" s="35">
        <f t="shared" si="2"/>
        <v>449.76666700000004</v>
      </c>
    </row>
    <row r="37" spans="1:25" x14ac:dyDescent="0.25">
      <c r="A37" s="11">
        <v>330</v>
      </c>
      <c r="B37" s="12" t="s">
        <v>38</v>
      </c>
      <c r="C37" s="12">
        <v>1715.2</v>
      </c>
      <c r="D37" s="12">
        <v>24</v>
      </c>
      <c r="E37" s="12">
        <v>2581</v>
      </c>
      <c r="F37" s="12">
        <v>8</v>
      </c>
      <c r="G37" s="12">
        <v>0</v>
      </c>
      <c r="H37" s="12">
        <v>0</v>
      </c>
      <c r="I37" s="12">
        <v>0</v>
      </c>
      <c r="J37" s="12">
        <v>0</v>
      </c>
      <c r="K37" s="12">
        <v>2718.0333329999999</v>
      </c>
      <c r="L37" s="12">
        <v>6</v>
      </c>
      <c r="M37" s="22">
        <f t="shared" ref="M37:M68" si="3">C37+D37+E37+F37+G37+H37+I37+J37+K37+L37</f>
        <v>7052.2333330000001</v>
      </c>
      <c r="N37" s="22">
        <f t="shared" ref="N37:N68" si="4">C37+D37</f>
        <v>1739.2</v>
      </c>
      <c r="O37" s="64">
        <v>409.73333400000001</v>
      </c>
      <c r="P37" s="64">
        <v>2</v>
      </c>
      <c r="Q37" s="64">
        <v>326.86666700000001</v>
      </c>
      <c r="R37" s="64">
        <v>2</v>
      </c>
      <c r="S37" s="64">
        <v>0</v>
      </c>
      <c r="T37" s="64">
        <v>0</v>
      </c>
      <c r="U37" s="64">
        <v>0</v>
      </c>
      <c r="V37" s="64">
        <v>0</v>
      </c>
      <c r="W37" s="64">
        <v>239.7</v>
      </c>
      <c r="X37" s="64">
        <v>0</v>
      </c>
      <c r="Y37" s="35">
        <f t="shared" ref="Y37:Y68" si="5">O37+P37+Q37+R37+S37+T37+U37+V37+W37+X37</f>
        <v>980.30000100000007</v>
      </c>
    </row>
    <row r="38" spans="1:25" x14ac:dyDescent="0.25">
      <c r="A38" s="11">
        <v>331</v>
      </c>
      <c r="B38" s="12" t="s">
        <v>39</v>
      </c>
      <c r="C38" s="12">
        <v>61</v>
      </c>
      <c r="D38" s="12">
        <v>1</v>
      </c>
      <c r="E38" s="12">
        <v>1378.4333329999999</v>
      </c>
      <c r="F38" s="12">
        <v>3</v>
      </c>
      <c r="G38" s="12">
        <v>0</v>
      </c>
      <c r="H38" s="12">
        <v>0</v>
      </c>
      <c r="I38" s="12">
        <v>0</v>
      </c>
      <c r="J38" s="12">
        <v>0</v>
      </c>
      <c r="K38" s="12">
        <v>678.33333200000004</v>
      </c>
      <c r="L38" s="12">
        <v>4</v>
      </c>
      <c r="M38" s="22">
        <f t="shared" si="3"/>
        <v>2125.7666650000001</v>
      </c>
      <c r="N38" s="22">
        <f t="shared" si="4"/>
        <v>62</v>
      </c>
      <c r="O38" s="64">
        <v>4</v>
      </c>
      <c r="P38" s="64">
        <v>1</v>
      </c>
      <c r="Q38" s="64">
        <v>233.5</v>
      </c>
      <c r="R38" s="64">
        <v>0</v>
      </c>
      <c r="S38" s="64">
        <v>0</v>
      </c>
      <c r="T38" s="64">
        <v>0</v>
      </c>
      <c r="U38" s="64">
        <v>0</v>
      </c>
      <c r="V38" s="64">
        <v>0</v>
      </c>
      <c r="W38" s="64">
        <v>195.066667</v>
      </c>
      <c r="X38" s="64">
        <v>0</v>
      </c>
      <c r="Y38" s="35">
        <f t="shared" si="5"/>
        <v>433.566667</v>
      </c>
    </row>
    <row r="39" spans="1:25" x14ac:dyDescent="0.25">
      <c r="A39" s="11">
        <v>332</v>
      </c>
      <c r="B39" s="12" t="s">
        <v>40</v>
      </c>
      <c r="C39" s="12">
        <v>77.8</v>
      </c>
      <c r="D39" s="12">
        <v>1</v>
      </c>
      <c r="E39" s="12">
        <v>823.92334000000005</v>
      </c>
      <c r="F39" s="12">
        <v>1.6666669999999999</v>
      </c>
      <c r="G39" s="12">
        <v>0</v>
      </c>
      <c r="H39" s="12">
        <v>0</v>
      </c>
      <c r="I39" s="12">
        <v>0</v>
      </c>
      <c r="J39" s="12">
        <v>0</v>
      </c>
      <c r="K39" s="12">
        <v>571.20000000000005</v>
      </c>
      <c r="L39" s="12">
        <v>1</v>
      </c>
      <c r="M39" s="22">
        <f t="shared" si="3"/>
        <v>1476.590007</v>
      </c>
      <c r="N39" s="22">
        <f t="shared" si="4"/>
        <v>78.8</v>
      </c>
      <c r="O39" s="64">
        <v>16</v>
      </c>
      <c r="P39" s="64">
        <v>0</v>
      </c>
      <c r="Q39" s="64">
        <v>108.67533299999999</v>
      </c>
      <c r="R39" s="64">
        <v>0</v>
      </c>
      <c r="S39" s="64">
        <v>0</v>
      </c>
      <c r="T39" s="64">
        <v>0</v>
      </c>
      <c r="U39" s="64">
        <v>0</v>
      </c>
      <c r="V39" s="64">
        <v>0</v>
      </c>
      <c r="W39" s="64">
        <v>104.556667</v>
      </c>
      <c r="X39" s="64">
        <v>0</v>
      </c>
      <c r="Y39" s="35">
        <f t="shared" si="5"/>
        <v>229.232</v>
      </c>
    </row>
    <row r="40" spans="1:25" x14ac:dyDescent="0.25">
      <c r="A40" s="11">
        <v>333</v>
      </c>
      <c r="B40" s="12" t="s">
        <v>41</v>
      </c>
      <c r="C40" s="12">
        <v>0</v>
      </c>
      <c r="D40" s="12">
        <v>0</v>
      </c>
      <c r="E40" s="12">
        <v>1851.4</v>
      </c>
      <c r="F40" s="12">
        <v>2</v>
      </c>
      <c r="G40" s="12">
        <v>0</v>
      </c>
      <c r="H40" s="12">
        <v>0</v>
      </c>
      <c r="I40" s="12">
        <v>0</v>
      </c>
      <c r="J40" s="12">
        <v>0</v>
      </c>
      <c r="K40" s="12">
        <v>570</v>
      </c>
      <c r="L40" s="12">
        <v>0</v>
      </c>
      <c r="M40" s="22">
        <f t="shared" si="3"/>
        <v>2423.4</v>
      </c>
      <c r="N40" s="22">
        <f t="shared" si="4"/>
        <v>0</v>
      </c>
      <c r="O40" s="64">
        <v>0</v>
      </c>
      <c r="P40" s="64">
        <v>0</v>
      </c>
      <c r="Q40" s="64">
        <v>310.8</v>
      </c>
      <c r="R40" s="64">
        <v>0</v>
      </c>
      <c r="S40" s="64">
        <v>0</v>
      </c>
      <c r="T40" s="64">
        <v>0</v>
      </c>
      <c r="U40" s="64">
        <v>0</v>
      </c>
      <c r="V40" s="64">
        <v>0</v>
      </c>
      <c r="W40" s="64">
        <v>58</v>
      </c>
      <c r="X40" s="64">
        <v>0</v>
      </c>
      <c r="Y40" s="35">
        <f t="shared" si="5"/>
        <v>368.8</v>
      </c>
    </row>
    <row r="41" spans="1:25" x14ac:dyDescent="0.25">
      <c r="A41" s="11">
        <v>334</v>
      </c>
      <c r="B41" s="12" t="s">
        <v>42</v>
      </c>
      <c r="C41" s="12">
        <v>0</v>
      </c>
      <c r="D41" s="12">
        <v>0</v>
      </c>
      <c r="E41" s="12">
        <v>1076</v>
      </c>
      <c r="F41" s="12">
        <v>2</v>
      </c>
      <c r="G41" s="12">
        <v>0</v>
      </c>
      <c r="H41" s="12">
        <v>0</v>
      </c>
      <c r="I41" s="12">
        <v>0</v>
      </c>
      <c r="J41" s="12">
        <v>0</v>
      </c>
      <c r="K41" s="12">
        <v>676.20000100000004</v>
      </c>
      <c r="L41" s="12">
        <v>1</v>
      </c>
      <c r="M41" s="22">
        <f t="shared" si="3"/>
        <v>1755.2000010000002</v>
      </c>
      <c r="N41" s="22">
        <f t="shared" si="4"/>
        <v>0</v>
      </c>
      <c r="O41" s="64">
        <v>0</v>
      </c>
      <c r="P41" s="64">
        <v>0</v>
      </c>
      <c r="Q41" s="64">
        <v>264.933334</v>
      </c>
      <c r="R41" s="64">
        <v>1</v>
      </c>
      <c r="S41" s="64">
        <v>0</v>
      </c>
      <c r="T41" s="64">
        <v>0</v>
      </c>
      <c r="U41" s="64">
        <v>0</v>
      </c>
      <c r="V41" s="64">
        <v>0</v>
      </c>
      <c r="W41" s="64">
        <v>253.88533200000001</v>
      </c>
      <c r="X41" s="64">
        <v>1</v>
      </c>
      <c r="Y41" s="35">
        <f t="shared" si="5"/>
        <v>520.81866600000001</v>
      </c>
    </row>
    <row r="42" spans="1:25" x14ac:dyDescent="0.25">
      <c r="A42" s="11">
        <v>335</v>
      </c>
      <c r="B42" s="12" t="s">
        <v>43</v>
      </c>
      <c r="C42" s="12">
        <v>559.5</v>
      </c>
      <c r="D42" s="12">
        <v>2</v>
      </c>
      <c r="E42" s="12">
        <v>1529.4</v>
      </c>
      <c r="F42" s="12">
        <v>1</v>
      </c>
      <c r="G42" s="12">
        <v>0</v>
      </c>
      <c r="H42" s="12">
        <v>0</v>
      </c>
      <c r="I42" s="12">
        <v>0</v>
      </c>
      <c r="J42" s="12">
        <v>0</v>
      </c>
      <c r="K42" s="12">
        <v>574.5</v>
      </c>
      <c r="L42" s="12">
        <v>1</v>
      </c>
      <c r="M42" s="22">
        <f t="shared" si="3"/>
        <v>2667.4</v>
      </c>
      <c r="N42" s="22">
        <f t="shared" si="4"/>
        <v>561.5</v>
      </c>
      <c r="O42" s="64">
        <v>131</v>
      </c>
      <c r="P42" s="64">
        <v>1</v>
      </c>
      <c r="Q42" s="64">
        <v>340.8</v>
      </c>
      <c r="R42" s="64">
        <v>0</v>
      </c>
      <c r="S42" s="64">
        <v>0</v>
      </c>
      <c r="T42" s="64">
        <v>0</v>
      </c>
      <c r="U42" s="64">
        <v>0</v>
      </c>
      <c r="V42" s="64">
        <v>0</v>
      </c>
      <c r="W42" s="64">
        <v>85</v>
      </c>
      <c r="X42" s="64">
        <v>0</v>
      </c>
      <c r="Y42" s="35">
        <f t="shared" si="5"/>
        <v>557.79999999999995</v>
      </c>
    </row>
    <row r="43" spans="1:25" x14ac:dyDescent="0.25">
      <c r="A43" s="11">
        <v>336</v>
      </c>
      <c r="B43" s="12" t="s">
        <v>44</v>
      </c>
      <c r="C43" s="12">
        <v>405</v>
      </c>
      <c r="D43" s="12">
        <v>13</v>
      </c>
      <c r="E43" s="12">
        <v>802.6</v>
      </c>
      <c r="F43" s="12">
        <v>3</v>
      </c>
      <c r="G43" s="12">
        <v>0</v>
      </c>
      <c r="H43" s="12">
        <v>0</v>
      </c>
      <c r="I43" s="12">
        <v>0</v>
      </c>
      <c r="J43" s="12">
        <v>0</v>
      </c>
      <c r="K43" s="12">
        <v>1021</v>
      </c>
      <c r="L43" s="12">
        <v>2</v>
      </c>
      <c r="M43" s="22">
        <f t="shared" si="3"/>
        <v>2246.6</v>
      </c>
      <c r="N43" s="22">
        <f t="shared" si="4"/>
        <v>418</v>
      </c>
      <c r="O43" s="64">
        <v>69</v>
      </c>
      <c r="P43" s="64">
        <v>0</v>
      </c>
      <c r="Q43" s="64">
        <v>71</v>
      </c>
      <c r="R43" s="64">
        <v>0</v>
      </c>
      <c r="S43" s="64">
        <v>0</v>
      </c>
      <c r="T43" s="64">
        <v>0</v>
      </c>
      <c r="U43" s="64">
        <v>0</v>
      </c>
      <c r="V43" s="64">
        <v>0</v>
      </c>
      <c r="W43" s="64">
        <v>157.66666699999999</v>
      </c>
      <c r="X43" s="64">
        <v>1</v>
      </c>
      <c r="Y43" s="35">
        <f t="shared" si="5"/>
        <v>298.66666699999996</v>
      </c>
    </row>
    <row r="44" spans="1:25" x14ac:dyDescent="0.25">
      <c r="A44" s="11">
        <v>340</v>
      </c>
      <c r="B44" s="12" t="s">
        <v>45</v>
      </c>
      <c r="C44" s="12">
        <v>0</v>
      </c>
      <c r="D44" s="12">
        <v>0</v>
      </c>
      <c r="E44" s="12">
        <v>984</v>
      </c>
      <c r="F44" s="12">
        <v>5</v>
      </c>
      <c r="G44" s="12">
        <v>0</v>
      </c>
      <c r="H44" s="12">
        <v>0</v>
      </c>
      <c r="I44" s="12">
        <v>0</v>
      </c>
      <c r="J44" s="12">
        <v>0</v>
      </c>
      <c r="K44" s="12">
        <v>251</v>
      </c>
      <c r="L44" s="12">
        <v>2</v>
      </c>
      <c r="M44" s="22">
        <f t="shared" si="3"/>
        <v>1242</v>
      </c>
      <c r="N44" s="22">
        <f t="shared" si="4"/>
        <v>0</v>
      </c>
      <c r="O44" s="64">
        <v>0</v>
      </c>
      <c r="P44" s="64">
        <v>0</v>
      </c>
      <c r="Q44" s="64">
        <v>289</v>
      </c>
      <c r="R44" s="64">
        <v>0</v>
      </c>
      <c r="S44" s="64">
        <v>0</v>
      </c>
      <c r="T44" s="64">
        <v>0</v>
      </c>
      <c r="U44" s="64">
        <v>0</v>
      </c>
      <c r="V44" s="64">
        <v>0</v>
      </c>
      <c r="W44" s="64">
        <v>95.666668999999999</v>
      </c>
      <c r="X44" s="64">
        <v>1</v>
      </c>
      <c r="Y44" s="35">
        <f t="shared" si="5"/>
        <v>385.66666900000001</v>
      </c>
    </row>
    <row r="45" spans="1:25" x14ac:dyDescent="0.25">
      <c r="A45" s="11">
        <v>341</v>
      </c>
      <c r="B45" s="12" t="s">
        <v>46</v>
      </c>
      <c r="C45" s="12">
        <v>271</v>
      </c>
      <c r="D45" s="12">
        <v>10</v>
      </c>
      <c r="E45" s="12">
        <v>2309.1999999999998</v>
      </c>
      <c r="F45" s="12">
        <v>22</v>
      </c>
      <c r="G45" s="12">
        <v>0</v>
      </c>
      <c r="H45" s="12">
        <v>0</v>
      </c>
      <c r="I45" s="12">
        <v>0</v>
      </c>
      <c r="J45" s="12">
        <v>0</v>
      </c>
      <c r="K45" s="12">
        <v>211</v>
      </c>
      <c r="L45" s="12">
        <v>1</v>
      </c>
      <c r="M45" s="22">
        <f t="shared" si="3"/>
        <v>2824.2</v>
      </c>
      <c r="N45" s="22">
        <f t="shared" si="4"/>
        <v>281</v>
      </c>
      <c r="O45" s="64">
        <v>101.1</v>
      </c>
      <c r="P45" s="64">
        <v>3</v>
      </c>
      <c r="Q45" s="64">
        <v>452.4</v>
      </c>
      <c r="R45" s="64">
        <v>0</v>
      </c>
      <c r="S45" s="64">
        <v>0</v>
      </c>
      <c r="T45" s="64">
        <v>0</v>
      </c>
      <c r="U45" s="64">
        <v>0</v>
      </c>
      <c r="V45" s="64">
        <v>0</v>
      </c>
      <c r="W45" s="64">
        <v>28</v>
      </c>
      <c r="X45" s="64">
        <v>0</v>
      </c>
      <c r="Y45" s="35">
        <f t="shared" si="5"/>
        <v>584.5</v>
      </c>
    </row>
    <row r="46" spans="1:25" x14ac:dyDescent="0.25">
      <c r="A46" s="11">
        <v>342</v>
      </c>
      <c r="B46" s="12" t="s">
        <v>47</v>
      </c>
      <c r="C46" s="12">
        <v>48</v>
      </c>
      <c r="D46" s="12">
        <v>0</v>
      </c>
      <c r="E46" s="12">
        <v>747.2</v>
      </c>
      <c r="F46" s="12">
        <v>7</v>
      </c>
      <c r="G46" s="12">
        <v>0</v>
      </c>
      <c r="H46" s="12">
        <v>0</v>
      </c>
      <c r="I46" s="12">
        <v>0</v>
      </c>
      <c r="J46" s="12">
        <v>0</v>
      </c>
      <c r="K46" s="12">
        <v>16</v>
      </c>
      <c r="L46" s="12">
        <v>0</v>
      </c>
      <c r="M46" s="22">
        <f t="shared" si="3"/>
        <v>818.2</v>
      </c>
      <c r="N46" s="22">
        <f t="shared" si="4"/>
        <v>48</v>
      </c>
      <c r="O46" s="64">
        <v>21.7</v>
      </c>
      <c r="P46" s="64">
        <v>0</v>
      </c>
      <c r="Q46" s="64">
        <v>254.1</v>
      </c>
      <c r="R46" s="64">
        <v>1</v>
      </c>
      <c r="S46" s="64">
        <v>0</v>
      </c>
      <c r="T46" s="64">
        <v>0</v>
      </c>
      <c r="U46" s="64">
        <v>0</v>
      </c>
      <c r="V46" s="64">
        <v>0</v>
      </c>
      <c r="W46" s="64">
        <v>3</v>
      </c>
      <c r="X46" s="64">
        <v>0</v>
      </c>
      <c r="Y46" s="35">
        <f t="shared" si="5"/>
        <v>279.8</v>
      </c>
    </row>
    <row r="47" spans="1:25" x14ac:dyDescent="0.25">
      <c r="A47" s="11">
        <v>343</v>
      </c>
      <c r="B47" s="12" t="s">
        <v>48</v>
      </c>
      <c r="C47" s="12">
        <v>122</v>
      </c>
      <c r="D47" s="12">
        <v>4</v>
      </c>
      <c r="E47" s="12">
        <v>1145.233332</v>
      </c>
      <c r="F47" s="12">
        <v>5</v>
      </c>
      <c r="G47" s="12">
        <v>0</v>
      </c>
      <c r="H47" s="12">
        <v>0</v>
      </c>
      <c r="I47" s="12">
        <v>0</v>
      </c>
      <c r="J47" s="12">
        <v>0</v>
      </c>
      <c r="K47" s="12">
        <v>95.6</v>
      </c>
      <c r="L47" s="12">
        <v>1</v>
      </c>
      <c r="M47" s="22">
        <f t="shared" si="3"/>
        <v>1372.8333319999999</v>
      </c>
      <c r="N47" s="22">
        <f t="shared" si="4"/>
        <v>126</v>
      </c>
      <c r="O47" s="64">
        <v>28.366667</v>
      </c>
      <c r="P47" s="64">
        <v>0</v>
      </c>
      <c r="Q47" s="64">
        <v>456.23333600000001</v>
      </c>
      <c r="R47" s="64">
        <v>2</v>
      </c>
      <c r="S47" s="64">
        <v>0</v>
      </c>
      <c r="T47" s="64">
        <v>0</v>
      </c>
      <c r="U47" s="64">
        <v>0</v>
      </c>
      <c r="V47" s="64">
        <v>0</v>
      </c>
      <c r="W47" s="64">
        <v>36.933335999999997</v>
      </c>
      <c r="X47" s="64">
        <v>0.86666699999999997</v>
      </c>
      <c r="Y47" s="35">
        <f t="shared" si="5"/>
        <v>524.40000600000008</v>
      </c>
    </row>
    <row r="48" spans="1:25" x14ac:dyDescent="0.25">
      <c r="A48" s="11">
        <v>344</v>
      </c>
      <c r="B48" s="12" t="s">
        <v>49</v>
      </c>
      <c r="C48" s="12">
        <v>134</v>
      </c>
      <c r="D48" s="12">
        <v>5</v>
      </c>
      <c r="E48" s="12">
        <v>1107.1666680000001</v>
      </c>
      <c r="F48" s="12">
        <v>11.8</v>
      </c>
      <c r="G48" s="12">
        <v>0</v>
      </c>
      <c r="H48" s="12">
        <v>0</v>
      </c>
      <c r="I48" s="12">
        <v>0</v>
      </c>
      <c r="J48" s="12">
        <v>0</v>
      </c>
      <c r="K48" s="12">
        <v>239.05</v>
      </c>
      <c r="L48" s="12">
        <v>0</v>
      </c>
      <c r="M48" s="22">
        <f t="shared" si="3"/>
        <v>1497.016668</v>
      </c>
      <c r="N48" s="22">
        <f t="shared" si="4"/>
        <v>139</v>
      </c>
      <c r="O48" s="64">
        <v>41.2</v>
      </c>
      <c r="P48" s="64">
        <v>1</v>
      </c>
      <c r="Q48" s="64">
        <v>389.116668</v>
      </c>
      <c r="R48" s="64">
        <v>2.2000000000000002</v>
      </c>
      <c r="S48" s="64">
        <v>0</v>
      </c>
      <c r="T48" s="64">
        <v>0</v>
      </c>
      <c r="U48" s="64">
        <v>0</v>
      </c>
      <c r="V48" s="64">
        <v>0</v>
      </c>
      <c r="W48" s="64">
        <v>106.4</v>
      </c>
      <c r="X48" s="64">
        <v>0</v>
      </c>
      <c r="Y48" s="35">
        <f t="shared" si="5"/>
        <v>539.91666799999996</v>
      </c>
    </row>
    <row r="49" spans="1:25" x14ac:dyDescent="0.25">
      <c r="A49" s="11">
        <v>350</v>
      </c>
      <c r="B49" s="12" t="s">
        <v>50</v>
      </c>
      <c r="C49" s="12">
        <v>157</v>
      </c>
      <c r="D49" s="12">
        <v>0</v>
      </c>
      <c r="E49" s="12">
        <v>1087.1999949999999</v>
      </c>
      <c r="F49" s="12">
        <v>4</v>
      </c>
      <c r="G49" s="12">
        <v>0</v>
      </c>
      <c r="H49" s="12">
        <v>0</v>
      </c>
      <c r="I49" s="12">
        <v>0</v>
      </c>
      <c r="J49" s="12">
        <v>0</v>
      </c>
      <c r="K49" s="12">
        <v>495.2</v>
      </c>
      <c r="L49" s="12">
        <v>0</v>
      </c>
      <c r="M49" s="22">
        <f t="shared" si="3"/>
        <v>1743.399995</v>
      </c>
      <c r="N49" s="22">
        <f t="shared" si="4"/>
        <v>157</v>
      </c>
      <c r="O49" s="64">
        <v>33</v>
      </c>
      <c r="P49" s="64">
        <v>0</v>
      </c>
      <c r="Q49" s="64">
        <v>298.33333399999998</v>
      </c>
      <c r="R49" s="64">
        <v>0</v>
      </c>
      <c r="S49" s="64">
        <v>0</v>
      </c>
      <c r="T49" s="64">
        <v>0</v>
      </c>
      <c r="U49" s="64">
        <v>0</v>
      </c>
      <c r="V49" s="64">
        <v>0</v>
      </c>
      <c r="W49" s="64">
        <v>127</v>
      </c>
      <c r="X49" s="64">
        <v>0</v>
      </c>
      <c r="Y49" s="35">
        <f t="shared" si="5"/>
        <v>458.33333399999998</v>
      </c>
    </row>
    <row r="50" spans="1:25" x14ac:dyDescent="0.25">
      <c r="A50" s="11">
        <v>351</v>
      </c>
      <c r="B50" s="12" t="s">
        <v>51</v>
      </c>
      <c r="C50" s="12">
        <v>46</v>
      </c>
      <c r="D50" s="12">
        <v>0</v>
      </c>
      <c r="E50" s="12">
        <v>666.86666700000001</v>
      </c>
      <c r="F50" s="12">
        <v>2</v>
      </c>
      <c r="G50" s="12">
        <v>0</v>
      </c>
      <c r="H50" s="12">
        <v>0</v>
      </c>
      <c r="I50" s="12">
        <v>0</v>
      </c>
      <c r="J50" s="12">
        <v>0</v>
      </c>
      <c r="K50" s="12">
        <v>334</v>
      </c>
      <c r="L50" s="12">
        <v>8</v>
      </c>
      <c r="M50" s="22">
        <f t="shared" si="3"/>
        <v>1056.866667</v>
      </c>
      <c r="N50" s="22">
        <f t="shared" si="4"/>
        <v>46</v>
      </c>
      <c r="O50" s="64">
        <v>2</v>
      </c>
      <c r="P50" s="64">
        <v>0</v>
      </c>
      <c r="Q50" s="64">
        <v>276.69999799999999</v>
      </c>
      <c r="R50" s="64">
        <v>1</v>
      </c>
      <c r="S50" s="64">
        <v>0</v>
      </c>
      <c r="T50" s="64">
        <v>0</v>
      </c>
      <c r="U50" s="64">
        <v>0</v>
      </c>
      <c r="V50" s="64">
        <v>0</v>
      </c>
      <c r="W50" s="64">
        <v>136.533333</v>
      </c>
      <c r="X50" s="64">
        <v>5</v>
      </c>
      <c r="Y50" s="35">
        <f t="shared" si="5"/>
        <v>421.23333100000002</v>
      </c>
    </row>
    <row r="51" spans="1:25" x14ac:dyDescent="0.25">
      <c r="A51" s="11">
        <v>352</v>
      </c>
      <c r="B51" s="12" t="s">
        <v>52</v>
      </c>
      <c r="C51" s="12">
        <v>89</v>
      </c>
      <c r="D51" s="12">
        <v>2</v>
      </c>
      <c r="E51" s="12">
        <v>3165.6</v>
      </c>
      <c r="F51" s="12">
        <v>4</v>
      </c>
      <c r="G51" s="12">
        <v>0</v>
      </c>
      <c r="H51" s="12">
        <v>0</v>
      </c>
      <c r="I51" s="12">
        <v>52</v>
      </c>
      <c r="J51" s="12">
        <v>0</v>
      </c>
      <c r="K51" s="12">
        <v>1746</v>
      </c>
      <c r="L51" s="12">
        <v>5</v>
      </c>
      <c r="M51" s="22">
        <f t="shared" si="3"/>
        <v>5063.6000000000004</v>
      </c>
      <c r="N51" s="22">
        <f t="shared" si="4"/>
        <v>91</v>
      </c>
      <c r="O51" s="64">
        <v>1</v>
      </c>
      <c r="P51" s="64">
        <v>0</v>
      </c>
      <c r="Q51" s="64">
        <v>610.20000000000005</v>
      </c>
      <c r="R51" s="64">
        <v>1</v>
      </c>
      <c r="S51" s="64">
        <v>0</v>
      </c>
      <c r="T51" s="64">
        <v>0</v>
      </c>
      <c r="U51" s="64">
        <v>0</v>
      </c>
      <c r="V51" s="64">
        <v>0</v>
      </c>
      <c r="W51" s="64">
        <v>346.6</v>
      </c>
      <c r="X51" s="64">
        <v>1</v>
      </c>
      <c r="Y51" s="35">
        <f t="shared" si="5"/>
        <v>959.80000000000007</v>
      </c>
    </row>
    <row r="52" spans="1:25" x14ac:dyDescent="0.25">
      <c r="A52" s="11">
        <v>353</v>
      </c>
      <c r="B52" s="12" t="s">
        <v>53</v>
      </c>
      <c r="C52" s="12">
        <v>0</v>
      </c>
      <c r="D52" s="12">
        <v>0</v>
      </c>
      <c r="E52" s="12">
        <v>1166.833333</v>
      </c>
      <c r="F52" s="12">
        <v>1</v>
      </c>
      <c r="G52" s="12">
        <v>0</v>
      </c>
      <c r="H52" s="12">
        <v>0</v>
      </c>
      <c r="I52" s="12">
        <v>0</v>
      </c>
      <c r="J52" s="12">
        <v>0</v>
      </c>
      <c r="K52" s="12">
        <v>588</v>
      </c>
      <c r="L52" s="12">
        <v>0</v>
      </c>
      <c r="M52" s="22">
        <f t="shared" si="3"/>
        <v>1755.833333</v>
      </c>
      <c r="N52" s="22">
        <f t="shared" si="4"/>
        <v>0</v>
      </c>
      <c r="O52" s="64">
        <v>0</v>
      </c>
      <c r="P52" s="64">
        <v>0</v>
      </c>
      <c r="Q52" s="64">
        <v>365.66666900000001</v>
      </c>
      <c r="R52" s="64">
        <v>0</v>
      </c>
      <c r="S52" s="64">
        <v>0</v>
      </c>
      <c r="T52" s="64">
        <v>0</v>
      </c>
      <c r="U52" s="64">
        <v>0</v>
      </c>
      <c r="V52" s="64">
        <v>0</v>
      </c>
      <c r="W52" s="64">
        <v>52</v>
      </c>
      <c r="X52" s="64">
        <v>0</v>
      </c>
      <c r="Y52" s="35">
        <f t="shared" si="5"/>
        <v>417.66666900000001</v>
      </c>
    </row>
    <row r="53" spans="1:25" x14ac:dyDescent="0.25">
      <c r="A53" s="11">
        <v>354</v>
      </c>
      <c r="B53" s="12" t="s">
        <v>54</v>
      </c>
      <c r="C53" s="12">
        <v>76</v>
      </c>
      <c r="D53" s="12">
        <v>0</v>
      </c>
      <c r="E53" s="12">
        <v>1023.266668</v>
      </c>
      <c r="F53" s="12">
        <v>0</v>
      </c>
      <c r="G53" s="12">
        <v>0</v>
      </c>
      <c r="H53" s="12">
        <v>0</v>
      </c>
      <c r="I53" s="12">
        <v>0</v>
      </c>
      <c r="J53" s="12">
        <v>0</v>
      </c>
      <c r="K53" s="12">
        <v>132.06666799999999</v>
      </c>
      <c r="L53" s="12">
        <v>0</v>
      </c>
      <c r="M53" s="22">
        <f t="shared" si="3"/>
        <v>1231.3333359999999</v>
      </c>
      <c r="N53" s="22">
        <f t="shared" si="4"/>
        <v>76</v>
      </c>
      <c r="O53" s="64">
        <v>28.566665</v>
      </c>
      <c r="P53" s="64">
        <v>0</v>
      </c>
      <c r="Q53" s="64">
        <v>291.46667000000002</v>
      </c>
      <c r="R53" s="64">
        <v>0</v>
      </c>
      <c r="S53" s="64">
        <v>0</v>
      </c>
      <c r="T53" s="64">
        <v>0</v>
      </c>
      <c r="U53" s="64">
        <v>0</v>
      </c>
      <c r="V53" s="64">
        <v>0</v>
      </c>
      <c r="W53" s="64">
        <v>25.933332</v>
      </c>
      <c r="X53" s="64">
        <v>0</v>
      </c>
      <c r="Y53" s="35">
        <f t="shared" si="5"/>
        <v>345.96666700000003</v>
      </c>
    </row>
    <row r="54" spans="1:25" x14ac:dyDescent="0.25">
      <c r="A54" s="11">
        <v>355</v>
      </c>
      <c r="B54" s="12" t="s">
        <v>55</v>
      </c>
      <c r="C54" s="12">
        <v>0</v>
      </c>
      <c r="D54" s="12">
        <v>0</v>
      </c>
      <c r="E54" s="12">
        <v>2039</v>
      </c>
      <c r="F54" s="12">
        <v>3</v>
      </c>
      <c r="G54" s="12">
        <v>0</v>
      </c>
      <c r="H54" s="12">
        <v>0</v>
      </c>
      <c r="I54" s="12">
        <v>0</v>
      </c>
      <c r="J54" s="12">
        <v>0</v>
      </c>
      <c r="K54" s="12">
        <v>213</v>
      </c>
      <c r="L54" s="12">
        <v>0</v>
      </c>
      <c r="M54" s="22">
        <f t="shared" si="3"/>
        <v>2255</v>
      </c>
      <c r="N54" s="22">
        <f t="shared" si="4"/>
        <v>0</v>
      </c>
      <c r="O54" s="64">
        <v>0</v>
      </c>
      <c r="P54" s="64">
        <v>0</v>
      </c>
      <c r="Q54" s="64">
        <v>406.66666800000002</v>
      </c>
      <c r="R54" s="64">
        <v>1</v>
      </c>
      <c r="S54" s="64">
        <v>0</v>
      </c>
      <c r="T54" s="64">
        <v>0</v>
      </c>
      <c r="U54" s="64">
        <v>0</v>
      </c>
      <c r="V54" s="64">
        <v>0</v>
      </c>
      <c r="W54" s="64">
        <v>67</v>
      </c>
      <c r="X54" s="64">
        <v>0</v>
      </c>
      <c r="Y54" s="35">
        <f t="shared" si="5"/>
        <v>474.66666800000002</v>
      </c>
    </row>
    <row r="55" spans="1:25" x14ac:dyDescent="0.25">
      <c r="A55" s="11">
        <v>356</v>
      </c>
      <c r="B55" s="12" t="s">
        <v>56</v>
      </c>
      <c r="C55" s="12">
        <v>194</v>
      </c>
      <c r="D55" s="12">
        <v>7</v>
      </c>
      <c r="E55" s="12">
        <v>1259.766666</v>
      </c>
      <c r="F55" s="12">
        <v>1</v>
      </c>
      <c r="G55" s="12">
        <v>0</v>
      </c>
      <c r="H55" s="12">
        <v>0</v>
      </c>
      <c r="I55" s="12">
        <v>0</v>
      </c>
      <c r="J55" s="12">
        <v>0</v>
      </c>
      <c r="K55" s="12">
        <v>216.8</v>
      </c>
      <c r="L55" s="12">
        <v>0</v>
      </c>
      <c r="M55" s="22">
        <f t="shared" si="3"/>
        <v>1678.5666659999999</v>
      </c>
      <c r="N55" s="22">
        <f t="shared" si="4"/>
        <v>201</v>
      </c>
      <c r="O55" s="64">
        <v>89.4</v>
      </c>
      <c r="P55" s="64">
        <v>3</v>
      </c>
      <c r="Q55" s="64">
        <v>407.593999</v>
      </c>
      <c r="R55" s="64">
        <v>0</v>
      </c>
      <c r="S55" s="64">
        <v>0</v>
      </c>
      <c r="T55" s="64">
        <v>0</v>
      </c>
      <c r="U55" s="64">
        <v>0</v>
      </c>
      <c r="V55" s="64">
        <v>0</v>
      </c>
      <c r="W55" s="64">
        <v>78.866667000000007</v>
      </c>
      <c r="X55" s="64">
        <v>0</v>
      </c>
      <c r="Y55" s="35">
        <f t="shared" si="5"/>
        <v>578.86066600000004</v>
      </c>
    </row>
    <row r="56" spans="1:25" x14ac:dyDescent="0.25">
      <c r="A56" s="11">
        <v>357</v>
      </c>
      <c r="B56" s="12" t="s">
        <v>57</v>
      </c>
      <c r="C56" s="12">
        <v>0</v>
      </c>
      <c r="D56" s="12">
        <v>0</v>
      </c>
      <c r="E56" s="12">
        <v>752</v>
      </c>
      <c r="F56" s="12">
        <v>0</v>
      </c>
      <c r="G56" s="12">
        <v>0</v>
      </c>
      <c r="H56" s="12">
        <v>0</v>
      </c>
      <c r="I56" s="12">
        <v>0</v>
      </c>
      <c r="J56" s="12">
        <v>0</v>
      </c>
      <c r="K56" s="12">
        <v>644.86666700000001</v>
      </c>
      <c r="L56" s="12">
        <v>0</v>
      </c>
      <c r="M56" s="22">
        <f t="shared" si="3"/>
        <v>1396.866667</v>
      </c>
      <c r="N56" s="22">
        <f t="shared" si="4"/>
        <v>0</v>
      </c>
      <c r="O56" s="64">
        <v>0</v>
      </c>
      <c r="P56" s="64">
        <v>0</v>
      </c>
      <c r="Q56" s="64">
        <v>303.8</v>
      </c>
      <c r="R56" s="64">
        <v>0</v>
      </c>
      <c r="S56" s="64">
        <v>0</v>
      </c>
      <c r="T56" s="64">
        <v>0</v>
      </c>
      <c r="U56" s="64">
        <v>0</v>
      </c>
      <c r="V56" s="64">
        <v>0</v>
      </c>
      <c r="W56" s="64">
        <v>208</v>
      </c>
      <c r="X56" s="64">
        <v>0</v>
      </c>
      <c r="Y56" s="35">
        <f t="shared" si="5"/>
        <v>511.8</v>
      </c>
    </row>
    <row r="57" spans="1:25" x14ac:dyDescent="0.25">
      <c r="A57" s="11">
        <v>358</v>
      </c>
      <c r="B57" s="12" t="s">
        <v>58</v>
      </c>
      <c r="C57" s="12">
        <v>0</v>
      </c>
      <c r="D57" s="12">
        <v>0</v>
      </c>
      <c r="E57" s="12">
        <v>1207.4000000000001</v>
      </c>
      <c r="F57" s="12">
        <v>4</v>
      </c>
      <c r="G57" s="12">
        <v>0</v>
      </c>
      <c r="H57" s="12">
        <v>0</v>
      </c>
      <c r="I57" s="12">
        <v>0</v>
      </c>
      <c r="J57" s="12">
        <v>0</v>
      </c>
      <c r="K57" s="12">
        <v>292</v>
      </c>
      <c r="L57" s="12">
        <v>0</v>
      </c>
      <c r="M57" s="22">
        <f t="shared" si="3"/>
        <v>1503.4</v>
      </c>
      <c r="N57" s="22">
        <f t="shared" si="4"/>
        <v>0</v>
      </c>
      <c r="O57" s="64">
        <v>0</v>
      </c>
      <c r="P57" s="64">
        <v>0</v>
      </c>
      <c r="Q57" s="64">
        <v>566.90000199999997</v>
      </c>
      <c r="R57" s="64">
        <v>1.8</v>
      </c>
      <c r="S57" s="64">
        <v>0</v>
      </c>
      <c r="T57" s="64">
        <v>0</v>
      </c>
      <c r="U57" s="64">
        <v>0</v>
      </c>
      <c r="V57" s="64">
        <v>0</v>
      </c>
      <c r="W57" s="64">
        <v>125.2</v>
      </c>
      <c r="X57" s="64">
        <v>0</v>
      </c>
      <c r="Y57" s="35">
        <f t="shared" si="5"/>
        <v>693.90000199999997</v>
      </c>
    </row>
    <row r="58" spans="1:25" x14ac:dyDescent="0.25">
      <c r="A58" s="11">
        <v>359</v>
      </c>
      <c r="B58" s="12" t="s">
        <v>59</v>
      </c>
      <c r="C58" s="12">
        <v>107</v>
      </c>
      <c r="D58" s="12">
        <v>1</v>
      </c>
      <c r="E58" s="12">
        <v>686.6</v>
      </c>
      <c r="F58" s="12">
        <v>0</v>
      </c>
      <c r="G58" s="12">
        <v>0</v>
      </c>
      <c r="H58" s="12">
        <v>0</v>
      </c>
      <c r="I58" s="12">
        <v>0</v>
      </c>
      <c r="J58" s="12">
        <v>0</v>
      </c>
      <c r="K58" s="12">
        <v>348.83333399999998</v>
      </c>
      <c r="L58" s="12">
        <v>1</v>
      </c>
      <c r="M58" s="22">
        <f t="shared" si="3"/>
        <v>1144.4333340000001</v>
      </c>
      <c r="N58" s="22">
        <f t="shared" si="4"/>
        <v>108</v>
      </c>
      <c r="O58" s="64">
        <v>40.200000000000003</v>
      </c>
      <c r="P58" s="64">
        <v>0</v>
      </c>
      <c r="Q58" s="64">
        <v>269.93333200000001</v>
      </c>
      <c r="R58" s="64">
        <v>0</v>
      </c>
      <c r="S58" s="64">
        <v>0</v>
      </c>
      <c r="T58" s="64">
        <v>0</v>
      </c>
      <c r="U58" s="64">
        <v>0</v>
      </c>
      <c r="V58" s="64">
        <v>0</v>
      </c>
      <c r="W58" s="64">
        <v>137.29999799999999</v>
      </c>
      <c r="X58" s="64">
        <v>0.7</v>
      </c>
      <c r="Y58" s="35">
        <f t="shared" si="5"/>
        <v>448.13332999999994</v>
      </c>
    </row>
    <row r="59" spans="1:25" x14ac:dyDescent="0.25">
      <c r="A59" s="11">
        <v>370</v>
      </c>
      <c r="B59" s="12" t="s">
        <v>60</v>
      </c>
      <c r="C59" s="12">
        <v>0</v>
      </c>
      <c r="D59" s="12">
        <v>0</v>
      </c>
      <c r="E59" s="12">
        <v>461.86666700000001</v>
      </c>
      <c r="F59" s="12">
        <v>0</v>
      </c>
      <c r="G59" s="12">
        <v>0</v>
      </c>
      <c r="H59" s="12">
        <v>0</v>
      </c>
      <c r="I59" s="12">
        <v>0</v>
      </c>
      <c r="J59" s="12">
        <v>0</v>
      </c>
      <c r="K59" s="12">
        <v>851.4</v>
      </c>
      <c r="L59" s="12">
        <v>1</v>
      </c>
      <c r="M59" s="22">
        <f t="shared" si="3"/>
        <v>1314.2666669999999</v>
      </c>
      <c r="N59" s="22">
        <f t="shared" si="4"/>
        <v>0</v>
      </c>
      <c r="O59" s="64">
        <v>0</v>
      </c>
      <c r="P59" s="64">
        <v>0</v>
      </c>
      <c r="Q59" s="64">
        <v>102.63333299999999</v>
      </c>
      <c r="R59" s="64">
        <v>0</v>
      </c>
      <c r="S59" s="64">
        <v>0</v>
      </c>
      <c r="T59" s="64">
        <v>0</v>
      </c>
      <c r="U59" s="64">
        <v>0</v>
      </c>
      <c r="V59" s="64">
        <v>0</v>
      </c>
      <c r="W59" s="64">
        <v>148.25</v>
      </c>
      <c r="X59" s="64">
        <v>0</v>
      </c>
      <c r="Y59" s="35">
        <f t="shared" si="5"/>
        <v>250.88333299999999</v>
      </c>
    </row>
    <row r="60" spans="1:25" x14ac:dyDescent="0.25">
      <c r="A60" s="11">
        <v>371</v>
      </c>
      <c r="B60" s="12" t="s">
        <v>61</v>
      </c>
      <c r="C60" s="12">
        <v>0</v>
      </c>
      <c r="D60" s="12">
        <v>0</v>
      </c>
      <c r="E60" s="12">
        <v>716.4</v>
      </c>
      <c r="F60" s="12">
        <v>0</v>
      </c>
      <c r="G60" s="12">
        <v>0</v>
      </c>
      <c r="H60" s="12">
        <v>0</v>
      </c>
      <c r="I60" s="12">
        <v>0</v>
      </c>
      <c r="J60" s="12">
        <v>0</v>
      </c>
      <c r="K60" s="12">
        <v>1454.3613330000001</v>
      </c>
      <c r="L60" s="12">
        <v>29</v>
      </c>
      <c r="M60" s="22">
        <f t="shared" si="3"/>
        <v>2199.7613329999999</v>
      </c>
      <c r="N60" s="22">
        <f t="shared" si="4"/>
        <v>0</v>
      </c>
      <c r="O60" s="64">
        <v>0</v>
      </c>
      <c r="P60" s="64">
        <v>0</v>
      </c>
      <c r="Q60" s="64">
        <v>145.16666599999999</v>
      </c>
      <c r="R60" s="64">
        <v>0</v>
      </c>
      <c r="S60" s="64">
        <v>0</v>
      </c>
      <c r="T60" s="64">
        <v>0</v>
      </c>
      <c r="U60" s="64">
        <v>0</v>
      </c>
      <c r="V60" s="64">
        <v>0</v>
      </c>
      <c r="W60" s="64">
        <v>336.00000199999999</v>
      </c>
      <c r="X60" s="64">
        <v>3</v>
      </c>
      <c r="Y60" s="35">
        <f t="shared" si="5"/>
        <v>484.16666799999996</v>
      </c>
    </row>
    <row r="61" spans="1:25" x14ac:dyDescent="0.25">
      <c r="A61" s="11">
        <v>372</v>
      </c>
      <c r="B61" s="12" t="s">
        <v>62</v>
      </c>
      <c r="C61" s="12">
        <v>233</v>
      </c>
      <c r="D61" s="12">
        <v>0</v>
      </c>
      <c r="E61" s="12">
        <v>293.89999999999998</v>
      </c>
      <c r="F61" s="12">
        <v>3</v>
      </c>
      <c r="G61" s="12">
        <v>0</v>
      </c>
      <c r="H61" s="12">
        <v>0</v>
      </c>
      <c r="I61" s="12">
        <v>0</v>
      </c>
      <c r="J61" s="12">
        <v>0</v>
      </c>
      <c r="K61" s="12">
        <v>1390.7666670000001</v>
      </c>
      <c r="L61" s="12">
        <v>7</v>
      </c>
      <c r="M61" s="22">
        <f t="shared" si="3"/>
        <v>1927.666667</v>
      </c>
      <c r="N61" s="22">
        <f t="shared" si="4"/>
        <v>233</v>
      </c>
      <c r="O61" s="64">
        <v>66.333332999999996</v>
      </c>
      <c r="P61" s="64">
        <v>0</v>
      </c>
      <c r="Q61" s="64">
        <v>92.95</v>
      </c>
      <c r="R61" s="64">
        <v>1</v>
      </c>
      <c r="S61" s="64">
        <v>0</v>
      </c>
      <c r="T61" s="64">
        <v>0</v>
      </c>
      <c r="U61" s="64">
        <v>0</v>
      </c>
      <c r="V61" s="64">
        <v>0</v>
      </c>
      <c r="W61" s="64">
        <v>430.92199900000003</v>
      </c>
      <c r="X61" s="64">
        <v>0</v>
      </c>
      <c r="Y61" s="35">
        <f t="shared" si="5"/>
        <v>591.205332</v>
      </c>
    </row>
    <row r="62" spans="1:25" x14ac:dyDescent="0.25">
      <c r="A62" s="11">
        <v>373</v>
      </c>
      <c r="B62" s="12" t="s">
        <v>63</v>
      </c>
      <c r="C62" s="12">
        <v>105.6</v>
      </c>
      <c r="D62" s="12">
        <v>2</v>
      </c>
      <c r="E62" s="12">
        <v>984.49999700000001</v>
      </c>
      <c r="F62" s="12">
        <v>14.6</v>
      </c>
      <c r="G62" s="12">
        <v>0</v>
      </c>
      <c r="H62" s="12">
        <v>0</v>
      </c>
      <c r="I62" s="12">
        <v>0</v>
      </c>
      <c r="J62" s="12">
        <v>0</v>
      </c>
      <c r="K62" s="12">
        <v>1486.9</v>
      </c>
      <c r="L62" s="12">
        <v>15.5</v>
      </c>
      <c r="M62" s="22">
        <f t="shared" si="3"/>
        <v>2609.0999970000003</v>
      </c>
      <c r="N62" s="22">
        <f t="shared" si="4"/>
        <v>107.6</v>
      </c>
      <c r="O62" s="64">
        <v>27.8</v>
      </c>
      <c r="P62" s="64">
        <v>1</v>
      </c>
      <c r="Q62" s="64">
        <v>249.20000899999999</v>
      </c>
      <c r="R62" s="64">
        <v>6</v>
      </c>
      <c r="S62" s="64">
        <v>0</v>
      </c>
      <c r="T62" s="64">
        <v>0</v>
      </c>
      <c r="U62" s="64">
        <v>0</v>
      </c>
      <c r="V62" s="64">
        <v>0</v>
      </c>
      <c r="W62" s="64">
        <v>201.39999900000001</v>
      </c>
      <c r="X62" s="64">
        <v>0.5</v>
      </c>
      <c r="Y62" s="35">
        <f t="shared" si="5"/>
        <v>485.90000799999996</v>
      </c>
    </row>
    <row r="63" spans="1:25" x14ac:dyDescent="0.25">
      <c r="A63" s="11">
        <v>380</v>
      </c>
      <c r="B63" s="12" t="s">
        <v>64</v>
      </c>
      <c r="C63" s="12">
        <v>399</v>
      </c>
      <c r="D63" s="12">
        <v>33</v>
      </c>
      <c r="E63" s="12">
        <v>1472.6220000000001</v>
      </c>
      <c r="F63" s="12">
        <v>6</v>
      </c>
      <c r="G63" s="12">
        <v>0</v>
      </c>
      <c r="H63" s="12">
        <v>0</v>
      </c>
      <c r="I63" s="12">
        <v>0</v>
      </c>
      <c r="J63" s="12">
        <v>0</v>
      </c>
      <c r="K63" s="12">
        <v>2163.6166659999999</v>
      </c>
      <c r="L63" s="12">
        <v>5</v>
      </c>
      <c r="M63" s="22">
        <f t="shared" si="3"/>
        <v>4079.2386660000002</v>
      </c>
      <c r="N63" s="22">
        <f t="shared" si="4"/>
        <v>432</v>
      </c>
      <c r="O63" s="64">
        <v>97</v>
      </c>
      <c r="P63" s="64">
        <v>2.6</v>
      </c>
      <c r="Q63" s="64">
        <v>327.388665</v>
      </c>
      <c r="R63" s="64">
        <v>4</v>
      </c>
      <c r="S63" s="64">
        <v>0</v>
      </c>
      <c r="T63" s="64">
        <v>0</v>
      </c>
      <c r="U63" s="64">
        <v>0</v>
      </c>
      <c r="V63" s="64">
        <v>0</v>
      </c>
      <c r="W63" s="64">
        <v>335.71666599999998</v>
      </c>
      <c r="X63" s="64">
        <v>0</v>
      </c>
      <c r="Y63" s="35">
        <f t="shared" si="5"/>
        <v>766.70533099999989</v>
      </c>
    </row>
    <row r="64" spans="1:25" x14ac:dyDescent="0.25">
      <c r="A64" s="11">
        <v>381</v>
      </c>
      <c r="B64" s="12" t="s">
        <v>65</v>
      </c>
      <c r="C64" s="12">
        <v>0</v>
      </c>
      <c r="D64" s="12">
        <v>0</v>
      </c>
      <c r="E64" s="12">
        <v>483.63333299999999</v>
      </c>
      <c r="F64" s="12">
        <v>1</v>
      </c>
      <c r="G64" s="12">
        <v>0</v>
      </c>
      <c r="H64" s="12">
        <v>0</v>
      </c>
      <c r="I64" s="12">
        <v>0</v>
      </c>
      <c r="J64" s="12">
        <v>0</v>
      </c>
      <c r="K64" s="12">
        <v>421.46666699999997</v>
      </c>
      <c r="L64" s="12">
        <v>1</v>
      </c>
      <c r="M64" s="22">
        <f t="shared" si="3"/>
        <v>907.09999999999991</v>
      </c>
      <c r="N64" s="22">
        <f t="shared" si="4"/>
        <v>0</v>
      </c>
      <c r="O64" s="64">
        <v>0</v>
      </c>
      <c r="P64" s="64">
        <v>0</v>
      </c>
      <c r="Q64" s="64">
        <v>134.566667</v>
      </c>
      <c r="R64" s="64">
        <v>0</v>
      </c>
      <c r="S64" s="64">
        <v>0</v>
      </c>
      <c r="T64" s="64">
        <v>0</v>
      </c>
      <c r="U64" s="64">
        <v>0</v>
      </c>
      <c r="V64" s="64">
        <v>0</v>
      </c>
      <c r="W64" s="64">
        <v>120.333333</v>
      </c>
      <c r="X64" s="64">
        <v>0</v>
      </c>
      <c r="Y64" s="35">
        <f t="shared" si="5"/>
        <v>254.89999999999998</v>
      </c>
    </row>
    <row r="65" spans="1:25" x14ac:dyDescent="0.25">
      <c r="A65" s="11">
        <v>382</v>
      </c>
      <c r="B65" s="12" t="s">
        <v>66</v>
      </c>
      <c r="C65" s="12">
        <v>41</v>
      </c>
      <c r="D65" s="12">
        <v>3</v>
      </c>
      <c r="E65" s="12">
        <v>1123.9333320000001</v>
      </c>
      <c r="F65" s="12">
        <v>8</v>
      </c>
      <c r="G65" s="12">
        <v>0</v>
      </c>
      <c r="H65" s="12">
        <v>0</v>
      </c>
      <c r="I65" s="12">
        <v>0</v>
      </c>
      <c r="J65" s="12">
        <v>0</v>
      </c>
      <c r="K65" s="12">
        <v>435.40000099999997</v>
      </c>
      <c r="L65" s="12">
        <v>2</v>
      </c>
      <c r="M65" s="22">
        <f t="shared" si="3"/>
        <v>1613.333333</v>
      </c>
      <c r="N65" s="22">
        <f t="shared" si="4"/>
        <v>44</v>
      </c>
      <c r="O65" s="64">
        <v>11</v>
      </c>
      <c r="P65" s="64">
        <v>1</v>
      </c>
      <c r="Q65" s="64">
        <v>219.88333499999999</v>
      </c>
      <c r="R65" s="64">
        <v>1</v>
      </c>
      <c r="S65" s="64">
        <v>0</v>
      </c>
      <c r="T65" s="64">
        <v>0</v>
      </c>
      <c r="U65" s="64">
        <v>0</v>
      </c>
      <c r="V65" s="64">
        <v>0</v>
      </c>
      <c r="W65" s="64">
        <v>52.5</v>
      </c>
      <c r="X65" s="64">
        <v>0</v>
      </c>
      <c r="Y65" s="35">
        <f t="shared" si="5"/>
        <v>285.38333499999999</v>
      </c>
    </row>
    <row r="66" spans="1:25" x14ac:dyDescent="0.25">
      <c r="A66" s="11">
        <v>383</v>
      </c>
      <c r="B66" s="12" t="s">
        <v>67</v>
      </c>
      <c r="C66" s="12">
        <v>0</v>
      </c>
      <c r="D66" s="12">
        <v>0</v>
      </c>
      <c r="E66" s="12">
        <v>3267.1</v>
      </c>
      <c r="F66" s="12">
        <v>23</v>
      </c>
      <c r="G66" s="12">
        <v>0</v>
      </c>
      <c r="H66" s="12">
        <v>0</v>
      </c>
      <c r="I66" s="12">
        <v>0</v>
      </c>
      <c r="J66" s="12">
        <v>0</v>
      </c>
      <c r="K66" s="12">
        <v>1177.866667</v>
      </c>
      <c r="L66" s="12">
        <v>8</v>
      </c>
      <c r="M66" s="22">
        <f t="shared" si="3"/>
        <v>4475.9666669999997</v>
      </c>
      <c r="N66" s="22">
        <f t="shared" si="4"/>
        <v>0</v>
      </c>
      <c r="O66" s="64">
        <v>0</v>
      </c>
      <c r="P66" s="64">
        <v>0</v>
      </c>
      <c r="Q66" s="64">
        <v>804.6</v>
      </c>
      <c r="R66" s="64">
        <v>8.9333329999999993</v>
      </c>
      <c r="S66" s="64">
        <v>0</v>
      </c>
      <c r="T66" s="64">
        <v>0</v>
      </c>
      <c r="U66" s="64">
        <v>0</v>
      </c>
      <c r="V66" s="64">
        <v>0</v>
      </c>
      <c r="W66" s="64">
        <v>255.199994</v>
      </c>
      <c r="X66" s="64">
        <v>1.1333329999999999</v>
      </c>
      <c r="Y66" s="35">
        <f t="shared" si="5"/>
        <v>1069.8666599999999</v>
      </c>
    </row>
    <row r="67" spans="1:25" x14ac:dyDescent="0.25">
      <c r="A67" s="11">
        <v>384</v>
      </c>
      <c r="B67" s="12" t="s">
        <v>68</v>
      </c>
      <c r="C67" s="12">
        <v>134.19999999999999</v>
      </c>
      <c r="D67" s="12">
        <v>5.6</v>
      </c>
      <c r="E67" s="12">
        <v>1107.7666670000001</v>
      </c>
      <c r="F67" s="12">
        <v>2</v>
      </c>
      <c r="G67" s="12">
        <v>0</v>
      </c>
      <c r="H67" s="12">
        <v>0</v>
      </c>
      <c r="I67" s="12">
        <v>0</v>
      </c>
      <c r="J67" s="12">
        <v>0</v>
      </c>
      <c r="K67" s="12">
        <v>1323.2666670000001</v>
      </c>
      <c r="L67" s="12">
        <v>5</v>
      </c>
      <c r="M67" s="22">
        <f t="shared" si="3"/>
        <v>2577.8333339999999</v>
      </c>
      <c r="N67" s="22">
        <f t="shared" si="4"/>
        <v>139.79999999999998</v>
      </c>
      <c r="O67" s="64">
        <v>50.8</v>
      </c>
      <c r="P67" s="64">
        <v>4</v>
      </c>
      <c r="Q67" s="64">
        <v>158.77333100000001</v>
      </c>
      <c r="R67" s="64">
        <v>0</v>
      </c>
      <c r="S67" s="64">
        <v>0</v>
      </c>
      <c r="T67" s="64">
        <v>0</v>
      </c>
      <c r="U67" s="64">
        <v>0</v>
      </c>
      <c r="V67" s="64">
        <v>0</v>
      </c>
      <c r="W67" s="64">
        <v>273.72333400000002</v>
      </c>
      <c r="X67" s="64">
        <v>0</v>
      </c>
      <c r="Y67" s="35">
        <f t="shared" si="5"/>
        <v>487.29666500000002</v>
      </c>
    </row>
    <row r="68" spans="1:25" x14ac:dyDescent="0.25">
      <c r="A68" s="11">
        <v>390</v>
      </c>
      <c r="B68" s="12" t="s">
        <v>69</v>
      </c>
      <c r="C68" s="12">
        <v>38</v>
      </c>
      <c r="D68" s="12">
        <v>0</v>
      </c>
      <c r="E68" s="12">
        <v>911.6</v>
      </c>
      <c r="F68" s="12">
        <v>10</v>
      </c>
      <c r="G68" s="12">
        <v>0</v>
      </c>
      <c r="H68" s="12">
        <v>0</v>
      </c>
      <c r="I68" s="12">
        <v>0</v>
      </c>
      <c r="J68" s="12">
        <v>0</v>
      </c>
      <c r="K68" s="12">
        <v>113</v>
      </c>
      <c r="L68" s="12">
        <v>0</v>
      </c>
      <c r="M68" s="22">
        <f t="shared" si="3"/>
        <v>1072.5999999999999</v>
      </c>
      <c r="N68" s="22">
        <f t="shared" si="4"/>
        <v>38</v>
      </c>
      <c r="O68" s="64">
        <v>0</v>
      </c>
      <c r="P68" s="64">
        <v>0</v>
      </c>
      <c r="Q68" s="64">
        <v>302.44666699999999</v>
      </c>
      <c r="R68" s="64">
        <v>2</v>
      </c>
      <c r="S68" s="64">
        <v>0</v>
      </c>
      <c r="T68" s="64">
        <v>0</v>
      </c>
      <c r="U68" s="64">
        <v>0</v>
      </c>
      <c r="V68" s="64">
        <v>0</v>
      </c>
      <c r="W68" s="64">
        <v>27</v>
      </c>
      <c r="X68" s="64">
        <v>0</v>
      </c>
      <c r="Y68" s="35">
        <f t="shared" si="5"/>
        <v>331.44666699999999</v>
      </c>
    </row>
    <row r="69" spans="1:25" x14ac:dyDescent="0.25">
      <c r="A69" s="11">
        <v>391</v>
      </c>
      <c r="B69" s="12" t="s">
        <v>70</v>
      </c>
      <c r="C69" s="12">
        <v>156</v>
      </c>
      <c r="D69" s="12">
        <v>2</v>
      </c>
      <c r="E69" s="12">
        <v>815.3</v>
      </c>
      <c r="F69" s="12">
        <v>1</v>
      </c>
      <c r="G69" s="12">
        <v>0</v>
      </c>
      <c r="H69" s="12">
        <v>0</v>
      </c>
      <c r="I69" s="12">
        <v>0</v>
      </c>
      <c r="J69" s="12">
        <v>0</v>
      </c>
      <c r="K69" s="12">
        <v>737.6</v>
      </c>
      <c r="L69" s="12">
        <v>10</v>
      </c>
      <c r="M69" s="22">
        <f t="shared" ref="M69:M100" si="6">C69+D69+E69+F69+G69+H69+I69+J69+K69+L69</f>
        <v>1721.9</v>
      </c>
      <c r="N69" s="22">
        <f t="shared" ref="N69:N100" si="7">C69+D69</f>
        <v>158</v>
      </c>
      <c r="O69" s="64">
        <v>42</v>
      </c>
      <c r="P69" s="64">
        <v>0</v>
      </c>
      <c r="Q69" s="64">
        <v>177.9</v>
      </c>
      <c r="R69" s="64">
        <v>0</v>
      </c>
      <c r="S69" s="64">
        <v>0</v>
      </c>
      <c r="T69" s="64">
        <v>0</v>
      </c>
      <c r="U69" s="64">
        <v>0</v>
      </c>
      <c r="V69" s="64">
        <v>0</v>
      </c>
      <c r="W69" s="64">
        <v>157.800004</v>
      </c>
      <c r="X69" s="64">
        <v>2</v>
      </c>
      <c r="Y69" s="35">
        <f t="shared" ref="Y69:Y100" si="8">O69+P69+Q69+R69+S69+T69+U69+V69+W69+X69</f>
        <v>379.70000400000004</v>
      </c>
    </row>
    <row r="70" spans="1:25" x14ac:dyDescent="0.25">
      <c r="A70" s="11">
        <v>392</v>
      </c>
      <c r="B70" s="12" t="s">
        <v>71</v>
      </c>
      <c r="C70" s="12">
        <v>47</v>
      </c>
      <c r="D70" s="12">
        <v>0</v>
      </c>
      <c r="E70" s="12">
        <v>1183.5</v>
      </c>
      <c r="F70" s="12">
        <v>8</v>
      </c>
      <c r="G70" s="12">
        <v>0</v>
      </c>
      <c r="H70" s="12">
        <v>0</v>
      </c>
      <c r="I70" s="12">
        <v>0</v>
      </c>
      <c r="J70" s="12">
        <v>0</v>
      </c>
      <c r="K70" s="12">
        <v>177</v>
      </c>
      <c r="L70" s="12">
        <v>0</v>
      </c>
      <c r="M70" s="22">
        <f t="shared" si="6"/>
        <v>1415.5</v>
      </c>
      <c r="N70" s="22">
        <f t="shared" si="7"/>
        <v>47</v>
      </c>
      <c r="O70" s="64">
        <v>26.6</v>
      </c>
      <c r="P70" s="64">
        <v>0</v>
      </c>
      <c r="Q70" s="64">
        <v>223.80000100000001</v>
      </c>
      <c r="R70" s="64">
        <v>0</v>
      </c>
      <c r="S70" s="64">
        <v>0</v>
      </c>
      <c r="T70" s="64">
        <v>0</v>
      </c>
      <c r="U70" s="64">
        <v>0</v>
      </c>
      <c r="V70" s="64">
        <v>0</v>
      </c>
      <c r="W70" s="64">
        <v>49.2</v>
      </c>
      <c r="X70" s="64">
        <v>0</v>
      </c>
      <c r="Y70" s="35">
        <f t="shared" si="8"/>
        <v>299.60000100000002</v>
      </c>
    </row>
    <row r="71" spans="1:25" x14ac:dyDescent="0.25">
      <c r="A71" s="11">
        <v>393</v>
      </c>
      <c r="B71" s="12" t="s">
        <v>72</v>
      </c>
      <c r="C71" s="12">
        <v>172.5</v>
      </c>
      <c r="D71" s="12">
        <v>0</v>
      </c>
      <c r="E71" s="12">
        <v>594.4</v>
      </c>
      <c r="F71" s="12">
        <v>4</v>
      </c>
      <c r="G71" s="12">
        <v>0</v>
      </c>
      <c r="H71" s="12">
        <v>0</v>
      </c>
      <c r="I71" s="12">
        <v>0</v>
      </c>
      <c r="J71" s="12">
        <v>0</v>
      </c>
      <c r="K71" s="12">
        <v>282.5</v>
      </c>
      <c r="L71" s="12">
        <v>2</v>
      </c>
      <c r="M71" s="22">
        <f t="shared" si="6"/>
        <v>1055.4000000000001</v>
      </c>
      <c r="N71" s="22">
        <f t="shared" si="7"/>
        <v>172.5</v>
      </c>
      <c r="O71" s="64">
        <v>64</v>
      </c>
      <c r="P71" s="64">
        <v>0</v>
      </c>
      <c r="Q71" s="64">
        <v>146</v>
      </c>
      <c r="R71" s="64">
        <v>0</v>
      </c>
      <c r="S71" s="64">
        <v>0</v>
      </c>
      <c r="T71" s="64">
        <v>0</v>
      </c>
      <c r="U71" s="64">
        <v>0</v>
      </c>
      <c r="V71" s="64">
        <v>0</v>
      </c>
      <c r="W71" s="64">
        <v>110</v>
      </c>
      <c r="X71" s="64">
        <v>0</v>
      </c>
      <c r="Y71" s="35">
        <f t="shared" si="8"/>
        <v>320</v>
      </c>
    </row>
    <row r="72" spans="1:25" x14ac:dyDescent="0.25">
      <c r="A72" s="11">
        <v>394</v>
      </c>
      <c r="B72" s="12" t="s">
        <v>73</v>
      </c>
      <c r="C72" s="12">
        <v>396</v>
      </c>
      <c r="D72" s="12">
        <v>5</v>
      </c>
      <c r="E72" s="12">
        <v>780.3</v>
      </c>
      <c r="F72" s="12">
        <v>3</v>
      </c>
      <c r="G72" s="12">
        <v>0</v>
      </c>
      <c r="H72" s="12">
        <v>0</v>
      </c>
      <c r="I72" s="12">
        <v>0</v>
      </c>
      <c r="J72" s="12">
        <v>0</v>
      </c>
      <c r="K72" s="12">
        <v>1020</v>
      </c>
      <c r="L72" s="12">
        <v>5</v>
      </c>
      <c r="M72" s="22">
        <f t="shared" si="6"/>
        <v>2209.3000000000002</v>
      </c>
      <c r="N72" s="22">
        <f t="shared" si="7"/>
        <v>401</v>
      </c>
      <c r="O72" s="64">
        <v>178.2</v>
      </c>
      <c r="P72" s="64">
        <v>4</v>
      </c>
      <c r="Q72" s="64">
        <v>197.966667</v>
      </c>
      <c r="R72" s="64">
        <v>0</v>
      </c>
      <c r="S72" s="64">
        <v>0</v>
      </c>
      <c r="T72" s="64">
        <v>0</v>
      </c>
      <c r="U72" s="64">
        <v>0</v>
      </c>
      <c r="V72" s="64">
        <v>0</v>
      </c>
      <c r="W72" s="64">
        <v>368.13333299999999</v>
      </c>
      <c r="X72" s="64">
        <v>2</v>
      </c>
      <c r="Y72" s="35">
        <f t="shared" si="8"/>
        <v>750.3</v>
      </c>
    </row>
    <row r="73" spans="1:25" x14ac:dyDescent="0.25">
      <c r="A73" s="11">
        <v>800</v>
      </c>
      <c r="B73" s="12" t="s">
        <v>74</v>
      </c>
      <c r="C73" s="12">
        <v>0</v>
      </c>
      <c r="D73" s="12">
        <v>0</v>
      </c>
      <c r="E73" s="12">
        <v>56.2</v>
      </c>
      <c r="F73" s="12">
        <v>1</v>
      </c>
      <c r="G73" s="12">
        <v>0</v>
      </c>
      <c r="H73" s="12">
        <v>0</v>
      </c>
      <c r="I73" s="12">
        <v>0</v>
      </c>
      <c r="J73" s="12">
        <v>0</v>
      </c>
      <c r="K73" s="12">
        <v>265.26666599999999</v>
      </c>
      <c r="L73" s="12">
        <v>8.6999999999999993</v>
      </c>
      <c r="M73" s="22">
        <f t="shared" si="6"/>
        <v>331.16666599999996</v>
      </c>
      <c r="N73" s="22">
        <f t="shared" si="7"/>
        <v>0</v>
      </c>
      <c r="O73" s="64">
        <v>0</v>
      </c>
      <c r="P73" s="64">
        <v>0</v>
      </c>
      <c r="Q73" s="64">
        <v>13.4</v>
      </c>
      <c r="R73" s="64">
        <v>1</v>
      </c>
      <c r="S73" s="64">
        <v>0</v>
      </c>
      <c r="T73" s="64">
        <v>0</v>
      </c>
      <c r="U73" s="64">
        <v>0</v>
      </c>
      <c r="V73" s="64">
        <v>0</v>
      </c>
      <c r="W73" s="64">
        <v>65.066668000000007</v>
      </c>
      <c r="X73" s="64">
        <v>4.5999999999999996</v>
      </c>
      <c r="Y73" s="35">
        <f t="shared" si="8"/>
        <v>84.066668000000007</v>
      </c>
    </row>
    <row r="74" spans="1:25" x14ac:dyDescent="0.25">
      <c r="A74" s="11">
        <v>801</v>
      </c>
      <c r="B74" s="12" t="s">
        <v>180</v>
      </c>
      <c r="C74" s="12">
        <v>830.26666699999998</v>
      </c>
      <c r="D74" s="12">
        <v>26</v>
      </c>
      <c r="E74" s="12">
        <v>363.5</v>
      </c>
      <c r="F74" s="12">
        <v>5</v>
      </c>
      <c r="G74" s="12">
        <v>0</v>
      </c>
      <c r="H74" s="12">
        <v>0</v>
      </c>
      <c r="I74" s="12">
        <v>0</v>
      </c>
      <c r="J74" s="12">
        <v>0</v>
      </c>
      <c r="K74" s="12">
        <v>814.7</v>
      </c>
      <c r="L74" s="12">
        <v>14</v>
      </c>
      <c r="M74" s="22">
        <f t="shared" si="6"/>
        <v>2053.4666669999997</v>
      </c>
      <c r="N74" s="22">
        <f t="shared" si="7"/>
        <v>856.26666699999998</v>
      </c>
      <c r="O74" s="64">
        <v>248.33333300000001</v>
      </c>
      <c r="P74" s="64">
        <v>4</v>
      </c>
      <c r="Q74" s="64">
        <v>138.80000000000001</v>
      </c>
      <c r="R74" s="64">
        <v>3</v>
      </c>
      <c r="S74" s="64">
        <v>0</v>
      </c>
      <c r="T74" s="64">
        <v>0</v>
      </c>
      <c r="U74" s="64">
        <v>0</v>
      </c>
      <c r="V74" s="64">
        <v>0</v>
      </c>
      <c r="W74" s="64">
        <v>158.6</v>
      </c>
      <c r="X74" s="64">
        <v>1.4</v>
      </c>
      <c r="Y74" s="35">
        <f t="shared" si="8"/>
        <v>554.13333299999999</v>
      </c>
    </row>
    <row r="75" spans="1:25" x14ac:dyDescent="0.25">
      <c r="A75" s="11">
        <v>802</v>
      </c>
      <c r="B75" s="12" t="s">
        <v>76</v>
      </c>
      <c r="C75" s="12">
        <v>0</v>
      </c>
      <c r="D75" s="12">
        <v>0</v>
      </c>
      <c r="E75" s="12">
        <v>21.8</v>
      </c>
      <c r="F75" s="12">
        <v>0</v>
      </c>
      <c r="G75" s="12">
        <v>0</v>
      </c>
      <c r="H75" s="12">
        <v>0</v>
      </c>
      <c r="I75" s="12">
        <v>0</v>
      </c>
      <c r="J75" s="12">
        <v>0</v>
      </c>
      <c r="K75" s="12">
        <v>329.96666499999998</v>
      </c>
      <c r="L75" s="12">
        <v>7</v>
      </c>
      <c r="M75" s="22">
        <f t="shared" si="6"/>
        <v>358.76666499999999</v>
      </c>
      <c r="N75" s="22">
        <f t="shared" si="7"/>
        <v>0</v>
      </c>
      <c r="O75" s="64">
        <v>0</v>
      </c>
      <c r="P75" s="64">
        <v>0</v>
      </c>
      <c r="Q75" s="64">
        <v>5</v>
      </c>
      <c r="R75" s="64">
        <v>0</v>
      </c>
      <c r="S75" s="64">
        <v>0</v>
      </c>
      <c r="T75" s="64">
        <v>0</v>
      </c>
      <c r="U75" s="64">
        <v>0</v>
      </c>
      <c r="V75" s="64">
        <v>0</v>
      </c>
      <c r="W75" s="64">
        <v>112.21666500000001</v>
      </c>
      <c r="X75" s="64">
        <v>3.483333</v>
      </c>
      <c r="Y75" s="35">
        <f t="shared" si="8"/>
        <v>120.69999800000001</v>
      </c>
    </row>
    <row r="76" spans="1:25" x14ac:dyDescent="0.25">
      <c r="A76" s="11">
        <v>803</v>
      </c>
      <c r="B76" s="12" t="s">
        <v>77</v>
      </c>
      <c r="C76" s="12">
        <v>0</v>
      </c>
      <c r="D76" s="12">
        <v>0</v>
      </c>
      <c r="E76" s="12">
        <v>53.466665999999996</v>
      </c>
      <c r="F76" s="12">
        <v>0.4</v>
      </c>
      <c r="G76" s="12">
        <v>0</v>
      </c>
      <c r="H76" s="12">
        <v>0</v>
      </c>
      <c r="I76" s="12">
        <v>0</v>
      </c>
      <c r="J76" s="12">
        <v>0</v>
      </c>
      <c r="K76" s="12">
        <v>44.6</v>
      </c>
      <c r="L76" s="12">
        <v>1</v>
      </c>
      <c r="M76" s="22">
        <f t="shared" si="6"/>
        <v>99.466666000000004</v>
      </c>
      <c r="N76" s="22">
        <f t="shared" si="7"/>
        <v>0</v>
      </c>
      <c r="O76" s="64">
        <v>0</v>
      </c>
      <c r="P76" s="64">
        <v>0</v>
      </c>
      <c r="Q76" s="64">
        <v>9.7666679999999992</v>
      </c>
      <c r="R76" s="64">
        <v>0</v>
      </c>
      <c r="S76" s="64">
        <v>0</v>
      </c>
      <c r="T76" s="64">
        <v>0</v>
      </c>
      <c r="U76" s="64">
        <v>0</v>
      </c>
      <c r="V76" s="64">
        <v>0</v>
      </c>
      <c r="W76" s="64">
        <v>18.933333000000001</v>
      </c>
      <c r="X76" s="64">
        <v>1</v>
      </c>
      <c r="Y76" s="35">
        <f t="shared" si="8"/>
        <v>29.700001</v>
      </c>
    </row>
    <row r="77" spans="1:25" x14ac:dyDescent="0.25">
      <c r="A77" s="11">
        <v>805</v>
      </c>
      <c r="B77" s="12" t="s">
        <v>78</v>
      </c>
      <c r="C77" s="12">
        <v>0</v>
      </c>
      <c r="D77" s="12">
        <v>0</v>
      </c>
      <c r="E77" s="12">
        <v>349</v>
      </c>
      <c r="F77" s="12">
        <v>4</v>
      </c>
      <c r="G77" s="12">
        <v>0</v>
      </c>
      <c r="H77" s="12">
        <v>0</v>
      </c>
      <c r="I77" s="12">
        <v>0</v>
      </c>
      <c r="J77" s="12">
        <v>0</v>
      </c>
      <c r="K77" s="12">
        <v>523</v>
      </c>
      <c r="L77" s="12">
        <v>1</v>
      </c>
      <c r="M77" s="22">
        <f t="shared" si="6"/>
        <v>877</v>
      </c>
      <c r="N77" s="22">
        <f t="shared" si="7"/>
        <v>0</v>
      </c>
      <c r="O77" s="64">
        <v>0</v>
      </c>
      <c r="P77" s="64">
        <v>0</v>
      </c>
      <c r="Q77" s="64">
        <v>37.65</v>
      </c>
      <c r="R77" s="64">
        <v>0</v>
      </c>
      <c r="S77" s="64">
        <v>0</v>
      </c>
      <c r="T77" s="64">
        <v>0</v>
      </c>
      <c r="U77" s="64">
        <v>0</v>
      </c>
      <c r="V77" s="64">
        <v>0</v>
      </c>
      <c r="W77" s="64">
        <v>139</v>
      </c>
      <c r="X77" s="64">
        <v>0</v>
      </c>
      <c r="Y77" s="35">
        <f t="shared" si="8"/>
        <v>176.65</v>
      </c>
    </row>
    <row r="78" spans="1:25" x14ac:dyDescent="0.25">
      <c r="A78" s="11">
        <v>806</v>
      </c>
      <c r="B78" s="12" t="s">
        <v>79</v>
      </c>
      <c r="C78" s="12">
        <v>0</v>
      </c>
      <c r="D78" s="12">
        <v>0</v>
      </c>
      <c r="E78" s="12">
        <v>366</v>
      </c>
      <c r="F78" s="12">
        <v>0</v>
      </c>
      <c r="G78" s="12">
        <v>0</v>
      </c>
      <c r="H78" s="12">
        <v>0</v>
      </c>
      <c r="I78" s="12">
        <v>0</v>
      </c>
      <c r="J78" s="12">
        <v>0</v>
      </c>
      <c r="K78" s="12">
        <v>1116</v>
      </c>
      <c r="L78" s="12">
        <v>0</v>
      </c>
      <c r="M78" s="22">
        <f t="shared" si="6"/>
        <v>1482</v>
      </c>
      <c r="N78" s="22">
        <f t="shared" si="7"/>
        <v>0</v>
      </c>
      <c r="O78" s="64">
        <v>0</v>
      </c>
      <c r="P78" s="64">
        <v>0</v>
      </c>
      <c r="Q78" s="64">
        <v>20</v>
      </c>
      <c r="R78" s="64">
        <v>0</v>
      </c>
      <c r="S78" s="64">
        <v>0</v>
      </c>
      <c r="T78" s="64">
        <v>0</v>
      </c>
      <c r="U78" s="64">
        <v>0</v>
      </c>
      <c r="V78" s="64">
        <v>0</v>
      </c>
      <c r="W78" s="64">
        <v>184</v>
      </c>
      <c r="X78" s="64">
        <v>0</v>
      </c>
      <c r="Y78" s="35">
        <f t="shared" si="8"/>
        <v>204</v>
      </c>
    </row>
    <row r="79" spans="1:25" x14ac:dyDescent="0.25">
      <c r="A79" s="11">
        <v>807</v>
      </c>
      <c r="B79" s="12" t="s">
        <v>80</v>
      </c>
      <c r="C79" s="12">
        <v>0</v>
      </c>
      <c r="D79" s="12">
        <v>0</v>
      </c>
      <c r="E79" s="12">
        <v>237</v>
      </c>
      <c r="F79" s="12">
        <v>0</v>
      </c>
      <c r="G79" s="12">
        <v>0</v>
      </c>
      <c r="H79" s="12">
        <v>0</v>
      </c>
      <c r="I79" s="12">
        <v>0</v>
      </c>
      <c r="J79" s="12">
        <v>0</v>
      </c>
      <c r="K79" s="12">
        <v>959</v>
      </c>
      <c r="L79" s="12">
        <v>1</v>
      </c>
      <c r="M79" s="22">
        <f t="shared" si="6"/>
        <v>1197</v>
      </c>
      <c r="N79" s="22">
        <f t="shared" si="7"/>
        <v>0</v>
      </c>
      <c r="O79" s="64">
        <v>0</v>
      </c>
      <c r="P79" s="64">
        <v>0</v>
      </c>
      <c r="Q79" s="64">
        <v>19</v>
      </c>
      <c r="R79" s="64">
        <v>0</v>
      </c>
      <c r="S79" s="64">
        <v>0</v>
      </c>
      <c r="T79" s="64">
        <v>0</v>
      </c>
      <c r="U79" s="64">
        <v>0</v>
      </c>
      <c r="V79" s="64">
        <v>0</v>
      </c>
      <c r="W79" s="64">
        <v>110.533333</v>
      </c>
      <c r="X79" s="64">
        <v>0</v>
      </c>
      <c r="Y79" s="35">
        <f t="shared" si="8"/>
        <v>129.533333</v>
      </c>
    </row>
    <row r="80" spans="1:25" x14ac:dyDescent="0.25">
      <c r="A80" s="11">
        <v>808</v>
      </c>
      <c r="B80" s="12" t="s">
        <v>81</v>
      </c>
      <c r="C80" s="12">
        <v>0</v>
      </c>
      <c r="D80" s="12">
        <v>0</v>
      </c>
      <c r="E80" s="12">
        <v>655</v>
      </c>
      <c r="F80" s="12">
        <v>0</v>
      </c>
      <c r="G80" s="12">
        <v>0</v>
      </c>
      <c r="H80" s="12">
        <v>0</v>
      </c>
      <c r="I80" s="12">
        <v>0</v>
      </c>
      <c r="J80" s="12">
        <v>0</v>
      </c>
      <c r="K80" s="12">
        <v>1005</v>
      </c>
      <c r="L80" s="12">
        <v>2</v>
      </c>
      <c r="M80" s="22">
        <f t="shared" si="6"/>
        <v>1662</v>
      </c>
      <c r="N80" s="22">
        <f t="shared" si="7"/>
        <v>0</v>
      </c>
      <c r="O80" s="64">
        <v>0</v>
      </c>
      <c r="P80" s="64">
        <v>0</v>
      </c>
      <c r="Q80" s="64">
        <v>102.533334</v>
      </c>
      <c r="R80" s="64">
        <v>0</v>
      </c>
      <c r="S80" s="64">
        <v>0</v>
      </c>
      <c r="T80" s="64">
        <v>0</v>
      </c>
      <c r="U80" s="64">
        <v>0</v>
      </c>
      <c r="V80" s="64">
        <v>0</v>
      </c>
      <c r="W80" s="64">
        <v>280.14999999999998</v>
      </c>
      <c r="X80" s="64">
        <v>0</v>
      </c>
      <c r="Y80" s="35">
        <f t="shared" si="8"/>
        <v>382.68333399999995</v>
      </c>
    </row>
    <row r="81" spans="1:25" x14ac:dyDescent="0.25">
      <c r="A81" s="11">
        <v>810</v>
      </c>
      <c r="B81" s="12" t="s">
        <v>181</v>
      </c>
      <c r="C81" s="12">
        <v>73.8</v>
      </c>
      <c r="D81" s="12">
        <v>0</v>
      </c>
      <c r="E81" s="12">
        <v>40.9</v>
      </c>
      <c r="F81" s="12">
        <v>0</v>
      </c>
      <c r="G81" s="12">
        <v>0</v>
      </c>
      <c r="H81" s="12">
        <v>0</v>
      </c>
      <c r="I81" s="12">
        <v>0</v>
      </c>
      <c r="J81" s="12">
        <v>0</v>
      </c>
      <c r="K81" s="12">
        <v>1569.133333</v>
      </c>
      <c r="L81" s="12">
        <v>5</v>
      </c>
      <c r="M81" s="22">
        <f t="shared" si="6"/>
        <v>1688.833333</v>
      </c>
      <c r="N81" s="22">
        <f t="shared" si="7"/>
        <v>73.8</v>
      </c>
      <c r="O81" s="64">
        <v>9.6</v>
      </c>
      <c r="P81" s="64">
        <v>0</v>
      </c>
      <c r="Q81" s="64">
        <v>0</v>
      </c>
      <c r="R81" s="64">
        <v>0</v>
      </c>
      <c r="S81" s="64">
        <v>0</v>
      </c>
      <c r="T81" s="64">
        <v>0</v>
      </c>
      <c r="U81" s="64">
        <v>0</v>
      </c>
      <c r="V81" s="64">
        <v>0</v>
      </c>
      <c r="W81" s="64">
        <v>277.39999999999998</v>
      </c>
      <c r="X81" s="64">
        <v>0</v>
      </c>
      <c r="Y81" s="35">
        <f t="shared" si="8"/>
        <v>287</v>
      </c>
    </row>
    <row r="82" spans="1:25" x14ac:dyDescent="0.25">
      <c r="A82" s="11">
        <v>811</v>
      </c>
      <c r="B82" s="12" t="s">
        <v>83</v>
      </c>
      <c r="C82" s="12">
        <v>190.4</v>
      </c>
      <c r="D82" s="12">
        <v>3</v>
      </c>
      <c r="E82" s="12">
        <v>699.16666699999996</v>
      </c>
      <c r="F82" s="12">
        <v>1</v>
      </c>
      <c r="G82" s="12">
        <v>0</v>
      </c>
      <c r="H82" s="12">
        <v>0</v>
      </c>
      <c r="I82" s="12">
        <v>0</v>
      </c>
      <c r="J82" s="12">
        <v>0</v>
      </c>
      <c r="K82" s="12">
        <v>199.10000099999999</v>
      </c>
      <c r="L82" s="12">
        <v>0</v>
      </c>
      <c r="M82" s="22">
        <f t="shared" si="6"/>
        <v>1092.6666679999998</v>
      </c>
      <c r="N82" s="22">
        <f t="shared" si="7"/>
        <v>193.4</v>
      </c>
      <c r="O82" s="64">
        <v>95.416666000000006</v>
      </c>
      <c r="P82" s="64">
        <v>1</v>
      </c>
      <c r="Q82" s="64">
        <v>176.316666</v>
      </c>
      <c r="R82" s="64">
        <v>1</v>
      </c>
      <c r="S82" s="64">
        <v>0</v>
      </c>
      <c r="T82" s="64">
        <v>0</v>
      </c>
      <c r="U82" s="64">
        <v>0</v>
      </c>
      <c r="V82" s="64">
        <v>0</v>
      </c>
      <c r="W82" s="64">
        <v>59.099998999999997</v>
      </c>
      <c r="X82" s="64">
        <v>0</v>
      </c>
      <c r="Y82" s="35">
        <f t="shared" si="8"/>
        <v>332.83333100000004</v>
      </c>
    </row>
    <row r="83" spans="1:25" x14ac:dyDescent="0.25">
      <c r="A83" s="11">
        <v>812</v>
      </c>
      <c r="B83" s="12" t="s">
        <v>84</v>
      </c>
      <c r="C83" s="12">
        <v>78</v>
      </c>
      <c r="D83" s="12">
        <v>0</v>
      </c>
      <c r="E83" s="12">
        <v>112</v>
      </c>
      <c r="F83" s="12">
        <v>2</v>
      </c>
      <c r="G83" s="12">
        <v>0</v>
      </c>
      <c r="H83" s="12">
        <v>0</v>
      </c>
      <c r="I83" s="12">
        <v>0</v>
      </c>
      <c r="J83" s="12">
        <v>0</v>
      </c>
      <c r="K83" s="12">
        <v>596.53400099999999</v>
      </c>
      <c r="L83" s="12">
        <v>4</v>
      </c>
      <c r="M83" s="22">
        <f t="shared" si="6"/>
        <v>792.53400099999999</v>
      </c>
      <c r="N83" s="22">
        <f t="shared" si="7"/>
        <v>78</v>
      </c>
      <c r="O83" s="64">
        <v>22.809332999999999</v>
      </c>
      <c r="P83" s="64">
        <v>0</v>
      </c>
      <c r="Q83" s="64">
        <v>14.4</v>
      </c>
      <c r="R83" s="64">
        <v>1</v>
      </c>
      <c r="S83" s="64">
        <v>0</v>
      </c>
      <c r="T83" s="64">
        <v>0</v>
      </c>
      <c r="U83" s="64">
        <v>0</v>
      </c>
      <c r="V83" s="64">
        <v>0</v>
      </c>
      <c r="W83" s="64">
        <v>167.48333299999999</v>
      </c>
      <c r="X83" s="64">
        <v>1</v>
      </c>
      <c r="Y83" s="35">
        <f t="shared" si="8"/>
        <v>206.69266599999997</v>
      </c>
    </row>
    <row r="84" spans="1:25" x14ac:dyDescent="0.25">
      <c r="A84" s="11">
        <v>813</v>
      </c>
      <c r="B84" s="12" t="s">
        <v>85</v>
      </c>
      <c r="C84" s="12">
        <v>0</v>
      </c>
      <c r="D84" s="12">
        <v>0</v>
      </c>
      <c r="E84" s="12">
        <v>447.066667</v>
      </c>
      <c r="F84" s="12">
        <v>0</v>
      </c>
      <c r="G84" s="12">
        <v>0</v>
      </c>
      <c r="H84" s="12">
        <v>0</v>
      </c>
      <c r="I84" s="12">
        <v>0</v>
      </c>
      <c r="J84" s="12">
        <v>0</v>
      </c>
      <c r="K84" s="12">
        <v>178.86666700000001</v>
      </c>
      <c r="L84" s="12">
        <v>0</v>
      </c>
      <c r="M84" s="22">
        <f t="shared" si="6"/>
        <v>625.93333400000006</v>
      </c>
      <c r="N84" s="22">
        <f t="shared" si="7"/>
        <v>0</v>
      </c>
      <c r="O84" s="64">
        <v>0</v>
      </c>
      <c r="P84" s="64">
        <v>0</v>
      </c>
      <c r="Q84" s="64">
        <v>99.566665999999998</v>
      </c>
      <c r="R84" s="64">
        <v>0</v>
      </c>
      <c r="S84" s="64">
        <v>0</v>
      </c>
      <c r="T84" s="64">
        <v>0</v>
      </c>
      <c r="U84" s="64">
        <v>0</v>
      </c>
      <c r="V84" s="64">
        <v>0</v>
      </c>
      <c r="W84" s="64">
        <v>43</v>
      </c>
      <c r="X84" s="64">
        <v>0</v>
      </c>
      <c r="Y84" s="35">
        <f t="shared" si="8"/>
        <v>142.566666</v>
      </c>
    </row>
    <row r="85" spans="1:25" x14ac:dyDescent="0.25">
      <c r="A85" s="11">
        <v>815</v>
      </c>
      <c r="B85" s="12" t="s">
        <v>86</v>
      </c>
      <c r="C85" s="12">
        <v>143.86666600000001</v>
      </c>
      <c r="D85" s="12">
        <v>7</v>
      </c>
      <c r="E85" s="12">
        <v>894.96666500000003</v>
      </c>
      <c r="F85" s="12">
        <v>3.6666669999999999</v>
      </c>
      <c r="G85" s="12">
        <v>0</v>
      </c>
      <c r="H85" s="12">
        <v>0</v>
      </c>
      <c r="I85" s="12">
        <v>0</v>
      </c>
      <c r="J85" s="12">
        <v>0</v>
      </c>
      <c r="K85" s="12">
        <v>651.9</v>
      </c>
      <c r="L85" s="12">
        <v>2.4</v>
      </c>
      <c r="M85" s="22">
        <f t="shared" si="6"/>
        <v>1703.799998</v>
      </c>
      <c r="N85" s="22">
        <f t="shared" si="7"/>
        <v>150.86666600000001</v>
      </c>
      <c r="O85" s="64">
        <v>48.9</v>
      </c>
      <c r="P85" s="64">
        <v>2</v>
      </c>
      <c r="Q85" s="64">
        <v>249.383332</v>
      </c>
      <c r="R85" s="64">
        <v>1.8</v>
      </c>
      <c r="S85" s="64">
        <v>0</v>
      </c>
      <c r="T85" s="64">
        <v>0</v>
      </c>
      <c r="U85" s="64">
        <v>0</v>
      </c>
      <c r="V85" s="64">
        <v>0</v>
      </c>
      <c r="W85" s="64">
        <v>226.58333099999999</v>
      </c>
      <c r="X85" s="64">
        <v>0</v>
      </c>
      <c r="Y85" s="35">
        <f t="shared" si="8"/>
        <v>528.66666299999997</v>
      </c>
    </row>
    <row r="86" spans="1:25" x14ac:dyDescent="0.25">
      <c r="A86" s="11">
        <v>816</v>
      </c>
      <c r="B86" s="12" t="s">
        <v>87</v>
      </c>
      <c r="C86" s="12">
        <v>40.4</v>
      </c>
      <c r="D86" s="12">
        <v>6</v>
      </c>
      <c r="E86" s="12">
        <v>121.4</v>
      </c>
      <c r="F86" s="12">
        <v>2</v>
      </c>
      <c r="G86" s="12">
        <v>0</v>
      </c>
      <c r="H86" s="12">
        <v>0</v>
      </c>
      <c r="I86" s="12">
        <v>0</v>
      </c>
      <c r="J86" s="12">
        <v>0</v>
      </c>
      <c r="K86" s="12">
        <v>353.80000200000001</v>
      </c>
      <c r="L86" s="12">
        <v>2</v>
      </c>
      <c r="M86" s="22">
        <f t="shared" si="6"/>
        <v>525.60000200000002</v>
      </c>
      <c r="N86" s="22">
        <f t="shared" si="7"/>
        <v>46.4</v>
      </c>
      <c r="O86" s="64">
        <v>22.333333</v>
      </c>
      <c r="P86" s="64">
        <v>4</v>
      </c>
      <c r="Q86" s="64">
        <v>38.200000000000003</v>
      </c>
      <c r="R86" s="64">
        <v>0</v>
      </c>
      <c r="S86" s="64">
        <v>0</v>
      </c>
      <c r="T86" s="64">
        <v>0</v>
      </c>
      <c r="U86" s="64">
        <v>0</v>
      </c>
      <c r="V86" s="64">
        <v>0</v>
      </c>
      <c r="W86" s="64">
        <v>96.483329999999995</v>
      </c>
      <c r="X86" s="64">
        <v>0</v>
      </c>
      <c r="Y86" s="35">
        <f t="shared" si="8"/>
        <v>161.01666299999999</v>
      </c>
    </row>
    <row r="87" spans="1:25" x14ac:dyDescent="0.25">
      <c r="A87" s="11">
        <v>821</v>
      </c>
      <c r="B87" s="12" t="s">
        <v>88</v>
      </c>
      <c r="C87" s="12">
        <v>380</v>
      </c>
      <c r="D87" s="12">
        <v>14</v>
      </c>
      <c r="E87" s="12">
        <v>263.53333400000002</v>
      </c>
      <c r="F87" s="12">
        <v>0</v>
      </c>
      <c r="G87" s="12">
        <v>0</v>
      </c>
      <c r="H87" s="12">
        <v>0</v>
      </c>
      <c r="I87" s="12">
        <v>0</v>
      </c>
      <c r="J87" s="12">
        <v>0</v>
      </c>
      <c r="K87" s="12">
        <v>193</v>
      </c>
      <c r="L87" s="12">
        <v>1</v>
      </c>
      <c r="M87" s="22">
        <f t="shared" si="6"/>
        <v>851.53333399999997</v>
      </c>
      <c r="N87" s="22">
        <f t="shared" si="7"/>
        <v>394</v>
      </c>
      <c r="O87" s="64">
        <v>85.4</v>
      </c>
      <c r="P87" s="64">
        <v>0</v>
      </c>
      <c r="Q87" s="64">
        <v>41.733333000000002</v>
      </c>
      <c r="R87" s="64">
        <v>0</v>
      </c>
      <c r="S87" s="64">
        <v>0</v>
      </c>
      <c r="T87" s="64">
        <v>0</v>
      </c>
      <c r="U87" s="64">
        <v>0</v>
      </c>
      <c r="V87" s="64">
        <v>0</v>
      </c>
      <c r="W87" s="64">
        <v>45.733331999999997</v>
      </c>
      <c r="X87" s="64">
        <v>0</v>
      </c>
      <c r="Y87" s="35">
        <f t="shared" si="8"/>
        <v>172.86666500000001</v>
      </c>
    </row>
    <row r="88" spans="1:25" x14ac:dyDescent="0.25">
      <c r="A88" s="11">
        <v>822</v>
      </c>
      <c r="B88" s="12" t="s">
        <v>89</v>
      </c>
      <c r="C88" s="12">
        <v>135.433334</v>
      </c>
      <c r="D88" s="12">
        <v>1</v>
      </c>
      <c r="E88" s="12">
        <v>456.53333500000002</v>
      </c>
      <c r="F88" s="12">
        <v>3</v>
      </c>
      <c r="G88" s="12">
        <v>0</v>
      </c>
      <c r="H88" s="12">
        <v>0</v>
      </c>
      <c r="I88" s="12">
        <v>0</v>
      </c>
      <c r="J88" s="12">
        <v>0</v>
      </c>
      <c r="K88" s="12">
        <v>329.65</v>
      </c>
      <c r="L88" s="12">
        <v>3</v>
      </c>
      <c r="M88" s="22">
        <f t="shared" si="6"/>
        <v>928.616669</v>
      </c>
      <c r="N88" s="22">
        <f t="shared" si="7"/>
        <v>136.433334</v>
      </c>
      <c r="O88" s="64">
        <v>34.233331</v>
      </c>
      <c r="P88" s="64">
        <v>0</v>
      </c>
      <c r="Q88" s="64">
        <v>116.77999800000001</v>
      </c>
      <c r="R88" s="64">
        <v>1</v>
      </c>
      <c r="S88" s="64">
        <v>0</v>
      </c>
      <c r="T88" s="64">
        <v>0</v>
      </c>
      <c r="U88" s="64">
        <v>0</v>
      </c>
      <c r="V88" s="64">
        <v>0</v>
      </c>
      <c r="W88" s="64">
        <v>81.400002000000001</v>
      </c>
      <c r="X88" s="64">
        <v>0</v>
      </c>
      <c r="Y88" s="35">
        <f t="shared" si="8"/>
        <v>233.413331</v>
      </c>
    </row>
    <row r="89" spans="1:25" x14ac:dyDescent="0.25">
      <c r="A89" s="11">
        <v>823</v>
      </c>
      <c r="B89" s="12" t="s">
        <v>90</v>
      </c>
      <c r="C89" s="12">
        <v>140</v>
      </c>
      <c r="D89" s="12">
        <v>3</v>
      </c>
      <c r="E89" s="12">
        <v>938.267335</v>
      </c>
      <c r="F89" s="12">
        <v>10.4</v>
      </c>
      <c r="G89" s="12">
        <v>0</v>
      </c>
      <c r="H89" s="12">
        <v>0</v>
      </c>
      <c r="I89" s="12">
        <v>0</v>
      </c>
      <c r="J89" s="12">
        <v>0</v>
      </c>
      <c r="K89" s="12">
        <v>662.91000099999997</v>
      </c>
      <c r="L89" s="12">
        <v>4</v>
      </c>
      <c r="M89" s="22">
        <f t="shared" si="6"/>
        <v>1758.5773360000001</v>
      </c>
      <c r="N89" s="22">
        <f t="shared" si="7"/>
        <v>143</v>
      </c>
      <c r="O89" s="64">
        <v>47.2</v>
      </c>
      <c r="P89" s="64">
        <v>1</v>
      </c>
      <c r="Q89" s="64">
        <v>222.41733199999999</v>
      </c>
      <c r="R89" s="64">
        <v>2.1</v>
      </c>
      <c r="S89" s="64">
        <v>0</v>
      </c>
      <c r="T89" s="64">
        <v>0</v>
      </c>
      <c r="U89" s="64">
        <v>0</v>
      </c>
      <c r="V89" s="64">
        <v>0</v>
      </c>
      <c r="W89" s="64">
        <v>170.26666499999999</v>
      </c>
      <c r="X89" s="64">
        <v>0.9</v>
      </c>
      <c r="Y89" s="35">
        <f t="shared" si="8"/>
        <v>443.88399699999997</v>
      </c>
    </row>
    <row r="90" spans="1:25" x14ac:dyDescent="0.25">
      <c r="A90" s="11">
        <v>825</v>
      </c>
      <c r="B90" s="12" t="s">
        <v>91</v>
      </c>
      <c r="C90" s="12">
        <v>139.80000000000001</v>
      </c>
      <c r="D90" s="12">
        <v>3</v>
      </c>
      <c r="E90" s="12">
        <v>1049.2666670000001</v>
      </c>
      <c r="F90" s="12">
        <v>11</v>
      </c>
      <c r="G90" s="12">
        <v>0</v>
      </c>
      <c r="H90" s="12">
        <v>0</v>
      </c>
      <c r="I90" s="12">
        <v>23</v>
      </c>
      <c r="J90" s="12">
        <v>0</v>
      </c>
      <c r="K90" s="12">
        <v>388.16666600000002</v>
      </c>
      <c r="L90" s="12">
        <v>3</v>
      </c>
      <c r="M90" s="22">
        <f t="shared" si="6"/>
        <v>1617.2333330000001</v>
      </c>
      <c r="N90" s="22">
        <f t="shared" si="7"/>
        <v>142.80000000000001</v>
      </c>
      <c r="O90" s="64">
        <v>46.4</v>
      </c>
      <c r="P90" s="64">
        <v>1</v>
      </c>
      <c r="Q90" s="64">
        <v>258.79999900000001</v>
      </c>
      <c r="R90" s="64">
        <v>2</v>
      </c>
      <c r="S90" s="64">
        <v>0</v>
      </c>
      <c r="T90" s="64">
        <v>0</v>
      </c>
      <c r="U90" s="64">
        <v>11.2</v>
      </c>
      <c r="V90" s="64">
        <v>0</v>
      </c>
      <c r="W90" s="64">
        <v>98.433333000000005</v>
      </c>
      <c r="X90" s="64">
        <v>0</v>
      </c>
      <c r="Y90" s="35">
        <f t="shared" si="8"/>
        <v>417.83333199999998</v>
      </c>
    </row>
    <row r="91" spans="1:25" x14ac:dyDescent="0.25">
      <c r="A91" s="11">
        <v>826</v>
      </c>
      <c r="B91" s="12" t="s">
        <v>92</v>
      </c>
      <c r="C91" s="12">
        <v>74</v>
      </c>
      <c r="D91" s="12">
        <v>2</v>
      </c>
      <c r="E91" s="12">
        <v>599.6</v>
      </c>
      <c r="F91" s="12">
        <v>1</v>
      </c>
      <c r="G91" s="12">
        <v>0</v>
      </c>
      <c r="H91" s="12">
        <v>0</v>
      </c>
      <c r="I91" s="12">
        <v>0</v>
      </c>
      <c r="J91" s="12">
        <v>0</v>
      </c>
      <c r="K91" s="12">
        <v>341</v>
      </c>
      <c r="L91" s="12">
        <v>1</v>
      </c>
      <c r="M91" s="22">
        <f t="shared" si="6"/>
        <v>1018.6</v>
      </c>
      <c r="N91" s="22">
        <f t="shared" si="7"/>
        <v>76</v>
      </c>
      <c r="O91" s="64">
        <v>11</v>
      </c>
      <c r="P91" s="64">
        <v>1</v>
      </c>
      <c r="Q91" s="64">
        <v>220.000001</v>
      </c>
      <c r="R91" s="64">
        <v>0</v>
      </c>
      <c r="S91" s="64">
        <v>0</v>
      </c>
      <c r="T91" s="64">
        <v>0</v>
      </c>
      <c r="U91" s="64">
        <v>0</v>
      </c>
      <c r="V91" s="64">
        <v>0</v>
      </c>
      <c r="W91" s="64">
        <v>138.533334</v>
      </c>
      <c r="X91" s="64">
        <v>0</v>
      </c>
      <c r="Y91" s="35">
        <f t="shared" si="8"/>
        <v>370.53333499999997</v>
      </c>
    </row>
    <row r="92" spans="1:25" x14ac:dyDescent="0.25">
      <c r="A92" s="11">
        <v>830</v>
      </c>
      <c r="B92" s="12" t="s">
        <v>93</v>
      </c>
      <c r="C92" s="12">
        <v>409.86666200000002</v>
      </c>
      <c r="D92" s="12">
        <v>5.9333330000000002</v>
      </c>
      <c r="E92" s="12">
        <v>1668.755332</v>
      </c>
      <c r="F92" s="12">
        <v>7</v>
      </c>
      <c r="G92" s="12">
        <v>0</v>
      </c>
      <c r="H92" s="12">
        <v>0</v>
      </c>
      <c r="I92" s="12">
        <v>0</v>
      </c>
      <c r="J92" s="12">
        <v>0</v>
      </c>
      <c r="K92" s="12">
        <v>805.56666700000005</v>
      </c>
      <c r="L92" s="12">
        <v>7</v>
      </c>
      <c r="M92" s="22">
        <f t="shared" si="6"/>
        <v>2904.1219940000001</v>
      </c>
      <c r="N92" s="22">
        <f t="shared" si="7"/>
        <v>415.79999500000002</v>
      </c>
      <c r="O92" s="64">
        <v>144.30001200000001</v>
      </c>
      <c r="P92" s="64">
        <v>3</v>
      </c>
      <c r="Q92" s="64">
        <v>436.58333599999997</v>
      </c>
      <c r="R92" s="64">
        <v>2.6</v>
      </c>
      <c r="S92" s="64">
        <v>0</v>
      </c>
      <c r="T92" s="64">
        <v>0</v>
      </c>
      <c r="U92" s="64">
        <v>0</v>
      </c>
      <c r="V92" s="64">
        <v>0</v>
      </c>
      <c r="W92" s="64">
        <v>196.906667</v>
      </c>
      <c r="X92" s="64">
        <v>0</v>
      </c>
      <c r="Y92" s="35">
        <f t="shared" si="8"/>
        <v>783.39001499999995</v>
      </c>
    </row>
    <row r="93" spans="1:25" x14ac:dyDescent="0.25">
      <c r="A93" s="11">
        <v>831</v>
      </c>
      <c r="B93" s="12" t="s">
        <v>94</v>
      </c>
      <c r="C93" s="12">
        <v>330.73333300000002</v>
      </c>
      <c r="D93" s="12">
        <v>0.93333299999999997</v>
      </c>
      <c r="E93" s="12">
        <v>389.8</v>
      </c>
      <c r="F93" s="12">
        <v>4</v>
      </c>
      <c r="G93" s="12">
        <v>0</v>
      </c>
      <c r="H93" s="12">
        <v>0</v>
      </c>
      <c r="I93" s="12">
        <v>10</v>
      </c>
      <c r="J93" s="12">
        <v>0</v>
      </c>
      <c r="K93" s="12">
        <v>759.26666699999998</v>
      </c>
      <c r="L93" s="12">
        <v>1</v>
      </c>
      <c r="M93" s="22">
        <f t="shared" si="6"/>
        <v>1495.7333330000001</v>
      </c>
      <c r="N93" s="22">
        <f t="shared" si="7"/>
        <v>331.66666600000002</v>
      </c>
      <c r="O93" s="64">
        <v>57.55</v>
      </c>
      <c r="P93" s="64">
        <v>0</v>
      </c>
      <c r="Q93" s="64">
        <v>122</v>
      </c>
      <c r="R93" s="64">
        <v>0</v>
      </c>
      <c r="S93" s="64">
        <v>0</v>
      </c>
      <c r="T93" s="64">
        <v>0</v>
      </c>
      <c r="U93" s="64">
        <v>3</v>
      </c>
      <c r="V93" s="64">
        <v>0</v>
      </c>
      <c r="W93" s="64">
        <v>173.26666599999999</v>
      </c>
      <c r="X93" s="64">
        <v>0</v>
      </c>
      <c r="Y93" s="35">
        <f t="shared" si="8"/>
        <v>355.816666</v>
      </c>
    </row>
    <row r="94" spans="1:25" x14ac:dyDescent="0.25">
      <c r="A94" s="11">
        <v>838</v>
      </c>
      <c r="B94" s="12" t="s">
        <v>95</v>
      </c>
      <c r="C94" s="12">
        <v>0</v>
      </c>
      <c r="D94" s="12">
        <v>0</v>
      </c>
      <c r="E94" s="12">
        <v>166.38333299999999</v>
      </c>
      <c r="F94" s="12">
        <v>2.6</v>
      </c>
      <c r="G94" s="12">
        <v>0</v>
      </c>
      <c r="H94" s="12">
        <v>0</v>
      </c>
      <c r="I94" s="12">
        <v>0</v>
      </c>
      <c r="J94" s="12">
        <v>0</v>
      </c>
      <c r="K94" s="12">
        <v>240.9</v>
      </c>
      <c r="L94" s="12">
        <v>4</v>
      </c>
      <c r="M94" s="22">
        <f t="shared" si="6"/>
        <v>413.88333299999999</v>
      </c>
      <c r="N94" s="22">
        <f t="shared" si="7"/>
        <v>0</v>
      </c>
      <c r="O94" s="64">
        <v>0</v>
      </c>
      <c r="P94" s="64">
        <v>0</v>
      </c>
      <c r="Q94" s="64">
        <v>31.75</v>
      </c>
      <c r="R94" s="64">
        <v>0</v>
      </c>
      <c r="S94" s="64">
        <v>0</v>
      </c>
      <c r="T94" s="64">
        <v>0</v>
      </c>
      <c r="U94" s="64">
        <v>0</v>
      </c>
      <c r="V94" s="64">
        <v>0</v>
      </c>
      <c r="W94" s="64">
        <v>70.683330999999995</v>
      </c>
      <c r="X94" s="64">
        <v>2</v>
      </c>
      <c r="Y94" s="35">
        <f t="shared" si="8"/>
        <v>104.433331</v>
      </c>
    </row>
    <row r="95" spans="1:25" x14ac:dyDescent="0.25">
      <c r="A95" s="11">
        <v>839</v>
      </c>
      <c r="B95" s="12" t="s">
        <v>182</v>
      </c>
      <c r="C95" s="12">
        <v>0</v>
      </c>
      <c r="D95" s="12">
        <v>0</v>
      </c>
      <c r="E95" s="12">
        <v>0</v>
      </c>
      <c r="F95" s="12">
        <v>0</v>
      </c>
      <c r="G95" s="12">
        <v>0</v>
      </c>
      <c r="H95" s="12">
        <v>0</v>
      </c>
      <c r="I95" s="12">
        <v>0</v>
      </c>
      <c r="J95" s="12">
        <v>0</v>
      </c>
      <c r="K95" s="12">
        <v>316.14999999999998</v>
      </c>
      <c r="L95" s="12">
        <v>2.4</v>
      </c>
      <c r="M95" s="22">
        <f t="shared" si="6"/>
        <v>318.54999999999995</v>
      </c>
      <c r="N95" s="22">
        <f t="shared" si="7"/>
        <v>0</v>
      </c>
      <c r="O95" s="64">
        <v>0</v>
      </c>
      <c r="P95" s="64">
        <v>0</v>
      </c>
      <c r="Q95" s="64">
        <v>0</v>
      </c>
      <c r="R95" s="64">
        <v>0</v>
      </c>
      <c r="S95" s="64">
        <v>0</v>
      </c>
      <c r="T95" s="64">
        <v>0</v>
      </c>
      <c r="U95" s="64">
        <v>0</v>
      </c>
      <c r="V95" s="64">
        <v>0</v>
      </c>
      <c r="W95" s="64">
        <v>58.533332999999999</v>
      </c>
      <c r="X95" s="64">
        <v>0</v>
      </c>
      <c r="Y95" s="35">
        <f t="shared" si="8"/>
        <v>58.533332999999999</v>
      </c>
    </row>
    <row r="96" spans="1:25" x14ac:dyDescent="0.25">
      <c r="A96" s="11">
        <v>840</v>
      </c>
      <c r="B96" s="12" t="s">
        <v>183</v>
      </c>
      <c r="C96" s="12">
        <v>493</v>
      </c>
      <c r="D96" s="12">
        <v>13</v>
      </c>
      <c r="E96" s="12">
        <v>1557.2</v>
      </c>
      <c r="F96" s="12">
        <v>21.866667</v>
      </c>
      <c r="G96" s="12">
        <v>0</v>
      </c>
      <c r="H96" s="12">
        <v>0</v>
      </c>
      <c r="I96" s="12">
        <v>0</v>
      </c>
      <c r="J96" s="12">
        <v>0</v>
      </c>
      <c r="K96" s="12">
        <v>381.39999799999998</v>
      </c>
      <c r="L96" s="12">
        <v>5</v>
      </c>
      <c r="M96" s="22">
        <f t="shared" si="6"/>
        <v>2471.4666649999995</v>
      </c>
      <c r="N96" s="22">
        <f t="shared" si="7"/>
        <v>506</v>
      </c>
      <c r="O96" s="64">
        <v>247</v>
      </c>
      <c r="P96" s="64">
        <v>5</v>
      </c>
      <c r="Q96" s="64">
        <v>457.69999899999999</v>
      </c>
      <c r="R96" s="64">
        <v>7</v>
      </c>
      <c r="S96" s="64">
        <v>0</v>
      </c>
      <c r="T96" s="64">
        <v>0</v>
      </c>
      <c r="U96" s="64">
        <v>0</v>
      </c>
      <c r="V96" s="64">
        <v>0</v>
      </c>
      <c r="W96" s="64">
        <v>133.716667</v>
      </c>
      <c r="X96" s="64">
        <v>2</v>
      </c>
      <c r="Y96" s="35">
        <f t="shared" si="8"/>
        <v>852.41666599999996</v>
      </c>
    </row>
    <row r="97" spans="1:25" x14ac:dyDescent="0.25">
      <c r="A97" s="11">
        <v>841</v>
      </c>
      <c r="B97" s="12" t="s">
        <v>98</v>
      </c>
      <c r="C97" s="12">
        <v>92</v>
      </c>
      <c r="D97" s="12">
        <v>2</v>
      </c>
      <c r="E97" s="12">
        <v>53</v>
      </c>
      <c r="F97" s="12">
        <v>0</v>
      </c>
      <c r="G97" s="12">
        <v>0</v>
      </c>
      <c r="H97" s="12">
        <v>0</v>
      </c>
      <c r="I97" s="12">
        <v>0</v>
      </c>
      <c r="J97" s="12">
        <v>0</v>
      </c>
      <c r="K97" s="12">
        <v>383.8</v>
      </c>
      <c r="L97" s="12">
        <v>2</v>
      </c>
      <c r="M97" s="22">
        <f t="shared" si="6"/>
        <v>532.79999999999995</v>
      </c>
      <c r="N97" s="22">
        <f t="shared" si="7"/>
        <v>94</v>
      </c>
      <c r="O97" s="64">
        <v>43.4</v>
      </c>
      <c r="P97" s="64">
        <v>1</v>
      </c>
      <c r="Q97" s="64">
        <v>24</v>
      </c>
      <c r="R97" s="64">
        <v>0</v>
      </c>
      <c r="S97" s="64">
        <v>0</v>
      </c>
      <c r="T97" s="64">
        <v>0</v>
      </c>
      <c r="U97" s="64">
        <v>0</v>
      </c>
      <c r="V97" s="64">
        <v>0</v>
      </c>
      <c r="W97" s="64">
        <v>107</v>
      </c>
      <c r="X97" s="64">
        <v>2</v>
      </c>
      <c r="Y97" s="35">
        <f t="shared" si="8"/>
        <v>177.4</v>
      </c>
    </row>
    <row r="98" spans="1:25" x14ac:dyDescent="0.25">
      <c r="A98" s="11">
        <v>845</v>
      </c>
      <c r="B98" s="12" t="s">
        <v>99</v>
      </c>
      <c r="C98" s="12">
        <v>0</v>
      </c>
      <c r="D98" s="12">
        <v>0</v>
      </c>
      <c r="E98" s="12">
        <v>493.41666900000001</v>
      </c>
      <c r="F98" s="12">
        <v>5.6</v>
      </c>
      <c r="G98" s="12">
        <v>0</v>
      </c>
      <c r="H98" s="12">
        <v>0</v>
      </c>
      <c r="I98" s="12">
        <v>0</v>
      </c>
      <c r="J98" s="12">
        <v>0</v>
      </c>
      <c r="K98" s="12">
        <v>348.13333499999999</v>
      </c>
      <c r="L98" s="12">
        <v>0</v>
      </c>
      <c r="M98" s="22">
        <f t="shared" si="6"/>
        <v>847.15000400000008</v>
      </c>
      <c r="N98" s="22">
        <f t="shared" si="7"/>
        <v>0</v>
      </c>
      <c r="O98" s="64">
        <v>0</v>
      </c>
      <c r="P98" s="64">
        <v>0</v>
      </c>
      <c r="Q98" s="64">
        <v>112.19999900000001</v>
      </c>
      <c r="R98" s="64">
        <v>3.4</v>
      </c>
      <c r="S98" s="64">
        <v>0</v>
      </c>
      <c r="T98" s="64">
        <v>0</v>
      </c>
      <c r="U98" s="64">
        <v>0</v>
      </c>
      <c r="V98" s="64">
        <v>0</v>
      </c>
      <c r="W98" s="64">
        <v>69.966665000000006</v>
      </c>
      <c r="X98" s="64">
        <v>0.23333300000000001</v>
      </c>
      <c r="Y98" s="35">
        <f t="shared" si="8"/>
        <v>185.79999699999999</v>
      </c>
    </row>
    <row r="99" spans="1:25" x14ac:dyDescent="0.25">
      <c r="A99" s="11">
        <v>846</v>
      </c>
      <c r="B99" s="12" t="s">
        <v>100</v>
      </c>
      <c r="C99" s="12">
        <v>112</v>
      </c>
      <c r="D99" s="12">
        <v>6</v>
      </c>
      <c r="E99" s="12">
        <v>277.39999999999998</v>
      </c>
      <c r="F99" s="12">
        <v>7</v>
      </c>
      <c r="G99" s="12">
        <v>0</v>
      </c>
      <c r="H99" s="12">
        <v>0</v>
      </c>
      <c r="I99" s="12">
        <v>0</v>
      </c>
      <c r="J99" s="12">
        <v>0</v>
      </c>
      <c r="K99" s="12">
        <v>20</v>
      </c>
      <c r="L99" s="12">
        <v>1</v>
      </c>
      <c r="M99" s="22">
        <f t="shared" si="6"/>
        <v>423.4</v>
      </c>
      <c r="N99" s="22">
        <f t="shared" si="7"/>
        <v>118</v>
      </c>
      <c r="O99" s="64">
        <v>47</v>
      </c>
      <c r="P99" s="64">
        <v>3</v>
      </c>
      <c r="Q99" s="64">
        <v>68.8</v>
      </c>
      <c r="R99" s="64">
        <v>2.6</v>
      </c>
      <c r="S99" s="64">
        <v>0</v>
      </c>
      <c r="T99" s="64">
        <v>0</v>
      </c>
      <c r="U99" s="64">
        <v>0</v>
      </c>
      <c r="V99" s="64">
        <v>0</v>
      </c>
      <c r="W99" s="64">
        <v>0</v>
      </c>
      <c r="X99" s="64">
        <v>0</v>
      </c>
      <c r="Y99" s="35">
        <f t="shared" si="8"/>
        <v>121.39999999999999</v>
      </c>
    </row>
    <row r="100" spans="1:25" x14ac:dyDescent="0.25">
      <c r="A100" s="11">
        <v>850</v>
      </c>
      <c r="B100" s="12" t="s">
        <v>101</v>
      </c>
      <c r="C100" s="12">
        <v>212.99999800000001</v>
      </c>
      <c r="D100" s="12">
        <v>8</v>
      </c>
      <c r="E100" s="12">
        <v>497.709337</v>
      </c>
      <c r="F100" s="12">
        <v>8.7833330000000007</v>
      </c>
      <c r="G100" s="12">
        <v>0</v>
      </c>
      <c r="H100" s="12">
        <v>0</v>
      </c>
      <c r="I100" s="12">
        <v>0</v>
      </c>
      <c r="J100" s="12">
        <v>0</v>
      </c>
      <c r="K100" s="12">
        <v>93.6</v>
      </c>
      <c r="L100" s="12">
        <v>2</v>
      </c>
      <c r="M100" s="22">
        <f t="shared" si="6"/>
        <v>823.092668</v>
      </c>
      <c r="N100" s="22">
        <f t="shared" si="7"/>
        <v>220.99999800000001</v>
      </c>
      <c r="O100" s="64">
        <v>83.600005999999993</v>
      </c>
      <c r="P100" s="64">
        <v>4</v>
      </c>
      <c r="Q100" s="64">
        <v>149.099997</v>
      </c>
      <c r="R100" s="64">
        <v>3.65</v>
      </c>
      <c r="S100" s="64">
        <v>0</v>
      </c>
      <c r="T100" s="64">
        <v>0</v>
      </c>
      <c r="U100" s="64">
        <v>0</v>
      </c>
      <c r="V100" s="64">
        <v>0</v>
      </c>
      <c r="W100" s="64">
        <v>24.333333</v>
      </c>
      <c r="X100" s="64">
        <v>0</v>
      </c>
      <c r="Y100" s="35">
        <f t="shared" si="8"/>
        <v>264.683336</v>
      </c>
    </row>
    <row r="101" spans="1:25" x14ac:dyDescent="0.25">
      <c r="A101" s="11">
        <v>851</v>
      </c>
      <c r="B101" s="12" t="s">
        <v>102</v>
      </c>
      <c r="C101" s="12">
        <v>0</v>
      </c>
      <c r="D101" s="12">
        <v>0</v>
      </c>
      <c r="E101" s="12">
        <v>129.49999800000001</v>
      </c>
      <c r="F101" s="12">
        <v>1</v>
      </c>
      <c r="G101" s="12">
        <v>0</v>
      </c>
      <c r="H101" s="12">
        <v>0</v>
      </c>
      <c r="I101" s="12">
        <v>0</v>
      </c>
      <c r="J101" s="12">
        <v>0</v>
      </c>
      <c r="K101" s="12">
        <v>188</v>
      </c>
      <c r="L101" s="12">
        <v>0</v>
      </c>
      <c r="M101" s="22">
        <f t="shared" ref="M101:M132" si="9">C101+D101+E101+F101+G101+H101+I101+J101+K101+L101</f>
        <v>318.49999800000001</v>
      </c>
      <c r="N101" s="22">
        <f t="shared" ref="N101:N132" si="10">C101+D101</f>
        <v>0</v>
      </c>
      <c r="O101" s="64">
        <v>0</v>
      </c>
      <c r="P101" s="64">
        <v>0</v>
      </c>
      <c r="Q101" s="64">
        <v>23.8</v>
      </c>
      <c r="R101" s="64">
        <v>1</v>
      </c>
      <c r="S101" s="64">
        <v>0</v>
      </c>
      <c r="T101" s="64">
        <v>0</v>
      </c>
      <c r="U101" s="64">
        <v>0</v>
      </c>
      <c r="V101" s="64">
        <v>0</v>
      </c>
      <c r="W101" s="64">
        <v>29</v>
      </c>
      <c r="X101" s="64">
        <v>0</v>
      </c>
      <c r="Y101" s="35">
        <f t="shared" ref="Y101:Y132" si="11">O101+P101+Q101+R101+S101+T101+U101+V101+W101+X101</f>
        <v>53.8</v>
      </c>
    </row>
    <row r="102" spans="1:25" x14ac:dyDescent="0.25">
      <c r="A102" s="11">
        <v>852</v>
      </c>
      <c r="B102" s="12" t="s">
        <v>103</v>
      </c>
      <c r="C102" s="12">
        <v>48.4</v>
      </c>
      <c r="D102" s="12">
        <v>0.76</v>
      </c>
      <c r="E102" s="12">
        <v>219</v>
      </c>
      <c r="F102" s="12">
        <v>2</v>
      </c>
      <c r="G102" s="12">
        <v>0</v>
      </c>
      <c r="H102" s="12">
        <v>0</v>
      </c>
      <c r="I102" s="12">
        <v>0</v>
      </c>
      <c r="J102" s="12">
        <v>0</v>
      </c>
      <c r="K102" s="12">
        <v>57</v>
      </c>
      <c r="L102" s="12">
        <v>0</v>
      </c>
      <c r="M102" s="22">
        <f t="shared" si="9"/>
        <v>327.15999999999997</v>
      </c>
      <c r="N102" s="22">
        <f t="shared" si="10"/>
        <v>49.16</v>
      </c>
      <c r="O102" s="64">
        <v>20.36</v>
      </c>
      <c r="P102" s="64">
        <v>0</v>
      </c>
      <c r="Q102" s="64">
        <v>41.966667000000001</v>
      </c>
      <c r="R102" s="64">
        <v>1</v>
      </c>
      <c r="S102" s="64">
        <v>0</v>
      </c>
      <c r="T102" s="64">
        <v>0</v>
      </c>
      <c r="U102" s="64">
        <v>0</v>
      </c>
      <c r="V102" s="64">
        <v>0</v>
      </c>
      <c r="W102" s="64">
        <v>10</v>
      </c>
      <c r="X102" s="64">
        <v>0</v>
      </c>
      <c r="Y102" s="35">
        <f t="shared" si="11"/>
        <v>73.326667</v>
      </c>
    </row>
    <row r="103" spans="1:25" x14ac:dyDescent="0.25">
      <c r="A103" s="11">
        <v>855</v>
      </c>
      <c r="B103" s="12" t="s">
        <v>104</v>
      </c>
      <c r="C103" s="12">
        <v>52</v>
      </c>
      <c r="D103" s="12">
        <v>20</v>
      </c>
      <c r="E103" s="12">
        <v>0</v>
      </c>
      <c r="F103" s="12">
        <v>0</v>
      </c>
      <c r="G103" s="12">
        <v>0</v>
      </c>
      <c r="H103" s="12">
        <v>0</v>
      </c>
      <c r="I103" s="12">
        <v>0</v>
      </c>
      <c r="J103" s="12">
        <v>0</v>
      </c>
      <c r="K103" s="12">
        <v>33.799999999999997</v>
      </c>
      <c r="L103" s="12">
        <v>2.4</v>
      </c>
      <c r="M103" s="22">
        <f t="shared" si="9"/>
        <v>108.2</v>
      </c>
      <c r="N103" s="22">
        <f t="shared" si="10"/>
        <v>72</v>
      </c>
      <c r="O103" s="64">
        <v>0</v>
      </c>
      <c r="P103" s="64">
        <v>0</v>
      </c>
      <c r="Q103" s="64">
        <v>0</v>
      </c>
      <c r="R103" s="64">
        <v>0</v>
      </c>
      <c r="S103" s="64">
        <v>0</v>
      </c>
      <c r="T103" s="64">
        <v>0</v>
      </c>
      <c r="U103" s="64">
        <v>0</v>
      </c>
      <c r="V103" s="64">
        <v>0</v>
      </c>
      <c r="W103" s="64">
        <v>5</v>
      </c>
      <c r="X103" s="64">
        <v>0</v>
      </c>
      <c r="Y103" s="35">
        <f t="shared" si="11"/>
        <v>5</v>
      </c>
    </row>
    <row r="104" spans="1:25" x14ac:dyDescent="0.25">
      <c r="A104" s="11">
        <v>856</v>
      </c>
      <c r="B104" s="12" t="s">
        <v>105</v>
      </c>
      <c r="C104" s="12">
        <v>0</v>
      </c>
      <c r="D104" s="12">
        <v>0</v>
      </c>
      <c r="E104" s="12">
        <v>1330</v>
      </c>
      <c r="F104" s="12">
        <v>1</v>
      </c>
      <c r="G104" s="12">
        <v>0</v>
      </c>
      <c r="H104" s="12">
        <v>0</v>
      </c>
      <c r="I104" s="12">
        <v>0</v>
      </c>
      <c r="J104" s="12">
        <v>0</v>
      </c>
      <c r="K104" s="12">
        <v>805.53333299999997</v>
      </c>
      <c r="L104" s="12">
        <v>0</v>
      </c>
      <c r="M104" s="22">
        <f t="shared" si="9"/>
        <v>2136.5333329999999</v>
      </c>
      <c r="N104" s="22">
        <f t="shared" si="10"/>
        <v>0</v>
      </c>
      <c r="O104" s="64">
        <v>0</v>
      </c>
      <c r="P104" s="64">
        <v>0</v>
      </c>
      <c r="Q104" s="64">
        <v>190.8</v>
      </c>
      <c r="R104" s="64">
        <v>0</v>
      </c>
      <c r="S104" s="64">
        <v>0</v>
      </c>
      <c r="T104" s="64">
        <v>0</v>
      </c>
      <c r="U104" s="64">
        <v>0</v>
      </c>
      <c r="V104" s="64">
        <v>0</v>
      </c>
      <c r="W104" s="64">
        <v>49.6</v>
      </c>
      <c r="X104" s="64">
        <v>0</v>
      </c>
      <c r="Y104" s="35">
        <f t="shared" si="11"/>
        <v>240.4</v>
      </c>
    </row>
    <row r="105" spans="1:25" x14ac:dyDescent="0.25">
      <c r="A105" s="11">
        <v>857</v>
      </c>
      <c r="B105" s="12" t="s">
        <v>106</v>
      </c>
      <c r="C105" s="12">
        <v>0</v>
      </c>
      <c r="D105" s="12">
        <v>0</v>
      </c>
      <c r="E105" s="12">
        <v>13.4</v>
      </c>
      <c r="F105" s="12">
        <v>0</v>
      </c>
      <c r="G105" s="12">
        <v>0</v>
      </c>
      <c r="H105" s="12">
        <v>0</v>
      </c>
      <c r="I105" s="12">
        <v>0</v>
      </c>
      <c r="J105" s="12">
        <v>0</v>
      </c>
      <c r="K105" s="12">
        <v>18.266667000000002</v>
      </c>
      <c r="L105" s="12">
        <v>0</v>
      </c>
      <c r="M105" s="22">
        <f t="shared" si="9"/>
        <v>31.666667000000004</v>
      </c>
      <c r="N105" s="22">
        <f t="shared" si="10"/>
        <v>0</v>
      </c>
      <c r="O105" s="64">
        <v>0</v>
      </c>
      <c r="P105" s="64">
        <v>0</v>
      </c>
      <c r="Q105" s="64">
        <v>4.466666</v>
      </c>
      <c r="R105" s="64">
        <v>0</v>
      </c>
      <c r="S105" s="64">
        <v>0</v>
      </c>
      <c r="T105" s="64">
        <v>0</v>
      </c>
      <c r="U105" s="64">
        <v>0</v>
      </c>
      <c r="V105" s="64">
        <v>0</v>
      </c>
      <c r="W105" s="64">
        <v>5.4166670000000003</v>
      </c>
      <c r="X105" s="64">
        <v>0</v>
      </c>
      <c r="Y105" s="35">
        <f t="shared" si="11"/>
        <v>9.8833330000000004</v>
      </c>
    </row>
    <row r="106" spans="1:25" x14ac:dyDescent="0.25">
      <c r="A106" s="11">
        <v>860</v>
      </c>
      <c r="B106" s="12" t="s">
        <v>107</v>
      </c>
      <c r="C106" s="12">
        <v>58.6</v>
      </c>
      <c r="D106" s="12">
        <v>1</v>
      </c>
      <c r="E106" s="12">
        <v>0</v>
      </c>
      <c r="F106" s="12">
        <v>0</v>
      </c>
      <c r="G106" s="12">
        <v>0</v>
      </c>
      <c r="H106" s="12">
        <v>0</v>
      </c>
      <c r="I106" s="12">
        <v>0</v>
      </c>
      <c r="J106" s="12">
        <v>0</v>
      </c>
      <c r="K106" s="12">
        <v>546.4</v>
      </c>
      <c r="L106" s="12">
        <v>1</v>
      </c>
      <c r="M106" s="22">
        <f t="shared" si="9"/>
        <v>607</v>
      </c>
      <c r="N106" s="22">
        <f t="shared" si="10"/>
        <v>59.6</v>
      </c>
      <c r="O106" s="64">
        <v>7</v>
      </c>
      <c r="P106" s="64">
        <v>0</v>
      </c>
      <c r="Q106" s="64">
        <v>0</v>
      </c>
      <c r="R106" s="64">
        <v>0</v>
      </c>
      <c r="S106" s="64">
        <v>0</v>
      </c>
      <c r="T106" s="64">
        <v>0</v>
      </c>
      <c r="U106" s="64">
        <v>0</v>
      </c>
      <c r="V106" s="64">
        <v>0</v>
      </c>
      <c r="W106" s="64">
        <v>236.94999899999999</v>
      </c>
      <c r="X106" s="64">
        <v>0</v>
      </c>
      <c r="Y106" s="35">
        <f t="shared" si="11"/>
        <v>243.94999899999999</v>
      </c>
    </row>
    <row r="107" spans="1:25" x14ac:dyDescent="0.25">
      <c r="A107" s="11">
        <v>861</v>
      </c>
      <c r="B107" s="12" t="s">
        <v>108</v>
      </c>
      <c r="C107" s="12">
        <v>35</v>
      </c>
      <c r="D107" s="12">
        <v>0</v>
      </c>
      <c r="E107" s="12">
        <v>341.13333299999999</v>
      </c>
      <c r="F107" s="12">
        <v>0</v>
      </c>
      <c r="G107" s="12">
        <v>0</v>
      </c>
      <c r="H107" s="12">
        <v>0</v>
      </c>
      <c r="I107" s="12">
        <v>0</v>
      </c>
      <c r="J107" s="12">
        <v>0</v>
      </c>
      <c r="K107" s="12">
        <v>1872.966666</v>
      </c>
      <c r="L107" s="12">
        <v>4</v>
      </c>
      <c r="M107" s="22">
        <f t="shared" si="9"/>
        <v>2253.099999</v>
      </c>
      <c r="N107" s="22">
        <f t="shared" si="10"/>
        <v>35</v>
      </c>
      <c r="O107" s="64">
        <v>6</v>
      </c>
      <c r="P107" s="64">
        <v>0</v>
      </c>
      <c r="Q107" s="64">
        <v>145.66666900000001</v>
      </c>
      <c r="R107" s="64">
        <v>0</v>
      </c>
      <c r="S107" s="64">
        <v>0</v>
      </c>
      <c r="T107" s="64">
        <v>0</v>
      </c>
      <c r="U107" s="64">
        <v>0</v>
      </c>
      <c r="V107" s="64">
        <v>0</v>
      </c>
      <c r="W107" s="64">
        <v>618.00000499999999</v>
      </c>
      <c r="X107" s="64">
        <v>1</v>
      </c>
      <c r="Y107" s="35">
        <f t="shared" si="11"/>
        <v>770.66667400000006</v>
      </c>
    </row>
    <row r="108" spans="1:25" x14ac:dyDescent="0.25">
      <c r="A108" s="11">
        <v>865</v>
      </c>
      <c r="B108" s="12" t="s">
        <v>109</v>
      </c>
      <c r="C108" s="12">
        <v>0</v>
      </c>
      <c r="D108" s="12">
        <v>0</v>
      </c>
      <c r="E108" s="12">
        <v>144.66666599999999</v>
      </c>
      <c r="F108" s="12">
        <v>1</v>
      </c>
      <c r="G108" s="12">
        <v>0</v>
      </c>
      <c r="H108" s="12">
        <v>0</v>
      </c>
      <c r="I108" s="12">
        <v>0</v>
      </c>
      <c r="J108" s="12">
        <v>0</v>
      </c>
      <c r="K108" s="12">
        <v>327.53333500000002</v>
      </c>
      <c r="L108" s="12">
        <v>3.5333329999999998</v>
      </c>
      <c r="M108" s="22">
        <f t="shared" si="9"/>
        <v>476.73333400000007</v>
      </c>
      <c r="N108" s="22">
        <f t="shared" si="10"/>
        <v>0</v>
      </c>
      <c r="O108" s="64">
        <v>0</v>
      </c>
      <c r="P108" s="64">
        <v>0</v>
      </c>
      <c r="Q108" s="64">
        <v>46.5</v>
      </c>
      <c r="R108" s="64">
        <v>0</v>
      </c>
      <c r="S108" s="64">
        <v>0</v>
      </c>
      <c r="T108" s="64">
        <v>0</v>
      </c>
      <c r="U108" s="64">
        <v>0</v>
      </c>
      <c r="V108" s="64">
        <v>0</v>
      </c>
      <c r="W108" s="64">
        <v>104.349999</v>
      </c>
      <c r="X108" s="64">
        <v>0</v>
      </c>
      <c r="Y108" s="35">
        <f t="shared" si="11"/>
        <v>150.849999</v>
      </c>
    </row>
    <row r="109" spans="1:25" x14ac:dyDescent="0.25">
      <c r="A109" s="11">
        <v>866</v>
      </c>
      <c r="B109" s="12" t="s">
        <v>110</v>
      </c>
      <c r="C109" s="12">
        <v>0</v>
      </c>
      <c r="D109" s="12">
        <v>0</v>
      </c>
      <c r="E109" s="12">
        <v>388.55533200000002</v>
      </c>
      <c r="F109" s="12">
        <v>3</v>
      </c>
      <c r="G109" s="12">
        <v>0</v>
      </c>
      <c r="H109" s="12">
        <v>0</v>
      </c>
      <c r="I109" s="12">
        <v>0</v>
      </c>
      <c r="J109" s="12">
        <v>0</v>
      </c>
      <c r="K109" s="12">
        <v>758.866669</v>
      </c>
      <c r="L109" s="12">
        <v>1</v>
      </c>
      <c r="M109" s="22">
        <f t="shared" si="9"/>
        <v>1151.4220009999999</v>
      </c>
      <c r="N109" s="22">
        <f t="shared" si="10"/>
        <v>0</v>
      </c>
      <c r="O109" s="64">
        <v>0</v>
      </c>
      <c r="P109" s="64">
        <v>0</v>
      </c>
      <c r="Q109" s="64">
        <v>119.561334</v>
      </c>
      <c r="R109" s="64">
        <v>1</v>
      </c>
      <c r="S109" s="64">
        <v>0</v>
      </c>
      <c r="T109" s="64">
        <v>0</v>
      </c>
      <c r="U109" s="64">
        <v>0</v>
      </c>
      <c r="V109" s="64">
        <v>0</v>
      </c>
      <c r="W109" s="64">
        <v>195.60466600000001</v>
      </c>
      <c r="X109" s="64">
        <v>0</v>
      </c>
      <c r="Y109" s="35">
        <f t="shared" si="11"/>
        <v>316.166</v>
      </c>
    </row>
    <row r="110" spans="1:25" x14ac:dyDescent="0.25">
      <c r="A110" s="11">
        <v>867</v>
      </c>
      <c r="B110" s="12" t="s">
        <v>111</v>
      </c>
      <c r="C110" s="12">
        <v>0</v>
      </c>
      <c r="D110" s="12">
        <v>0</v>
      </c>
      <c r="E110" s="12">
        <v>384.8</v>
      </c>
      <c r="F110" s="12">
        <v>0</v>
      </c>
      <c r="G110" s="12">
        <v>0</v>
      </c>
      <c r="H110" s="12">
        <v>0</v>
      </c>
      <c r="I110" s="12">
        <v>0</v>
      </c>
      <c r="J110" s="12">
        <v>0</v>
      </c>
      <c r="K110" s="12">
        <v>117.4</v>
      </c>
      <c r="L110" s="12">
        <v>0</v>
      </c>
      <c r="M110" s="22">
        <f t="shared" si="9"/>
        <v>502.20000000000005</v>
      </c>
      <c r="N110" s="22">
        <f t="shared" si="10"/>
        <v>0</v>
      </c>
      <c r="O110" s="64">
        <v>0</v>
      </c>
      <c r="P110" s="64">
        <v>0</v>
      </c>
      <c r="Q110" s="64">
        <v>141.16666699999999</v>
      </c>
      <c r="R110" s="64">
        <v>0</v>
      </c>
      <c r="S110" s="64">
        <v>0</v>
      </c>
      <c r="T110" s="64">
        <v>0</v>
      </c>
      <c r="U110" s="64">
        <v>0</v>
      </c>
      <c r="V110" s="64">
        <v>0</v>
      </c>
      <c r="W110" s="64">
        <v>53</v>
      </c>
      <c r="X110" s="64">
        <v>0</v>
      </c>
      <c r="Y110" s="35">
        <f t="shared" si="11"/>
        <v>194.16666699999999</v>
      </c>
    </row>
    <row r="111" spans="1:25" x14ac:dyDescent="0.25">
      <c r="A111" s="11">
        <v>868</v>
      </c>
      <c r="B111" s="12" t="s">
        <v>112</v>
      </c>
      <c r="C111" s="12">
        <v>192.6</v>
      </c>
      <c r="D111" s="12">
        <v>6.8</v>
      </c>
      <c r="E111" s="12">
        <v>193</v>
      </c>
      <c r="F111" s="12">
        <v>0</v>
      </c>
      <c r="G111" s="12">
        <v>0</v>
      </c>
      <c r="H111" s="12">
        <v>0</v>
      </c>
      <c r="I111" s="12">
        <v>0</v>
      </c>
      <c r="J111" s="12">
        <v>0</v>
      </c>
      <c r="K111" s="12">
        <v>96.8</v>
      </c>
      <c r="L111" s="12">
        <v>0</v>
      </c>
      <c r="M111" s="22">
        <f t="shared" si="9"/>
        <v>489.2</v>
      </c>
      <c r="N111" s="22">
        <f t="shared" si="10"/>
        <v>199.4</v>
      </c>
      <c r="O111" s="64">
        <v>57</v>
      </c>
      <c r="P111" s="64">
        <v>1</v>
      </c>
      <c r="Q111" s="64">
        <v>37</v>
      </c>
      <c r="R111" s="64">
        <v>0</v>
      </c>
      <c r="S111" s="64">
        <v>0</v>
      </c>
      <c r="T111" s="64">
        <v>0</v>
      </c>
      <c r="U111" s="64">
        <v>0</v>
      </c>
      <c r="V111" s="64">
        <v>0</v>
      </c>
      <c r="W111" s="64">
        <v>19</v>
      </c>
      <c r="X111" s="64">
        <v>0</v>
      </c>
      <c r="Y111" s="35">
        <f t="shared" si="11"/>
        <v>114</v>
      </c>
    </row>
    <row r="112" spans="1:25" x14ac:dyDescent="0.25">
      <c r="A112" s="11">
        <v>869</v>
      </c>
      <c r="B112" s="12" t="s">
        <v>113</v>
      </c>
      <c r="C112" s="12">
        <v>116</v>
      </c>
      <c r="D112" s="12">
        <v>11</v>
      </c>
      <c r="E112" s="12">
        <v>390.73333300000002</v>
      </c>
      <c r="F112" s="12">
        <v>4</v>
      </c>
      <c r="G112" s="12">
        <v>0</v>
      </c>
      <c r="H112" s="12">
        <v>0</v>
      </c>
      <c r="I112" s="12">
        <v>0</v>
      </c>
      <c r="J112" s="12">
        <v>0</v>
      </c>
      <c r="K112" s="12">
        <v>26.4</v>
      </c>
      <c r="L112" s="12">
        <v>0</v>
      </c>
      <c r="M112" s="22">
        <f t="shared" si="9"/>
        <v>548.13333299999999</v>
      </c>
      <c r="N112" s="22">
        <f t="shared" si="10"/>
        <v>127</v>
      </c>
      <c r="O112" s="64">
        <v>38.066668</v>
      </c>
      <c r="P112" s="64">
        <v>3</v>
      </c>
      <c r="Q112" s="64">
        <v>118.45</v>
      </c>
      <c r="R112" s="64">
        <v>1</v>
      </c>
      <c r="S112" s="64">
        <v>0</v>
      </c>
      <c r="T112" s="64">
        <v>0</v>
      </c>
      <c r="U112" s="64">
        <v>0</v>
      </c>
      <c r="V112" s="64">
        <v>0</v>
      </c>
      <c r="W112" s="64">
        <v>11</v>
      </c>
      <c r="X112" s="64">
        <v>0</v>
      </c>
      <c r="Y112" s="35">
        <f t="shared" si="11"/>
        <v>171.51666800000001</v>
      </c>
    </row>
    <row r="113" spans="1:25" x14ac:dyDescent="0.25">
      <c r="A113" s="11">
        <v>870</v>
      </c>
      <c r="B113" s="12" t="s">
        <v>114</v>
      </c>
      <c r="C113" s="12">
        <v>258.39999999999998</v>
      </c>
      <c r="D113" s="12">
        <v>13</v>
      </c>
      <c r="E113" s="12">
        <v>434.4</v>
      </c>
      <c r="F113" s="12">
        <v>5</v>
      </c>
      <c r="G113" s="12">
        <v>0</v>
      </c>
      <c r="H113" s="12">
        <v>0</v>
      </c>
      <c r="I113" s="12">
        <v>0</v>
      </c>
      <c r="J113" s="12">
        <v>0</v>
      </c>
      <c r="K113" s="12">
        <v>209</v>
      </c>
      <c r="L113" s="12">
        <v>0</v>
      </c>
      <c r="M113" s="22">
        <f t="shared" si="9"/>
        <v>919.8</v>
      </c>
      <c r="N113" s="22">
        <f t="shared" si="10"/>
        <v>271.39999999999998</v>
      </c>
      <c r="O113" s="64">
        <v>77.599999999999994</v>
      </c>
      <c r="P113" s="64">
        <v>1</v>
      </c>
      <c r="Q113" s="64">
        <v>50</v>
      </c>
      <c r="R113" s="64">
        <v>1</v>
      </c>
      <c r="S113" s="64">
        <v>0</v>
      </c>
      <c r="T113" s="64">
        <v>0</v>
      </c>
      <c r="U113" s="64">
        <v>0</v>
      </c>
      <c r="V113" s="64">
        <v>0</v>
      </c>
      <c r="W113" s="64">
        <v>42</v>
      </c>
      <c r="X113" s="64">
        <v>0</v>
      </c>
      <c r="Y113" s="35">
        <f t="shared" si="11"/>
        <v>171.6</v>
      </c>
    </row>
    <row r="114" spans="1:25" x14ac:dyDescent="0.25">
      <c r="A114" s="11">
        <v>871</v>
      </c>
      <c r="B114" s="12" t="s">
        <v>115</v>
      </c>
      <c r="C114" s="12">
        <v>351</v>
      </c>
      <c r="D114" s="12">
        <v>2</v>
      </c>
      <c r="E114" s="12">
        <v>391</v>
      </c>
      <c r="F114" s="12">
        <v>1</v>
      </c>
      <c r="G114" s="12">
        <v>0</v>
      </c>
      <c r="H114" s="12">
        <v>0</v>
      </c>
      <c r="I114" s="12">
        <v>0</v>
      </c>
      <c r="J114" s="12">
        <v>0</v>
      </c>
      <c r="K114" s="12">
        <v>597.6</v>
      </c>
      <c r="L114" s="12">
        <v>0</v>
      </c>
      <c r="M114" s="22">
        <f t="shared" si="9"/>
        <v>1342.6</v>
      </c>
      <c r="N114" s="22">
        <f t="shared" si="10"/>
        <v>353</v>
      </c>
      <c r="O114" s="64">
        <v>64</v>
      </c>
      <c r="P114" s="64">
        <v>1</v>
      </c>
      <c r="Q114" s="64">
        <v>60</v>
      </c>
      <c r="R114" s="64">
        <v>0</v>
      </c>
      <c r="S114" s="64">
        <v>0</v>
      </c>
      <c r="T114" s="64">
        <v>0</v>
      </c>
      <c r="U114" s="64">
        <v>0</v>
      </c>
      <c r="V114" s="64">
        <v>0</v>
      </c>
      <c r="W114" s="64">
        <v>73</v>
      </c>
      <c r="X114" s="64">
        <v>0</v>
      </c>
      <c r="Y114" s="35">
        <f t="shared" si="11"/>
        <v>198</v>
      </c>
    </row>
    <row r="115" spans="1:25" x14ac:dyDescent="0.25">
      <c r="A115" s="11">
        <v>872</v>
      </c>
      <c r="B115" s="12" t="s">
        <v>116</v>
      </c>
      <c r="C115" s="12">
        <v>80.666667000000004</v>
      </c>
      <c r="D115" s="12">
        <v>0</v>
      </c>
      <c r="E115" s="12">
        <v>288.39999999999998</v>
      </c>
      <c r="F115" s="12">
        <v>1</v>
      </c>
      <c r="G115" s="12">
        <v>0</v>
      </c>
      <c r="H115" s="12">
        <v>0</v>
      </c>
      <c r="I115" s="12">
        <v>0</v>
      </c>
      <c r="J115" s="12">
        <v>0</v>
      </c>
      <c r="K115" s="12">
        <v>205.4</v>
      </c>
      <c r="L115" s="12">
        <v>0</v>
      </c>
      <c r="M115" s="22">
        <f t="shared" si="9"/>
        <v>575.46666700000003</v>
      </c>
      <c r="N115" s="22">
        <f t="shared" si="10"/>
        <v>80.666667000000004</v>
      </c>
      <c r="O115" s="64">
        <v>35.150669999999998</v>
      </c>
      <c r="P115" s="64">
        <v>0</v>
      </c>
      <c r="Q115" s="64">
        <v>90.8</v>
      </c>
      <c r="R115" s="64">
        <v>0</v>
      </c>
      <c r="S115" s="64">
        <v>0</v>
      </c>
      <c r="T115" s="64">
        <v>0</v>
      </c>
      <c r="U115" s="64">
        <v>0</v>
      </c>
      <c r="V115" s="64">
        <v>0</v>
      </c>
      <c r="W115" s="64">
        <v>81.2</v>
      </c>
      <c r="X115" s="64">
        <v>0</v>
      </c>
      <c r="Y115" s="35">
        <f t="shared" si="11"/>
        <v>207.15066999999999</v>
      </c>
    </row>
    <row r="116" spans="1:25" x14ac:dyDescent="0.25">
      <c r="A116" s="11">
        <v>873</v>
      </c>
      <c r="B116" s="12" t="s">
        <v>117</v>
      </c>
      <c r="C116" s="12">
        <v>354</v>
      </c>
      <c r="D116" s="12">
        <v>10</v>
      </c>
      <c r="E116" s="12">
        <v>366.2</v>
      </c>
      <c r="F116" s="12">
        <v>7</v>
      </c>
      <c r="G116" s="12">
        <v>0</v>
      </c>
      <c r="H116" s="12">
        <v>0</v>
      </c>
      <c r="I116" s="12">
        <v>0</v>
      </c>
      <c r="J116" s="12">
        <v>0</v>
      </c>
      <c r="K116" s="12">
        <v>545.03533300000004</v>
      </c>
      <c r="L116" s="12">
        <v>10.533333000000001</v>
      </c>
      <c r="M116" s="22">
        <f t="shared" si="9"/>
        <v>1292.7686660000002</v>
      </c>
      <c r="N116" s="22">
        <f t="shared" si="10"/>
        <v>364</v>
      </c>
      <c r="O116" s="64">
        <v>94.316666999999995</v>
      </c>
      <c r="P116" s="64">
        <v>3</v>
      </c>
      <c r="Q116" s="64">
        <v>86.986666</v>
      </c>
      <c r="R116" s="64">
        <v>0</v>
      </c>
      <c r="S116" s="64">
        <v>0</v>
      </c>
      <c r="T116" s="64">
        <v>0</v>
      </c>
      <c r="U116" s="64">
        <v>0</v>
      </c>
      <c r="V116" s="64">
        <v>0</v>
      </c>
      <c r="W116" s="64">
        <v>164.05199999999999</v>
      </c>
      <c r="X116" s="64">
        <v>2</v>
      </c>
      <c r="Y116" s="35">
        <f t="shared" si="11"/>
        <v>350.35533299999997</v>
      </c>
    </row>
    <row r="117" spans="1:25" x14ac:dyDescent="0.25">
      <c r="A117" s="11">
        <v>874</v>
      </c>
      <c r="B117" s="12" t="s">
        <v>118</v>
      </c>
      <c r="C117" s="12">
        <v>67.8</v>
      </c>
      <c r="D117" s="12">
        <v>0</v>
      </c>
      <c r="E117" s="12">
        <v>39</v>
      </c>
      <c r="F117" s="12">
        <v>0</v>
      </c>
      <c r="G117" s="12">
        <v>0</v>
      </c>
      <c r="H117" s="12">
        <v>0</v>
      </c>
      <c r="I117" s="12">
        <v>0</v>
      </c>
      <c r="J117" s="12">
        <v>0</v>
      </c>
      <c r="K117" s="12">
        <v>174.03333499999999</v>
      </c>
      <c r="L117" s="12">
        <v>0</v>
      </c>
      <c r="M117" s="22">
        <f t="shared" si="9"/>
        <v>280.83333499999998</v>
      </c>
      <c r="N117" s="22">
        <f t="shared" si="10"/>
        <v>67.8</v>
      </c>
      <c r="O117" s="64">
        <v>19.466667000000001</v>
      </c>
      <c r="P117" s="64">
        <v>0</v>
      </c>
      <c r="Q117" s="64">
        <v>0</v>
      </c>
      <c r="R117" s="64">
        <v>0</v>
      </c>
      <c r="S117" s="64">
        <v>0</v>
      </c>
      <c r="T117" s="64">
        <v>0</v>
      </c>
      <c r="U117" s="64">
        <v>0</v>
      </c>
      <c r="V117" s="64">
        <v>0</v>
      </c>
      <c r="W117" s="64">
        <v>46.999999000000003</v>
      </c>
      <c r="X117" s="64">
        <v>0</v>
      </c>
      <c r="Y117" s="35">
        <f t="shared" si="11"/>
        <v>66.466666000000004</v>
      </c>
    </row>
    <row r="118" spans="1:25" x14ac:dyDescent="0.25">
      <c r="A118" s="11">
        <v>876</v>
      </c>
      <c r="B118" s="12" t="s">
        <v>119</v>
      </c>
      <c r="C118" s="12">
        <v>161</v>
      </c>
      <c r="D118" s="12">
        <v>3</v>
      </c>
      <c r="E118" s="12">
        <v>81</v>
      </c>
      <c r="F118" s="12">
        <v>0</v>
      </c>
      <c r="G118" s="12">
        <v>0</v>
      </c>
      <c r="H118" s="12">
        <v>0</v>
      </c>
      <c r="I118" s="12">
        <v>0</v>
      </c>
      <c r="J118" s="12">
        <v>0</v>
      </c>
      <c r="K118" s="12">
        <v>85</v>
      </c>
      <c r="L118" s="12">
        <v>2</v>
      </c>
      <c r="M118" s="22">
        <f t="shared" si="9"/>
        <v>332</v>
      </c>
      <c r="N118" s="22">
        <f t="shared" si="10"/>
        <v>164</v>
      </c>
      <c r="O118" s="64">
        <v>79</v>
      </c>
      <c r="P118" s="64">
        <v>1</v>
      </c>
      <c r="Q118" s="64">
        <v>8.1999999999999993</v>
      </c>
      <c r="R118" s="64">
        <v>0</v>
      </c>
      <c r="S118" s="64">
        <v>0</v>
      </c>
      <c r="T118" s="64">
        <v>0</v>
      </c>
      <c r="U118" s="64">
        <v>0</v>
      </c>
      <c r="V118" s="64">
        <v>0</v>
      </c>
      <c r="W118" s="64">
        <v>17.600000000000001</v>
      </c>
      <c r="X118" s="64">
        <v>0</v>
      </c>
      <c r="Y118" s="35">
        <f t="shared" si="11"/>
        <v>105.80000000000001</v>
      </c>
    </row>
    <row r="119" spans="1:25" x14ac:dyDescent="0.25">
      <c r="A119" s="11">
        <v>877</v>
      </c>
      <c r="B119" s="12" t="s">
        <v>120</v>
      </c>
      <c r="C119" s="12">
        <v>61</v>
      </c>
      <c r="D119" s="12">
        <v>2</v>
      </c>
      <c r="E119" s="12">
        <v>398.96666699999997</v>
      </c>
      <c r="F119" s="12">
        <v>1</v>
      </c>
      <c r="G119" s="12">
        <v>0</v>
      </c>
      <c r="H119" s="12">
        <v>0</v>
      </c>
      <c r="I119" s="12">
        <v>0</v>
      </c>
      <c r="J119" s="12">
        <v>0</v>
      </c>
      <c r="K119" s="12">
        <v>206.51666700000001</v>
      </c>
      <c r="L119" s="12">
        <v>0</v>
      </c>
      <c r="M119" s="22">
        <f t="shared" si="9"/>
        <v>669.48333400000001</v>
      </c>
      <c r="N119" s="22">
        <f t="shared" si="10"/>
        <v>63</v>
      </c>
      <c r="O119" s="64">
        <v>24</v>
      </c>
      <c r="P119" s="64">
        <v>1</v>
      </c>
      <c r="Q119" s="64">
        <v>123.650001</v>
      </c>
      <c r="R119" s="64">
        <v>0</v>
      </c>
      <c r="S119" s="64">
        <v>0</v>
      </c>
      <c r="T119" s="64">
        <v>0</v>
      </c>
      <c r="U119" s="64">
        <v>0</v>
      </c>
      <c r="V119" s="64">
        <v>0</v>
      </c>
      <c r="W119" s="64">
        <v>82.5</v>
      </c>
      <c r="X119" s="64">
        <v>0</v>
      </c>
      <c r="Y119" s="35">
        <f t="shared" si="11"/>
        <v>231.150001</v>
      </c>
    </row>
    <row r="120" spans="1:25" x14ac:dyDescent="0.25">
      <c r="A120" s="11">
        <v>878</v>
      </c>
      <c r="B120" s="12" t="s">
        <v>121</v>
      </c>
      <c r="C120" s="12">
        <v>72.727999999999994</v>
      </c>
      <c r="D120" s="12">
        <v>2</v>
      </c>
      <c r="E120" s="12">
        <v>901.16067399999997</v>
      </c>
      <c r="F120" s="12">
        <v>12.266667</v>
      </c>
      <c r="G120" s="12">
        <v>0</v>
      </c>
      <c r="H120" s="12">
        <v>0</v>
      </c>
      <c r="I120" s="12">
        <v>0</v>
      </c>
      <c r="J120" s="12">
        <v>0</v>
      </c>
      <c r="K120" s="12">
        <v>1211.7266729999999</v>
      </c>
      <c r="L120" s="12">
        <v>16.500001000000001</v>
      </c>
      <c r="M120" s="22">
        <f t="shared" si="9"/>
        <v>2216.3820149999997</v>
      </c>
      <c r="N120" s="22">
        <f t="shared" si="10"/>
        <v>74.727999999999994</v>
      </c>
      <c r="O120" s="64">
        <v>30.76</v>
      </c>
      <c r="P120" s="64">
        <v>0</v>
      </c>
      <c r="Q120" s="64">
        <v>232.64465799999999</v>
      </c>
      <c r="R120" s="64">
        <v>3.3333330000000001</v>
      </c>
      <c r="S120" s="64">
        <v>0</v>
      </c>
      <c r="T120" s="64">
        <v>0</v>
      </c>
      <c r="U120" s="64">
        <v>0</v>
      </c>
      <c r="V120" s="64">
        <v>0</v>
      </c>
      <c r="W120" s="64">
        <v>323.12732899999997</v>
      </c>
      <c r="X120" s="64">
        <v>7.6553329999999997</v>
      </c>
      <c r="Y120" s="35">
        <f t="shared" si="11"/>
        <v>597.52065299999992</v>
      </c>
    </row>
    <row r="121" spans="1:25" x14ac:dyDescent="0.25">
      <c r="A121" s="11">
        <v>879</v>
      </c>
      <c r="B121" s="12" t="s">
        <v>122</v>
      </c>
      <c r="C121" s="12">
        <v>75.866667000000007</v>
      </c>
      <c r="D121" s="12">
        <v>0</v>
      </c>
      <c r="E121" s="12">
        <v>106.38666600000001</v>
      </c>
      <c r="F121" s="12">
        <v>0</v>
      </c>
      <c r="G121" s="12">
        <v>0</v>
      </c>
      <c r="H121" s="12">
        <v>0</v>
      </c>
      <c r="I121" s="12">
        <v>0</v>
      </c>
      <c r="J121" s="12">
        <v>0</v>
      </c>
      <c r="K121" s="12">
        <v>559.07733099999996</v>
      </c>
      <c r="L121" s="12">
        <v>2</v>
      </c>
      <c r="M121" s="22">
        <f t="shared" si="9"/>
        <v>743.33066399999996</v>
      </c>
      <c r="N121" s="22">
        <f t="shared" si="10"/>
        <v>75.866667000000007</v>
      </c>
      <c r="O121" s="64">
        <v>27.4</v>
      </c>
      <c r="P121" s="64">
        <v>0</v>
      </c>
      <c r="Q121" s="64">
        <v>26.533334</v>
      </c>
      <c r="R121" s="64">
        <v>0</v>
      </c>
      <c r="S121" s="64">
        <v>0</v>
      </c>
      <c r="T121" s="64">
        <v>0</v>
      </c>
      <c r="U121" s="64">
        <v>0</v>
      </c>
      <c r="V121" s="64">
        <v>0</v>
      </c>
      <c r="W121" s="64">
        <v>173.22733700000001</v>
      </c>
      <c r="X121" s="64">
        <v>0</v>
      </c>
      <c r="Y121" s="35">
        <f t="shared" si="11"/>
        <v>227.16067100000001</v>
      </c>
    </row>
    <row r="122" spans="1:25" x14ac:dyDescent="0.25">
      <c r="A122" s="11">
        <v>880</v>
      </c>
      <c r="B122" s="12" t="s">
        <v>123</v>
      </c>
      <c r="C122" s="12">
        <v>0</v>
      </c>
      <c r="D122" s="12">
        <v>0</v>
      </c>
      <c r="E122" s="12">
        <v>137.333337</v>
      </c>
      <c r="F122" s="12">
        <v>1</v>
      </c>
      <c r="G122" s="12">
        <v>0</v>
      </c>
      <c r="H122" s="12">
        <v>0</v>
      </c>
      <c r="I122" s="12">
        <v>0</v>
      </c>
      <c r="J122" s="12">
        <v>0</v>
      </c>
      <c r="K122" s="12">
        <v>412.78333500000002</v>
      </c>
      <c r="L122" s="12">
        <v>0</v>
      </c>
      <c r="M122" s="22">
        <f t="shared" si="9"/>
        <v>551.11667199999999</v>
      </c>
      <c r="N122" s="22">
        <f t="shared" si="10"/>
        <v>0</v>
      </c>
      <c r="O122" s="64">
        <v>0</v>
      </c>
      <c r="P122" s="64">
        <v>0</v>
      </c>
      <c r="Q122" s="64">
        <v>53.699998000000001</v>
      </c>
      <c r="R122" s="64">
        <v>0</v>
      </c>
      <c r="S122" s="64">
        <v>0</v>
      </c>
      <c r="T122" s="64">
        <v>0</v>
      </c>
      <c r="U122" s="64">
        <v>0</v>
      </c>
      <c r="V122" s="64">
        <v>0</v>
      </c>
      <c r="W122" s="64">
        <v>106.266667</v>
      </c>
      <c r="X122" s="64">
        <v>0</v>
      </c>
      <c r="Y122" s="35">
        <f t="shared" si="11"/>
        <v>159.96666500000001</v>
      </c>
    </row>
    <row r="123" spans="1:25" x14ac:dyDescent="0.25">
      <c r="A123" s="11">
        <v>881</v>
      </c>
      <c r="B123" s="12" t="s">
        <v>124</v>
      </c>
      <c r="C123" s="12">
        <v>173.066666</v>
      </c>
      <c r="D123" s="12">
        <v>2</v>
      </c>
      <c r="E123" s="12">
        <v>822.13332500000001</v>
      </c>
      <c r="F123" s="12">
        <v>5.3333329999999997</v>
      </c>
      <c r="G123" s="12">
        <v>0</v>
      </c>
      <c r="H123" s="12">
        <v>0</v>
      </c>
      <c r="I123" s="12">
        <v>0</v>
      </c>
      <c r="J123" s="12">
        <v>0</v>
      </c>
      <c r="K123" s="12">
        <v>1765.433315</v>
      </c>
      <c r="L123" s="12">
        <v>15</v>
      </c>
      <c r="M123" s="22">
        <f t="shared" si="9"/>
        <v>2782.9666390000002</v>
      </c>
      <c r="N123" s="22">
        <f t="shared" si="10"/>
        <v>175.066666</v>
      </c>
      <c r="O123" s="64">
        <v>22.266667999999999</v>
      </c>
      <c r="P123" s="64">
        <v>0</v>
      </c>
      <c r="Q123" s="64">
        <v>182.366668</v>
      </c>
      <c r="R123" s="64">
        <v>0.6</v>
      </c>
      <c r="S123" s="64">
        <v>0</v>
      </c>
      <c r="T123" s="64">
        <v>0</v>
      </c>
      <c r="U123" s="64">
        <v>0</v>
      </c>
      <c r="V123" s="64">
        <v>0</v>
      </c>
      <c r="W123" s="64">
        <v>452.500001</v>
      </c>
      <c r="X123" s="64">
        <v>2.3333330000000001</v>
      </c>
      <c r="Y123" s="35">
        <f t="shared" si="11"/>
        <v>660.06667000000004</v>
      </c>
    </row>
    <row r="124" spans="1:25" x14ac:dyDescent="0.25">
      <c r="A124" s="11">
        <v>882</v>
      </c>
      <c r="B124" s="12" t="s">
        <v>125</v>
      </c>
      <c r="C124" s="12">
        <v>0</v>
      </c>
      <c r="D124" s="12">
        <v>0</v>
      </c>
      <c r="E124" s="12">
        <v>150</v>
      </c>
      <c r="F124" s="12">
        <v>0</v>
      </c>
      <c r="G124" s="12">
        <v>0</v>
      </c>
      <c r="H124" s="12">
        <v>0</v>
      </c>
      <c r="I124" s="12">
        <v>0</v>
      </c>
      <c r="J124" s="12">
        <v>0</v>
      </c>
      <c r="K124" s="12">
        <v>397.51666699999998</v>
      </c>
      <c r="L124" s="12">
        <v>2</v>
      </c>
      <c r="M124" s="22">
        <f t="shared" si="9"/>
        <v>549.51666699999998</v>
      </c>
      <c r="N124" s="22">
        <f t="shared" si="10"/>
        <v>0</v>
      </c>
      <c r="O124" s="64">
        <v>0</v>
      </c>
      <c r="P124" s="64">
        <v>0</v>
      </c>
      <c r="Q124" s="64">
        <v>0</v>
      </c>
      <c r="R124" s="64">
        <v>0</v>
      </c>
      <c r="S124" s="64">
        <v>0</v>
      </c>
      <c r="T124" s="64">
        <v>0</v>
      </c>
      <c r="U124" s="64">
        <v>0</v>
      </c>
      <c r="V124" s="64">
        <v>0</v>
      </c>
      <c r="W124" s="64">
        <v>95.766666999999998</v>
      </c>
      <c r="X124" s="64">
        <v>1.8666670000000001</v>
      </c>
      <c r="Y124" s="35">
        <f t="shared" si="11"/>
        <v>97.633334000000005</v>
      </c>
    </row>
    <row r="125" spans="1:25" x14ac:dyDescent="0.25">
      <c r="A125" s="11">
        <v>883</v>
      </c>
      <c r="B125" s="12" t="s">
        <v>126</v>
      </c>
      <c r="C125" s="12">
        <v>0</v>
      </c>
      <c r="D125" s="12">
        <v>0</v>
      </c>
      <c r="E125" s="12">
        <v>0</v>
      </c>
      <c r="F125" s="12">
        <v>0</v>
      </c>
      <c r="G125" s="12">
        <v>0</v>
      </c>
      <c r="H125" s="12">
        <v>0</v>
      </c>
      <c r="I125" s="12">
        <v>0</v>
      </c>
      <c r="J125" s="12">
        <v>0</v>
      </c>
      <c r="K125" s="12">
        <v>919.2</v>
      </c>
      <c r="L125" s="12">
        <v>2</v>
      </c>
      <c r="M125" s="22">
        <f t="shared" si="9"/>
        <v>921.2</v>
      </c>
      <c r="N125" s="22">
        <f t="shared" si="10"/>
        <v>0</v>
      </c>
      <c r="O125" s="64">
        <v>0</v>
      </c>
      <c r="P125" s="64">
        <v>0</v>
      </c>
      <c r="Q125" s="64">
        <v>0</v>
      </c>
      <c r="R125" s="64">
        <v>0</v>
      </c>
      <c r="S125" s="64">
        <v>0</v>
      </c>
      <c r="T125" s="64">
        <v>0</v>
      </c>
      <c r="U125" s="64">
        <v>0</v>
      </c>
      <c r="V125" s="64">
        <v>0</v>
      </c>
      <c r="W125" s="64">
        <v>223.6</v>
      </c>
      <c r="X125" s="64">
        <v>0</v>
      </c>
      <c r="Y125" s="35">
        <f t="shared" si="11"/>
        <v>223.6</v>
      </c>
    </row>
    <row r="126" spans="1:25" x14ac:dyDescent="0.25">
      <c r="A126" s="11">
        <v>884</v>
      </c>
      <c r="B126" s="12" t="s">
        <v>184</v>
      </c>
      <c r="C126" s="12">
        <v>0</v>
      </c>
      <c r="D126" s="12">
        <v>0</v>
      </c>
      <c r="E126" s="12">
        <v>204.7</v>
      </c>
      <c r="F126" s="12">
        <v>0</v>
      </c>
      <c r="G126" s="12">
        <v>0</v>
      </c>
      <c r="H126" s="12">
        <v>0</v>
      </c>
      <c r="I126" s="12">
        <v>0</v>
      </c>
      <c r="J126" s="12">
        <v>0</v>
      </c>
      <c r="K126" s="12">
        <v>134.973333</v>
      </c>
      <c r="L126" s="12">
        <v>0</v>
      </c>
      <c r="M126" s="22">
        <f t="shared" si="9"/>
        <v>339.67333299999996</v>
      </c>
      <c r="N126" s="22">
        <f t="shared" si="10"/>
        <v>0</v>
      </c>
      <c r="O126" s="64">
        <v>0</v>
      </c>
      <c r="P126" s="64">
        <v>0</v>
      </c>
      <c r="Q126" s="64">
        <v>56.533332999999999</v>
      </c>
      <c r="R126" s="64">
        <v>0</v>
      </c>
      <c r="S126" s="64">
        <v>0</v>
      </c>
      <c r="T126" s="64">
        <v>0</v>
      </c>
      <c r="U126" s="64">
        <v>0</v>
      </c>
      <c r="V126" s="64">
        <v>0</v>
      </c>
      <c r="W126" s="64">
        <v>44.099998999999997</v>
      </c>
      <c r="X126" s="64">
        <v>0</v>
      </c>
      <c r="Y126" s="35">
        <f t="shared" si="11"/>
        <v>100.633332</v>
      </c>
    </row>
    <row r="127" spans="1:25" x14ac:dyDescent="0.25">
      <c r="A127" s="11">
        <v>885</v>
      </c>
      <c r="B127" s="12" t="s">
        <v>128</v>
      </c>
      <c r="C127" s="12">
        <v>63.6</v>
      </c>
      <c r="D127" s="12">
        <v>9.8000000000000007</v>
      </c>
      <c r="E127" s="12">
        <v>618.43333399999995</v>
      </c>
      <c r="F127" s="12">
        <v>9</v>
      </c>
      <c r="G127" s="12">
        <v>0</v>
      </c>
      <c r="H127" s="12">
        <v>0</v>
      </c>
      <c r="I127" s="12">
        <v>0</v>
      </c>
      <c r="J127" s="12">
        <v>0</v>
      </c>
      <c r="K127" s="12">
        <v>756.77599899999996</v>
      </c>
      <c r="L127" s="12">
        <v>4</v>
      </c>
      <c r="M127" s="22">
        <f t="shared" si="9"/>
        <v>1461.6093329999999</v>
      </c>
      <c r="N127" s="22">
        <f t="shared" si="10"/>
        <v>73.400000000000006</v>
      </c>
      <c r="O127" s="64">
        <v>21.4</v>
      </c>
      <c r="P127" s="64">
        <v>3.4</v>
      </c>
      <c r="Q127" s="64">
        <v>240.25933000000001</v>
      </c>
      <c r="R127" s="64">
        <v>2.4</v>
      </c>
      <c r="S127" s="64">
        <v>0</v>
      </c>
      <c r="T127" s="64">
        <v>0</v>
      </c>
      <c r="U127" s="64">
        <v>0</v>
      </c>
      <c r="V127" s="64">
        <v>0</v>
      </c>
      <c r="W127" s="64">
        <v>232.099996</v>
      </c>
      <c r="X127" s="64">
        <v>1</v>
      </c>
      <c r="Y127" s="35">
        <f t="shared" si="11"/>
        <v>500.55932599999994</v>
      </c>
    </row>
    <row r="128" spans="1:25" x14ac:dyDescent="0.25">
      <c r="A128" s="11">
        <v>886</v>
      </c>
      <c r="B128" s="12" t="s">
        <v>129</v>
      </c>
      <c r="C128" s="12">
        <v>75</v>
      </c>
      <c r="D128" s="12">
        <v>0</v>
      </c>
      <c r="E128" s="12">
        <v>730.06666700000005</v>
      </c>
      <c r="F128" s="12">
        <v>1</v>
      </c>
      <c r="G128" s="12">
        <v>0</v>
      </c>
      <c r="H128" s="12">
        <v>0</v>
      </c>
      <c r="I128" s="12">
        <v>0</v>
      </c>
      <c r="J128" s="12">
        <v>0</v>
      </c>
      <c r="K128" s="12">
        <v>1539.5833339999999</v>
      </c>
      <c r="L128" s="12">
        <v>3</v>
      </c>
      <c r="M128" s="22">
        <f t="shared" si="9"/>
        <v>2348.650001</v>
      </c>
      <c r="N128" s="22">
        <f t="shared" si="10"/>
        <v>75</v>
      </c>
      <c r="O128" s="64">
        <v>22</v>
      </c>
      <c r="P128" s="64">
        <v>0</v>
      </c>
      <c r="Q128" s="64">
        <v>131.73333400000001</v>
      </c>
      <c r="R128" s="64">
        <v>0</v>
      </c>
      <c r="S128" s="64">
        <v>0</v>
      </c>
      <c r="T128" s="64">
        <v>0</v>
      </c>
      <c r="U128" s="64">
        <v>0</v>
      </c>
      <c r="V128" s="64">
        <v>0</v>
      </c>
      <c r="W128" s="64">
        <v>401.91667000000001</v>
      </c>
      <c r="X128" s="64">
        <v>1</v>
      </c>
      <c r="Y128" s="35">
        <f t="shared" si="11"/>
        <v>556.65000400000008</v>
      </c>
    </row>
    <row r="129" spans="1:25" x14ac:dyDescent="0.25">
      <c r="A129" s="11">
        <v>887</v>
      </c>
      <c r="B129" s="12" t="s">
        <v>130</v>
      </c>
      <c r="C129" s="12">
        <v>0</v>
      </c>
      <c r="D129" s="12">
        <v>0</v>
      </c>
      <c r="E129" s="12">
        <v>301.2</v>
      </c>
      <c r="F129" s="12">
        <v>0.6</v>
      </c>
      <c r="G129" s="12">
        <v>0</v>
      </c>
      <c r="H129" s="12">
        <v>0</v>
      </c>
      <c r="I129" s="12">
        <v>0</v>
      </c>
      <c r="J129" s="12">
        <v>0</v>
      </c>
      <c r="K129" s="12">
        <v>831.08799999999997</v>
      </c>
      <c r="L129" s="12">
        <v>6</v>
      </c>
      <c r="M129" s="22">
        <f t="shared" si="9"/>
        <v>1138.8879999999999</v>
      </c>
      <c r="N129" s="22">
        <f t="shared" si="10"/>
        <v>0</v>
      </c>
      <c r="O129" s="64">
        <v>0</v>
      </c>
      <c r="P129" s="64">
        <v>0</v>
      </c>
      <c r="Q129" s="64">
        <v>30</v>
      </c>
      <c r="R129" s="64">
        <v>0</v>
      </c>
      <c r="S129" s="64">
        <v>0</v>
      </c>
      <c r="T129" s="64">
        <v>0</v>
      </c>
      <c r="U129" s="64">
        <v>0</v>
      </c>
      <c r="V129" s="64">
        <v>0</v>
      </c>
      <c r="W129" s="64">
        <v>153.56133299999999</v>
      </c>
      <c r="X129" s="64">
        <v>0</v>
      </c>
      <c r="Y129" s="35">
        <f t="shared" si="11"/>
        <v>183.56133299999999</v>
      </c>
    </row>
    <row r="130" spans="1:25" x14ac:dyDescent="0.25">
      <c r="A130" s="11">
        <v>888</v>
      </c>
      <c r="B130" s="12" t="s">
        <v>131</v>
      </c>
      <c r="C130" s="12">
        <v>1176.1333320000001</v>
      </c>
      <c r="D130" s="12">
        <v>5</v>
      </c>
      <c r="E130" s="12">
        <v>2028.1206669999999</v>
      </c>
      <c r="F130" s="12">
        <v>9.3000000000000007</v>
      </c>
      <c r="G130" s="12">
        <v>0</v>
      </c>
      <c r="H130" s="12">
        <v>0</v>
      </c>
      <c r="I130" s="12">
        <v>0</v>
      </c>
      <c r="J130" s="12">
        <v>0</v>
      </c>
      <c r="K130" s="12">
        <v>81.266666999999998</v>
      </c>
      <c r="L130" s="12">
        <v>0</v>
      </c>
      <c r="M130" s="22">
        <f t="shared" si="9"/>
        <v>3299.8206660000001</v>
      </c>
      <c r="N130" s="22">
        <f t="shared" si="10"/>
        <v>1181.1333320000001</v>
      </c>
      <c r="O130" s="64">
        <v>278.25000299999999</v>
      </c>
      <c r="P130" s="64">
        <v>2</v>
      </c>
      <c r="Q130" s="64">
        <v>660.85333200000002</v>
      </c>
      <c r="R130" s="64">
        <v>5.6666670000000003</v>
      </c>
      <c r="S130" s="64">
        <v>0</v>
      </c>
      <c r="T130" s="64">
        <v>0</v>
      </c>
      <c r="U130" s="64">
        <v>0</v>
      </c>
      <c r="V130" s="64">
        <v>0</v>
      </c>
      <c r="W130" s="64">
        <v>37.4</v>
      </c>
      <c r="X130" s="64">
        <v>0</v>
      </c>
      <c r="Y130" s="35">
        <f t="shared" si="11"/>
        <v>984.17000199999995</v>
      </c>
    </row>
    <row r="131" spans="1:25" x14ac:dyDescent="0.25">
      <c r="A131" s="11">
        <v>889</v>
      </c>
      <c r="B131" s="12" t="s">
        <v>132</v>
      </c>
      <c r="C131" s="12">
        <v>180</v>
      </c>
      <c r="D131" s="12">
        <v>0</v>
      </c>
      <c r="E131" s="12">
        <v>409</v>
      </c>
      <c r="F131" s="12">
        <v>1</v>
      </c>
      <c r="G131" s="12">
        <v>0</v>
      </c>
      <c r="H131" s="12">
        <v>0</v>
      </c>
      <c r="I131" s="12">
        <v>0</v>
      </c>
      <c r="J131" s="12">
        <v>0</v>
      </c>
      <c r="K131" s="12">
        <v>15</v>
      </c>
      <c r="L131" s="12">
        <v>0</v>
      </c>
      <c r="M131" s="22">
        <f t="shared" si="9"/>
        <v>605</v>
      </c>
      <c r="N131" s="22">
        <f t="shared" si="10"/>
        <v>180</v>
      </c>
      <c r="O131" s="64">
        <v>35</v>
      </c>
      <c r="P131" s="64">
        <v>0</v>
      </c>
      <c r="Q131" s="64">
        <v>61.2</v>
      </c>
      <c r="R131" s="64">
        <v>0</v>
      </c>
      <c r="S131" s="64">
        <v>0</v>
      </c>
      <c r="T131" s="64">
        <v>0</v>
      </c>
      <c r="U131" s="64">
        <v>0</v>
      </c>
      <c r="V131" s="64">
        <v>0</v>
      </c>
      <c r="W131" s="64">
        <v>0</v>
      </c>
      <c r="X131" s="64">
        <v>0</v>
      </c>
      <c r="Y131" s="35">
        <f t="shared" si="11"/>
        <v>96.2</v>
      </c>
    </row>
    <row r="132" spans="1:25" x14ac:dyDescent="0.25">
      <c r="A132" s="11">
        <v>890</v>
      </c>
      <c r="B132" s="12" t="s">
        <v>133</v>
      </c>
      <c r="C132" s="12">
        <v>0</v>
      </c>
      <c r="D132" s="12">
        <v>0</v>
      </c>
      <c r="E132" s="12">
        <v>109</v>
      </c>
      <c r="F132" s="12">
        <v>2</v>
      </c>
      <c r="G132" s="12">
        <v>0</v>
      </c>
      <c r="H132" s="12">
        <v>0</v>
      </c>
      <c r="I132" s="12">
        <v>0</v>
      </c>
      <c r="J132" s="12">
        <v>0</v>
      </c>
      <c r="K132" s="12">
        <v>282.63333299999999</v>
      </c>
      <c r="L132" s="12">
        <v>3</v>
      </c>
      <c r="M132" s="22">
        <f t="shared" si="9"/>
        <v>396.63333299999999</v>
      </c>
      <c r="N132" s="22">
        <f t="shared" si="10"/>
        <v>0</v>
      </c>
      <c r="O132" s="64">
        <v>0</v>
      </c>
      <c r="P132" s="64">
        <v>0</v>
      </c>
      <c r="Q132" s="64">
        <v>39.799999999999997</v>
      </c>
      <c r="R132" s="64">
        <v>0</v>
      </c>
      <c r="S132" s="64">
        <v>0</v>
      </c>
      <c r="T132" s="64">
        <v>0</v>
      </c>
      <c r="U132" s="64">
        <v>0</v>
      </c>
      <c r="V132" s="64">
        <v>0</v>
      </c>
      <c r="W132" s="64">
        <v>56.733330000000002</v>
      </c>
      <c r="X132" s="64">
        <v>0</v>
      </c>
      <c r="Y132" s="35">
        <f t="shared" si="11"/>
        <v>96.533330000000007</v>
      </c>
    </row>
    <row r="133" spans="1:25" x14ac:dyDescent="0.25">
      <c r="A133" s="11">
        <v>891</v>
      </c>
      <c r="B133" s="12" t="s">
        <v>134</v>
      </c>
      <c r="C133" s="12">
        <v>0</v>
      </c>
      <c r="D133" s="12">
        <v>0</v>
      </c>
      <c r="E133" s="12">
        <v>2213.5666649999998</v>
      </c>
      <c r="F133" s="12">
        <v>10</v>
      </c>
      <c r="G133" s="12">
        <v>0</v>
      </c>
      <c r="H133" s="12">
        <v>0</v>
      </c>
      <c r="I133" s="12">
        <v>0</v>
      </c>
      <c r="J133" s="12">
        <v>0</v>
      </c>
      <c r="K133" s="12">
        <v>1650.233334</v>
      </c>
      <c r="L133" s="12">
        <v>6</v>
      </c>
      <c r="M133" s="22">
        <f t="shared" ref="M133:M154" si="12">C133+D133+E133+F133+G133+H133+I133+J133+K133+L133</f>
        <v>3879.7999989999998</v>
      </c>
      <c r="N133" s="22">
        <f t="shared" ref="N133:N154" si="13">C133+D133</f>
        <v>0</v>
      </c>
      <c r="O133" s="64">
        <v>0</v>
      </c>
      <c r="P133" s="64">
        <v>0</v>
      </c>
      <c r="Q133" s="64">
        <v>754.8</v>
      </c>
      <c r="R133" s="64">
        <v>1</v>
      </c>
      <c r="S133" s="64">
        <v>0</v>
      </c>
      <c r="T133" s="64">
        <v>0</v>
      </c>
      <c r="U133" s="64">
        <v>0</v>
      </c>
      <c r="V133" s="64">
        <v>0</v>
      </c>
      <c r="W133" s="64">
        <v>541.95000000000005</v>
      </c>
      <c r="X133" s="64">
        <v>1</v>
      </c>
      <c r="Y133" s="35">
        <f t="shared" ref="Y133:Y154" si="14">O133+P133+Q133+R133+S133+T133+U133+V133+W133+X133</f>
        <v>1298.75</v>
      </c>
    </row>
    <row r="134" spans="1:25" x14ac:dyDescent="0.25">
      <c r="A134" s="11">
        <v>892</v>
      </c>
      <c r="B134" s="12" t="s">
        <v>135</v>
      </c>
      <c r="C134" s="12">
        <v>40</v>
      </c>
      <c r="D134" s="12">
        <v>0</v>
      </c>
      <c r="E134" s="12">
        <v>897.6</v>
      </c>
      <c r="F134" s="12">
        <v>2</v>
      </c>
      <c r="G134" s="12">
        <v>0</v>
      </c>
      <c r="H134" s="12">
        <v>0</v>
      </c>
      <c r="I134" s="12">
        <v>0</v>
      </c>
      <c r="J134" s="12">
        <v>0</v>
      </c>
      <c r="K134" s="12">
        <v>1133</v>
      </c>
      <c r="L134" s="12">
        <v>1</v>
      </c>
      <c r="M134" s="22">
        <f t="shared" si="12"/>
        <v>2073.6</v>
      </c>
      <c r="N134" s="22">
        <f t="shared" si="13"/>
        <v>40</v>
      </c>
      <c r="O134" s="64">
        <v>4</v>
      </c>
      <c r="P134" s="64">
        <v>0</v>
      </c>
      <c r="Q134" s="64">
        <v>198</v>
      </c>
      <c r="R134" s="64">
        <v>0</v>
      </c>
      <c r="S134" s="64">
        <v>0</v>
      </c>
      <c r="T134" s="64">
        <v>0</v>
      </c>
      <c r="U134" s="64">
        <v>0</v>
      </c>
      <c r="V134" s="64">
        <v>0</v>
      </c>
      <c r="W134" s="64">
        <v>209</v>
      </c>
      <c r="X134" s="64">
        <v>0</v>
      </c>
      <c r="Y134" s="35">
        <f t="shared" si="14"/>
        <v>411</v>
      </c>
    </row>
    <row r="135" spans="1:25" x14ac:dyDescent="0.25">
      <c r="A135" s="11">
        <v>893</v>
      </c>
      <c r="B135" s="12" t="s">
        <v>136</v>
      </c>
      <c r="C135" s="12">
        <v>0</v>
      </c>
      <c r="D135" s="12">
        <v>0</v>
      </c>
      <c r="E135" s="12">
        <v>512.54999799999996</v>
      </c>
      <c r="F135" s="12">
        <v>6.9666670000000002</v>
      </c>
      <c r="G135" s="12">
        <v>0</v>
      </c>
      <c r="H135" s="12">
        <v>0</v>
      </c>
      <c r="I135" s="12">
        <v>0</v>
      </c>
      <c r="J135" s="12">
        <v>0</v>
      </c>
      <c r="K135" s="12">
        <v>607.14800200000002</v>
      </c>
      <c r="L135" s="12">
        <v>4.8</v>
      </c>
      <c r="M135" s="22">
        <f t="shared" si="12"/>
        <v>1131.464667</v>
      </c>
      <c r="N135" s="22">
        <f t="shared" si="13"/>
        <v>0</v>
      </c>
      <c r="O135" s="64">
        <v>0</v>
      </c>
      <c r="P135" s="64">
        <v>0</v>
      </c>
      <c r="Q135" s="64">
        <v>170.86666600000001</v>
      </c>
      <c r="R135" s="64">
        <v>1</v>
      </c>
      <c r="S135" s="64">
        <v>0</v>
      </c>
      <c r="T135" s="64">
        <v>0</v>
      </c>
      <c r="U135" s="64">
        <v>0</v>
      </c>
      <c r="V135" s="64">
        <v>0</v>
      </c>
      <c r="W135" s="64">
        <v>175.85133400000001</v>
      </c>
      <c r="X135" s="64">
        <v>1</v>
      </c>
      <c r="Y135" s="35">
        <f t="shared" si="14"/>
        <v>348.71800000000002</v>
      </c>
    </row>
    <row r="136" spans="1:25" x14ac:dyDescent="0.25">
      <c r="A136" s="11">
        <v>894</v>
      </c>
      <c r="B136" s="12" t="s">
        <v>137</v>
      </c>
      <c r="C136" s="12">
        <v>92.333333999999994</v>
      </c>
      <c r="D136" s="12">
        <v>3</v>
      </c>
      <c r="E136" s="12">
        <v>594.20000000000005</v>
      </c>
      <c r="F136" s="12">
        <v>1</v>
      </c>
      <c r="G136" s="12">
        <v>0</v>
      </c>
      <c r="H136" s="12">
        <v>0</v>
      </c>
      <c r="I136" s="12">
        <v>0</v>
      </c>
      <c r="J136" s="12">
        <v>0</v>
      </c>
      <c r="K136" s="12">
        <v>180.6</v>
      </c>
      <c r="L136" s="12">
        <v>2</v>
      </c>
      <c r="M136" s="22">
        <f t="shared" si="12"/>
        <v>873.1333340000001</v>
      </c>
      <c r="N136" s="22">
        <f t="shared" si="13"/>
        <v>95.333333999999994</v>
      </c>
      <c r="O136" s="64">
        <v>35.716667000000001</v>
      </c>
      <c r="P136" s="64">
        <v>0</v>
      </c>
      <c r="Q136" s="64">
        <v>141.6</v>
      </c>
      <c r="R136" s="64">
        <v>1</v>
      </c>
      <c r="S136" s="64">
        <v>0</v>
      </c>
      <c r="T136" s="64">
        <v>0</v>
      </c>
      <c r="U136" s="64">
        <v>0</v>
      </c>
      <c r="V136" s="64">
        <v>0</v>
      </c>
      <c r="W136" s="64">
        <v>43.6</v>
      </c>
      <c r="X136" s="64">
        <v>0</v>
      </c>
      <c r="Y136" s="35">
        <f t="shared" si="14"/>
        <v>221.91666699999999</v>
      </c>
    </row>
    <row r="137" spans="1:25" x14ac:dyDescent="0.25">
      <c r="A137" s="11">
        <v>895</v>
      </c>
      <c r="B137" s="12" t="s">
        <v>138</v>
      </c>
      <c r="C137" s="12">
        <v>24</v>
      </c>
      <c r="D137" s="12">
        <v>2</v>
      </c>
      <c r="E137" s="12">
        <v>219.16666699999999</v>
      </c>
      <c r="F137" s="12">
        <v>6</v>
      </c>
      <c r="G137" s="12">
        <v>0</v>
      </c>
      <c r="H137" s="12">
        <v>0</v>
      </c>
      <c r="I137" s="12">
        <v>0</v>
      </c>
      <c r="J137" s="12">
        <v>0</v>
      </c>
      <c r="K137" s="12">
        <v>701.83533399999999</v>
      </c>
      <c r="L137" s="12">
        <v>6</v>
      </c>
      <c r="M137" s="22">
        <f t="shared" si="12"/>
        <v>959.00200099999995</v>
      </c>
      <c r="N137" s="22">
        <f t="shared" si="13"/>
        <v>26</v>
      </c>
      <c r="O137" s="64">
        <v>3</v>
      </c>
      <c r="P137" s="64">
        <v>0</v>
      </c>
      <c r="Q137" s="64">
        <v>70.199999000000005</v>
      </c>
      <c r="R137" s="64">
        <v>3</v>
      </c>
      <c r="S137" s="64">
        <v>0</v>
      </c>
      <c r="T137" s="64">
        <v>0</v>
      </c>
      <c r="U137" s="64">
        <v>0</v>
      </c>
      <c r="V137" s="64">
        <v>0</v>
      </c>
      <c r="W137" s="64">
        <v>268.33999699999998</v>
      </c>
      <c r="X137" s="64">
        <v>2</v>
      </c>
      <c r="Y137" s="35">
        <f t="shared" si="14"/>
        <v>346.53999599999997</v>
      </c>
    </row>
    <row r="138" spans="1:25" x14ac:dyDescent="0.25">
      <c r="A138" s="11">
        <v>896</v>
      </c>
      <c r="B138" s="12" t="s">
        <v>139</v>
      </c>
      <c r="C138" s="12">
        <v>0</v>
      </c>
      <c r="D138" s="12">
        <v>0</v>
      </c>
      <c r="E138" s="12">
        <v>811.87800100000004</v>
      </c>
      <c r="F138" s="12">
        <v>2</v>
      </c>
      <c r="G138" s="12">
        <v>0</v>
      </c>
      <c r="H138" s="12">
        <v>0</v>
      </c>
      <c r="I138" s="12">
        <v>0</v>
      </c>
      <c r="J138" s="12">
        <v>0</v>
      </c>
      <c r="K138" s="12">
        <v>193.222002</v>
      </c>
      <c r="L138" s="12">
        <v>2</v>
      </c>
      <c r="M138" s="22">
        <f t="shared" si="12"/>
        <v>1009.100003</v>
      </c>
      <c r="N138" s="22">
        <f t="shared" si="13"/>
        <v>0</v>
      </c>
      <c r="O138" s="64">
        <v>0</v>
      </c>
      <c r="P138" s="64">
        <v>0</v>
      </c>
      <c r="Q138" s="64">
        <v>293.11666500000001</v>
      </c>
      <c r="R138" s="64">
        <v>0</v>
      </c>
      <c r="S138" s="64">
        <v>0</v>
      </c>
      <c r="T138" s="64">
        <v>0</v>
      </c>
      <c r="U138" s="64">
        <v>0</v>
      </c>
      <c r="V138" s="64">
        <v>0</v>
      </c>
      <c r="W138" s="64">
        <v>57.588664999999999</v>
      </c>
      <c r="X138" s="64">
        <v>1</v>
      </c>
      <c r="Y138" s="35">
        <f t="shared" si="14"/>
        <v>351.70533</v>
      </c>
    </row>
    <row r="139" spans="1:25" x14ac:dyDescent="0.25">
      <c r="A139" s="11">
        <v>908</v>
      </c>
      <c r="B139" s="12" t="s">
        <v>140</v>
      </c>
      <c r="C139" s="12">
        <v>73.066666999999995</v>
      </c>
      <c r="D139" s="12">
        <v>1</v>
      </c>
      <c r="E139" s="12">
        <v>44.222000000000001</v>
      </c>
      <c r="F139" s="12">
        <v>0</v>
      </c>
      <c r="G139" s="12">
        <v>0</v>
      </c>
      <c r="H139" s="12">
        <v>0</v>
      </c>
      <c r="I139" s="12">
        <v>0</v>
      </c>
      <c r="J139" s="12">
        <v>0</v>
      </c>
      <c r="K139" s="12">
        <v>1079.0833319999999</v>
      </c>
      <c r="L139" s="12">
        <v>1.9</v>
      </c>
      <c r="M139" s="22">
        <f t="shared" si="12"/>
        <v>1199.2719990000001</v>
      </c>
      <c r="N139" s="22">
        <f t="shared" si="13"/>
        <v>74.066666999999995</v>
      </c>
      <c r="O139" s="64">
        <v>20.116667</v>
      </c>
      <c r="P139" s="64">
        <v>0</v>
      </c>
      <c r="Q139" s="64">
        <v>18.466667000000001</v>
      </c>
      <c r="R139" s="64">
        <v>0</v>
      </c>
      <c r="S139" s="64">
        <v>0</v>
      </c>
      <c r="T139" s="64">
        <v>0</v>
      </c>
      <c r="U139" s="64">
        <v>0</v>
      </c>
      <c r="V139" s="64">
        <v>0</v>
      </c>
      <c r="W139" s="64">
        <v>273.14999899999998</v>
      </c>
      <c r="X139" s="64">
        <v>0</v>
      </c>
      <c r="Y139" s="35">
        <f t="shared" si="14"/>
        <v>311.73333299999996</v>
      </c>
    </row>
    <row r="140" spans="1:25" x14ac:dyDescent="0.25">
      <c r="A140" s="11">
        <v>909</v>
      </c>
      <c r="B140" s="12" t="s">
        <v>141</v>
      </c>
      <c r="C140" s="12">
        <v>179.76666599999999</v>
      </c>
      <c r="D140" s="12">
        <v>8.8000000000000007</v>
      </c>
      <c r="E140" s="12">
        <v>1798.3133379999999</v>
      </c>
      <c r="F140" s="12">
        <v>18.600000000000001</v>
      </c>
      <c r="G140" s="12">
        <v>0</v>
      </c>
      <c r="H140" s="12">
        <v>0</v>
      </c>
      <c r="I140" s="12">
        <v>0</v>
      </c>
      <c r="J140" s="12">
        <v>0</v>
      </c>
      <c r="K140" s="12">
        <v>444.88733500000001</v>
      </c>
      <c r="L140" s="12">
        <v>6</v>
      </c>
      <c r="M140" s="22">
        <f t="shared" si="12"/>
        <v>2456.3673389999999</v>
      </c>
      <c r="N140" s="22">
        <f t="shared" si="13"/>
        <v>188.566666</v>
      </c>
      <c r="O140" s="64">
        <v>78.366665999999995</v>
      </c>
      <c r="P140" s="64">
        <v>2</v>
      </c>
      <c r="Q140" s="64">
        <v>753.30200300000001</v>
      </c>
      <c r="R140" s="64">
        <v>10.25</v>
      </c>
      <c r="S140" s="64">
        <v>0</v>
      </c>
      <c r="T140" s="64">
        <v>0</v>
      </c>
      <c r="U140" s="64">
        <v>0</v>
      </c>
      <c r="V140" s="64">
        <v>0</v>
      </c>
      <c r="W140" s="64">
        <v>195.06733199999999</v>
      </c>
      <c r="X140" s="64">
        <v>2</v>
      </c>
      <c r="Y140" s="35">
        <f t="shared" si="14"/>
        <v>1040.986001</v>
      </c>
    </row>
    <row r="141" spans="1:25" x14ac:dyDescent="0.25">
      <c r="A141" s="11">
        <v>916</v>
      </c>
      <c r="B141" s="12" t="s">
        <v>142</v>
      </c>
      <c r="C141" s="12">
        <v>0</v>
      </c>
      <c r="D141" s="12">
        <v>0</v>
      </c>
      <c r="E141" s="12">
        <v>0</v>
      </c>
      <c r="F141" s="12">
        <v>0</v>
      </c>
      <c r="G141" s="12">
        <v>0</v>
      </c>
      <c r="H141" s="12">
        <v>0</v>
      </c>
      <c r="I141" s="12">
        <v>0</v>
      </c>
      <c r="J141" s="12">
        <v>0</v>
      </c>
      <c r="K141" s="12">
        <v>293.58666699999998</v>
      </c>
      <c r="L141" s="12">
        <v>1</v>
      </c>
      <c r="M141" s="22">
        <f t="shared" si="12"/>
        <v>294.58666699999998</v>
      </c>
      <c r="N141" s="22">
        <f t="shared" si="13"/>
        <v>0</v>
      </c>
      <c r="O141" s="64">
        <v>0</v>
      </c>
      <c r="P141" s="64">
        <v>0</v>
      </c>
      <c r="Q141" s="64">
        <v>0</v>
      </c>
      <c r="R141" s="64">
        <v>0</v>
      </c>
      <c r="S141" s="64">
        <v>0</v>
      </c>
      <c r="T141" s="64">
        <v>0</v>
      </c>
      <c r="U141" s="64">
        <v>0</v>
      </c>
      <c r="V141" s="64">
        <v>0</v>
      </c>
      <c r="W141" s="64">
        <v>52.333333000000003</v>
      </c>
      <c r="X141" s="64">
        <v>0.6</v>
      </c>
      <c r="Y141" s="35">
        <f t="shared" si="14"/>
        <v>52.933333000000005</v>
      </c>
    </row>
    <row r="142" spans="1:25" x14ac:dyDescent="0.25">
      <c r="A142" s="11">
        <v>919</v>
      </c>
      <c r="B142" s="12" t="s">
        <v>143</v>
      </c>
      <c r="C142" s="12">
        <v>949.6</v>
      </c>
      <c r="D142" s="12">
        <v>63</v>
      </c>
      <c r="E142" s="12">
        <v>4870.1333329999998</v>
      </c>
      <c r="F142" s="12">
        <v>103.6</v>
      </c>
      <c r="G142" s="12">
        <v>0</v>
      </c>
      <c r="H142" s="12">
        <v>0</v>
      </c>
      <c r="I142" s="12">
        <v>0</v>
      </c>
      <c r="J142" s="12">
        <v>0</v>
      </c>
      <c r="K142" s="12">
        <v>1406.3333339999999</v>
      </c>
      <c r="L142" s="12">
        <v>44</v>
      </c>
      <c r="M142" s="22">
        <f t="shared" si="12"/>
        <v>7436.6666670000004</v>
      </c>
      <c r="N142" s="22">
        <f t="shared" si="13"/>
        <v>1012.6</v>
      </c>
      <c r="O142" s="64">
        <v>359.933334</v>
      </c>
      <c r="P142" s="64">
        <v>22.666667</v>
      </c>
      <c r="Q142" s="64">
        <v>1228.46666</v>
      </c>
      <c r="R142" s="64">
        <v>23.733332999999998</v>
      </c>
      <c r="S142" s="64">
        <v>0</v>
      </c>
      <c r="T142" s="64">
        <v>0</v>
      </c>
      <c r="U142" s="64">
        <v>0</v>
      </c>
      <c r="V142" s="64">
        <v>0</v>
      </c>
      <c r="W142" s="64">
        <v>371.38333599999999</v>
      </c>
      <c r="X142" s="64">
        <v>14.333333</v>
      </c>
      <c r="Y142" s="35">
        <f t="shared" si="14"/>
        <v>2020.5166629999999</v>
      </c>
    </row>
    <row r="143" spans="1:25" x14ac:dyDescent="0.25">
      <c r="A143" s="11">
        <v>921</v>
      </c>
      <c r="B143" s="12" t="s">
        <v>144</v>
      </c>
      <c r="C143" s="12">
        <v>0</v>
      </c>
      <c r="D143" s="12">
        <v>0</v>
      </c>
      <c r="E143" s="12">
        <v>46.799999</v>
      </c>
      <c r="F143" s="12">
        <v>1.85</v>
      </c>
      <c r="G143" s="12">
        <v>0</v>
      </c>
      <c r="H143" s="12">
        <v>0</v>
      </c>
      <c r="I143" s="12">
        <v>0</v>
      </c>
      <c r="J143" s="12">
        <v>0</v>
      </c>
      <c r="K143" s="12">
        <v>0</v>
      </c>
      <c r="L143" s="12">
        <v>0</v>
      </c>
      <c r="M143" s="22">
        <f t="shared" si="12"/>
        <v>48.649999000000001</v>
      </c>
      <c r="N143" s="22">
        <f t="shared" si="13"/>
        <v>0</v>
      </c>
      <c r="O143" s="64">
        <v>0</v>
      </c>
      <c r="P143" s="64">
        <v>0</v>
      </c>
      <c r="Q143" s="64">
        <v>18.916667</v>
      </c>
      <c r="R143" s="64">
        <v>0</v>
      </c>
      <c r="S143" s="64">
        <v>0</v>
      </c>
      <c r="T143" s="64">
        <v>0</v>
      </c>
      <c r="U143" s="64">
        <v>0</v>
      </c>
      <c r="V143" s="64">
        <v>0</v>
      </c>
      <c r="W143" s="64">
        <v>0</v>
      </c>
      <c r="X143" s="64">
        <v>0</v>
      </c>
      <c r="Y143" s="35">
        <f t="shared" si="14"/>
        <v>18.916667</v>
      </c>
    </row>
    <row r="144" spans="1:25" x14ac:dyDescent="0.25">
      <c r="A144" s="11">
        <v>925</v>
      </c>
      <c r="B144" s="12" t="s">
        <v>145</v>
      </c>
      <c r="C144" s="12">
        <v>243.2</v>
      </c>
      <c r="D144" s="12">
        <v>0</v>
      </c>
      <c r="E144" s="12">
        <v>303.75</v>
      </c>
      <c r="F144" s="12">
        <v>0.8</v>
      </c>
      <c r="G144" s="12">
        <v>0</v>
      </c>
      <c r="H144" s="12">
        <v>0</v>
      </c>
      <c r="I144" s="12">
        <v>0</v>
      </c>
      <c r="J144" s="12">
        <v>0</v>
      </c>
      <c r="K144" s="12">
        <v>674.36666300000002</v>
      </c>
      <c r="L144" s="12">
        <v>0</v>
      </c>
      <c r="M144" s="22">
        <f t="shared" si="12"/>
        <v>1222.116663</v>
      </c>
      <c r="N144" s="22">
        <f t="shared" si="13"/>
        <v>243.2</v>
      </c>
      <c r="O144" s="64">
        <v>90.4</v>
      </c>
      <c r="P144" s="64">
        <v>0</v>
      </c>
      <c r="Q144" s="64">
        <v>87.6</v>
      </c>
      <c r="R144" s="64">
        <v>0</v>
      </c>
      <c r="S144" s="64">
        <v>0</v>
      </c>
      <c r="T144" s="64">
        <v>0</v>
      </c>
      <c r="U144" s="64">
        <v>0</v>
      </c>
      <c r="V144" s="64">
        <v>0</v>
      </c>
      <c r="W144" s="64">
        <v>162.04999799999999</v>
      </c>
      <c r="X144" s="64">
        <v>0</v>
      </c>
      <c r="Y144" s="35">
        <f t="shared" si="14"/>
        <v>340.04999799999996</v>
      </c>
    </row>
    <row r="145" spans="1:25" x14ac:dyDescent="0.25">
      <c r="A145" s="11">
        <v>926</v>
      </c>
      <c r="B145" s="12" t="s">
        <v>146</v>
      </c>
      <c r="C145" s="12">
        <v>130.26666599999999</v>
      </c>
      <c r="D145" s="12">
        <v>6</v>
      </c>
      <c r="E145" s="12">
        <v>913.051333</v>
      </c>
      <c r="F145" s="12">
        <v>3</v>
      </c>
      <c r="G145" s="12">
        <v>0</v>
      </c>
      <c r="H145" s="12">
        <v>0</v>
      </c>
      <c r="I145" s="12">
        <v>0</v>
      </c>
      <c r="J145" s="12">
        <v>0</v>
      </c>
      <c r="K145" s="12">
        <v>1016.303331</v>
      </c>
      <c r="L145" s="12">
        <v>4</v>
      </c>
      <c r="M145" s="22">
        <f t="shared" si="12"/>
        <v>2072.6213299999999</v>
      </c>
      <c r="N145" s="22">
        <f t="shared" si="13"/>
        <v>136.26666599999999</v>
      </c>
      <c r="O145" s="64">
        <v>24.2</v>
      </c>
      <c r="P145" s="64">
        <v>2</v>
      </c>
      <c r="Q145" s="64">
        <v>155.69999999999999</v>
      </c>
      <c r="R145" s="64">
        <v>1</v>
      </c>
      <c r="S145" s="64">
        <v>0</v>
      </c>
      <c r="T145" s="64">
        <v>0</v>
      </c>
      <c r="U145" s="64">
        <v>0</v>
      </c>
      <c r="V145" s="64">
        <v>0</v>
      </c>
      <c r="W145" s="64">
        <v>177.966666</v>
      </c>
      <c r="X145" s="64">
        <v>1</v>
      </c>
      <c r="Y145" s="35">
        <f t="shared" si="14"/>
        <v>361.86666600000001</v>
      </c>
    </row>
    <row r="146" spans="1:25" x14ac:dyDescent="0.25">
      <c r="A146" s="11">
        <v>929</v>
      </c>
      <c r="B146" s="12" t="s">
        <v>148</v>
      </c>
      <c r="C146" s="12">
        <v>0</v>
      </c>
      <c r="D146" s="12">
        <v>0</v>
      </c>
      <c r="E146" s="12">
        <v>1032.2600010000001</v>
      </c>
      <c r="F146" s="12">
        <v>4</v>
      </c>
      <c r="G146" s="12">
        <v>0</v>
      </c>
      <c r="H146" s="12">
        <v>0</v>
      </c>
      <c r="I146" s="12">
        <v>0</v>
      </c>
      <c r="J146" s="12">
        <v>0</v>
      </c>
      <c r="K146" s="12">
        <v>737.18066599999997</v>
      </c>
      <c r="L146" s="12">
        <v>7</v>
      </c>
      <c r="M146" s="22">
        <f t="shared" si="12"/>
        <v>1780.4406670000001</v>
      </c>
      <c r="N146" s="22">
        <f t="shared" si="13"/>
        <v>0</v>
      </c>
      <c r="O146" s="64">
        <v>0</v>
      </c>
      <c r="P146" s="64">
        <v>0</v>
      </c>
      <c r="Q146" s="64">
        <v>365.42333300000001</v>
      </c>
      <c r="R146" s="64">
        <v>2</v>
      </c>
      <c r="S146" s="64">
        <v>0</v>
      </c>
      <c r="T146" s="64">
        <v>0</v>
      </c>
      <c r="U146" s="64">
        <v>0</v>
      </c>
      <c r="V146" s="64">
        <v>0</v>
      </c>
      <c r="W146" s="64">
        <v>194.8</v>
      </c>
      <c r="X146" s="64">
        <v>0</v>
      </c>
      <c r="Y146" s="35">
        <f t="shared" si="14"/>
        <v>562.22333300000003</v>
      </c>
    </row>
    <row r="147" spans="1:25" x14ac:dyDescent="0.25">
      <c r="A147" s="11">
        <v>931</v>
      </c>
      <c r="B147" s="12" t="s">
        <v>149</v>
      </c>
      <c r="C147" s="12">
        <v>368</v>
      </c>
      <c r="D147" s="12">
        <v>18</v>
      </c>
      <c r="E147" s="12">
        <v>988.41666799999996</v>
      </c>
      <c r="F147" s="12">
        <v>13</v>
      </c>
      <c r="G147" s="12">
        <v>0</v>
      </c>
      <c r="H147" s="12">
        <v>0</v>
      </c>
      <c r="I147" s="12">
        <v>0</v>
      </c>
      <c r="J147" s="12">
        <v>0</v>
      </c>
      <c r="K147" s="12">
        <v>1304.338667</v>
      </c>
      <c r="L147" s="12">
        <v>19.566666999999999</v>
      </c>
      <c r="M147" s="22">
        <f t="shared" si="12"/>
        <v>2711.3220019999999</v>
      </c>
      <c r="N147" s="22">
        <f t="shared" si="13"/>
        <v>386</v>
      </c>
      <c r="O147" s="64">
        <v>131</v>
      </c>
      <c r="P147" s="64">
        <v>7</v>
      </c>
      <c r="Q147" s="64">
        <v>321.316666</v>
      </c>
      <c r="R147" s="64">
        <v>2</v>
      </c>
      <c r="S147" s="64">
        <v>0</v>
      </c>
      <c r="T147" s="64">
        <v>0</v>
      </c>
      <c r="U147" s="64">
        <v>0</v>
      </c>
      <c r="V147" s="64">
        <v>0</v>
      </c>
      <c r="W147" s="64">
        <v>413.82799599999998</v>
      </c>
      <c r="X147" s="64">
        <v>3.233333</v>
      </c>
      <c r="Y147" s="35">
        <f t="shared" si="14"/>
        <v>878.37799499999994</v>
      </c>
    </row>
    <row r="148" spans="1:25" x14ac:dyDescent="0.25">
      <c r="A148" s="11">
        <v>933</v>
      </c>
      <c r="B148" s="12" t="s">
        <v>150</v>
      </c>
      <c r="C148" s="12">
        <v>0</v>
      </c>
      <c r="D148" s="12">
        <v>0</v>
      </c>
      <c r="E148" s="12">
        <v>263.76666499999999</v>
      </c>
      <c r="F148" s="12">
        <v>0</v>
      </c>
      <c r="G148" s="12">
        <v>0</v>
      </c>
      <c r="H148" s="12">
        <v>0</v>
      </c>
      <c r="I148" s="12">
        <v>0</v>
      </c>
      <c r="J148" s="12">
        <v>0</v>
      </c>
      <c r="K148" s="12">
        <v>653.16534200000001</v>
      </c>
      <c r="L148" s="12">
        <v>6.8666669999999996</v>
      </c>
      <c r="M148" s="22">
        <f t="shared" si="12"/>
        <v>923.79867400000001</v>
      </c>
      <c r="N148" s="22">
        <f t="shared" si="13"/>
        <v>0</v>
      </c>
      <c r="O148" s="64">
        <v>0</v>
      </c>
      <c r="P148" s="64">
        <v>0</v>
      </c>
      <c r="Q148" s="64">
        <v>87.700001</v>
      </c>
      <c r="R148" s="64">
        <v>0</v>
      </c>
      <c r="S148" s="64">
        <v>0</v>
      </c>
      <c r="T148" s="64">
        <v>0</v>
      </c>
      <c r="U148" s="64">
        <v>0</v>
      </c>
      <c r="V148" s="64">
        <v>0</v>
      </c>
      <c r="W148" s="64">
        <v>222.16667000000001</v>
      </c>
      <c r="X148" s="64">
        <v>5</v>
      </c>
      <c r="Y148" s="35">
        <f t="shared" si="14"/>
        <v>314.866671</v>
      </c>
    </row>
    <row r="149" spans="1:25" x14ac:dyDescent="0.25">
      <c r="A149" s="11">
        <v>935</v>
      </c>
      <c r="B149" s="12" t="s">
        <v>151</v>
      </c>
      <c r="C149" s="12">
        <v>40.4</v>
      </c>
      <c r="D149" s="12">
        <v>2</v>
      </c>
      <c r="E149" s="12">
        <v>380.43399799999997</v>
      </c>
      <c r="F149" s="12">
        <v>3</v>
      </c>
      <c r="G149" s="12">
        <v>0</v>
      </c>
      <c r="H149" s="12">
        <v>0</v>
      </c>
      <c r="I149" s="12">
        <v>0</v>
      </c>
      <c r="J149" s="12">
        <v>0</v>
      </c>
      <c r="K149" s="12">
        <v>1316.31</v>
      </c>
      <c r="L149" s="12">
        <v>1.6</v>
      </c>
      <c r="M149" s="22">
        <f t="shared" si="12"/>
        <v>1743.7439979999999</v>
      </c>
      <c r="N149" s="22">
        <f t="shared" si="13"/>
        <v>42.4</v>
      </c>
      <c r="O149" s="64">
        <v>7.6</v>
      </c>
      <c r="P149" s="64">
        <v>0</v>
      </c>
      <c r="Q149" s="64">
        <v>56.166668000000001</v>
      </c>
      <c r="R149" s="64">
        <v>1</v>
      </c>
      <c r="S149" s="64">
        <v>0</v>
      </c>
      <c r="T149" s="64">
        <v>0</v>
      </c>
      <c r="U149" s="64">
        <v>0</v>
      </c>
      <c r="V149" s="64">
        <v>0</v>
      </c>
      <c r="W149" s="64">
        <v>218.41733099999999</v>
      </c>
      <c r="X149" s="64">
        <v>0</v>
      </c>
      <c r="Y149" s="35">
        <f t="shared" si="14"/>
        <v>283.18399899999997</v>
      </c>
    </row>
    <row r="150" spans="1:25" x14ac:dyDescent="0.25">
      <c r="A150" s="11">
        <v>936</v>
      </c>
      <c r="B150" s="12" t="s">
        <v>152</v>
      </c>
      <c r="C150" s="12">
        <v>250</v>
      </c>
      <c r="D150" s="12">
        <v>11.933332999999999</v>
      </c>
      <c r="E150" s="12">
        <v>1167.233334</v>
      </c>
      <c r="F150" s="12">
        <v>11</v>
      </c>
      <c r="G150" s="12">
        <v>0</v>
      </c>
      <c r="H150" s="12">
        <v>0</v>
      </c>
      <c r="I150" s="12">
        <v>0</v>
      </c>
      <c r="J150" s="12">
        <v>0</v>
      </c>
      <c r="K150" s="12">
        <v>1679.2833330000001</v>
      </c>
      <c r="L150" s="12">
        <v>12</v>
      </c>
      <c r="M150" s="22">
        <f t="shared" si="12"/>
        <v>3131.45</v>
      </c>
      <c r="N150" s="22">
        <f t="shared" si="13"/>
        <v>261.933333</v>
      </c>
      <c r="O150" s="64">
        <v>93</v>
      </c>
      <c r="P150" s="64">
        <v>1.066667</v>
      </c>
      <c r="Q150" s="64">
        <v>378.78333300000003</v>
      </c>
      <c r="R150" s="64">
        <v>1</v>
      </c>
      <c r="S150" s="64">
        <v>0</v>
      </c>
      <c r="T150" s="64">
        <v>0</v>
      </c>
      <c r="U150" s="64">
        <v>0</v>
      </c>
      <c r="V150" s="64">
        <v>0</v>
      </c>
      <c r="W150" s="64">
        <v>470.90000099999997</v>
      </c>
      <c r="X150" s="64">
        <v>2</v>
      </c>
      <c r="Y150" s="35">
        <f t="shared" si="14"/>
        <v>946.750001</v>
      </c>
    </row>
    <row r="151" spans="1:25" x14ac:dyDescent="0.25">
      <c r="A151" s="11">
        <v>937</v>
      </c>
      <c r="B151" s="12" t="s">
        <v>153</v>
      </c>
      <c r="C151" s="12">
        <v>305.01666699999998</v>
      </c>
      <c r="D151" s="12">
        <v>3.8</v>
      </c>
      <c r="E151" s="12">
        <v>564.4</v>
      </c>
      <c r="F151" s="12">
        <v>3</v>
      </c>
      <c r="G151" s="12">
        <v>0</v>
      </c>
      <c r="H151" s="12">
        <v>0</v>
      </c>
      <c r="I151" s="12">
        <v>0</v>
      </c>
      <c r="J151" s="12">
        <v>0</v>
      </c>
      <c r="K151" s="12">
        <v>462.066667</v>
      </c>
      <c r="L151" s="12">
        <v>0</v>
      </c>
      <c r="M151" s="22">
        <f t="shared" si="12"/>
        <v>1338.283334</v>
      </c>
      <c r="N151" s="22">
        <f t="shared" si="13"/>
        <v>308.816667</v>
      </c>
      <c r="O151" s="64">
        <v>87.250000999999997</v>
      </c>
      <c r="P151" s="64">
        <v>1.5333330000000001</v>
      </c>
      <c r="Q151" s="64">
        <v>156.716666</v>
      </c>
      <c r="R151" s="64">
        <v>1</v>
      </c>
      <c r="S151" s="64">
        <v>0</v>
      </c>
      <c r="T151" s="64">
        <v>0</v>
      </c>
      <c r="U151" s="64">
        <v>0</v>
      </c>
      <c r="V151" s="64">
        <v>0</v>
      </c>
      <c r="W151" s="64">
        <v>159.183334</v>
      </c>
      <c r="X151" s="64">
        <v>0</v>
      </c>
      <c r="Y151" s="35">
        <f t="shared" si="14"/>
        <v>405.683334</v>
      </c>
    </row>
    <row r="152" spans="1:25" x14ac:dyDescent="0.25">
      <c r="A152" s="11">
        <v>938</v>
      </c>
      <c r="B152" s="12" t="s">
        <v>154</v>
      </c>
      <c r="C152" s="12">
        <v>270</v>
      </c>
      <c r="D152" s="12">
        <v>10</v>
      </c>
      <c r="E152" s="12">
        <v>200.4</v>
      </c>
      <c r="F152" s="12">
        <v>0</v>
      </c>
      <c r="G152" s="12">
        <v>0</v>
      </c>
      <c r="H152" s="12">
        <v>0</v>
      </c>
      <c r="I152" s="12">
        <v>0</v>
      </c>
      <c r="J152" s="12">
        <v>0</v>
      </c>
      <c r="K152" s="12">
        <v>278.86666500000001</v>
      </c>
      <c r="L152" s="12">
        <v>3.9333330000000002</v>
      </c>
      <c r="M152" s="22">
        <f t="shared" si="12"/>
        <v>763.19999799999994</v>
      </c>
      <c r="N152" s="22">
        <f t="shared" si="13"/>
        <v>280</v>
      </c>
      <c r="O152" s="64">
        <v>111.2</v>
      </c>
      <c r="P152" s="64">
        <v>6</v>
      </c>
      <c r="Q152" s="64">
        <v>34.4</v>
      </c>
      <c r="R152" s="64">
        <v>0</v>
      </c>
      <c r="S152" s="64">
        <v>0</v>
      </c>
      <c r="T152" s="64">
        <v>0</v>
      </c>
      <c r="U152" s="64">
        <v>0</v>
      </c>
      <c r="V152" s="64">
        <v>0</v>
      </c>
      <c r="W152" s="64">
        <v>63.733333999999999</v>
      </c>
      <c r="X152" s="64">
        <v>2</v>
      </c>
      <c r="Y152" s="35">
        <f t="shared" si="14"/>
        <v>217.33333399999998</v>
      </c>
    </row>
    <row r="153" spans="1:25" x14ac:dyDescent="0.25">
      <c r="A153" s="11">
        <v>940</v>
      </c>
      <c r="B153" s="12" t="s">
        <v>185</v>
      </c>
      <c r="C153" s="12">
        <v>264.66264999999999</v>
      </c>
      <c r="D153" s="12">
        <v>6.4999989999999999</v>
      </c>
      <c r="E153" s="12">
        <v>180.73333400000001</v>
      </c>
      <c r="F153" s="12">
        <v>0</v>
      </c>
      <c r="G153" s="12">
        <v>0</v>
      </c>
      <c r="H153" s="12">
        <v>0</v>
      </c>
      <c r="I153" s="12">
        <v>0</v>
      </c>
      <c r="J153" s="12">
        <v>0</v>
      </c>
      <c r="K153" s="12">
        <v>630.53333299999997</v>
      </c>
      <c r="L153" s="12">
        <v>5</v>
      </c>
      <c r="M153" s="22">
        <f t="shared" si="12"/>
        <v>1087.429316</v>
      </c>
      <c r="N153" s="22">
        <f t="shared" si="13"/>
        <v>271.16264899999999</v>
      </c>
      <c r="O153" s="64">
        <v>66.862656000000001</v>
      </c>
      <c r="P153" s="64">
        <v>0.83333299999999999</v>
      </c>
      <c r="Q153" s="64">
        <v>81.2</v>
      </c>
      <c r="R153" s="64">
        <v>0</v>
      </c>
      <c r="S153" s="64">
        <v>0</v>
      </c>
      <c r="T153" s="64">
        <v>0</v>
      </c>
      <c r="U153" s="64">
        <v>0</v>
      </c>
      <c r="V153" s="64">
        <v>0</v>
      </c>
      <c r="W153" s="64">
        <v>194.433333</v>
      </c>
      <c r="X153" s="64">
        <v>0</v>
      </c>
      <c r="Y153" s="35">
        <f t="shared" si="14"/>
        <v>343.32932199999999</v>
      </c>
    </row>
    <row r="154" spans="1:25" x14ac:dyDescent="0.25">
      <c r="A154" s="11">
        <v>941</v>
      </c>
      <c r="B154" s="12" t="s">
        <v>186</v>
      </c>
      <c r="C154" s="12">
        <v>240.30000699999999</v>
      </c>
      <c r="D154" s="12">
        <v>0</v>
      </c>
      <c r="E154" s="12">
        <v>295.25933300000003</v>
      </c>
      <c r="F154" s="12">
        <v>2</v>
      </c>
      <c r="G154" s="12">
        <v>0</v>
      </c>
      <c r="H154" s="12">
        <v>0</v>
      </c>
      <c r="I154" s="12">
        <v>0</v>
      </c>
      <c r="J154" s="12">
        <v>0</v>
      </c>
      <c r="K154" s="12">
        <v>592.43333099999995</v>
      </c>
      <c r="L154" s="12">
        <v>3</v>
      </c>
      <c r="M154" s="22">
        <f t="shared" si="12"/>
        <v>1132.992671</v>
      </c>
      <c r="N154" s="22">
        <f t="shared" si="13"/>
        <v>240.30000699999999</v>
      </c>
      <c r="O154" s="64">
        <v>78.900007000000002</v>
      </c>
      <c r="P154" s="64">
        <v>0</v>
      </c>
      <c r="Q154" s="64">
        <v>102.942668</v>
      </c>
      <c r="R154" s="64">
        <v>1.8666670000000001</v>
      </c>
      <c r="S154" s="64">
        <v>0</v>
      </c>
      <c r="T154" s="64">
        <v>0</v>
      </c>
      <c r="U154" s="64">
        <v>0</v>
      </c>
      <c r="V154" s="64">
        <v>0</v>
      </c>
      <c r="W154" s="64">
        <v>141.066667</v>
      </c>
      <c r="X154" s="64">
        <v>1.266667</v>
      </c>
      <c r="Y154" s="35">
        <f t="shared" si="14"/>
        <v>326.04267599999997</v>
      </c>
    </row>
  </sheetData>
  <mergeCells count="24">
    <mergeCell ref="Y2:Y4"/>
    <mergeCell ref="N2:N4"/>
    <mergeCell ref="U2:V2"/>
    <mergeCell ref="W2:X2"/>
    <mergeCell ref="O3:P3"/>
    <mergeCell ref="Q3:R3"/>
    <mergeCell ref="S3:T3"/>
    <mergeCell ref="U3:V3"/>
    <mergeCell ref="W3:X3"/>
    <mergeCell ref="S2:T2"/>
    <mergeCell ref="I3:J3"/>
    <mergeCell ref="K3:L3"/>
    <mergeCell ref="A2:A4"/>
    <mergeCell ref="O2:P2"/>
    <mergeCell ref="Q2:R2"/>
    <mergeCell ref="M2:M4"/>
    <mergeCell ref="C2:D2"/>
    <mergeCell ref="E2:F2"/>
    <mergeCell ref="G2:H2"/>
    <mergeCell ref="I2:J2"/>
    <mergeCell ref="K2:L2"/>
    <mergeCell ref="C3:D3"/>
    <mergeCell ref="E3:F3"/>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6C3EF-BF06-4700-94A4-705F96858324}">
  <sheetPr codeName="Sheet2">
    <tabColor theme="9" tint="0.59999389629810485"/>
  </sheetPr>
  <dimension ref="A1:N146"/>
  <sheetViews>
    <sheetView showGridLines="0" workbookViewId="0">
      <pane xSplit="2" ySplit="1" topLeftCell="C2" activePane="bottomRight" state="frozen"/>
      <selection activeCell="E27" sqref="E27"/>
      <selection pane="topRight" activeCell="E27" sqref="E27"/>
      <selection pane="bottomLeft" activeCell="E27" sqref="E27"/>
      <selection pane="bottomRight"/>
    </sheetView>
  </sheetViews>
  <sheetFormatPr defaultRowHeight="15" x14ac:dyDescent="0.25"/>
  <cols>
    <col min="2" max="2" width="21.140625" customWidth="1"/>
    <col min="3" max="3" width="10.5703125" style="8" customWidth="1"/>
    <col min="4" max="4" width="18.28515625" style="8" customWidth="1"/>
    <col min="5" max="5" width="17.140625" style="8" customWidth="1"/>
    <col min="6" max="6" width="13.140625" style="8" customWidth="1"/>
    <col min="7" max="7" width="10.5703125" style="8" customWidth="1"/>
    <col min="8" max="8" width="18.28515625" style="8" customWidth="1"/>
    <col min="9" max="9" width="17.140625" style="8" customWidth="1"/>
    <col min="10" max="10" width="13.140625" style="8" customWidth="1"/>
    <col min="11" max="11" width="10.5703125" style="8" customWidth="1"/>
    <col min="12" max="12" width="18.28515625" style="8" customWidth="1"/>
    <col min="13" max="13" width="17.140625" style="8" customWidth="1"/>
    <col min="14" max="14" width="13.140625" style="8" customWidth="1"/>
  </cols>
  <sheetData>
    <row r="1" spans="1:14" ht="60" x14ac:dyDescent="0.25">
      <c r="A1" s="10" t="s">
        <v>169</v>
      </c>
      <c r="B1" s="10" t="s">
        <v>168</v>
      </c>
      <c r="C1" s="9" t="s">
        <v>167</v>
      </c>
      <c r="D1" s="9" t="s">
        <v>166</v>
      </c>
      <c r="E1" s="9" t="s">
        <v>165</v>
      </c>
      <c r="F1" s="9" t="s">
        <v>164</v>
      </c>
      <c r="G1" s="9" t="s">
        <v>163</v>
      </c>
      <c r="H1" s="9" t="s">
        <v>162</v>
      </c>
      <c r="I1" s="9" t="s">
        <v>161</v>
      </c>
      <c r="J1" s="9" t="s">
        <v>160</v>
      </c>
      <c r="K1" s="9" t="s">
        <v>159</v>
      </c>
      <c r="L1" s="9" t="s">
        <v>158</v>
      </c>
      <c r="M1" s="9" t="s">
        <v>157</v>
      </c>
      <c r="N1" s="9" t="s">
        <v>156</v>
      </c>
    </row>
    <row r="2" spans="1:14" x14ac:dyDescent="0.25">
      <c r="A2" s="12">
        <v>202</v>
      </c>
      <c r="B2" s="12" t="s">
        <v>6</v>
      </c>
      <c r="C2" s="21">
        <v>428</v>
      </c>
      <c r="D2" s="21">
        <v>1698</v>
      </c>
      <c r="E2" s="21">
        <v>331</v>
      </c>
      <c r="F2" s="21">
        <v>339</v>
      </c>
      <c r="G2" s="21">
        <v>6420</v>
      </c>
      <c r="H2" s="21">
        <v>25470</v>
      </c>
      <c r="I2" s="21">
        <v>4965</v>
      </c>
      <c r="J2" s="21">
        <v>5085</v>
      </c>
      <c r="K2" s="21">
        <v>428</v>
      </c>
      <c r="L2" s="21">
        <v>1698</v>
      </c>
      <c r="M2" s="21">
        <v>331</v>
      </c>
      <c r="N2" s="21">
        <v>339</v>
      </c>
    </row>
    <row r="3" spans="1:14" x14ac:dyDescent="0.25">
      <c r="A3" s="12">
        <v>203</v>
      </c>
      <c r="B3" s="12" t="s">
        <v>7</v>
      </c>
      <c r="C3" s="21">
        <v>742</v>
      </c>
      <c r="D3" s="21">
        <v>2579</v>
      </c>
      <c r="E3" s="21">
        <v>1178</v>
      </c>
      <c r="F3" s="21">
        <v>1087</v>
      </c>
      <c r="G3" s="21">
        <v>11047.54</v>
      </c>
      <c r="H3" s="21">
        <v>38445.4</v>
      </c>
      <c r="I3" s="21">
        <v>17058.96</v>
      </c>
      <c r="J3" s="21">
        <v>16265.439999999999</v>
      </c>
      <c r="K3" s="21">
        <v>736.50266666666676</v>
      </c>
      <c r="L3" s="21">
        <v>2563.0266666666666</v>
      </c>
      <c r="M3" s="21">
        <v>1137.2639999999999</v>
      </c>
      <c r="N3" s="21">
        <v>1084.3626666666667</v>
      </c>
    </row>
    <row r="4" spans="1:14" x14ac:dyDescent="0.25">
      <c r="A4" s="12">
        <v>204</v>
      </c>
      <c r="B4" s="12" t="s">
        <v>8</v>
      </c>
      <c r="C4" s="21">
        <v>1174</v>
      </c>
      <c r="D4" s="21">
        <v>3558</v>
      </c>
      <c r="E4" s="21">
        <v>1467</v>
      </c>
      <c r="F4" s="21">
        <v>550</v>
      </c>
      <c r="G4" s="21">
        <v>17565</v>
      </c>
      <c r="H4" s="21">
        <v>53218</v>
      </c>
      <c r="I4" s="21">
        <v>21911</v>
      </c>
      <c r="J4" s="21">
        <v>8250</v>
      </c>
      <c r="K4" s="21">
        <v>1171</v>
      </c>
      <c r="L4" s="21">
        <v>3547.8666666666668</v>
      </c>
      <c r="M4" s="21">
        <v>1460.7333333333333</v>
      </c>
      <c r="N4" s="21">
        <v>550</v>
      </c>
    </row>
    <row r="5" spans="1:14" x14ac:dyDescent="0.25">
      <c r="A5" s="12">
        <v>205</v>
      </c>
      <c r="B5" s="12" t="s">
        <v>9</v>
      </c>
      <c r="C5" s="21">
        <v>194</v>
      </c>
      <c r="D5" s="21">
        <v>1551</v>
      </c>
      <c r="E5" s="21">
        <v>233</v>
      </c>
      <c r="F5" s="21">
        <v>294</v>
      </c>
      <c r="G5" s="21">
        <v>2909</v>
      </c>
      <c r="H5" s="21">
        <v>23081</v>
      </c>
      <c r="I5" s="21">
        <v>3418</v>
      </c>
      <c r="J5" s="21">
        <v>4409</v>
      </c>
      <c r="K5" s="21">
        <v>193.93333333333334</v>
      </c>
      <c r="L5" s="21">
        <v>1538.7333333333333</v>
      </c>
      <c r="M5" s="21">
        <v>227.86666666666667</v>
      </c>
      <c r="N5" s="21">
        <v>293.93333333333334</v>
      </c>
    </row>
    <row r="6" spans="1:14" x14ac:dyDescent="0.25">
      <c r="A6" s="12">
        <v>206</v>
      </c>
      <c r="B6" s="12" t="s">
        <v>10</v>
      </c>
      <c r="C6" s="21">
        <v>565</v>
      </c>
      <c r="D6" s="21">
        <v>1633</v>
      </c>
      <c r="E6" s="21">
        <v>376</v>
      </c>
      <c r="F6" s="21">
        <v>751</v>
      </c>
      <c r="G6" s="21">
        <v>8452</v>
      </c>
      <c r="H6" s="21">
        <v>24161.1</v>
      </c>
      <c r="I6" s="21">
        <v>5518.82</v>
      </c>
      <c r="J6" s="21">
        <v>11160</v>
      </c>
      <c r="K6" s="21">
        <v>563.4666666666667</v>
      </c>
      <c r="L6" s="21">
        <v>1610.74</v>
      </c>
      <c r="M6" s="21">
        <v>367.92133333333334</v>
      </c>
      <c r="N6" s="21">
        <v>744</v>
      </c>
    </row>
    <row r="7" spans="1:14" x14ac:dyDescent="0.25">
      <c r="A7" s="12">
        <v>207</v>
      </c>
      <c r="B7" s="12" t="s">
        <v>11</v>
      </c>
      <c r="C7" s="21">
        <v>164</v>
      </c>
      <c r="D7" s="21">
        <v>1550</v>
      </c>
      <c r="E7" s="21">
        <v>94</v>
      </c>
      <c r="F7" s="21">
        <v>228</v>
      </c>
      <c r="G7" s="21">
        <v>2447</v>
      </c>
      <c r="H7" s="21">
        <v>23145.95</v>
      </c>
      <c r="I7" s="21">
        <v>1380.5</v>
      </c>
      <c r="J7" s="21">
        <v>3420</v>
      </c>
      <c r="K7" s="21">
        <v>163.13333333333333</v>
      </c>
      <c r="L7" s="21">
        <v>1543.0633333333333</v>
      </c>
      <c r="M7" s="21">
        <v>92.033333333333331</v>
      </c>
      <c r="N7" s="21">
        <v>228</v>
      </c>
    </row>
    <row r="8" spans="1:14" x14ac:dyDescent="0.25">
      <c r="A8" s="12">
        <v>208</v>
      </c>
      <c r="B8" s="12" t="s">
        <v>12</v>
      </c>
      <c r="C8" s="21">
        <v>731</v>
      </c>
      <c r="D8" s="21">
        <v>2367</v>
      </c>
      <c r="E8" s="21">
        <v>929</v>
      </c>
      <c r="F8" s="21">
        <v>854</v>
      </c>
      <c r="G8" s="21">
        <v>10928</v>
      </c>
      <c r="H8" s="21">
        <v>35310</v>
      </c>
      <c r="I8" s="21">
        <v>13469</v>
      </c>
      <c r="J8" s="21">
        <v>12810</v>
      </c>
      <c r="K8" s="21">
        <v>728.5333333333333</v>
      </c>
      <c r="L8" s="21">
        <v>2354</v>
      </c>
      <c r="M8" s="21">
        <v>897.93333333333328</v>
      </c>
      <c r="N8" s="21">
        <v>854</v>
      </c>
    </row>
    <row r="9" spans="1:14" x14ac:dyDescent="0.25">
      <c r="A9" s="12">
        <v>209</v>
      </c>
      <c r="B9" s="12" t="s">
        <v>13</v>
      </c>
      <c r="C9" s="21">
        <v>721</v>
      </c>
      <c r="D9" s="21">
        <v>3233</v>
      </c>
      <c r="E9" s="21">
        <v>1373</v>
      </c>
      <c r="F9" s="21">
        <v>454</v>
      </c>
      <c r="G9" s="21">
        <v>10492.51</v>
      </c>
      <c r="H9" s="21">
        <v>48390.62</v>
      </c>
      <c r="I9" s="21">
        <v>20384.509999999998</v>
      </c>
      <c r="J9" s="21">
        <v>6810</v>
      </c>
      <c r="K9" s="21">
        <v>699.50066666666669</v>
      </c>
      <c r="L9" s="21">
        <v>3226.0413333333336</v>
      </c>
      <c r="M9" s="21">
        <v>1358.9673333333333</v>
      </c>
      <c r="N9" s="21">
        <v>454</v>
      </c>
    </row>
    <row r="10" spans="1:14" x14ac:dyDescent="0.25">
      <c r="A10" s="12">
        <v>210</v>
      </c>
      <c r="B10" s="12" t="s">
        <v>14</v>
      </c>
      <c r="C10" s="21">
        <v>682</v>
      </c>
      <c r="D10" s="21">
        <v>2231</v>
      </c>
      <c r="E10" s="21">
        <v>761</v>
      </c>
      <c r="F10" s="21">
        <v>938</v>
      </c>
      <c r="G10" s="21">
        <v>10230</v>
      </c>
      <c r="H10" s="21">
        <v>33403</v>
      </c>
      <c r="I10" s="21">
        <v>11109</v>
      </c>
      <c r="J10" s="21">
        <v>14070</v>
      </c>
      <c r="K10" s="21">
        <v>682</v>
      </c>
      <c r="L10" s="21">
        <v>2226.8666666666668</v>
      </c>
      <c r="M10" s="21">
        <v>740.6</v>
      </c>
      <c r="N10" s="21">
        <v>938</v>
      </c>
    </row>
    <row r="11" spans="1:14" x14ac:dyDescent="0.25">
      <c r="A11" s="12">
        <v>211</v>
      </c>
      <c r="B11" s="12" t="s">
        <v>15</v>
      </c>
      <c r="C11" s="21">
        <v>751</v>
      </c>
      <c r="D11" s="21">
        <v>1820</v>
      </c>
      <c r="E11" s="21">
        <v>425</v>
      </c>
      <c r="F11" s="21">
        <v>1092</v>
      </c>
      <c r="G11" s="21">
        <v>11265</v>
      </c>
      <c r="H11" s="21">
        <v>27275</v>
      </c>
      <c r="I11" s="21">
        <v>6294</v>
      </c>
      <c r="J11" s="21">
        <v>16361</v>
      </c>
      <c r="K11" s="21">
        <v>751</v>
      </c>
      <c r="L11" s="21">
        <v>1818.3333333333333</v>
      </c>
      <c r="M11" s="21">
        <v>419.6</v>
      </c>
      <c r="N11" s="21">
        <v>1090.7333333333333</v>
      </c>
    </row>
    <row r="12" spans="1:14" x14ac:dyDescent="0.25">
      <c r="A12" s="12">
        <v>212</v>
      </c>
      <c r="B12" s="12" t="s">
        <v>16</v>
      </c>
      <c r="C12" s="21">
        <v>0</v>
      </c>
      <c r="D12" s="21">
        <v>0</v>
      </c>
      <c r="E12" s="21">
        <v>0</v>
      </c>
      <c r="F12" s="21">
        <v>0</v>
      </c>
      <c r="G12" s="21">
        <v>0</v>
      </c>
      <c r="H12" s="21">
        <v>0</v>
      </c>
      <c r="I12" s="21">
        <v>0</v>
      </c>
      <c r="J12" s="21">
        <v>0</v>
      </c>
      <c r="K12" s="21">
        <v>0</v>
      </c>
      <c r="L12" s="21">
        <v>0</v>
      </c>
      <c r="M12" s="21">
        <v>0</v>
      </c>
      <c r="N12" s="21">
        <v>0</v>
      </c>
    </row>
    <row r="13" spans="1:14" x14ac:dyDescent="0.25">
      <c r="A13" s="12">
        <v>213</v>
      </c>
      <c r="B13" s="12" t="s">
        <v>17</v>
      </c>
      <c r="C13" s="21">
        <v>313</v>
      </c>
      <c r="D13" s="21">
        <v>1135</v>
      </c>
      <c r="E13" s="21">
        <v>170</v>
      </c>
      <c r="F13" s="21">
        <v>337</v>
      </c>
      <c r="G13" s="21">
        <v>4665</v>
      </c>
      <c r="H13" s="21">
        <v>16802.63</v>
      </c>
      <c r="I13" s="21">
        <v>2448.12</v>
      </c>
      <c r="J13" s="21">
        <v>659</v>
      </c>
      <c r="K13" s="21">
        <v>311</v>
      </c>
      <c r="L13" s="21">
        <v>1120.1753333333334</v>
      </c>
      <c r="M13" s="21">
        <v>163.208</v>
      </c>
      <c r="N13" s="21">
        <v>43.93333333333333</v>
      </c>
    </row>
    <row r="14" spans="1:14" x14ac:dyDescent="0.25">
      <c r="A14" s="12">
        <v>301</v>
      </c>
      <c r="B14" s="12" t="s">
        <v>18</v>
      </c>
      <c r="C14" s="21">
        <v>1167</v>
      </c>
      <c r="D14" s="21">
        <v>2631</v>
      </c>
      <c r="E14" s="21">
        <v>950</v>
      </c>
      <c r="F14" s="21">
        <v>587</v>
      </c>
      <c r="G14" s="21">
        <v>17505</v>
      </c>
      <c r="H14" s="21">
        <v>39465</v>
      </c>
      <c r="I14" s="21">
        <v>14250</v>
      </c>
      <c r="J14" s="21">
        <v>8805</v>
      </c>
      <c r="K14" s="21">
        <v>1167</v>
      </c>
      <c r="L14" s="21">
        <v>2631</v>
      </c>
      <c r="M14" s="21">
        <v>950</v>
      </c>
      <c r="N14" s="21">
        <v>587</v>
      </c>
    </row>
    <row r="15" spans="1:14" x14ac:dyDescent="0.25">
      <c r="A15" s="12">
        <v>302</v>
      </c>
      <c r="B15" s="12" t="s">
        <v>19</v>
      </c>
      <c r="C15" s="21">
        <v>711</v>
      </c>
      <c r="D15" s="21">
        <v>4155</v>
      </c>
      <c r="E15" s="21">
        <v>1609</v>
      </c>
      <c r="F15" s="21">
        <v>329</v>
      </c>
      <c r="G15" s="21">
        <v>10357.57</v>
      </c>
      <c r="H15" s="21">
        <v>61995.13</v>
      </c>
      <c r="I15" s="21">
        <v>22886.67</v>
      </c>
      <c r="J15" s="21">
        <v>4935</v>
      </c>
      <c r="K15" s="21">
        <v>690.50466666666659</v>
      </c>
      <c r="L15" s="21">
        <v>4133.0086666666666</v>
      </c>
      <c r="M15" s="21">
        <v>1525.7779999999998</v>
      </c>
      <c r="N15" s="21">
        <v>329</v>
      </c>
    </row>
    <row r="16" spans="1:14" x14ac:dyDescent="0.25">
      <c r="A16" s="12">
        <v>303</v>
      </c>
      <c r="B16" s="12" t="s">
        <v>20</v>
      </c>
      <c r="C16" s="21">
        <v>474</v>
      </c>
      <c r="D16" s="21">
        <v>2969</v>
      </c>
      <c r="E16" s="21">
        <v>1481</v>
      </c>
      <c r="F16" s="21">
        <v>395</v>
      </c>
      <c r="G16" s="21">
        <v>6840</v>
      </c>
      <c r="H16" s="21">
        <v>43799</v>
      </c>
      <c r="I16" s="21">
        <v>20595</v>
      </c>
      <c r="J16" s="21">
        <v>5925</v>
      </c>
      <c r="K16" s="21">
        <v>456</v>
      </c>
      <c r="L16" s="21">
        <v>2919.9333333333334</v>
      </c>
      <c r="M16" s="21">
        <v>1373</v>
      </c>
      <c r="N16" s="21">
        <v>395</v>
      </c>
    </row>
    <row r="17" spans="1:14" x14ac:dyDescent="0.25">
      <c r="A17" s="12">
        <v>304</v>
      </c>
      <c r="B17" s="12" t="s">
        <v>21</v>
      </c>
      <c r="C17" s="21">
        <v>769</v>
      </c>
      <c r="D17" s="21">
        <v>2647</v>
      </c>
      <c r="E17" s="21">
        <v>1314</v>
      </c>
      <c r="F17" s="21">
        <v>181</v>
      </c>
      <c r="G17" s="21">
        <v>11510.32</v>
      </c>
      <c r="H17" s="21">
        <v>39623.449999999997</v>
      </c>
      <c r="I17" s="21">
        <v>17098.46</v>
      </c>
      <c r="J17" s="21">
        <v>2715</v>
      </c>
      <c r="K17" s="21">
        <v>767.35466666666662</v>
      </c>
      <c r="L17" s="21">
        <v>2641.563333333333</v>
      </c>
      <c r="M17" s="21">
        <v>1139.8973333333333</v>
      </c>
      <c r="N17" s="21">
        <v>181</v>
      </c>
    </row>
    <row r="18" spans="1:14" x14ac:dyDescent="0.25">
      <c r="A18" s="12">
        <v>305</v>
      </c>
      <c r="B18" s="12" t="s">
        <v>22</v>
      </c>
      <c r="C18" s="21">
        <v>501</v>
      </c>
      <c r="D18" s="21">
        <v>5570.9</v>
      </c>
      <c r="E18" s="21">
        <v>1864.5</v>
      </c>
      <c r="F18" s="21">
        <v>572</v>
      </c>
      <c r="G18" s="21">
        <v>6954.9</v>
      </c>
      <c r="H18" s="21">
        <v>79889.8</v>
      </c>
      <c r="I18" s="21">
        <v>26385.599999999999</v>
      </c>
      <c r="J18" s="21">
        <v>8085.7</v>
      </c>
      <c r="K18" s="21">
        <v>463.65999999999997</v>
      </c>
      <c r="L18" s="21">
        <v>5325.9866666666667</v>
      </c>
      <c r="M18" s="21">
        <v>1759.04</v>
      </c>
      <c r="N18" s="21">
        <v>539.04666666666662</v>
      </c>
    </row>
    <row r="19" spans="1:14" x14ac:dyDescent="0.25">
      <c r="A19" s="12">
        <v>306</v>
      </c>
      <c r="B19" s="12" t="s">
        <v>23</v>
      </c>
      <c r="C19" s="21">
        <v>775</v>
      </c>
      <c r="D19" s="21">
        <v>4891</v>
      </c>
      <c r="E19" s="21">
        <v>1997</v>
      </c>
      <c r="F19" s="21">
        <v>509</v>
      </c>
      <c r="G19" s="21">
        <v>11625</v>
      </c>
      <c r="H19" s="21">
        <v>73365</v>
      </c>
      <c r="I19" s="21">
        <v>29955</v>
      </c>
      <c r="J19" s="21">
        <v>7635</v>
      </c>
      <c r="K19" s="21">
        <v>775</v>
      </c>
      <c r="L19" s="21">
        <v>4891</v>
      </c>
      <c r="M19" s="21">
        <v>1997</v>
      </c>
      <c r="N19" s="21">
        <v>509</v>
      </c>
    </row>
    <row r="20" spans="1:14" x14ac:dyDescent="0.25">
      <c r="A20" s="12">
        <v>307</v>
      </c>
      <c r="B20" s="12" t="s">
        <v>24</v>
      </c>
      <c r="C20" s="21">
        <v>760</v>
      </c>
      <c r="D20" s="21">
        <v>2958</v>
      </c>
      <c r="E20" s="21">
        <v>995</v>
      </c>
      <c r="F20" s="21">
        <v>547</v>
      </c>
      <c r="G20" s="21">
        <v>11298</v>
      </c>
      <c r="H20" s="21">
        <v>43836</v>
      </c>
      <c r="I20" s="21">
        <v>14687</v>
      </c>
      <c r="J20" s="21">
        <v>8154</v>
      </c>
      <c r="K20" s="21">
        <v>753.2</v>
      </c>
      <c r="L20" s="21">
        <v>2922.4</v>
      </c>
      <c r="M20" s="21">
        <v>979.13333333333333</v>
      </c>
      <c r="N20" s="21">
        <v>543.6</v>
      </c>
    </row>
    <row r="21" spans="1:14" x14ac:dyDescent="0.25">
      <c r="A21" s="12">
        <v>308</v>
      </c>
      <c r="B21" s="12" t="s">
        <v>25</v>
      </c>
      <c r="C21" s="21">
        <v>1057</v>
      </c>
      <c r="D21" s="21">
        <v>3489</v>
      </c>
      <c r="E21" s="21">
        <v>1317</v>
      </c>
      <c r="F21" s="21">
        <v>688</v>
      </c>
      <c r="G21" s="21">
        <v>15707</v>
      </c>
      <c r="H21" s="21">
        <v>51789.120000000003</v>
      </c>
      <c r="I21" s="21">
        <v>18259</v>
      </c>
      <c r="J21" s="21">
        <v>10289.6</v>
      </c>
      <c r="K21" s="21">
        <v>1047.1333333333334</v>
      </c>
      <c r="L21" s="21">
        <v>3452.6080000000002</v>
      </c>
      <c r="M21" s="21">
        <v>1217.2666666666667</v>
      </c>
      <c r="N21" s="21">
        <v>685.97333333333336</v>
      </c>
    </row>
    <row r="22" spans="1:14" x14ac:dyDescent="0.25">
      <c r="A22" s="12">
        <v>309</v>
      </c>
      <c r="B22" s="12" t="s">
        <v>26</v>
      </c>
      <c r="C22" s="21">
        <v>620</v>
      </c>
      <c r="D22" s="21">
        <v>1867</v>
      </c>
      <c r="E22" s="21">
        <v>706</v>
      </c>
      <c r="F22" s="21">
        <v>442</v>
      </c>
      <c r="G22" s="21">
        <v>9099</v>
      </c>
      <c r="H22" s="21">
        <v>27451</v>
      </c>
      <c r="I22" s="21">
        <v>10269</v>
      </c>
      <c r="J22" s="21">
        <v>6571</v>
      </c>
      <c r="K22" s="21">
        <v>606.6</v>
      </c>
      <c r="L22" s="21">
        <v>1830.0666666666666</v>
      </c>
      <c r="M22" s="21">
        <v>684.6</v>
      </c>
      <c r="N22" s="21">
        <v>438.06666666666666</v>
      </c>
    </row>
    <row r="23" spans="1:14" x14ac:dyDescent="0.25">
      <c r="A23" s="12">
        <v>310</v>
      </c>
      <c r="B23" s="12" t="s">
        <v>27</v>
      </c>
      <c r="C23" s="21">
        <v>482</v>
      </c>
      <c r="D23" s="21">
        <v>3501</v>
      </c>
      <c r="E23" s="21">
        <v>144</v>
      </c>
      <c r="F23" s="21">
        <v>0</v>
      </c>
      <c r="G23" s="21">
        <v>6900</v>
      </c>
      <c r="H23" s="21">
        <v>49590</v>
      </c>
      <c r="I23" s="21">
        <v>18360</v>
      </c>
      <c r="J23" s="21">
        <v>0</v>
      </c>
      <c r="K23" s="21">
        <v>460</v>
      </c>
      <c r="L23" s="21">
        <v>3306</v>
      </c>
      <c r="M23" s="21">
        <v>1224</v>
      </c>
      <c r="N23" s="21">
        <v>316.5</v>
      </c>
    </row>
    <row r="24" spans="1:14" x14ac:dyDescent="0.25">
      <c r="A24" s="12">
        <v>311</v>
      </c>
      <c r="B24" s="12" t="s">
        <v>28</v>
      </c>
      <c r="C24" s="21">
        <v>574</v>
      </c>
      <c r="D24" s="21">
        <v>3621</v>
      </c>
      <c r="E24" s="21">
        <v>1662</v>
      </c>
      <c r="F24" s="21">
        <v>501</v>
      </c>
      <c r="G24" s="21">
        <v>8228.2016666666659</v>
      </c>
      <c r="H24" s="21">
        <v>52413.721666666679</v>
      </c>
      <c r="I24" s="21">
        <v>22449.553333333333</v>
      </c>
      <c r="J24" s="21">
        <v>7343.34</v>
      </c>
      <c r="K24" s="21">
        <v>548.54677777777772</v>
      </c>
      <c r="L24" s="21">
        <v>3494.2481111111119</v>
      </c>
      <c r="M24" s="21">
        <v>1496.636888888889</v>
      </c>
      <c r="N24" s="21">
        <v>489.55599999999998</v>
      </c>
    </row>
    <row r="25" spans="1:14" x14ac:dyDescent="0.25">
      <c r="A25" s="12">
        <v>312</v>
      </c>
      <c r="B25" s="12" t="s">
        <v>29</v>
      </c>
      <c r="C25" s="21">
        <v>543</v>
      </c>
      <c r="D25" s="21">
        <v>2839</v>
      </c>
      <c r="E25" s="21">
        <v>1080</v>
      </c>
      <c r="F25" s="21">
        <v>549</v>
      </c>
      <c r="G25" s="21">
        <v>8048.1</v>
      </c>
      <c r="H25" s="21">
        <v>27361.279999999999</v>
      </c>
      <c r="I25" s="21">
        <v>15521.86</v>
      </c>
      <c r="J25" s="21">
        <v>8235</v>
      </c>
      <c r="K25" s="21">
        <v>536.54000000000008</v>
      </c>
      <c r="L25" s="21">
        <v>1824.0853333333332</v>
      </c>
      <c r="M25" s="21">
        <v>1034.7906666666668</v>
      </c>
      <c r="N25" s="21">
        <v>549</v>
      </c>
    </row>
    <row r="26" spans="1:14" x14ac:dyDescent="0.25">
      <c r="A26" s="12">
        <v>313</v>
      </c>
      <c r="B26" s="12" t="s">
        <v>30</v>
      </c>
      <c r="C26" s="21">
        <v>720</v>
      </c>
      <c r="D26" s="21">
        <v>2842</v>
      </c>
      <c r="E26" s="21">
        <v>992</v>
      </c>
      <c r="F26" s="21">
        <v>444</v>
      </c>
      <c r="G26" s="21">
        <v>10508.5</v>
      </c>
      <c r="H26" s="21">
        <v>41967.199999999997</v>
      </c>
      <c r="I26" s="21">
        <v>14228.5</v>
      </c>
      <c r="J26" s="21">
        <v>6566</v>
      </c>
      <c r="K26" s="21">
        <v>700.56666666666672</v>
      </c>
      <c r="L26" s="21">
        <v>2797.813333333333</v>
      </c>
      <c r="M26" s="21">
        <v>948.56666666666672</v>
      </c>
      <c r="N26" s="21">
        <v>437.73333333333335</v>
      </c>
    </row>
    <row r="27" spans="1:14" x14ac:dyDescent="0.25">
      <c r="A27" s="12">
        <v>314</v>
      </c>
      <c r="B27" s="12" t="s">
        <v>31</v>
      </c>
      <c r="C27" s="21">
        <v>0</v>
      </c>
      <c r="D27" s="21">
        <v>0</v>
      </c>
      <c r="E27" s="21">
        <v>0</v>
      </c>
      <c r="F27" s="21">
        <v>0</v>
      </c>
      <c r="G27" s="21">
        <v>0</v>
      </c>
      <c r="H27" s="21">
        <v>0</v>
      </c>
      <c r="I27" s="21">
        <v>0</v>
      </c>
      <c r="J27" s="21">
        <v>0</v>
      </c>
      <c r="K27" s="21">
        <v>0</v>
      </c>
      <c r="L27" s="21">
        <v>0</v>
      </c>
      <c r="M27" s="21">
        <v>0</v>
      </c>
      <c r="N27" s="21">
        <v>0</v>
      </c>
    </row>
    <row r="28" spans="1:14" x14ac:dyDescent="0.25">
      <c r="A28" s="12">
        <v>315</v>
      </c>
      <c r="B28" s="12" t="s">
        <v>32</v>
      </c>
      <c r="C28" s="21">
        <v>404</v>
      </c>
      <c r="D28" s="21">
        <v>1602</v>
      </c>
      <c r="E28" s="21">
        <v>693</v>
      </c>
      <c r="F28" s="21">
        <v>261</v>
      </c>
      <c r="G28" s="21">
        <v>6016.91</v>
      </c>
      <c r="H28" s="21">
        <v>23826.75</v>
      </c>
      <c r="I28" s="21">
        <v>10075.15</v>
      </c>
      <c r="J28" s="21">
        <v>3915</v>
      </c>
      <c r="K28" s="21">
        <v>401.1273333333333</v>
      </c>
      <c r="L28" s="21">
        <v>1588.45</v>
      </c>
      <c r="M28" s="21">
        <v>671.67666666666662</v>
      </c>
      <c r="N28" s="21">
        <v>261</v>
      </c>
    </row>
    <row r="29" spans="1:14" x14ac:dyDescent="0.25">
      <c r="A29" s="12">
        <v>316</v>
      </c>
      <c r="B29" s="12" t="s">
        <v>33</v>
      </c>
      <c r="C29" s="21">
        <v>1207</v>
      </c>
      <c r="D29" s="21">
        <v>2197</v>
      </c>
      <c r="E29" s="21">
        <v>887</v>
      </c>
      <c r="F29" s="21">
        <v>496</v>
      </c>
      <c r="G29" s="21">
        <v>18105</v>
      </c>
      <c r="H29" s="21">
        <v>32955</v>
      </c>
      <c r="I29" s="21">
        <v>13305</v>
      </c>
      <c r="J29" s="21">
        <v>7440</v>
      </c>
      <c r="K29" s="21">
        <v>1207</v>
      </c>
      <c r="L29" s="21">
        <v>2197</v>
      </c>
      <c r="M29" s="21">
        <v>887</v>
      </c>
      <c r="N29" s="21">
        <v>496</v>
      </c>
    </row>
    <row r="30" spans="1:14" x14ac:dyDescent="0.25">
      <c r="A30" s="12">
        <v>317</v>
      </c>
      <c r="B30" s="12" t="s">
        <v>34</v>
      </c>
      <c r="C30" s="21">
        <v>704</v>
      </c>
      <c r="D30" s="21">
        <v>3776</v>
      </c>
      <c r="E30" s="21">
        <v>1502</v>
      </c>
      <c r="F30" s="21">
        <v>539</v>
      </c>
      <c r="G30" s="21">
        <v>10471.5</v>
      </c>
      <c r="H30" s="21">
        <v>56165.5</v>
      </c>
      <c r="I30" s="21">
        <v>21560</v>
      </c>
      <c r="J30" s="21">
        <v>8071.5</v>
      </c>
      <c r="K30" s="21">
        <v>698.1</v>
      </c>
      <c r="L30" s="21">
        <v>3744.3666666666668</v>
      </c>
      <c r="M30" s="21">
        <v>1437.3333333333333</v>
      </c>
      <c r="N30" s="21">
        <v>538.1</v>
      </c>
    </row>
    <row r="31" spans="1:14" x14ac:dyDescent="0.25">
      <c r="A31" s="12">
        <v>318</v>
      </c>
      <c r="B31" s="12" t="s">
        <v>35</v>
      </c>
      <c r="C31" s="21">
        <v>0</v>
      </c>
      <c r="D31" s="21">
        <v>0</v>
      </c>
      <c r="E31" s="21">
        <v>0</v>
      </c>
      <c r="F31" s="21">
        <v>0</v>
      </c>
      <c r="G31" s="21">
        <v>0</v>
      </c>
      <c r="H31" s="21">
        <v>0</v>
      </c>
      <c r="I31" s="21">
        <v>0</v>
      </c>
      <c r="J31" s="21">
        <v>0</v>
      </c>
      <c r="K31" s="21">
        <v>0</v>
      </c>
      <c r="L31" s="21">
        <v>0</v>
      </c>
      <c r="M31" s="21">
        <v>0</v>
      </c>
      <c r="N31" s="21">
        <v>0</v>
      </c>
    </row>
    <row r="32" spans="1:14" x14ac:dyDescent="0.25">
      <c r="A32" s="12">
        <v>319</v>
      </c>
      <c r="B32" s="12" t="s">
        <v>36</v>
      </c>
      <c r="C32" s="21">
        <v>355</v>
      </c>
      <c r="D32" s="21">
        <v>2116</v>
      </c>
      <c r="E32" s="21">
        <v>1072</v>
      </c>
      <c r="F32" s="21">
        <v>317</v>
      </c>
      <c r="G32" s="21">
        <v>5077</v>
      </c>
      <c r="H32" s="21">
        <v>30767.31</v>
      </c>
      <c r="I32" s="21">
        <v>14335.5</v>
      </c>
      <c r="J32" s="21">
        <v>4695</v>
      </c>
      <c r="K32" s="21">
        <v>338.46666666666664</v>
      </c>
      <c r="L32" s="21">
        <v>2051.154</v>
      </c>
      <c r="M32" s="21">
        <v>955.7</v>
      </c>
      <c r="N32" s="21">
        <v>313</v>
      </c>
    </row>
    <row r="33" spans="1:14" x14ac:dyDescent="0.25">
      <c r="A33" s="12">
        <v>320</v>
      </c>
      <c r="B33" s="12" t="s">
        <v>37</v>
      </c>
      <c r="C33" s="21">
        <v>636</v>
      </c>
      <c r="D33" s="21">
        <v>2336</v>
      </c>
      <c r="E33" s="21">
        <v>1226</v>
      </c>
      <c r="F33" s="21">
        <v>622</v>
      </c>
      <c r="G33" s="21">
        <v>9374.4</v>
      </c>
      <c r="H33" s="21">
        <v>34484</v>
      </c>
      <c r="I33" s="21">
        <v>17146</v>
      </c>
      <c r="J33" s="21">
        <v>9306</v>
      </c>
      <c r="K33" s="21">
        <v>624.95999999999992</v>
      </c>
      <c r="L33" s="21">
        <v>2298.9333333333334</v>
      </c>
      <c r="M33" s="21">
        <v>1143.0666666666666</v>
      </c>
      <c r="N33" s="21">
        <v>620.4</v>
      </c>
    </row>
    <row r="34" spans="1:14" x14ac:dyDescent="0.25">
      <c r="A34" s="12">
        <v>330</v>
      </c>
      <c r="B34" s="12" t="s">
        <v>38</v>
      </c>
      <c r="C34" s="21">
        <v>4060</v>
      </c>
      <c r="D34" s="21">
        <v>12095</v>
      </c>
      <c r="E34" s="21">
        <v>4550</v>
      </c>
      <c r="F34" s="21">
        <v>4449</v>
      </c>
      <c r="G34" s="21">
        <v>60498.9</v>
      </c>
      <c r="H34" s="21">
        <v>180225.3</v>
      </c>
      <c r="I34" s="21">
        <v>65385.55</v>
      </c>
      <c r="J34" s="21">
        <v>66364.5</v>
      </c>
      <c r="K34" s="21">
        <v>4033.26</v>
      </c>
      <c r="L34" s="21">
        <v>12015.019999999999</v>
      </c>
      <c r="M34" s="21">
        <v>4359.0366666666669</v>
      </c>
      <c r="N34" s="21">
        <v>4424.3</v>
      </c>
    </row>
    <row r="35" spans="1:14" x14ac:dyDescent="0.25">
      <c r="A35" s="12">
        <v>331</v>
      </c>
      <c r="B35" s="12" t="s">
        <v>39</v>
      </c>
      <c r="C35" s="21">
        <v>1033</v>
      </c>
      <c r="D35" s="21">
        <v>3230</v>
      </c>
      <c r="E35" s="21">
        <v>1729</v>
      </c>
      <c r="F35" s="21">
        <v>1157</v>
      </c>
      <c r="G35" s="21">
        <v>15246.75</v>
      </c>
      <c r="H35" s="21">
        <v>47866</v>
      </c>
      <c r="I35" s="21">
        <v>23758</v>
      </c>
      <c r="J35" s="21">
        <v>17273.75</v>
      </c>
      <c r="K35" s="21">
        <v>1016.45</v>
      </c>
      <c r="L35" s="21">
        <v>3191.0666666666666</v>
      </c>
      <c r="M35" s="21">
        <v>1583.8666666666666</v>
      </c>
      <c r="N35" s="21">
        <v>1151.5833333333333</v>
      </c>
    </row>
    <row r="36" spans="1:14" x14ac:dyDescent="0.25">
      <c r="A36" s="12">
        <v>332</v>
      </c>
      <c r="B36" s="12" t="s">
        <v>40</v>
      </c>
      <c r="C36" s="21">
        <v>888</v>
      </c>
      <c r="D36" s="21">
        <v>3299</v>
      </c>
      <c r="E36" s="21">
        <v>1522</v>
      </c>
      <c r="F36" s="21">
        <v>983</v>
      </c>
      <c r="G36" s="21">
        <v>12998.42</v>
      </c>
      <c r="H36" s="21">
        <v>47320.18</v>
      </c>
      <c r="I36" s="21">
        <v>20650.47</v>
      </c>
      <c r="J36" s="21">
        <v>14602.14</v>
      </c>
      <c r="K36" s="21">
        <v>866.56133333333332</v>
      </c>
      <c r="L36" s="21">
        <v>3154.6786666666667</v>
      </c>
      <c r="M36" s="21">
        <v>1376.6980000000001</v>
      </c>
      <c r="N36" s="21">
        <v>973.476</v>
      </c>
    </row>
    <row r="37" spans="1:14" x14ac:dyDescent="0.25">
      <c r="A37" s="12">
        <v>333</v>
      </c>
      <c r="B37" s="12" t="s">
        <v>41</v>
      </c>
      <c r="C37" s="21">
        <v>1325</v>
      </c>
      <c r="D37" s="21">
        <v>3012</v>
      </c>
      <c r="E37" s="21">
        <v>1399</v>
      </c>
      <c r="F37" s="21">
        <v>1214</v>
      </c>
      <c r="G37" s="21">
        <v>19734</v>
      </c>
      <c r="H37" s="21">
        <v>45104.5</v>
      </c>
      <c r="I37" s="21">
        <v>20734</v>
      </c>
      <c r="J37" s="21">
        <v>17647</v>
      </c>
      <c r="K37" s="21">
        <v>1315.6</v>
      </c>
      <c r="L37" s="21">
        <v>3006.9666666666667</v>
      </c>
      <c r="M37" s="21">
        <v>1382.2666666666667</v>
      </c>
      <c r="N37" s="21">
        <v>1176.4666666666667</v>
      </c>
    </row>
    <row r="38" spans="1:14" x14ac:dyDescent="0.25">
      <c r="A38" s="46">
        <v>334</v>
      </c>
      <c r="B38" s="46" t="s">
        <v>155</v>
      </c>
      <c r="C38" s="21">
        <v>546</v>
      </c>
      <c r="D38" s="21">
        <v>1997</v>
      </c>
      <c r="E38" s="21">
        <v>1376</v>
      </c>
      <c r="F38" s="21">
        <v>770</v>
      </c>
      <c r="G38" s="21">
        <v>8017.75</v>
      </c>
      <c r="H38" s="21">
        <v>28599.66</v>
      </c>
      <c r="I38" s="21">
        <v>19325.43</v>
      </c>
      <c r="J38" s="21">
        <v>11445.7</v>
      </c>
      <c r="K38" s="21">
        <v>534.51666666666665</v>
      </c>
      <c r="L38" s="21">
        <v>1906.644</v>
      </c>
      <c r="M38" s="21">
        <v>1288.3620000000001</v>
      </c>
      <c r="N38" s="21">
        <v>763.04666666666674</v>
      </c>
    </row>
    <row r="39" spans="1:14" x14ac:dyDescent="0.25">
      <c r="A39" s="12">
        <v>335</v>
      </c>
      <c r="B39" s="12" t="s">
        <v>43</v>
      </c>
      <c r="C39" s="21">
        <v>1091</v>
      </c>
      <c r="D39" s="21">
        <v>1447</v>
      </c>
      <c r="E39" s="21">
        <v>790</v>
      </c>
      <c r="F39" s="21">
        <v>1089</v>
      </c>
      <c r="G39" s="21">
        <v>16294</v>
      </c>
      <c r="H39" s="21">
        <v>21423</v>
      </c>
      <c r="I39" s="21">
        <v>11434</v>
      </c>
      <c r="J39" s="21">
        <v>16305</v>
      </c>
      <c r="K39" s="21">
        <v>1086.2666666666667</v>
      </c>
      <c r="L39" s="21">
        <v>1428.2</v>
      </c>
      <c r="M39" s="21">
        <v>762.26666666666665</v>
      </c>
      <c r="N39" s="21">
        <v>1087</v>
      </c>
    </row>
    <row r="40" spans="1:14" x14ac:dyDescent="0.25">
      <c r="A40" s="12">
        <v>336</v>
      </c>
      <c r="B40" s="12" t="s">
        <v>44</v>
      </c>
      <c r="C40" s="21">
        <v>898</v>
      </c>
      <c r="D40" s="21">
        <v>1609</v>
      </c>
      <c r="E40" s="21">
        <v>809</v>
      </c>
      <c r="F40" s="21">
        <v>1302</v>
      </c>
      <c r="G40" s="21">
        <v>12978</v>
      </c>
      <c r="H40" s="21">
        <v>22463.74</v>
      </c>
      <c r="I40" s="21">
        <v>10838.05</v>
      </c>
      <c r="J40" s="21">
        <v>19323.34</v>
      </c>
      <c r="K40" s="21">
        <v>865.2</v>
      </c>
      <c r="L40" s="21">
        <v>1497.5826666666667</v>
      </c>
      <c r="M40" s="21">
        <v>722.53666666666663</v>
      </c>
      <c r="N40" s="21">
        <v>1288.2226666666668</v>
      </c>
    </row>
    <row r="41" spans="1:14" x14ac:dyDescent="0.25">
      <c r="A41" s="12">
        <v>340</v>
      </c>
      <c r="B41" s="12" t="s">
        <v>45</v>
      </c>
      <c r="C41" s="21">
        <v>633</v>
      </c>
      <c r="D41" s="21">
        <v>1253</v>
      </c>
      <c r="E41" s="21">
        <v>865</v>
      </c>
      <c r="F41" s="21">
        <v>536</v>
      </c>
      <c r="G41" s="21">
        <v>9495</v>
      </c>
      <c r="H41" s="21">
        <v>18795</v>
      </c>
      <c r="I41" s="21">
        <v>12975</v>
      </c>
      <c r="J41" s="21">
        <v>8040</v>
      </c>
      <c r="K41" s="21">
        <v>633</v>
      </c>
      <c r="L41" s="21">
        <v>1253</v>
      </c>
      <c r="M41" s="21">
        <v>865</v>
      </c>
      <c r="N41" s="21">
        <v>536</v>
      </c>
    </row>
    <row r="42" spans="1:14" x14ac:dyDescent="0.25">
      <c r="A42" s="12">
        <v>341</v>
      </c>
      <c r="B42" s="12" t="s">
        <v>46</v>
      </c>
      <c r="C42" s="21">
        <v>1833</v>
      </c>
      <c r="D42" s="21">
        <v>4522</v>
      </c>
      <c r="E42" s="21">
        <v>2749</v>
      </c>
      <c r="F42" s="21">
        <v>2397</v>
      </c>
      <c r="G42" s="21">
        <v>27439</v>
      </c>
      <c r="H42" s="21">
        <v>67626</v>
      </c>
      <c r="I42" s="21">
        <v>40144</v>
      </c>
      <c r="J42" s="21">
        <v>35938</v>
      </c>
      <c r="K42" s="21">
        <v>1829.2666666666667</v>
      </c>
      <c r="L42" s="21">
        <v>4508.3999999999996</v>
      </c>
      <c r="M42" s="21">
        <v>2676.2666666666669</v>
      </c>
      <c r="N42" s="21">
        <v>2395.8666666666668</v>
      </c>
    </row>
    <row r="43" spans="1:14" x14ac:dyDescent="0.25">
      <c r="A43" s="12">
        <v>342</v>
      </c>
      <c r="B43" s="12" t="s">
        <v>203</v>
      </c>
      <c r="C43" s="21">
        <v>602</v>
      </c>
      <c r="D43" s="21">
        <v>1824</v>
      </c>
      <c r="E43" s="21">
        <v>1148</v>
      </c>
      <c r="F43" s="21">
        <v>533</v>
      </c>
      <c r="G43" s="21">
        <v>8968.94</v>
      </c>
      <c r="H43" s="21">
        <v>27226</v>
      </c>
      <c r="I43" s="21">
        <v>16110.03</v>
      </c>
      <c r="J43" s="21">
        <v>7904.62</v>
      </c>
      <c r="K43" s="21">
        <v>597.92933333333337</v>
      </c>
      <c r="L43" s="21">
        <v>1815.0666666666666</v>
      </c>
      <c r="M43" s="21">
        <v>1074.002</v>
      </c>
      <c r="N43" s="21">
        <v>526.97466666666662</v>
      </c>
    </row>
    <row r="44" spans="1:14" x14ac:dyDescent="0.25">
      <c r="A44" s="12">
        <v>343</v>
      </c>
      <c r="B44" s="12" t="s">
        <v>48</v>
      </c>
      <c r="C44" s="21">
        <v>828</v>
      </c>
      <c r="D44" s="21">
        <v>2393</v>
      </c>
      <c r="E44" s="21">
        <v>1503</v>
      </c>
      <c r="F44" s="21">
        <v>633</v>
      </c>
      <c r="G44" s="21">
        <v>12277</v>
      </c>
      <c r="H44" s="21">
        <v>35406</v>
      </c>
      <c r="I44" s="21">
        <v>21422</v>
      </c>
      <c r="J44" s="21">
        <v>9464</v>
      </c>
      <c r="K44" s="21">
        <v>818.4666666666667</v>
      </c>
      <c r="L44" s="21">
        <v>2360.4</v>
      </c>
      <c r="M44" s="21">
        <v>1428.1333333333334</v>
      </c>
      <c r="N44" s="21">
        <v>630.93333333333328</v>
      </c>
    </row>
    <row r="45" spans="1:14" x14ac:dyDescent="0.25">
      <c r="A45" s="12">
        <v>344</v>
      </c>
      <c r="B45" s="12" t="s">
        <v>49</v>
      </c>
      <c r="C45" s="21">
        <v>990</v>
      </c>
      <c r="D45" s="21">
        <v>3197</v>
      </c>
      <c r="E45" s="21">
        <v>2035</v>
      </c>
      <c r="F45" s="21">
        <v>979</v>
      </c>
      <c r="G45" s="21">
        <v>14780</v>
      </c>
      <c r="H45" s="21">
        <v>47658.16</v>
      </c>
      <c r="I45" s="21">
        <v>28576.99</v>
      </c>
      <c r="J45" s="21">
        <v>14542</v>
      </c>
      <c r="K45" s="21">
        <v>985.33333333333337</v>
      </c>
      <c r="L45" s="21">
        <v>3177.2106666666668</v>
      </c>
      <c r="M45" s="21">
        <v>1905.1326666666669</v>
      </c>
      <c r="N45" s="21">
        <v>969.4666666666667</v>
      </c>
    </row>
    <row r="46" spans="1:14" x14ac:dyDescent="0.25">
      <c r="A46" s="12">
        <v>350</v>
      </c>
      <c r="B46" s="12" t="s">
        <v>50</v>
      </c>
      <c r="C46" s="21">
        <v>1042</v>
      </c>
      <c r="D46" s="21">
        <v>2923</v>
      </c>
      <c r="E46" s="21">
        <v>1614</v>
      </c>
      <c r="F46" s="21">
        <v>964</v>
      </c>
      <c r="G46" s="21">
        <v>15450</v>
      </c>
      <c r="H46" s="21">
        <v>43593</v>
      </c>
      <c r="I46" s="21">
        <v>23395</v>
      </c>
      <c r="J46" s="21">
        <v>14400</v>
      </c>
      <c r="K46" s="21">
        <v>1030</v>
      </c>
      <c r="L46" s="21">
        <v>2906.2</v>
      </c>
      <c r="M46" s="21">
        <v>1559.6666666666667</v>
      </c>
      <c r="N46" s="21">
        <v>960</v>
      </c>
    </row>
    <row r="47" spans="1:14" x14ac:dyDescent="0.25">
      <c r="A47" s="12">
        <v>351</v>
      </c>
      <c r="B47" s="12" t="s">
        <v>51</v>
      </c>
      <c r="C47" s="21">
        <v>644</v>
      </c>
      <c r="D47" s="21">
        <v>1975</v>
      </c>
      <c r="E47" s="21">
        <v>1185</v>
      </c>
      <c r="F47" s="21">
        <v>566</v>
      </c>
      <c r="G47" s="21">
        <v>9325</v>
      </c>
      <c r="H47" s="21">
        <v>29291</v>
      </c>
      <c r="I47" s="21">
        <v>17391</v>
      </c>
      <c r="J47" s="21">
        <v>8329.41</v>
      </c>
      <c r="K47" s="21">
        <v>621.66666666666663</v>
      </c>
      <c r="L47" s="21">
        <v>1952.7333333333333</v>
      </c>
      <c r="M47" s="21">
        <v>1159.4000000000001</v>
      </c>
      <c r="N47" s="21">
        <v>555.29399999999998</v>
      </c>
    </row>
    <row r="48" spans="1:14" x14ac:dyDescent="0.25">
      <c r="A48" s="12">
        <v>352</v>
      </c>
      <c r="B48" s="12" t="s">
        <v>52</v>
      </c>
      <c r="C48" s="21">
        <v>2318</v>
      </c>
      <c r="D48" s="21">
        <v>3715</v>
      </c>
      <c r="E48" s="21">
        <v>1366</v>
      </c>
      <c r="F48" s="21">
        <v>2669</v>
      </c>
      <c r="G48" s="21">
        <v>34689</v>
      </c>
      <c r="H48" s="21">
        <v>55634</v>
      </c>
      <c r="I48" s="21">
        <v>20162</v>
      </c>
      <c r="J48" s="21">
        <v>40035</v>
      </c>
      <c r="K48" s="21">
        <v>2312.6</v>
      </c>
      <c r="L48" s="21">
        <v>3708.9333333333334</v>
      </c>
      <c r="M48" s="21">
        <v>1344.1333333333334</v>
      </c>
      <c r="N48" s="21">
        <v>2669</v>
      </c>
    </row>
    <row r="49" spans="1:14" x14ac:dyDescent="0.25">
      <c r="A49" s="12">
        <v>353</v>
      </c>
      <c r="B49" s="12" t="s">
        <v>53</v>
      </c>
      <c r="C49" s="21">
        <v>1086</v>
      </c>
      <c r="D49" s="21">
        <v>2344</v>
      </c>
      <c r="E49" s="21">
        <v>1011</v>
      </c>
      <c r="F49" s="21">
        <v>1020</v>
      </c>
      <c r="G49" s="21">
        <v>16187.55</v>
      </c>
      <c r="H49" s="21">
        <v>33075</v>
      </c>
      <c r="I49" s="21">
        <v>14712.68</v>
      </c>
      <c r="J49" s="21">
        <v>15300</v>
      </c>
      <c r="K49" s="21">
        <v>1079.1699999999998</v>
      </c>
      <c r="L49" s="21">
        <v>2205</v>
      </c>
      <c r="M49" s="21">
        <v>980.84533333333331</v>
      </c>
      <c r="N49" s="21">
        <v>1020</v>
      </c>
    </row>
    <row r="50" spans="1:14" x14ac:dyDescent="0.25">
      <c r="A50" s="12">
        <v>355</v>
      </c>
      <c r="B50" s="12" t="s">
        <v>55</v>
      </c>
      <c r="C50" s="21">
        <v>1157</v>
      </c>
      <c r="D50" s="21">
        <v>3178</v>
      </c>
      <c r="E50" s="21">
        <v>1483</v>
      </c>
      <c r="F50" s="21">
        <v>523</v>
      </c>
      <c r="G50" s="21">
        <v>16903.740000000002</v>
      </c>
      <c r="H50" s="21">
        <v>47175</v>
      </c>
      <c r="I50" s="21">
        <v>21803</v>
      </c>
      <c r="J50" s="21">
        <v>7790</v>
      </c>
      <c r="K50" s="21">
        <v>1126.9160000000002</v>
      </c>
      <c r="L50" s="21">
        <v>3145</v>
      </c>
      <c r="M50" s="21">
        <v>1453.5333333333333</v>
      </c>
      <c r="N50" s="21">
        <v>519.33333333333337</v>
      </c>
    </row>
    <row r="51" spans="1:14" x14ac:dyDescent="0.25">
      <c r="A51" s="12">
        <v>356</v>
      </c>
      <c r="B51" s="12" t="s">
        <v>56</v>
      </c>
      <c r="C51" s="21">
        <v>782</v>
      </c>
      <c r="D51" s="21">
        <v>3127</v>
      </c>
      <c r="E51" s="21">
        <v>2213</v>
      </c>
      <c r="F51" s="21">
        <v>811</v>
      </c>
      <c r="G51" s="21">
        <v>11647</v>
      </c>
      <c r="H51" s="21">
        <v>46620.5</v>
      </c>
      <c r="I51" s="21">
        <v>31871.599999999999</v>
      </c>
      <c r="J51" s="21">
        <v>12155</v>
      </c>
      <c r="K51" s="21">
        <v>776.4666666666667</v>
      </c>
      <c r="L51" s="21">
        <v>3108.0333333333333</v>
      </c>
      <c r="M51" s="21">
        <v>2124.7733333333331</v>
      </c>
      <c r="N51" s="21">
        <v>810.33333333333337</v>
      </c>
    </row>
    <row r="52" spans="1:14" x14ac:dyDescent="0.25">
      <c r="A52" s="12">
        <v>357</v>
      </c>
      <c r="B52" s="12" t="s">
        <v>57</v>
      </c>
      <c r="C52" s="21">
        <v>907</v>
      </c>
      <c r="D52" s="21">
        <v>2366</v>
      </c>
      <c r="E52" s="21">
        <v>1377</v>
      </c>
      <c r="F52" s="21">
        <v>703</v>
      </c>
      <c r="G52" s="21">
        <v>13546.37</v>
      </c>
      <c r="H52" s="21">
        <v>35343.019999999997</v>
      </c>
      <c r="I52" s="21">
        <v>19834.27</v>
      </c>
      <c r="J52" s="21">
        <v>10534.5</v>
      </c>
      <c r="K52" s="21">
        <v>903.09133333333341</v>
      </c>
      <c r="L52" s="21">
        <v>2356.201333333333</v>
      </c>
      <c r="M52" s="21">
        <v>1322.2846666666667</v>
      </c>
      <c r="N52" s="21">
        <v>702.3</v>
      </c>
    </row>
    <row r="53" spans="1:14" x14ac:dyDescent="0.25">
      <c r="A53" s="12">
        <v>358</v>
      </c>
      <c r="B53" s="12" t="s">
        <v>58</v>
      </c>
      <c r="C53" s="21">
        <v>570</v>
      </c>
      <c r="D53" s="21">
        <v>2765</v>
      </c>
      <c r="E53" s="21">
        <v>1786</v>
      </c>
      <c r="F53" s="21">
        <v>347</v>
      </c>
      <c r="G53" s="21">
        <v>8472</v>
      </c>
      <c r="H53" s="21">
        <v>41236</v>
      </c>
      <c r="I53" s="21">
        <v>26292</v>
      </c>
      <c r="J53" s="21">
        <v>5143</v>
      </c>
      <c r="K53" s="21">
        <v>564.79999999999995</v>
      </c>
      <c r="L53" s="21">
        <v>2749.0666666666666</v>
      </c>
      <c r="M53" s="21">
        <v>1752.8</v>
      </c>
      <c r="N53" s="21">
        <v>342.86666666666667</v>
      </c>
    </row>
    <row r="54" spans="1:14" x14ac:dyDescent="0.25">
      <c r="A54" s="12">
        <v>359</v>
      </c>
      <c r="B54" s="12" t="s">
        <v>59</v>
      </c>
      <c r="C54" s="21">
        <v>1045</v>
      </c>
      <c r="D54" s="21">
        <v>3840</v>
      </c>
      <c r="E54" s="21">
        <v>2450</v>
      </c>
      <c r="F54" s="21">
        <v>873</v>
      </c>
      <c r="G54" s="21">
        <v>15464</v>
      </c>
      <c r="H54" s="21">
        <v>57059</v>
      </c>
      <c r="I54" s="21">
        <v>34757</v>
      </c>
      <c r="J54" s="21">
        <v>12914</v>
      </c>
      <c r="K54" s="21">
        <v>1030.9333333333334</v>
      </c>
      <c r="L54" s="21">
        <v>3803.9333333333334</v>
      </c>
      <c r="M54" s="21">
        <v>2317.1333333333332</v>
      </c>
      <c r="N54" s="21">
        <v>860.93333333333328</v>
      </c>
    </row>
    <row r="55" spans="1:14" x14ac:dyDescent="0.25">
      <c r="A55" s="12">
        <v>370</v>
      </c>
      <c r="B55" s="12" t="s">
        <v>60</v>
      </c>
      <c r="C55" s="21">
        <v>745</v>
      </c>
      <c r="D55" s="21">
        <v>2434</v>
      </c>
      <c r="E55" s="21">
        <v>1344</v>
      </c>
      <c r="F55" s="21">
        <v>706</v>
      </c>
      <c r="G55" s="21">
        <v>10948</v>
      </c>
      <c r="H55" s="21">
        <v>32994</v>
      </c>
      <c r="I55" s="21">
        <v>20156</v>
      </c>
      <c r="J55" s="21">
        <v>9959</v>
      </c>
      <c r="K55" s="21">
        <v>729.86666666666667</v>
      </c>
      <c r="L55" s="21">
        <v>2199.6</v>
      </c>
      <c r="M55" s="21">
        <v>1343.7333333333333</v>
      </c>
      <c r="N55" s="21">
        <v>663.93333333333328</v>
      </c>
    </row>
    <row r="56" spans="1:14" x14ac:dyDescent="0.25">
      <c r="A56" s="12">
        <v>371</v>
      </c>
      <c r="B56" s="12" t="s">
        <v>61</v>
      </c>
      <c r="C56" s="21">
        <v>1149</v>
      </c>
      <c r="D56" s="21">
        <v>2306</v>
      </c>
      <c r="E56" s="21">
        <v>1472</v>
      </c>
      <c r="F56" s="21">
        <v>1010</v>
      </c>
      <c r="G56" s="21">
        <v>16849.14</v>
      </c>
      <c r="H56" s="21">
        <v>34485.879999999997</v>
      </c>
      <c r="I56" s="21">
        <v>21534.46</v>
      </c>
      <c r="J56" s="21">
        <v>15076.5</v>
      </c>
      <c r="K56" s="21">
        <v>1123.2760000000001</v>
      </c>
      <c r="L56" s="21">
        <v>2299.0586666666663</v>
      </c>
      <c r="M56" s="21">
        <v>1435.6306666666667</v>
      </c>
      <c r="N56" s="21">
        <v>1005.1</v>
      </c>
    </row>
    <row r="57" spans="1:14" x14ac:dyDescent="0.25">
      <c r="A57" s="12">
        <v>372</v>
      </c>
      <c r="B57" s="12" t="s">
        <v>62</v>
      </c>
      <c r="C57" s="21">
        <v>870</v>
      </c>
      <c r="D57" s="21">
        <v>1934</v>
      </c>
      <c r="E57" s="21">
        <v>1098</v>
      </c>
      <c r="F57" s="21">
        <v>1190</v>
      </c>
      <c r="G57" s="21">
        <v>12605.7</v>
      </c>
      <c r="H57" s="21">
        <v>28191.5</v>
      </c>
      <c r="I57" s="21">
        <v>14949.9</v>
      </c>
      <c r="J57" s="21">
        <v>17772.05</v>
      </c>
      <c r="K57" s="21">
        <v>840.38</v>
      </c>
      <c r="L57" s="21">
        <v>1879.4333333333334</v>
      </c>
      <c r="M57" s="21">
        <v>996.66</v>
      </c>
      <c r="N57" s="21">
        <v>1184.8033333333333</v>
      </c>
    </row>
    <row r="58" spans="1:14" x14ac:dyDescent="0.25">
      <c r="A58" s="12">
        <v>373</v>
      </c>
      <c r="B58" s="12" t="s">
        <v>63</v>
      </c>
      <c r="C58" s="21">
        <v>1599</v>
      </c>
      <c r="D58" s="21">
        <v>5490</v>
      </c>
      <c r="E58" s="21">
        <v>3006</v>
      </c>
      <c r="F58" s="21">
        <v>2682</v>
      </c>
      <c r="G58" s="21">
        <v>23424.179999999993</v>
      </c>
      <c r="H58" s="21">
        <v>80094.419999999867</v>
      </c>
      <c r="I58" s="21">
        <v>39431.56000000015</v>
      </c>
      <c r="J58" s="21">
        <v>15685.859999999995</v>
      </c>
      <c r="K58" s="21">
        <v>1561.6119999999996</v>
      </c>
      <c r="L58" s="21">
        <v>5339.6279999999915</v>
      </c>
      <c r="M58" s="21">
        <v>2628.7706666666768</v>
      </c>
      <c r="N58" s="21">
        <v>1045.7239999999997</v>
      </c>
    </row>
    <row r="59" spans="1:14" x14ac:dyDescent="0.25">
      <c r="A59" s="12">
        <v>380</v>
      </c>
      <c r="B59" s="12" t="s">
        <v>64</v>
      </c>
      <c r="C59" s="21">
        <v>2223</v>
      </c>
      <c r="D59" s="21">
        <v>4769</v>
      </c>
      <c r="E59" s="21">
        <v>2348</v>
      </c>
      <c r="F59" s="21">
        <v>1873</v>
      </c>
      <c r="G59" s="21">
        <v>32685</v>
      </c>
      <c r="H59" s="21">
        <v>70116</v>
      </c>
      <c r="I59" s="21">
        <v>34518</v>
      </c>
      <c r="J59" s="21">
        <v>28004</v>
      </c>
      <c r="K59" s="21">
        <v>2179</v>
      </c>
      <c r="L59" s="21">
        <v>4674.3999999999996</v>
      </c>
      <c r="M59" s="21">
        <v>2301.1999999999998</v>
      </c>
      <c r="N59" s="21">
        <v>1866.9333333333334</v>
      </c>
    </row>
    <row r="60" spans="1:14" x14ac:dyDescent="0.25">
      <c r="A60" s="12">
        <v>381</v>
      </c>
      <c r="B60" s="12" t="s">
        <v>65</v>
      </c>
      <c r="C60" s="21">
        <v>734</v>
      </c>
      <c r="D60" s="21">
        <v>2552</v>
      </c>
      <c r="E60" s="21">
        <v>1382</v>
      </c>
      <c r="F60" s="21">
        <v>718</v>
      </c>
      <c r="G60" s="21">
        <v>10831.77</v>
      </c>
      <c r="H60" s="21">
        <v>36298.97</v>
      </c>
      <c r="I60" s="21">
        <v>19311.71</v>
      </c>
      <c r="J60" s="21">
        <v>10618.75</v>
      </c>
      <c r="K60" s="21">
        <v>722.11800000000005</v>
      </c>
      <c r="L60" s="21">
        <v>2419.9313333333334</v>
      </c>
      <c r="M60" s="21">
        <v>1287.4473333333333</v>
      </c>
      <c r="N60" s="21">
        <v>707.91666666666663</v>
      </c>
    </row>
    <row r="61" spans="1:14" x14ac:dyDescent="0.25">
      <c r="A61" s="12">
        <v>382</v>
      </c>
      <c r="B61" s="12" t="s">
        <v>66</v>
      </c>
      <c r="C61" s="21">
        <v>1290</v>
      </c>
      <c r="D61" s="21">
        <v>5172</v>
      </c>
      <c r="E61" s="21">
        <v>2959</v>
      </c>
      <c r="F61" s="21">
        <v>1650</v>
      </c>
      <c r="G61" s="21">
        <v>18952.328947368416</v>
      </c>
      <c r="H61" s="21">
        <v>76454.519736842063</v>
      </c>
      <c r="I61" s="21">
        <v>41395.87763157898</v>
      </c>
      <c r="J61" s="21">
        <v>24603.511052631569</v>
      </c>
      <c r="K61" s="21">
        <v>1263.4885964912278</v>
      </c>
      <c r="L61" s="21">
        <v>5096.9679824561372</v>
      </c>
      <c r="M61" s="21">
        <v>2759.7251754385989</v>
      </c>
      <c r="N61" s="21">
        <v>1640.2340701754379</v>
      </c>
    </row>
    <row r="62" spans="1:14" x14ac:dyDescent="0.25">
      <c r="A62" s="12">
        <v>383</v>
      </c>
      <c r="B62" s="12" t="s">
        <v>67</v>
      </c>
      <c r="C62" s="21">
        <v>2467</v>
      </c>
      <c r="D62" s="21">
        <v>8043</v>
      </c>
      <c r="E62" s="21">
        <v>5056</v>
      </c>
      <c r="F62" s="21">
        <v>2465</v>
      </c>
      <c r="G62" s="21">
        <v>36732</v>
      </c>
      <c r="H62" s="21">
        <v>119290</v>
      </c>
      <c r="I62" s="21">
        <v>70604</v>
      </c>
      <c r="J62" s="21">
        <v>36883</v>
      </c>
      <c r="K62" s="21">
        <v>2448.8000000000002</v>
      </c>
      <c r="L62" s="21">
        <v>7952.666666666667</v>
      </c>
      <c r="M62" s="21">
        <v>4706.9333333333334</v>
      </c>
      <c r="N62" s="21">
        <v>2458.8666666666668</v>
      </c>
    </row>
    <row r="63" spans="1:14" x14ac:dyDescent="0.25">
      <c r="A63" s="12">
        <v>384</v>
      </c>
      <c r="B63" s="12" t="s">
        <v>68</v>
      </c>
      <c r="C63" s="21">
        <v>1029</v>
      </c>
      <c r="D63" s="21">
        <v>2149</v>
      </c>
      <c r="E63" s="21">
        <v>1790</v>
      </c>
      <c r="F63" s="21">
        <v>1454</v>
      </c>
      <c r="G63" s="21">
        <v>14928.1</v>
      </c>
      <c r="H63" s="21">
        <v>31588.400000000001</v>
      </c>
      <c r="I63" s="21">
        <v>25430.17</v>
      </c>
      <c r="J63" s="21">
        <v>21674.92</v>
      </c>
      <c r="K63" s="21">
        <v>995.20666666666671</v>
      </c>
      <c r="L63" s="21">
        <v>2105.8933333333334</v>
      </c>
      <c r="M63" s="21">
        <v>1695.3446666666666</v>
      </c>
      <c r="N63" s="21">
        <v>1444.9946666666665</v>
      </c>
    </row>
    <row r="64" spans="1:14" x14ac:dyDescent="0.25">
      <c r="A64" s="12">
        <v>390</v>
      </c>
      <c r="B64" s="12" t="s">
        <v>69</v>
      </c>
      <c r="C64" s="21">
        <v>676</v>
      </c>
      <c r="D64" s="21">
        <v>1671</v>
      </c>
      <c r="E64" s="21">
        <v>1143</v>
      </c>
      <c r="F64" s="21">
        <v>624</v>
      </c>
      <c r="G64" s="21">
        <v>10140</v>
      </c>
      <c r="H64" s="21">
        <v>24951.25</v>
      </c>
      <c r="I64" s="21">
        <v>16725.75</v>
      </c>
      <c r="J64" s="21">
        <v>9360</v>
      </c>
      <c r="K64" s="21">
        <v>676</v>
      </c>
      <c r="L64" s="21">
        <v>1663.4166666666667</v>
      </c>
      <c r="M64" s="21">
        <v>1115.05</v>
      </c>
      <c r="N64" s="21">
        <v>624</v>
      </c>
    </row>
    <row r="65" spans="1:14" x14ac:dyDescent="0.25">
      <c r="A65" s="12">
        <v>391</v>
      </c>
      <c r="B65" s="12" t="s">
        <v>70</v>
      </c>
      <c r="C65" s="21">
        <v>1086</v>
      </c>
      <c r="D65" s="21">
        <v>2542</v>
      </c>
      <c r="E65" s="21">
        <v>1360</v>
      </c>
      <c r="F65" s="21">
        <v>1465</v>
      </c>
      <c r="G65" s="21">
        <v>16142.99</v>
      </c>
      <c r="H65" s="21">
        <v>36703.839999999997</v>
      </c>
      <c r="I65" s="21">
        <v>18490.810000000001</v>
      </c>
      <c r="J65" s="21">
        <v>21933.64</v>
      </c>
      <c r="K65" s="21">
        <v>1076.1993333333332</v>
      </c>
      <c r="L65" s="21">
        <v>2446.9226666666664</v>
      </c>
      <c r="M65" s="21">
        <v>1232.7206666666668</v>
      </c>
      <c r="N65" s="21">
        <v>1462.2426666666665</v>
      </c>
    </row>
    <row r="66" spans="1:14" x14ac:dyDescent="0.25">
      <c r="A66" s="12">
        <v>392</v>
      </c>
      <c r="B66" s="12" t="s">
        <v>71</v>
      </c>
      <c r="C66" s="21">
        <v>606</v>
      </c>
      <c r="D66" s="21">
        <v>1578</v>
      </c>
      <c r="E66" s="21">
        <v>1396</v>
      </c>
      <c r="F66" s="21">
        <v>413</v>
      </c>
      <c r="G66" s="21">
        <v>8917</v>
      </c>
      <c r="H66" s="21">
        <v>23276.25</v>
      </c>
      <c r="I66" s="21">
        <v>19773.16</v>
      </c>
      <c r="J66" s="21">
        <v>6175</v>
      </c>
      <c r="K66" s="21">
        <v>594.4666666666667</v>
      </c>
      <c r="L66" s="21">
        <v>1551.75</v>
      </c>
      <c r="M66" s="21">
        <v>1318.2106666666666</v>
      </c>
      <c r="N66" s="21">
        <v>411.66666666666669</v>
      </c>
    </row>
    <row r="67" spans="1:14" x14ac:dyDescent="0.25">
      <c r="A67" s="12">
        <v>393</v>
      </c>
      <c r="B67" s="12" t="s">
        <v>72</v>
      </c>
      <c r="C67" s="21">
        <v>551</v>
      </c>
      <c r="D67" s="21">
        <v>997</v>
      </c>
      <c r="E67" s="21">
        <v>606</v>
      </c>
      <c r="F67" s="21">
        <v>622</v>
      </c>
      <c r="G67" s="21">
        <v>8201</v>
      </c>
      <c r="H67" s="21">
        <v>14854</v>
      </c>
      <c r="I67" s="21">
        <v>8918</v>
      </c>
      <c r="J67" s="21">
        <v>9330</v>
      </c>
      <c r="K67" s="21">
        <v>546.73333333333335</v>
      </c>
      <c r="L67" s="21">
        <v>990.26666666666665</v>
      </c>
      <c r="M67" s="21">
        <v>594.5333333333333</v>
      </c>
      <c r="N67" s="21">
        <v>622</v>
      </c>
    </row>
    <row r="68" spans="1:14" x14ac:dyDescent="0.25">
      <c r="A68" s="12">
        <v>394</v>
      </c>
      <c r="B68" s="12" t="s">
        <v>73</v>
      </c>
      <c r="C68" s="21">
        <v>983</v>
      </c>
      <c r="D68" s="21">
        <v>1254</v>
      </c>
      <c r="E68" s="21">
        <v>1305</v>
      </c>
      <c r="F68" s="21">
        <v>1408</v>
      </c>
      <c r="G68" s="21">
        <v>13734</v>
      </c>
      <c r="H68" s="21">
        <v>17867.5</v>
      </c>
      <c r="I68" s="21">
        <v>11739</v>
      </c>
      <c r="J68" s="21">
        <v>21109.5</v>
      </c>
      <c r="K68" s="21">
        <v>915.6</v>
      </c>
      <c r="L68" s="21">
        <v>1191.1666666666667</v>
      </c>
      <c r="M68" s="21">
        <v>782.6</v>
      </c>
      <c r="N68" s="21">
        <v>1407.3</v>
      </c>
    </row>
    <row r="69" spans="1:14" x14ac:dyDescent="0.25">
      <c r="A69" s="12">
        <v>800</v>
      </c>
      <c r="B69" s="12" t="s">
        <v>74</v>
      </c>
      <c r="C69" s="21">
        <v>320</v>
      </c>
      <c r="D69" s="21">
        <v>2549</v>
      </c>
      <c r="E69" s="21">
        <v>1364</v>
      </c>
      <c r="F69" s="21">
        <v>395</v>
      </c>
      <c r="G69" s="21">
        <v>4281</v>
      </c>
      <c r="H69" s="21">
        <v>36060</v>
      </c>
      <c r="I69" s="21">
        <v>16301</v>
      </c>
      <c r="J69" s="21">
        <v>5532</v>
      </c>
      <c r="K69" s="21">
        <v>285.39999999999998</v>
      </c>
      <c r="L69" s="21">
        <v>2404</v>
      </c>
      <c r="M69" s="21">
        <v>1086.7333333333333</v>
      </c>
      <c r="N69" s="21">
        <v>368.8</v>
      </c>
    </row>
    <row r="70" spans="1:14" x14ac:dyDescent="0.25">
      <c r="A70" s="12">
        <v>801</v>
      </c>
      <c r="B70" s="12" t="s">
        <v>180</v>
      </c>
      <c r="C70" s="21">
        <v>1188</v>
      </c>
      <c r="D70" s="21">
        <v>4885</v>
      </c>
      <c r="E70" s="21">
        <v>3118</v>
      </c>
      <c r="F70" s="21">
        <v>1037</v>
      </c>
      <c r="G70" s="21">
        <v>15873</v>
      </c>
      <c r="H70" s="21">
        <v>71628</v>
      </c>
      <c r="I70" s="21">
        <v>41568</v>
      </c>
      <c r="J70" s="21">
        <v>15517</v>
      </c>
      <c r="K70" s="21">
        <v>1058.2</v>
      </c>
      <c r="L70" s="21">
        <v>4775.2</v>
      </c>
      <c r="M70" s="21">
        <v>2771.2</v>
      </c>
      <c r="N70" s="21">
        <v>1034.4666666666667</v>
      </c>
    </row>
    <row r="71" spans="1:14" x14ac:dyDescent="0.25">
      <c r="A71" s="12">
        <v>802</v>
      </c>
      <c r="B71" s="12" t="s">
        <v>76</v>
      </c>
      <c r="C71" s="21">
        <v>379</v>
      </c>
      <c r="D71" s="21">
        <v>2832</v>
      </c>
      <c r="E71" s="21">
        <v>1611</v>
      </c>
      <c r="F71" s="21">
        <v>383</v>
      </c>
      <c r="G71" s="21">
        <v>5199.47</v>
      </c>
      <c r="H71" s="21">
        <v>40300</v>
      </c>
      <c r="I71" s="21">
        <v>19638.915000000001</v>
      </c>
      <c r="J71" s="21">
        <v>5486.04</v>
      </c>
      <c r="K71" s="21">
        <v>346.63133333333337</v>
      </c>
      <c r="L71" s="21">
        <v>2686.6666666666665</v>
      </c>
      <c r="M71" s="21">
        <v>1309.261</v>
      </c>
      <c r="N71" s="21">
        <v>365.73599999999999</v>
      </c>
    </row>
    <row r="72" spans="1:14" x14ac:dyDescent="0.25">
      <c r="A72" s="12">
        <v>805</v>
      </c>
      <c r="B72" s="12" t="s">
        <v>78</v>
      </c>
      <c r="C72" s="21">
        <v>457</v>
      </c>
      <c r="D72" s="21">
        <v>298</v>
      </c>
      <c r="E72" s="21">
        <v>244</v>
      </c>
      <c r="F72" s="21">
        <v>561</v>
      </c>
      <c r="G72" s="21">
        <v>6855</v>
      </c>
      <c r="H72" s="21">
        <v>3750</v>
      </c>
      <c r="I72" s="21">
        <v>3646.5</v>
      </c>
      <c r="J72" s="21">
        <v>8340</v>
      </c>
      <c r="K72" s="21">
        <v>457</v>
      </c>
      <c r="L72" s="21">
        <v>250</v>
      </c>
      <c r="M72" s="21">
        <v>243.1</v>
      </c>
      <c r="N72" s="21">
        <v>556</v>
      </c>
    </row>
    <row r="73" spans="1:14" x14ac:dyDescent="0.25">
      <c r="A73" s="12">
        <v>806</v>
      </c>
      <c r="B73" s="12" t="s">
        <v>79</v>
      </c>
      <c r="C73" s="21">
        <v>895</v>
      </c>
      <c r="D73" s="21">
        <v>706</v>
      </c>
      <c r="E73" s="21">
        <v>682</v>
      </c>
      <c r="F73" s="21">
        <v>912</v>
      </c>
      <c r="G73" s="21">
        <v>13425</v>
      </c>
      <c r="H73" s="21">
        <v>10590</v>
      </c>
      <c r="I73" s="21">
        <v>10230</v>
      </c>
      <c r="J73" s="21">
        <v>13680</v>
      </c>
      <c r="K73" s="21">
        <v>895</v>
      </c>
      <c r="L73" s="21">
        <v>706</v>
      </c>
      <c r="M73" s="21">
        <v>682</v>
      </c>
      <c r="N73" s="21">
        <v>912</v>
      </c>
    </row>
    <row r="74" spans="1:14" x14ac:dyDescent="0.25">
      <c r="A74" s="12">
        <v>807</v>
      </c>
      <c r="B74" s="12" t="s">
        <v>80</v>
      </c>
      <c r="C74" s="21">
        <v>498</v>
      </c>
      <c r="D74" s="21">
        <v>285</v>
      </c>
      <c r="E74" s="21">
        <v>512</v>
      </c>
      <c r="F74" s="21">
        <v>588</v>
      </c>
      <c r="G74" s="21">
        <v>7470</v>
      </c>
      <c r="H74" s="21">
        <v>4275</v>
      </c>
      <c r="I74" s="21">
        <v>7680</v>
      </c>
      <c r="J74" s="21">
        <v>8820</v>
      </c>
      <c r="K74" s="21">
        <v>498</v>
      </c>
      <c r="L74" s="21">
        <v>285</v>
      </c>
      <c r="M74" s="21">
        <v>512</v>
      </c>
      <c r="N74" s="21">
        <v>588</v>
      </c>
    </row>
    <row r="75" spans="1:14" x14ac:dyDescent="0.25">
      <c r="A75" s="12">
        <v>808</v>
      </c>
      <c r="B75" s="12" t="s">
        <v>81</v>
      </c>
      <c r="C75" s="21">
        <v>707</v>
      </c>
      <c r="D75" s="21">
        <v>930</v>
      </c>
      <c r="E75" s="21">
        <v>831</v>
      </c>
      <c r="F75" s="21">
        <v>675</v>
      </c>
      <c r="G75" s="21">
        <v>10573</v>
      </c>
      <c r="H75" s="21">
        <v>13845</v>
      </c>
      <c r="I75" s="21">
        <v>11836</v>
      </c>
      <c r="J75" s="21">
        <v>10123</v>
      </c>
      <c r="K75" s="21">
        <v>704.86666666666667</v>
      </c>
      <c r="L75" s="21">
        <v>923</v>
      </c>
      <c r="M75" s="21">
        <v>789.06666666666672</v>
      </c>
      <c r="N75" s="21">
        <v>674.86666666666667</v>
      </c>
    </row>
    <row r="76" spans="1:14" x14ac:dyDescent="0.25">
      <c r="A76" s="12">
        <v>810</v>
      </c>
      <c r="B76" s="12" t="s">
        <v>202</v>
      </c>
      <c r="C76" s="21">
        <v>1054</v>
      </c>
      <c r="D76" s="21">
        <v>2112</v>
      </c>
      <c r="E76" s="21">
        <v>1101</v>
      </c>
      <c r="F76" s="21">
        <v>1551</v>
      </c>
      <c r="G76" s="21">
        <v>15283</v>
      </c>
      <c r="H76" s="21">
        <v>30708.48</v>
      </c>
      <c r="I76" s="21">
        <v>15425.01</v>
      </c>
      <c r="J76" s="21">
        <v>23265</v>
      </c>
      <c r="K76" s="21">
        <v>1018.8666666666667</v>
      </c>
      <c r="L76" s="21">
        <v>2047.232</v>
      </c>
      <c r="M76" s="21">
        <v>1028.3340000000001</v>
      </c>
      <c r="N76" s="21">
        <v>1551</v>
      </c>
    </row>
    <row r="77" spans="1:14" x14ac:dyDescent="0.25">
      <c r="A77" s="12">
        <v>812</v>
      </c>
      <c r="B77" s="12" t="s">
        <v>84</v>
      </c>
      <c r="C77" s="21">
        <v>587</v>
      </c>
      <c r="D77" s="21">
        <v>1428</v>
      </c>
      <c r="E77" s="21">
        <v>666</v>
      </c>
      <c r="F77" s="21">
        <v>618</v>
      </c>
      <c r="G77" s="21">
        <v>8705</v>
      </c>
      <c r="H77" s="21">
        <v>21149.26</v>
      </c>
      <c r="I77" s="21">
        <v>9239.9500000000007</v>
      </c>
      <c r="J77" s="21">
        <v>9235.25</v>
      </c>
      <c r="K77" s="21">
        <v>580.33333333333337</v>
      </c>
      <c r="L77" s="21">
        <v>1409.9506666666666</v>
      </c>
      <c r="M77" s="21">
        <v>615.99666666666667</v>
      </c>
      <c r="N77" s="21">
        <v>615.68333333333328</v>
      </c>
    </row>
    <row r="78" spans="1:14" x14ac:dyDescent="0.25">
      <c r="A78" s="12">
        <v>813</v>
      </c>
      <c r="B78" s="12" t="s">
        <v>85</v>
      </c>
      <c r="C78" s="21">
        <v>444</v>
      </c>
      <c r="D78" s="21">
        <v>1691</v>
      </c>
      <c r="E78" s="21">
        <v>891</v>
      </c>
      <c r="F78" s="21">
        <v>645</v>
      </c>
      <c r="G78" s="21">
        <v>6341</v>
      </c>
      <c r="H78" s="21">
        <v>24624</v>
      </c>
      <c r="I78" s="21">
        <v>11506</v>
      </c>
      <c r="J78" s="21">
        <v>9547.1200000000008</v>
      </c>
      <c r="K78" s="21">
        <v>422.73333333333335</v>
      </c>
      <c r="L78" s="21">
        <v>1641.6</v>
      </c>
      <c r="M78" s="21">
        <v>767.06666666666672</v>
      </c>
      <c r="N78" s="21">
        <v>636.47466666666674</v>
      </c>
    </row>
    <row r="79" spans="1:14" x14ac:dyDescent="0.25">
      <c r="A79" s="12">
        <v>815</v>
      </c>
      <c r="B79" s="12" t="s">
        <v>86</v>
      </c>
      <c r="C79" s="21">
        <v>1140</v>
      </c>
      <c r="D79" s="21">
        <v>6377</v>
      </c>
      <c r="E79" s="21">
        <v>3980</v>
      </c>
      <c r="F79" s="21">
        <v>1229</v>
      </c>
      <c r="G79" s="21">
        <v>16507.3</v>
      </c>
      <c r="H79" s="21">
        <v>93493.53</v>
      </c>
      <c r="I79" s="21">
        <v>54363.7</v>
      </c>
      <c r="J79" s="21">
        <v>18164.57</v>
      </c>
      <c r="K79" s="21">
        <v>1100.4866666666667</v>
      </c>
      <c r="L79" s="21">
        <v>6232.902</v>
      </c>
      <c r="M79" s="21">
        <v>3624.2466666666664</v>
      </c>
      <c r="N79" s="21">
        <v>1210.9713333333334</v>
      </c>
    </row>
    <row r="80" spans="1:14" x14ac:dyDescent="0.25">
      <c r="A80" s="12">
        <v>816</v>
      </c>
      <c r="B80" s="12" t="s">
        <v>87</v>
      </c>
      <c r="C80" s="21">
        <v>367</v>
      </c>
      <c r="D80" s="21">
        <v>2056</v>
      </c>
      <c r="E80" s="21">
        <v>1411</v>
      </c>
      <c r="F80" s="21">
        <v>342</v>
      </c>
      <c r="G80" s="21">
        <v>5187.75</v>
      </c>
      <c r="H80" s="21">
        <v>29588.14</v>
      </c>
      <c r="I80" s="21">
        <v>18787.009999999998</v>
      </c>
      <c r="J80" s="21">
        <v>5032.97</v>
      </c>
      <c r="K80" s="21">
        <v>345.85</v>
      </c>
      <c r="L80" s="21">
        <v>1972.5426666666667</v>
      </c>
      <c r="M80" s="21">
        <v>1252.4673333333333</v>
      </c>
      <c r="N80" s="21">
        <v>335.53133333333335</v>
      </c>
    </row>
    <row r="81" spans="1:14" x14ac:dyDescent="0.25">
      <c r="A81" s="12">
        <v>821</v>
      </c>
      <c r="B81" s="12" t="s">
        <v>88</v>
      </c>
      <c r="C81" s="21">
        <v>757</v>
      </c>
      <c r="D81" s="21">
        <v>3187</v>
      </c>
      <c r="E81" s="21">
        <v>868</v>
      </c>
      <c r="F81" s="21">
        <v>783</v>
      </c>
      <c r="G81" s="21">
        <v>11152</v>
      </c>
      <c r="H81" s="21">
        <v>47684</v>
      </c>
      <c r="I81" s="21">
        <v>12712</v>
      </c>
      <c r="J81" s="21">
        <v>11696</v>
      </c>
      <c r="K81" s="21">
        <v>743.4666666666667</v>
      </c>
      <c r="L81" s="21">
        <v>3178.9333333333334</v>
      </c>
      <c r="M81" s="21">
        <v>847.4666666666667</v>
      </c>
      <c r="N81" s="21">
        <v>779.73333333333335</v>
      </c>
    </row>
    <row r="82" spans="1:14" x14ac:dyDescent="0.25">
      <c r="A82" s="12">
        <v>822</v>
      </c>
      <c r="B82" s="12" t="s">
        <v>218</v>
      </c>
      <c r="C82" s="21">
        <v>347</v>
      </c>
      <c r="D82" s="21">
        <v>2010</v>
      </c>
      <c r="E82" s="21">
        <v>998</v>
      </c>
      <c r="F82" s="21">
        <v>610</v>
      </c>
      <c r="G82" s="21">
        <v>4954.25</v>
      </c>
      <c r="H82" s="21">
        <v>29026.93</v>
      </c>
      <c r="I82" s="21">
        <v>12415.6</v>
      </c>
      <c r="J82" s="21">
        <v>8956.5</v>
      </c>
      <c r="K82" s="21">
        <v>330.28333333333336</v>
      </c>
      <c r="L82" s="21">
        <v>1935.1286666666667</v>
      </c>
      <c r="M82" s="21">
        <v>827.70666666666671</v>
      </c>
      <c r="N82" s="21">
        <v>597.1</v>
      </c>
    </row>
    <row r="83" spans="1:14" x14ac:dyDescent="0.25">
      <c r="A83" s="12">
        <v>823</v>
      </c>
      <c r="B83" s="12" t="s">
        <v>90</v>
      </c>
      <c r="C83" s="21">
        <v>505</v>
      </c>
      <c r="D83" s="21">
        <v>2639</v>
      </c>
      <c r="E83" s="21">
        <v>1681</v>
      </c>
      <c r="F83" s="21">
        <v>629</v>
      </c>
      <c r="G83" s="21">
        <v>7008.84</v>
      </c>
      <c r="H83" s="21">
        <v>37631.33</v>
      </c>
      <c r="I83" s="21">
        <v>21519.45</v>
      </c>
      <c r="J83" s="21">
        <v>9109.77</v>
      </c>
      <c r="K83" s="21">
        <v>467.25600000000003</v>
      </c>
      <c r="L83" s="21">
        <v>2508.7553333333335</v>
      </c>
      <c r="M83" s="21">
        <v>1434.63</v>
      </c>
      <c r="N83" s="21">
        <v>607.31799999999998</v>
      </c>
    </row>
    <row r="84" spans="1:14" x14ac:dyDescent="0.25">
      <c r="A84" s="12">
        <v>825</v>
      </c>
      <c r="B84" s="12" t="s">
        <v>91</v>
      </c>
      <c r="C84" s="21">
        <v>819</v>
      </c>
      <c r="D84" s="21">
        <v>7221</v>
      </c>
      <c r="E84" s="21">
        <v>3283</v>
      </c>
      <c r="F84" s="21">
        <v>631</v>
      </c>
      <c r="G84" s="21">
        <v>11315</v>
      </c>
      <c r="H84" s="21">
        <v>104700.5</v>
      </c>
      <c r="I84" s="21">
        <v>41675</v>
      </c>
      <c r="J84" s="21">
        <v>9203.5</v>
      </c>
      <c r="K84" s="21">
        <v>754.33333333333337</v>
      </c>
      <c r="L84" s="21">
        <v>6980.0333333333338</v>
      </c>
      <c r="M84" s="21">
        <v>2778.3333333333335</v>
      </c>
      <c r="N84" s="21">
        <v>613.56666666666672</v>
      </c>
    </row>
    <row r="85" spans="1:14" x14ac:dyDescent="0.25">
      <c r="A85" s="12">
        <v>826</v>
      </c>
      <c r="B85" s="12" t="s">
        <v>92</v>
      </c>
      <c r="C85" s="21">
        <v>783</v>
      </c>
      <c r="D85" s="21">
        <v>4246</v>
      </c>
      <c r="E85" s="21">
        <v>1875</v>
      </c>
      <c r="F85" s="21">
        <v>479</v>
      </c>
      <c r="G85" s="21">
        <v>11137</v>
      </c>
      <c r="H85" s="21">
        <v>62783</v>
      </c>
      <c r="I85" s="21">
        <v>25727</v>
      </c>
      <c r="J85" s="21">
        <v>7072</v>
      </c>
      <c r="K85" s="21">
        <v>742.4666666666667</v>
      </c>
      <c r="L85" s="21">
        <v>4185.5333333333338</v>
      </c>
      <c r="M85" s="21">
        <v>1715.1333333333334</v>
      </c>
      <c r="N85" s="21">
        <v>471.46666666666664</v>
      </c>
    </row>
    <row r="86" spans="1:14" x14ac:dyDescent="0.25">
      <c r="A86" s="12">
        <v>830</v>
      </c>
      <c r="B86" s="12" t="s">
        <v>93</v>
      </c>
      <c r="C86" s="21">
        <v>1559</v>
      </c>
      <c r="D86" s="21">
        <v>7466</v>
      </c>
      <c r="E86" s="21">
        <v>4662</v>
      </c>
      <c r="F86" s="21">
        <v>1565</v>
      </c>
      <c r="G86" s="21">
        <v>22247</v>
      </c>
      <c r="H86" s="21">
        <v>106915</v>
      </c>
      <c r="I86" s="21">
        <v>61156</v>
      </c>
      <c r="J86" s="21">
        <v>22886</v>
      </c>
      <c r="K86" s="21">
        <v>1483.1333333333334</v>
      </c>
      <c r="L86" s="21">
        <v>7127.666666666667</v>
      </c>
      <c r="M86" s="21">
        <v>4077.0666666666666</v>
      </c>
      <c r="N86" s="21">
        <v>1525.7333333333333</v>
      </c>
    </row>
    <row r="87" spans="1:14" x14ac:dyDescent="0.25">
      <c r="A87" s="12">
        <v>831</v>
      </c>
      <c r="B87" s="12" t="s">
        <v>94</v>
      </c>
      <c r="C87" s="21">
        <v>884</v>
      </c>
      <c r="D87" s="21">
        <v>2417</v>
      </c>
      <c r="E87" s="21">
        <v>1277</v>
      </c>
      <c r="F87" s="21">
        <v>1011</v>
      </c>
      <c r="G87" s="21">
        <v>13063</v>
      </c>
      <c r="H87" s="21">
        <v>35346</v>
      </c>
      <c r="I87" s="21">
        <v>17426</v>
      </c>
      <c r="J87" s="21">
        <v>15074</v>
      </c>
      <c r="K87" s="21">
        <v>870.86666666666667</v>
      </c>
      <c r="L87" s="21">
        <v>2356.4</v>
      </c>
      <c r="M87" s="21">
        <v>1161.7333333333333</v>
      </c>
      <c r="N87" s="21">
        <v>1004.9333333333333</v>
      </c>
    </row>
    <row r="88" spans="1:14" x14ac:dyDescent="0.25">
      <c r="A88" s="12">
        <v>838</v>
      </c>
      <c r="B88" s="12" t="s">
        <v>95</v>
      </c>
      <c r="C88" s="21">
        <v>631</v>
      </c>
      <c r="D88" s="21">
        <v>4390</v>
      </c>
      <c r="E88" s="21">
        <v>2150</v>
      </c>
      <c r="F88" s="21">
        <v>500</v>
      </c>
      <c r="G88" s="21">
        <v>8647.98</v>
      </c>
      <c r="H88" s="21">
        <v>62435.01</v>
      </c>
      <c r="I88" s="21">
        <v>26151.8</v>
      </c>
      <c r="J88" s="21">
        <v>7268.65</v>
      </c>
      <c r="K88" s="21">
        <v>576.53199999999993</v>
      </c>
      <c r="L88" s="21">
        <v>4162.3339999999998</v>
      </c>
      <c r="M88" s="21">
        <v>1743.4533333333334</v>
      </c>
      <c r="N88" s="21">
        <v>484.57666666666665</v>
      </c>
    </row>
    <row r="89" spans="1:14" x14ac:dyDescent="0.25">
      <c r="A89" s="12">
        <v>839</v>
      </c>
      <c r="B89" s="12" t="s">
        <v>201</v>
      </c>
      <c r="C89" s="21">
        <v>840</v>
      </c>
      <c r="D89" s="21">
        <v>5440</v>
      </c>
      <c r="E89" s="21">
        <v>2912</v>
      </c>
      <c r="F89" s="21">
        <v>543</v>
      </c>
      <c r="G89" s="21">
        <v>11837.743421052628</v>
      </c>
      <c r="H89" s="21">
        <v>76492.703947368442</v>
      </c>
      <c r="I89" s="21">
        <v>36383.013157894697</v>
      </c>
      <c r="J89" s="21">
        <v>7865.6184210526326</v>
      </c>
      <c r="K89" s="21">
        <v>789.18289473684183</v>
      </c>
      <c r="L89" s="21">
        <v>5099.5135964912297</v>
      </c>
      <c r="M89" s="21">
        <v>2425.534210526313</v>
      </c>
      <c r="N89" s="21">
        <v>524.37456140350889</v>
      </c>
    </row>
    <row r="90" spans="1:14" x14ac:dyDescent="0.25">
      <c r="A90" s="12">
        <v>840</v>
      </c>
      <c r="B90" s="12" t="s">
        <v>97</v>
      </c>
      <c r="C90" s="21">
        <v>1801</v>
      </c>
      <c r="D90" s="21">
        <v>4153</v>
      </c>
      <c r="E90" s="21">
        <v>2507</v>
      </c>
      <c r="F90" s="21">
        <v>1885</v>
      </c>
      <c r="G90" s="21">
        <v>26729.78</v>
      </c>
      <c r="H90" s="21">
        <v>62050</v>
      </c>
      <c r="I90" s="21">
        <v>36466</v>
      </c>
      <c r="J90" s="21">
        <v>12946.75</v>
      </c>
      <c r="K90" s="21">
        <v>1781.9853333333333</v>
      </c>
      <c r="L90" s="21">
        <v>4136.666666666667</v>
      </c>
      <c r="M90" s="21">
        <v>2431.0666666666666</v>
      </c>
      <c r="N90" s="21">
        <v>863.11666666666667</v>
      </c>
    </row>
    <row r="91" spans="1:14" x14ac:dyDescent="0.25">
      <c r="A91" s="12">
        <v>841</v>
      </c>
      <c r="B91" s="12" t="s">
        <v>98</v>
      </c>
      <c r="C91" s="21">
        <v>360</v>
      </c>
      <c r="D91" s="21">
        <v>902</v>
      </c>
      <c r="E91" s="21">
        <v>584</v>
      </c>
      <c r="F91" s="21">
        <v>365</v>
      </c>
      <c r="G91" s="21">
        <v>5333</v>
      </c>
      <c r="H91" s="21">
        <v>13466.3</v>
      </c>
      <c r="I91" s="21">
        <v>8285.81</v>
      </c>
      <c r="J91" s="21">
        <v>5398</v>
      </c>
      <c r="K91" s="21">
        <v>355.53333333333336</v>
      </c>
      <c r="L91" s="21">
        <v>897.75333333333333</v>
      </c>
      <c r="M91" s="21">
        <v>552.38733333333334</v>
      </c>
      <c r="N91" s="21">
        <v>359.86666666666667</v>
      </c>
    </row>
    <row r="92" spans="1:14" x14ac:dyDescent="0.25">
      <c r="A92" s="12">
        <v>845</v>
      </c>
      <c r="B92" s="12" t="s">
        <v>99</v>
      </c>
      <c r="C92" s="21">
        <v>1206</v>
      </c>
      <c r="D92" s="21">
        <v>6457</v>
      </c>
      <c r="E92" s="21">
        <v>2732</v>
      </c>
      <c r="F92" s="21">
        <v>1046</v>
      </c>
      <c r="G92" s="21">
        <v>16731</v>
      </c>
      <c r="H92" s="21">
        <v>92891</v>
      </c>
      <c r="I92" s="21">
        <v>33634</v>
      </c>
      <c r="J92" s="21">
        <v>15243</v>
      </c>
      <c r="K92" s="21">
        <v>1115.4000000000001</v>
      </c>
      <c r="L92" s="21">
        <v>6192.7333333333336</v>
      </c>
      <c r="M92" s="21">
        <v>2242.2666666666669</v>
      </c>
      <c r="N92" s="21">
        <v>1016.2</v>
      </c>
    </row>
    <row r="93" spans="1:14" x14ac:dyDescent="0.25">
      <c r="A93" s="12">
        <v>846</v>
      </c>
      <c r="B93" s="12" t="s">
        <v>100</v>
      </c>
      <c r="C93" s="21">
        <v>568</v>
      </c>
      <c r="D93" s="21">
        <v>3501</v>
      </c>
      <c r="E93" s="21">
        <v>1764</v>
      </c>
      <c r="F93" s="21">
        <v>704</v>
      </c>
      <c r="G93" s="21">
        <v>8518.83</v>
      </c>
      <c r="H93" s="21">
        <v>52133.42</v>
      </c>
      <c r="I93" s="21">
        <v>22989.71</v>
      </c>
      <c r="J93" s="21">
        <v>10560</v>
      </c>
      <c r="K93" s="21">
        <v>567.92200000000003</v>
      </c>
      <c r="L93" s="21">
        <v>3475.5613333333331</v>
      </c>
      <c r="M93" s="21">
        <v>1532.6473333333333</v>
      </c>
      <c r="N93" s="21">
        <v>704</v>
      </c>
    </row>
    <row r="94" spans="1:14" x14ac:dyDescent="0.25">
      <c r="A94" s="12">
        <v>850</v>
      </c>
      <c r="B94" s="12" t="s">
        <v>101</v>
      </c>
      <c r="C94" s="21">
        <v>1997</v>
      </c>
      <c r="D94" s="21">
        <v>21617</v>
      </c>
      <c r="E94" s="21">
        <v>10968</v>
      </c>
      <c r="F94" s="21">
        <v>2002</v>
      </c>
      <c r="G94" s="21">
        <v>27482.73</v>
      </c>
      <c r="H94" s="21">
        <v>307634.59999999998</v>
      </c>
      <c r="I94" s="21">
        <v>138881.17000000001</v>
      </c>
      <c r="J94" s="21">
        <v>28836.32</v>
      </c>
      <c r="K94" s="21">
        <v>1832.182</v>
      </c>
      <c r="L94" s="21">
        <v>20508.973333333332</v>
      </c>
      <c r="M94" s="21">
        <v>9258.7446666666674</v>
      </c>
      <c r="N94" s="21">
        <v>1922.4213333333332</v>
      </c>
    </row>
    <row r="95" spans="1:14" x14ac:dyDescent="0.25">
      <c r="A95" s="12">
        <v>851</v>
      </c>
      <c r="B95" s="12" t="s">
        <v>102</v>
      </c>
      <c r="C95" s="21">
        <v>567</v>
      </c>
      <c r="D95" s="21">
        <v>3025</v>
      </c>
      <c r="E95" s="21">
        <v>1497</v>
      </c>
      <c r="F95" s="21">
        <v>590</v>
      </c>
      <c r="G95" s="21">
        <v>8131</v>
      </c>
      <c r="H95" s="21">
        <v>44563</v>
      </c>
      <c r="I95" s="21">
        <v>21351</v>
      </c>
      <c r="J95" s="21">
        <v>8716</v>
      </c>
      <c r="K95" s="21">
        <v>542.06666666666672</v>
      </c>
      <c r="L95" s="21">
        <v>2970.8666666666668</v>
      </c>
      <c r="M95" s="21">
        <v>1423.4</v>
      </c>
      <c r="N95" s="21">
        <v>581.06666666666672</v>
      </c>
    </row>
    <row r="96" spans="1:14" x14ac:dyDescent="0.25">
      <c r="A96" s="12">
        <v>852</v>
      </c>
      <c r="B96" s="12" t="s">
        <v>103</v>
      </c>
      <c r="C96" s="21">
        <v>671</v>
      </c>
      <c r="D96" s="21">
        <v>3513</v>
      </c>
      <c r="E96" s="21">
        <v>1470</v>
      </c>
      <c r="F96" s="21">
        <v>932</v>
      </c>
      <c r="G96" s="21">
        <v>9446.23</v>
      </c>
      <c r="H96" s="21">
        <v>50676.09</v>
      </c>
      <c r="I96" s="21">
        <v>18834.060000000001</v>
      </c>
      <c r="J96" s="21">
        <v>13475.02</v>
      </c>
      <c r="K96" s="21">
        <v>629.74866666666662</v>
      </c>
      <c r="L96" s="21">
        <v>3378.4059999999999</v>
      </c>
      <c r="M96" s="21">
        <v>1255.604</v>
      </c>
      <c r="N96" s="21">
        <v>898.33466666666675</v>
      </c>
    </row>
    <row r="97" spans="1:14" x14ac:dyDescent="0.25">
      <c r="A97" s="12">
        <v>855</v>
      </c>
      <c r="B97" s="12" t="s">
        <v>104</v>
      </c>
      <c r="C97" s="21">
        <v>1119</v>
      </c>
      <c r="D97" s="21">
        <v>11042</v>
      </c>
      <c r="E97" s="21">
        <v>5885</v>
      </c>
      <c r="F97" s="21">
        <v>1293</v>
      </c>
      <c r="G97" s="21">
        <v>15106.5</v>
      </c>
      <c r="H97" s="21">
        <v>160109</v>
      </c>
      <c r="I97" s="21">
        <v>58850</v>
      </c>
      <c r="J97" s="21">
        <v>18877.8</v>
      </c>
      <c r="K97" s="21">
        <v>1007.1</v>
      </c>
      <c r="L97" s="21">
        <v>10673.933333333332</v>
      </c>
      <c r="M97" s="21">
        <v>3923.3333333333335</v>
      </c>
      <c r="N97" s="21">
        <v>1258.52</v>
      </c>
    </row>
    <row r="98" spans="1:14" x14ac:dyDescent="0.25">
      <c r="A98" s="12">
        <v>856</v>
      </c>
      <c r="B98" s="12" t="s">
        <v>105</v>
      </c>
      <c r="C98" s="21">
        <v>1100</v>
      </c>
      <c r="D98" s="21">
        <v>3904</v>
      </c>
      <c r="E98" s="21">
        <v>1419</v>
      </c>
      <c r="F98" s="21">
        <v>1502</v>
      </c>
      <c r="G98" s="21">
        <v>16479.29</v>
      </c>
      <c r="H98" s="21">
        <v>58560</v>
      </c>
      <c r="I98" s="21">
        <v>20727.330000000002</v>
      </c>
      <c r="J98" s="21">
        <v>22509.38</v>
      </c>
      <c r="K98" s="21">
        <v>1098.6193333333333</v>
      </c>
      <c r="L98" s="21">
        <v>3904</v>
      </c>
      <c r="M98" s="21">
        <v>1381.8220000000001</v>
      </c>
      <c r="N98" s="21">
        <v>1500.6253333333334</v>
      </c>
    </row>
    <row r="99" spans="1:14" x14ac:dyDescent="0.25">
      <c r="A99" s="12">
        <v>857</v>
      </c>
      <c r="B99" s="12" t="s">
        <v>106</v>
      </c>
      <c r="C99" s="21">
        <v>38</v>
      </c>
      <c r="D99" s="21">
        <v>475</v>
      </c>
      <c r="E99" s="21">
        <v>305</v>
      </c>
      <c r="F99" s="21">
        <v>1</v>
      </c>
      <c r="G99" s="21">
        <v>527</v>
      </c>
      <c r="H99" s="21">
        <v>6699</v>
      </c>
      <c r="I99" s="21">
        <v>3622</v>
      </c>
      <c r="J99" s="21">
        <v>15</v>
      </c>
      <c r="K99" s="21">
        <v>35.133333333333333</v>
      </c>
      <c r="L99" s="21">
        <v>446.6</v>
      </c>
      <c r="M99" s="21">
        <v>241.46666666666667</v>
      </c>
      <c r="N99" s="21">
        <v>1</v>
      </c>
    </row>
    <row r="100" spans="1:14" x14ac:dyDescent="0.25">
      <c r="A100" s="12">
        <v>860</v>
      </c>
      <c r="B100" s="12" t="s">
        <v>107</v>
      </c>
      <c r="C100" s="21">
        <v>1990</v>
      </c>
      <c r="D100" s="21">
        <v>13826</v>
      </c>
      <c r="E100" s="21">
        <v>7622</v>
      </c>
      <c r="F100" s="21">
        <v>1835</v>
      </c>
      <c r="G100" s="21">
        <v>28994.47</v>
      </c>
      <c r="H100" s="21">
        <v>203630.77</v>
      </c>
      <c r="I100" s="21">
        <v>104448.14</v>
      </c>
      <c r="J100" s="21">
        <v>26993.491999999998</v>
      </c>
      <c r="K100" s="21">
        <v>1932.9646666666667</v>
      </c>
      <c r="L100" s="21">
        <v>13575.384666666667</v>
      </c>
      <c r="M100" s="21">
        <v>6963.2093333333332</v>
      </c>
      <c r="N100" s="21">
        <v>1799.5661333333333</v>
      </c>
    </row>
    <row r="101" spans="1:14" x14ac:dyDescent="0.25">
      <c r="A101" s="12">
        <v>861</v>
      </c>
      <c r="B101" s="12" t="s">
        <v>108</v>
      </c>
      <c r="C101" s="21">
        <v>979</v>
      </c>
      <c r="D101" s="21">
        <v>1650</v>
      </c>
      <c r="E101" s="21">
        <v>702</v>
      </c>
      <c r="F101" s="21">
        <v>1397</v>
      </c>
      <c r="G101" s="21">
        <v>14548.8</v>
      </c>
      <c r="H101" s="21">
        <v>24483.3</v>
      </c>
      <c r="I101" s="21">
        <v>10239.75</v>
      </c>
      <c r="J101" s="21">
        <v>20858.5</v>
      </c>
      <c r="K101" s="21">
        <v>969.92</v>
      </c>
      <c r="L101" s="21">
        <v>1632.22</v>
      </c>
      <c r="M101" s="21">
        <v>682.65</v>
      </c>
      <c r="N101" s="21">
        <v>1390.5666666666666</v>
      </c>
    </row>
    <row r="102" spans="1:14" x14ac:dyDescent="0.25">
      <c r="A102" s="12">
        <v>865</v>
      </c>
      <c r="B102" s="12" t="s">
        <v>109</v>
      </c>
      <c r="C102" s="21">
        <v>827</v>
      </c>
      <c r="D102" s="21">
        <v>8111</v>
      </c>
      <c r="E102" s="21">
        <v>4253</v>
      </c>
      <c r="F102" s="21">
        <v>536</v>
      </c>
      <c r="G102" s="21">
        <v>11452</v>
      </c>
      <c r="H102" s="21">
        <v>119131</v>
      </c>
      <c r="I102" s="21">
        <v>55462.25</v>
      </c>
      <c r="J102" s="21">
        <v>7846</v>
      </c>
      <c r="K102" s="21">
        <v>763.4666666666667</v>
      </c>
      <c r="L102" s="21">
        <v>7942.0666666666666</v>
      </c>
      <c r="M102" s="21">
        <v>3697.4833333333331</v>
      </c>
      <c r="N102" s="21">
        <v>523.06666666666672</v>
      </c>
    </row>
    <row r="103" spans="1:14" x14ac:dyDescent="0.25">
      <c r="A103" s="12">
        <v>866</v>
      </c>
      <c r="B103" s="12" t="s">
        <v>110</v>
      </c>
      <c r="C103" s="21">
        <v>575</v>
      </c>
      <c r="D103" s="21">
        <v>2658</v>
      </c>
      <c r="E103" s="21">
        <v>1472</v>
      </c>
      <c r="F103" s="21">
        <v>757</v>
      </c>
      <c r="G103" s="21">
        <v>8308</v>
      </c>
      <c r="H103" s="21">
        <v>38414</v>
      </c>
      <c r="I103" s="21">
        <v>19170</v>
      </c>
      <c r="J103" s="21">
        <v>10802</v>
      </c>
      <c r="K103" s="21">
        <v>553.86666666666667</v>
      </c>
      <c r="L103" s="21">
        <v>2560.9333333333334</v>
      </c>
      <c r="M103" s="21">
        <v>1278</v>
      </c>
      <c r="N103" s="21">
        <v>720.13333333333333</v>
      </c>
    </row>
    <row r="104" spans="1:14" x14ac:dyDescent="0.25">
      <c r="A104" s="12">
        <v>867</v>
      </c>
      <c r="B104" s="12" t="s">
        <v>111</v>
      </c>
      <c r="C104" s="21">
        <v>164</v>
      </c>
      <c r="D104" s="21">
        <v>1387</v>
      </c>
      <c r="E104" s="21">
        <v>760</v>
      </c>
      <c r="F104" s="21">
        <v>198</v>
      </c>
      <c r="G104" s="21">
        <v>2416.14</v>
      </c>
      <c r="H104" s="21">
        <v>20415.990000000002</v>
      </c>
      <c r="I104" s="21">
        <v>10196.540000000001</v>
      </c>
      <c r="J104" s="21">
        <v>2931.11</v>
      </c>
      <c r="K104" s="21">
        <v>161.07599999999999</v>
      </c>
      <c r="L104" s="21">
        <v>1361.066</v>
      </c>
      <c r="M104" s="21">
        <v>679.76933333333341</v>
      </c>
      <c r="N104" s="21">
        <v>195.40733333333336</v>
      </c>
    </row>
    <row r="105" spans="1:14" x14ac:dyDescent="0.25">
      <c r="A105" s="12">
        <v>868</v>
      </c>
      <c r="B105" s="12" t="s">
        <v>112</v>
      </c>
      <c r="C105" s="21">
        <v>184</v>
      </c>
      <c r="D105" s="21">
        <v>2643</v>
      </c>
      <c r="E105" s="21">
        <v>960</v>
      </c>
      <c r="F105" s="21">
        <v>143</v>
      </c>
      <c r="G105" s="21">
        <v>2662</v>
      </c>
      <c r="H105" s="21">
        <v>38902</v>
      </c>
      <c r="I105" s="21">
        <v>13358</v>
      </c>
      <c r="J105" s="21">
        <v>2145</v>
      </c>
      <c r="K105" s="21">
        <v>177.46666666666667</v>
      </c>
      <c r="L105" s="21">
        <v>2593.4666666666667</v>
      </c>
      <c r="M105" s="21">
        <v>890.5333333333333</v>
      </c>
      <c r="N105" s="21">
        <v>143</v>
      </c>
    </row>
    <row r="106" spans="1:14" x14ac:dyDescent="0.25">
      <c r="A106" s="12">
        <v>869</v>
      </c>
      <c r="B106" s="12" t="s">
        <v>113</v>
      </c>
      <c r="C106" s="21">
        <v>221</v>
      </c>
      <c r="D106" s="21">
        <v>2024</v>
      </c>
      <c r="E106" s="21">
        <v>1116</v>
      </c>
      <c r="F106" s="21">
        <v>301</v>
      </c>
      <c r="G106" s="21">
        <v>2981.45</v>
      </c>
      <c r="H106" s="21">
        <v>29157.5</v>
      </c>
      <c r="I106" s="21">
        <v>13597.05</v>
      </c>
      <c r="J106" s="21">
        <v>4346</v>
      </c>
      <c r="K106" s="21">
        <v>198.76333333333332</v>
      </c>
      <c r="L106" s="21">
        <v>1943.8333333333333</v>
      </c>
      <c r="M106" s="21">
        <v>906.46999999999991</v>
      </c>
      <c r="N106" s="21">
        <v>289.73333333333335</v>
      </c>
    </row>
    <row r="107" spans="1:14" x14ac:dyDescent="0.25">
      <c r="A107" s="12">
        <v>870</v>
      </c>
      <c r="B107" s="12" t="s">
        <v>114</v>
      </c>
      <c r="C107" s="21">
        <v>377</v>
      </c>
      <c r="D107" s="21">
        <v>1669</v>
      </c>
      <c r="E107" s="21">
        <v>865</v>
      </c>
      <c r="F107" s="21">
        <v>466</v>
      </c>
      <c r="G107" s="21">
        <v>5494</v>
      </c>
      <c r="H107" s="21">
        <v>24620</v>
      </c>
      <c r="I107" s="21">
        <v>11865</v>
      </c>
      <c r="J107" s="21">
        <v>6861</v>
      </c>
      <c r="K107" s="21">
        <v>366.26666666666665</v>
      </c>
      <c r="L107" s="21">
        <v>1641.3333333333333</v>
      </c>
      <c r="M107" s="21">
        <v>791</v>
      </c>
      <c r="N107" s="21">
        <v>457.4</v>
      </c>
    </row>
    <row r="108" spans="1:14" x14ac:dyDescent="0.25">
      <c r="A108" s="12">
        <v>871</v>
      </c>
      <c r="B108" s="12" t="s">
        <v>115</v>
      </c>
      <c r="C108" s="21">
        <v>359</v>
      </c>
      <c r="D108" s="21">
        <v>1459</v>
      </c>
      <c r="E108" s="21">
        <v>608</v>
      </c>
      <c r="F108" s="21">
        <v>569</v>
      </c>
      <c r="G108" s="21">
        <v>5186</v>
      </c>
      <c r="H108" s="21">
        <v>21775</v>
      </c>
      <c r="I108" s="21">
        <v>9097</v>
      </c>
      <c r="J108" s="21">
        <v>8397</v>
      </c>
      <c r="K108" s="21">
        <v>345.73333333333335</v>
      </c>
      <c r="L108" s="21">
        <v>1451.6666666666667</v>
      </c>
      <c r="M108" s="21">
        <v>606.4666666666667</v>
      </c>
      <c r="N108" s="21">
        <v>559.79999999999995</v>
      </c>
    </row>
    <row r="109" spans="1:14" x14ac:dyDescent="0.25">
      <c r="A109" s="12">
        <v>872</v>
      </c>
      <c r="B109" s="12" t="s">
        <v>116</v>
      </c>
      <c r="C109" s="21">
        <v>124</v>
      </c>
      <c r="D109" s="21">
        <v>2394</v>
      </c>
      <c r="E109" s="21">
        <v>975</v>
      </c>
      <c r="F109" s="21">
        <v>206</v>
      </c>
      <c r="G109" s="21">
        <v>1688</v>
      </c>
      <c r="H109" s="21">
        <v>34913</v>
      </c>
      <c r="I109" s="21">
        <v>12291</v>
      </c>
      <c r="J109" s="21">
        <v>3014</v>
      </c>
      <c r="K109" s="21">
        <v>112.53333333333333</v>
      </c>
      <c r="L109" s="21">
        <v>2327.5333333333333</v>
      </c>
      <c r="M109" s="21">
        <v>819.4</v>
      </c>
      <c r="N109" s="21">
        <v>200.93333333333334</v>
      </c>
    </row>
    <row r="110" spans="1:14" x14ac:dyDescent="0.25">
      <c r="A110" s="12">
        <v>873</v>
      </c>
      <c r="B110" s="12" t="s">
        <v>117</v>
      </c>
      <c r="C110" s="21">
        <v>796</v>
      </c>
      <c r="D110" s="21">
        <v>11362</v>
      </c>
      <c r="E110" s="21">
        <v>4811</v>
      </c>
      <c r="F110" s="21">
        <v>1754</v>
      </c>
      <c r="G110" s="21">
        <v>11940</v>
      </c>
      <c r="H110" s="21">
        <v>163846</v>
      </c>
      <c r="I110" s="21">
        <v>62196</v>
      </c>
      <c r="J110" s="21">
        <v>24650</v>
      </c>
      <c r="K110" s="21">
        <v>796</v>
      </c>
      <c r="L110" s="21">
        <v>10923.066666666668</v>
      </c>
      <c r="M110" s="21">
        <v>4146.3999999999996</v>
      </c>
      <c r="N110" s="21">
        <v>1643.3333333333333</v>
      </c>
    </row>
    <row r="111" spans="1:14" x14ac:dyDescent="0.25">
      <c r="A111" s="12">
        <v>874</v>
      </c>
      <c r="B111" s="12" t="s">
        <v>118</v>
      </c>
      <c r="C111" s="21">
        <v>729</v>
      </c>
      <c r="D111" s="21">
        <v>3943</v>
      </c>
      <c r="E111" s="21">
        <v>1650</v>
      </c>
      <c r="F111" s="21">
        <v>642</v>
      </c>
      <c r="G111" s="21">
        <v>10683.5</v>
      </c>
      <c r="H111" s="21">
        <v>58407.82</v>
      </c>
      <c r="I111" s="21">
        <v>23349</v>
      </c>
      <c r="J111" s="21">
        <v>9554</v>
      </c>
      <c r="K111" s="21">
        <v>712.23333333333335</v>
      </c>
      <c r="L111" s="21">
        <v>3893.8546666666666</v>
      </c>
      <c r="M111" s="21">
        <v>1556.6</v>
      </c>
      <c r="N111" s="21">
        <v>636.93333333333328</v>
      </c>
    </row>
    <row r="112" spans="1:14" x14ac:dyDescent="0.25">
      <c r="A112" s="12">
        <v>876</v>
      </c>
      <c r="B112" s="12" t="s">
        <v>119</v>
      </c>
      <c r="C112" s="21">
        <v>462.7</v>
      </c>
      <c r="D112" s="21">
        <v>1706</v>
      </c>
      <c r="E112" s="21">
        <v>855</v>
      </c>
      <c r="F112" s="21">
        <v>612</v>
      </c>
      <c r="G112" s="21">
        <v>6940.5</v>
      </c>
      <c r="H112" s="21">
        <v>25590</v>
      </c>
      <c r="I112" s="21">
        <v>12825</v>
      </c>
      <c r="J112" s="21">
        <v>9076</v>
      </c>
      <c r="K112" s="21">
        <v>462.7</v>
      </c>
      <c r="L112" s="21">
        <v>1706</v>
      </c>
      <c r="M112" s="21">
        <v>855</v>
      </c>
      <c r="N112" s="21">
        <v>605.06666666666672</v>
      </c>
    </row>
    <row r="113" spans="1:14" x14ac:dyDescent="0.25">
      <c r="A113" s="12">
        <v>877</v>
      </c>
      <c r="B113" s="12" t="s">
        <v>120</v>
      </c>
      <c r="C113" s="21">
        <v>440</v>
      </c>
      <c r="D113" s="21">
        <v>2910</v>
      </c>
      <c r="E113" s="21">
        <v>2897</v>
      </c>
      <c r="F113" s="21">
        <v>490</v>
      </c>
      <c r="G113" s="21">
        <v>6541</v>
      </c>
      <c r="H113" s="21">
        <v>41549</v>
      </c>
      <c r="I113" s="21">
        <v>24867</v>
      </c>
      <c r="J113" s="21">
        <v>7086.5</v>
      </c>
      <c r="K113" s="21">
        <v>436.06666666666666</v>
      </c>
      <c r="L113" s="21">
        <v>2769.9333333333334</v>
      </c>
      <c r="M113" s="21">
        <v>1657.8</v>
      </c>
      <c r="N113" s="21">
        <v>472.43333333333334</v>
      </c>
    </row>
    <row r="114" spans="1:14" x14ac:dyDescent="0.25">
      <c r="A114" s="12">
        <v>879</v>
      </c>
      <c r="B114" s="12" t="s">
        <v>122</v>
      </c>
      <c r="C114" s="21">
        <v>713</v>
      </c>
      <c r="D114" s="21">
        <v>3002</v>
      </c>
      <c r="E114" s="21">
        <v>1534</v>
      </c>
      <c r="F114" s="21">
        <v>748</v>
      </c>
      <c r="G114" s="21">
        <v>10335.379999999999</v>
      </c>
      <c r="H114" s="21">
        <v>44173</v>
      </c>
      <c r="I114" s="21">
        <v>20479</v>
      </c>
      <c r="J114" s="21">
        <v>11096.63</v>
      </c>
      <c r="K114" s="21">
        <v>689.02533333333326</v>
      </c>
      <c r="L114" s="21">
        <v>2944.8666666666668</v>
      </c>
      <c r="M114" s="21">
        <v>1365.2666666666667</v>
      </c>
      <c r="N114" s="21">
        <v>739.77533333333326</v>
      </c>
    </row>
    <row r="115" spans="1:14" x14ac:dyDescent="0.25">
      <c r="A115" s="12">
        <v>880</v>
      </c>
      <c r="B115" s="12" t="s">
        <v>123</v>
      </c>
      <c r="C115" s="21">
        <v>348</v>
      </c>
      <c r="D115" s="21">
        <v>1133</v>
      </c>
      <c r="E115" s="21">
        <v>633</v>
      </c>
      <c r="F115" s="21">
        <v>345</v>
      </c>
      <c r="G115" s="21">
        <v>4953.5</v>
      </c>
      <c r="H115" s="21">
        <v>16030.5</v>
      </c>
      <c r="I115" s="21">
        <v>8288.75</v>
      </c>
      <c r="J115" s="21">
        <v>5065</v>
      </c>
      <c r="K115" s="21">
        <v>330.23333333333335</v>
      </c>
      <c r="L115" s="21">
        <v>1068.7</v>
      </c>
      <c r="M115" s="21">
        <v>552.58333333333337</v>
      </c>
      <c r="N115" s="21">
        <v>337.66666666666669</v>
      </c>
    </row>
    <row r="116" spans="1:14" x14ac:dyDescent="0.25">
      <c r="A116" s="12">
        <v>881</v>
      </c>
      <c r="B116" s="12" t="s">
        <v>124</v>
      </c>
      <c r="C116" s="21">
        <v>3097</v>
      </c>
      <c r="D116" s="21">
        <v>22035</v>
      </c>
      <c r="E116" s="21">
        <v>9004</v>
      </c>
      <c r="F116" s="21">
        <v>2491</v>
      </c>
      <c r="G116" s="21">
        <v>43223.26</v>
      </c>
      <c r="H116" s="21">
        <v>316882.53000000003</v>
      </c>
      <c r="I116" s="21">
        <v>116860.32</v>
      </c>
      <c r="J116" s="21">
        <v>36492.550000000003</v>
      </c>
      <c r="K116" s="21">
        <v>2881.550666666667</v>
      </c>
      <c r="L116" s="21">
        <v>21125.502</v>
      </c>
      <c r="M116" s="21">
        <v>7790.6880000000001</v>
      </c>
      <c r="N116" s="21">
        <v>2432.836666666667</v>
      </c>
    </row>
    <row r="117" spans="1:14" x14ac:dyDescent="0.25">
      <c r="A117" s="12">
        <v>882</v>
      </c>
      <c r="B117" s="12" t="s">
        <v>125</v>
      </c>
      <c r="C117" s="21">
        <v>425</v>
      </c>
      <c r="D117" s="21">
        <v>2412</v>
      </c>
      <c r="E117" s="21">
        <v>919</v>
      </c>
      <c r="F117" s="21">
        <v>662</v>
      </c>
      <c r="G117" s="21">
        <v>6107</v>
      </c>
      <c r="H117" s="21">
        <v>34824</v>
      </c>
      <c r="I117" s="21">
        <v>11691</v>
      </c>
      <c r="J117" s="21">
        <v>9700</v>
      </c>
      <c r="K117" s="21">
        <v>407.13333333333333</v>
      </c>
      <c r="L117" s="21">
        <v>2321.6</v>
      </c>
      <c r="M117" s="21">
        <v>779.4</v>
      </c>
      <c r="N117" s="21">
        <v>646.66666666666663</v>
      </c>
    </row>
    <row r="118" spans="1:14" x14ac:dyDescent="0.25">
      <c r="A118" s="12">
        <v>883</v>
      </c>
      <c r="B118" s="12" t="s">
        <v>126</v>
      </c>
      <c r="C118" s="21">
        <v>544</v>
      </c>
      <c r="D118" s="21">
        <v>2323</v>
      </c>
      <c r="E118" s="21">
        <v>1012</v>
      </c>
      <c r="F118" s="21">
        <v>235</v>
      </c>
      <c r="G118" s="21">
        <v>7934</v>
      </c>
      <c r="H118" s="21">
        <v>34038.49</v>
      </c>
      <c r="I118" s="21">
        <v>14209.91</v>
      </c>
      <c r="J118" s="21">
        <v>3412</v>
      </c>
      <c r="K118" s="21">
        <v>528.93333333333328</v>
      </c>
      <c r="L118" s="21">
        <v>2269.2326666666663</v>
      </c>
      <c r="M118" s="21">
        <v>947.32733333333329</v>
      </c>
      <c r="N118" s="21">
        <v>227.46666666666667</v>
      </c>
    </row>
    <row r="119" spans="1:14" x14ac:dyDescent="0.25">
      <c r="A119" s="12">
        <v>885</v>
      </c>
      <c r="B119" s="12" t="s">
        <v>128</v>
      </c>
      <c r="C119" s="21">
        <v>1151</v>
      </c>
      <c r="D119" s="21">
        <v>7225</v>
      </c>
      <c r="E119" s="21">
        <v>4236</v>
      </c>
      <c r="F119" s="21">
        <v>1094</v>
      </c>
      <c r="G119" s="21">
        <v>16133.25</v>
      </c>
      <c r="H119" s="21">
        <v>104071.35</v>
      </c>
      <c r="I119" s="21">
        <v>57078.45</v>
      </c>
      <c r="J119" s="21">
        <v>16119.3</v>
      </c>
      <c r="K119" s="21">
        <v>1075.55</v>
      </c>
      <c r="L119" s="21">
        <v>6938.09</v>
      </c>
      <c r="M119" s="21">
        <v>3805.23</v>
      </c>
      <c r="N119" s="21">
        <v>1074.6199999999999</v>
      </c>
    </row>
    <row r="120" spans="1:14" x14ac:dyDescent="0.25">
      <c r="A120" s="12">
        <v>886</v>
      </c>
      <c r="B120" s="12" t="s">
        <v>129</v>
      </c>
      <c r="C120" s="21">
        <v>3060</v>
      </c>
      <c r="D120" s="21">
        <v>26576</v>
      </c>
      <c r="E120" s="21">
        <v>9256</v>
      </c>
      <c r="F120" s="21">
        <v>1288</v>
      </c>
      <c r="G120" s="21">
        <v>40657</v>
      </c>
      <c r="H120" s="21">
        <v>380856</v>
      </c>
      <c r="I120" s="21">
        <v>117591</v>
      </c>
      <c r="J120" s="21">
        <v>18506</v>
      </c>
      <c r="K120" s="21">
        <v>2710.4666666666667</v>
      </c>
      <c r="L120" s="21">
        <v>25390.400000000001</v>
      </c>
      <c r="M120" s="21">
        <v>7839.4</v>
      </c>
      <c r="N120" s="21">
        <v>1233.7333333333333</v>
      </c>
    </row>
    <row r="121" spans="1:14" x14ac:dyDescent="0.25">
      <c r="A121" s="12">
        <v>887</v>
      </c>
      <c r="B121" s="12" t="s">
        <v>130</v>
      </c>
      <c r="C121" s="21">
        <v>679</v>
      </c>
      <c r="D121" s="21">
        <v>3556</v>
      </c>
      <c r="E121" s="21">
        <v>1601</v>
      </c>
      <c r="F121" s="21">
        <v>715</v>
      </c>
      <c r="G121" s="21">
        <v>9712</v>
      </c>
      <c r="H121" s="21">
        <v>51776</v>
      </c>
      <c r="I121" s="21">
        <v>21072.98</v>
      </c>
      <c r="J121" s="21">
        <v>10526</v>
      </c>
      <c r="K121" s="21">
        <v>647.4666666666667</v>
      </c>
      <c r="L121" s="21">
        <v>3451.7333333333331</v>
      </c>
      <c r="M121" s="21">
        <v>1404.8653333333334</v>
      </c>
      <c r="N121" s="21">
        <v>701.73333333333335</v>
      </c>
    </row>
    <row r="122" spans="1:14" x14ac:dyDescent="0.25">
      <c r="A122" s="12">
        <v>888</v>
      </c>
      <c r="B122" s="12" t="s">
        <v>131</v>
      </c>
      <c r="C122" s="21">
        <v>3121</v>
      </c>
      <c r="D122" s="21">
        <v>15034</v>
      </c>
      <c r="E122" s="21">
        <v>9259</v>
      </c>
      <c r="F122" s="21">
        <v>3515</v>
      </c>
      <c r="G122" s="21">
        <v>46654</v>
      </c>
      <c r="H122" s="21">
        <v>224147.24</v>
      </c>
      <c r="I122" s="21">
        <v>133789.29999999999</v>
      </c>
      <c r="J122" s="21">
        <v>52570</v>
      </c>
      <c r="K122" s="21">
        <v>3110.2666666666669</v>
      </c>
      <c r="L122" s="21">
        <v>14943.149333333333</v>
      </c>
      <c r="M122" s="21">
        <v>8919.286666666665</v>
      </c>
      <c r="N122" s="21">
        <v>3504.6666666666665</v>
      </c>
    </row>
    <row r="123" spans="1:14" x14ac:dyDescent="0.25">
      <c r="A123" s="12">
        <v>889</v>
      </c>
      <c r="B123" s="12" t="s">
        <v>132</v>
      </c>
      <c r="C123" s="21">
        <v>568</v>
      </c>
      <c r="D123" s="21">
        <v>2021</v>
      </c>
      <c r="E123" s="21">
        <v>861</v>
      </c>
      <c r="F123" s="21">
        <v>393</v>
      </c>
      <c r="G123" s="21">
        <v>8495.6200000000008</v>
      </c>
      <c r="H123" s="21">
        <v>30158.81</v>
      </c>
      <c r="I123" s="21">
        <v>12558.46</v>
      </c>
      <c r="J123" s="21">
        <v>5879.88</v>
      </c>
      <c r="K123" s="21">
        <v>566.37466666666671</v>
      </c>
      <c r="L123" s="21">
        <v>2010.5873333333334</v>
      </c>
      <c r="M123" s="21">
        <v>837.23066666666659</v>
      </c>
      <c r="N123" s="21">
        <v>391.99200000000002</v>
      </c>
    </row>
    <row r="124" spans="1:14" x14ac:dyDescent="0.25">
      <c r="A124" s="12">
        <v>890</v>
      </c>
      <c r="B124" s="12" t="s">
        <v>133</v>
      </c>
      <c r="C124" s="21">
        <v>565</v>
      </c>
      <c r="D124" s="21">
        <v>1595</v>
      </c>
      <c r="E124" s="21">
        <v>796</v>
      </c>
      <c r="F124" s="21">
        <v>369</v>
      </c>
      <c r="G124" s="21">
        <v>8391</v>
      </c>
      <c r="H124" s="21">
        <v>23836.9</v>
      </c>
      <c r="I124" s="21">
        <v>11403.1</v>
      </c>
      <c r="J124" s="21">
        <v>5515.9</v>
      </c>
      <c r="K124" s="21">
        <v>559.4</v>
      </c>
      <c r="L124" s="21">
        <v>1589.1266666666668</v>
      </c>
      <c r="M124" s="21">
        <v>760.20666666666671</v>
      </c>
      <c r="N124" s="21">
        <v>367.72666666666663</v>
      </c>
    </row>
    <row r="125" spans="1:14" x14ac:dyDescent="0.25">
      <c r="A125" s="12">
        <v>891</v>
      </c>
      <c r="B125" s="12" t="s">
        <v>134</v>
      </c>
      <c r="C125" s="21">
        <v>1794</v>
      </c>
      <c r="D125" s="21">
        <v>7708</v>
      </c>
      <c r="E125" s="21">
        <v>5070</v>
      </c>
      <c r="F125" s="21">
        <v>2578</v>
      </c>
      <c r="G125" s="21">
        <v>26524.17</v>
      </c>
      <c r="H125" s="21">
        <v>113954.09</v>
      </c>
      <c r="I125" s="21">
        <v>70837.570000000007</v>
      </c>
      <c r="J125" s="21">
        <v>38548.75</v>
      </c>
      <c r="K125" s="21">
        <v>1768.2779999999998</v>
      </c>
      <c r="L125" s="21">
        <v>7596.9393333333328</v>
      </c>
      <c r="M125" s="21">
        <v>4722.5046666666667</v>
      </c>
      <c r="N125" s="21">
        <v>2569.9166666666665</v>
      </c>
    </row>
    <row r="126" spans="1:14" x14ac:dyDescent="0.25">
      <c r="A126" s="12">
        <v>892</v>
      </c>
      <c r="B126" s="12" t="s">
        <v>135</v>
      </c>
      <c r="C126" s="21">
        <v>1054</v>
      </c>
      <c r="D126" s="21">
        <v>2144</v>
      </c>
      <c r="E126" s="21">
        <v>1000</v>
      </c>
      <c r="F126" s="21">
        <v>1313</v>
      </c>
      <c r="G126" s="21">
        <v>15729.44</v>
      </c>
      <c r="H126" s="21">
        <v>31438.379999999997</v>
      </c>
      <c r="I126" s="21">
        <v>14303</v>
      </c>
      <c r="J126" s="21">
        <v>19593.099999999999</v>
      </c>
      <c r="K126" s="21">
        <v>1048.6293333333333</v>
      </c>
      <c r="L126" s="21">
        <v>2095.8919999999998</v>
      </c>
      <c r="M126" s="21">
        <v>953.5333333333333</v>
      </c>
      <c r="N126" s="21">
        <v>1306.2066666666665</v>
      </c>
    </row>
    <row r="127" spans="1:14" x14ac:dyDescent="0.25">
      <c r="A127" s="12">
        <v>893</v>
      </c>
      <c r="B127" s="12" t="s">
        <v>136</v>
      </c>
      <c r="C127" s="21">
        <v>550</v>
      </c>
      <c r="D127" s="21">
        <v>3137</v>
      </c>
      <c r="E127" s="21">
        <v>1916</v>
      </c>
      <c r="F127" s="21">
        <v>580</v>
      </c>
      <c r="G127" s="21">
        <v>7553</v>
      </c>
      <c r="H127" s="21">
        <v>45312</v>
      </c>
      <c r="I127" s="21">
        <v>26084</v>
      </c>
      <c r="J127" s="21">
        <v>8436</v>
      </c>
      <c r="K127" s="21">
        <v>503.53333333333336</v>
      </c>
      <c r="L127" s="21">
        <v>3020.8</v>
      </c>
      <c r="M127" s="21">
        <v>1738.9333333333334</v>
      </c>
      <c r="N127" s="21">
        <v>562.4</v>
      </c>
    </row>
    <row r="128" spans="1:14" x14ac:dyDescent="0.25">
      <c r="A128" s="12">
        <v>894</v>
      </c>
      <c r="B128" s="12" t="s">
        <v>137</v>
      </c>
      <c r="C128" s="21">
        <v>639</v>
      </c>
      <c r="D128" s="21">
        <v>1947</v>
      </c>
      <c r="E128" s="21">
        <v>1129</v>
      </c>
      <c r="F128" s="21">
        <v>687</v>
      </c>
      <c r="G128" s="21">
        <v>8930</v>
      </c>
      <c r="H128" s="21">
        <v>28236</v>
      </c>
      <c r="I128" s="21">
        <v>15321</v>
      </c>
      <c r="J128" s="21">
        <v>9980</v>
      </c>
      <c r="K128" s="21">
        <v>595.33333333333337</v>
      </c>
      <c r="L128" s="21">
        <v>1882.4</v>
      </c>
      <c r="M128" s="21">
        <v>1021.4</v>
      </c>
      <c r="N128" s="21">
        <v>665.33333333333337</v>
      </c>
    </row>
    <row r="129" spans="1:14" x14ac:dyDescent="0.25">
      <c r="A129" s="12">
        <v>895</v>
      </c>
      <c r="B129" s="12" t="s">
        <v>138</v>
      </c>
      <c r="C129" s="21">
        <v>640</v>
      </c>
      <c r="D129" s="21">
        <v>5009</v>
      </c>
      <c r="E129" s="21">
        <v>3006</v>
      </c>
      <c r="F129" s="21">
        <v>455</v>
      </c>
      <c r="G129" s="21">
        <v>9370.75</v>
      </c>
      <c r="H129" s="21">
        <v>73077.25</v>
      </c>
      <c r="I129" s="21">
        <v>41074.75</v>
      </c>
      <c r="J129" s="21">
        <v>6763.25</v>
      </c>
      <c r="K129" s="21">
        <v>624.7166666666667</v>
      </c>
      <c r="L129" s="21">
        <v>4871.8166666666666</v>
      </c>
      <c r="M129" s="21">
        <v>2738.3166666666666</v>
      </c>
      <c r="N129" s="21">
        <v>450.88333333333333</v>
      </c>
    </row>
    <row r="130" spans="1:14" x14ac:dyDescent="0.25">
      <c r="A130" s="12">
        <v>896</v>
      </c>
      <c r="B130" s="12" t="s">
        <v>139</v>
      </c>
      <c r="C130" s="21">
        <v>879</v>
      </c>
      <c r="D130" s="21">
        <v>4293</v>
      </c>
      <c r="E130" s="21">
        <v>2431</v>
      </c>
      <c r="F130" s="21">
        <v>632</v>
      </c>
      <c r="G130" s="21">
        <v>12691</v>
      </c>
      <c r="H130" s="21">
        <v>62826</v>
      </c>
      <c r="I130" s="21">
        <v>34492</v>
      </c>
      <c r="J130" s="21">
        <v>9430</v>
      </c>
      <c r="K130" s="21">
        <v>846.06666666666672</v>
      </c>
      <c r="L130" s="21">
        <v>4188.3999999999996</v>
      </c>
      <c r="M130" s="21">
        <v>2299.4666666666667</v>
      </c>
      <c r="N130" s="21">
        <v>628.66666666666663</v>
      </c>
    </row>
    <row r="131" spans="1:14" x14ac:dyDescent="0.25">
      <c r="A131" s="12">
        <v>908</v>
      </c>
      <c r="B131" s="12" t="s">
        <v>140</v>
      </c>
      <c r="C131" s="21">
        <v>1227</v>
      </c>
      <c r="D131" s="21">
        <v>6469</v>
      </c>
      <c r="E131" s="21">
        <v>3453</v>
      </c>
      <c r="F131" s="21">
        <v>1212</v>
      </c>
      <c r="G131" s="21">
        <v>16857.61</v>
      </c>
      <c r="H131" s="21">
        <v>93076.55</v>
      </c>
      <c r="I131" s="21">
        <v>42707.15</v>
      </c>
      <c r="J131" s="21">
        <v>17779.18</v>
      </c>
      <c r="K131" s="21">
        <v>1123.8406666666667</v>
      </c>
      <c r="L131" s="21">
        <v>6205.1033333333335</v>
      </c>
      <c r="M131" s="21">
        <v>2847.1433333333334</v>
      </c>
      <c r="N131" s="21">
        <v>1185.2786666666666</v>
      </c>
    </row>
    <row r="132" spans="1:14" x14ac:dyDescent="0.25">
      <c r="A132" s="12">
        <v>909</v>
      </c>
      <c r="B132" s="12" t="s">
        <v>141</v>
      </c>
      <c r="C132" s="21">
        <v>1014</v>
      </c>
      <c r="D132" s="21">
        <v>3379</v>
      </c>
      <c r="E132" s="21">
        <v>2364</v>
      </c>
      <c r="F132" s="21">
        <v>959</v>
      </c>
      <c r="G132" s="21">
        <v>14945</v>
      </c>
      <c r="H132" s="21">
        <v>49413</v>
      </c>
      <c r="I132" s="21">
        <v>32455</v>
      </c>
      <c r="J132" s="21">
        <v>14238</v>
      </c>
      <c r="K132" s="21">
        <v>996.33333333333337</v>
      </c>
      <c r="L132" s="21">
        <v>3294.2</v>
      </c>
      <c r="M132" s="21">
        <v>2163.6666666666665</v>
      </c>
      <c r="N132" s="21">
        <v>949.2</v>
      </c>
    </row>
    <row r="133" spans="1:14" x14ac:dyDescent="0.25">
      <c r="A133" s="12">
        <v>916</v>
      </c>
      <c r="B133" s="12" t="s">
        <v>142</v>
      </c>
      <c r="C133" s="21">
        <v>1107</v>
      </c>
      <c r="D133" s="21">
        <v>10875</v>
      </c>
      <c r="E133" s="21">
        <v>4806</v>
      </c>
      <c r="F133" s="21">
        <v>1544</v>
      </c>
      <c r="G133" s="21">
        <v>15126.17</v>
      </c>
      <c r="H133" s="21">
        <v>156140.34</v>
      </c>
      <c r="I133" s="21">
        <v>59640.160000000003</v>
      </c>
      <c r="J133" s="21">
        <v>22359.47</v>
      </c>
      <c r="K133" s="21">
        <v>1008.4113333333333</v>
      </c>
      <c r="L133" s="21">
        <v>10409.356</v>
      </c>
      <c r="M133" s="21">
        <v>3976.010666666667</v>
      </c>
      <c r="N133" s="21">
        <v>1490.6313333333335</v>
      </c>
    </row>
    <row r="134" spans="1:14" x14ac:dyDescent="0.25">
      <c r="A134" s="12">
        <v>919</v>
      </c>
      <c r="B134" s="12" t="s">
        <v>143</v>
      </c>
      <c r="C134" s="21">
        <v>2200</v>
      </c>
      <c r="D134" s="21">
        <v>12647</v>
      </c>
      <c r="E134" s="21">
        <v>6700</v>
      </c>
      <c r="F134" s="21">
        <v>3698</v>
      </c>
      <c r="G134" s="21">
        <v>31547.576052631521</v>
      </c>
      <c r="H134" s="21">
        <v>184321.88657894873</v>
      </c>
      <c r="I134" s="21">
        <v>90835.645526316555</v>
      </c>
      <c r="J134" s="21">
        <v>54731.77052631574</v>
      </c>
      <c r="K134" s="21">
        <v>2103.1717368421014</v>
      </c>
      <c r="L134" s="21">
        <v>12288.125771929916</v>
      </c>
      <c r="M134" s="21">
        <v>6055.7097017544374</v>
      </c>
      <c r="N134" s="21">
        <v>3648.7847017543827</v>
      </c>
    </row>
    <row r="135" spans="1:14" x14ac:dyDescent="0.25">
      <c r="A135" s="12">
        <v>921</v>
      </c>
      <c r="B135" s="12" t="s">
        <v>144</v>
      </c>
      <c r="C135" s="21">
        <v>312</v>
      </c>
      <c r="D135" s="21">
        <v>1793</v>
      </c>
      <c r="E135" s="21">
        <v>868</v>
      </c>
      <c r="F135" s="21">
        <v>319</v>
      </c>
      <c r="G135" s="21">
        <v>4518.3100000000004</v>
      </c>
      <c r="H135" s="21">
        <v>26419.72</v>
      </c>
      <c r="I135" s="21">
        <v>11506.12</v>
      </c>
      <c r="J135" s="21">
        <v>4712.58</v>
      </c>
      <c r="K135" s="21">
        <v>301.22066666666672</v>
      </c>
      <c r="L135" s="21">
        <v>1761.3146666666667</v>
      </c>
      <c r="M135" s="21">
        <v>767.07466666666676</v>
      </c>
      <c r="N135" s="21">
        <v>314.17199999999997</v>
      </c>
    </row>
    <row r="136" spans="1:14" x14ac:dyDescent="0.25">
      <c r="A136" s="12">
        <v>925</v>
      </c>
      <c r="B136" s="12" t="s">
        <v>145</v>
      </c>
      <c r="C136" s="21">
        <v>1600</v>
      </c>
      <c r="D136" s="21">
        <v>9363</v>
      </c>
      <c r="E136" s="21">
        <v>4889</v>
      </c>
      <c r="F136" s="21">
        <v>2261</v>
      </c>
      <c r="G136" s="21">
        <v>23020</v>
      </c>
      <c r="H136" s="21">
        <v>137677</v>
      </c>
      <c r="I136" s="21">
        <v>66142</v>
      </c>
      <c r="J136" s="21">
        <v>33484</v>
      </c>
      <c r="K136" s="21">
        <v>1534.6666666666667</v>
      </c>
      <c r="L136" s="21">
        <v>9178.4666666666672</v>
      </c>
      <c r="M136" s="21">
        <v>4409.4666666666662</v>
      </c>
      <c r="N136" s="21">
        <v>2232.2666666666669</v>
      </c>
    </row>
    <row r="137" spans="1:14" x14ac:dyDescent="0.25">
      <c r="A137" s="12">
        <v>926</v>
      </c>
      <c r="B137" s="12" t="s">
        <v>146</v>
      </c>
      <c r="C137" s="21">
        <v>1596</v>
      </c>
      <c r="D137" s="21">
        <v>9981</v>
      </c>
      <c r="E137" s="21">
        <v>4501</v>
      </c>
      <c r="F137" s="21">
        <v>2404</v>
      </c>
      <c r="G137" s="21">
        <v>22590</v>
      </c>
      <c r="H137" s="21">
        <v>136112</v>
      </c>
      <c r="I137" s="21">
        <v>48912</v>
      </c>
      <c r="J137" s="21">
        <v>34337</v>
      </c>
      <c r="K137" s="21">
        <v>1506</v>
      </c>
      <c r="L137" s="21">
        <v>9074.1333333333332</v>
      </c>
      <c r="M137" s="21">
        <v>3260.8</v>
      </c>
      <c r="N137" s="21">
        <v>2289.1333333333332</v>
      </c>
    </row>
    <row r="138" spans="1:14" x14ac:dyDescent="0.25">
      <c r="A138" s="12">
        <v>929</v>
      </c>
      <c r="B138" s="12" t="s">
        <v>148</v>
      </c>
      <c r="C138" s="21">
        <v>861</v>
      </c>
      <c r="D138" s="21">
        <v>2367</v>
      </c>
      <c r="E138" s="21">
        <v>1485</v>
      </c>
      <c r="F138" s="21">
        <v>732</v>
      </c>
      <c r="G138" s="21">
        <v>12563.58</v>
      </c>
      <c r="H138" s="21">
        <v>32645.200000000001</v>
      </c>
      <c r="I138" s="21">
        <v>18118.919999999998</v>
      </c>
      <c r="J138" s="21">
        <v>10942.52</v>
      </c>
      <c r="K138" s="21">
        <v>837.572</v>
      </c>
      <c r="L138" s="21">
        <v>2176.3466666666668</v>
      </c>
      <c r="M138" s="21">
        <v>1207.9279999999999</v>
      </c>
      <c r="N138" s="21">
        <v>729.50133333333338</v>
      </c>
    </row>
    <row r="139" spans="1:14" x14ac:dyDescent="0.25">
      <c r="A139" s="12">
        <v>931</v>
      </c>
      <c r="B139" s="12" t="s">
        <v>149</v>
      </c>
      <c r="C139" s="21">
        <v>1015</v>
      </c>
      <c r="D139" s="21">
        <v>7410</v>
      </c>
      <c r="E139" s="21">
        <v>3785</v>
      </c>
      <c r="F139" s="21">
        <v>1277</v>
      </c>
      <c r="G139" s="21">
        <v>14065</v>
      </c>
      <c r="H139" s="21">
        <v>108526</v>
      </c>
      <c r="I139" s="21">
        <v>47973</v>
      </c>
      <c r="J139" s="21">
        <v>18847</v>
      </c>
      <c r="K139" s="21">
        <v>937.66666666666663</v>
      </c>
      <c r="L139" s="21">
        <v>7235.0666666666666</v>
      </c>
      <c r="M139" s="21">
        <v>3198.2</v>
      </c>
      <c r="N139" s="21">
        <v>1256.4666666666667</v>
      </c>
    </row>
    <row r="140" spans="1:14" x14ac:dyDescent="0.25">
      <c r="A140" s="12">
        <v>933</v>
      </c>
      <c r="B140" s="12" t="s">
        <v>150</v>
      </c>
      <c r="C140" s="21">
        <v>928</v>
      </c>
      <c r="D140" s="21">
        <v>6925</v>
      </c>
      <c r="E140" s="21">
        <v>3547</v>
      </c>
      <c r="F140" s="21">
        <v>718</v>
      </c>
      <c r="G140" s="21">
        <v>12830.43</v>
      </c>
      <c r="H140" s="21">
        <v>98986.38</v>
      </c>
      <c r="I140" s="21">
        <v>45574.2</v>
      </c>
      <c r="J140" s="21">
        <v>10298.06</v>
      </c>
      <c r="K140" s="21">
        <v>855.36199999999997</v>
      </c>
      <c r="L140" s="21">
        <v>6599.0920000000006</v>
      </c>
      <c r="M140" s="21">
        <v>3038.2799999999997</v>
      </c>
      <c r="N140" s="21">
        <v>686.53733333333332</v>
      </c>
    </row>
    <row r="141" spans="1:14" x14ac:dyDescent="0.25">
      <c r="A141" s="12">
        <v>935</v>
      </c>
      <c r="B141" s="12" t="s">
        <v>151</v>
      </c>
      <c r="C141" s="21">
        <v>1545</v>
      </c>
      <c r="D141" s="21">
        <v>8800</v>
      </c>
      <c r="E141" s="21">
        <v>3950</v>
      </c>
      <c r="F141" s="21">
        <v>2307</v>
      </c>
      <c r="G141" s="21">
        <v>21114.58</v>
      </c>
      <c r="H141" s="21">
        <v>127659.63</v>
      </c>
      <c r="I141" s="21">
        <v>49280.99</v>
      </c>
      <c r="J141" s="21">
        <v>32946.94</v>
      </c>
      <c r="K141" s="21">
        <v>1407.6386666666667</v>
      </c>
      <c r="L141" s="21">
        <v>8510.6419999999998</v>
      </c>
      <c r="M141" s="21">
        <v>3285.3993333333333</v>
      </c>
      <c r="N141" s="21">
        <v>2196.4626666666668</v>
      </c>
    </row>
    <row r="142" spans="1:14" x14ac:dyDescent="0.25">
      <c r="A142" s="12">
        <v>936</v>
      </c>
      <c r="B142" s="12" t="s">
        <v>152</v>
      </c>
      <c r="C142" s="21">
        <v>1362</v>
      </c>
      <c r="D142" s="21">
        <v>16399</v>
      </c>
      <c r="E142" s="21">
        <v>6556</v>
      </c>
      <c r="F142" s="21">
        <v>1317</v>
      </c>
      <c r="G142" s="21">
        <v>18936</v>
      </c>
      <c r="H142" s="21">
        <v>235696.88</v>
      </c>
      <c r="I142" s="21">
        <v>81934</v>
      </c>
      <c r="J142" s="21">
        <v>19464</v>
      </c>
      <c r="K142" s="21">
        <v>1262.4000000000001</v>
      </c>
      <c r="L142" s="21">
        <v>15713.125333333333</v>
      </c>
      <c r="M142" s="21">
        <v>5462.2666666666664</v>
      </c>
      <c r="N142" s="21">
        <v>1297.5999999999999</v>
      </c>
    </row>
    <row r="143" spans="1:14" x14ac:dyDescent="0.25">
      <c r="A143" s="12">
        <v>937</v>
      </c>
      <c r="B143" s="12" t="s">
        <v>153</v>
      </c>
      <c r="C143" s="21">
        <v>1031</v>
      </c>
      <c r="D143" s="21">
        <v>8111</v>
      </c>
      <c r="E143" s="21">
        <v>4265</v>
      </c>
      <c r="F143" s="21">
        <v>818</v>
      </c>
      <c r="G143" s="21">
        <v>14720.94</v>
      </c>
      <c r="H143" s="21">
        <v>117310.39999999999</v>
      </c>
      <c r="I143" s="21">
        <v>54406.04</v>
      </c>
      <c r="J143" s="21">
        <v>12018</v>
      </c>
      <c r="K143" s="21">
        <v>981.39600000000007</v>
      </c>
      <c r="L143" s="21">
        <v>7820.6933333333327</v>
      </c>
      <c r="M143" s="21">
        <v>3627.0693333333334</v>
      </c>
      <c r="N143" s="21">
        <v>801.2</v>
      </c>
    </row>
    <row r="144" spans="1:14" x14ac:dyDescent="0.25">
      <c r="A144" s="12">
        <v>938</v>
      </c>
      <c r="B144" s="12" t="s">
        <v>154</v>
      </c>
      <c r="C144" s="21">
        <v>1682</v>
      </c>
      <c r="D144" s="21">
        <v>12921</v>
      </c>
      <c r="E144" s="21">
        <v>6079</v>
      </c>
      <c r="F144" s="21">
        <v>1796</v>
      </c>
      <c r="G144" s="21">
        <v>23454.59</v>
      </c>
      <c r="H144" s="21">
        <v>187186.42</v>
      </c>
      <c r="I144" s="21">
        <v>76824.570000000007</v>
      </c>
      <c r="J144" s="21">
        <v>26228</v>
      </c>
      <c r="K144" s="21">
        <v>1563.6393333333333</v>
      </c>
      <c r="L144" s="21">
        <v>12479.094666666668</v>
      </c>
      <c r="M144" s="21">
        <v>5121.6380000000008</v>
      </c>
      <c r="N144" s="21">
        <v>1748.5333333333333</v>
      </c>
    </row>
    <row r="145" spans="1:14" x14ac:dyDescent="0.25">
      <c r="A145" s="12">
        <v>940</v>
      </c>
      <c r="B145" s="12" t="s">
        <v>185</v>
      </c>
      <c r="C145" s="21">
        <v>626</v>
      </c>
      <c r="D145" s="21">
        <v>5519</v>
      </c>
      <c r="E145" s="21">
        <v>2246</v>
      </c>
      <c r="F145" s="21">
        <v>722</v>
      </c>
      <c r="G145" s="21">
        <v>8957.4384615384588</v>
      </c>
      <c r="H145" s="21">
        <v>62663.153846153989</v>
      </c>
      <c r="I145" s="21">
        <v>30565.199230769322</v>
      </c>
      <c r="J145" s="21">
        <v>10637.029230769223</v>
      </c>
      <c r="K145" s="21">
        <v>597.16256410256392</v>
      </c>
      <c r="L145" s="21">
        <v>4177.5435897435991</v>
      </c>
      <c r="M145" s="21">
        <v>2037.6799487179549</v>
      </c>
      <c r="N145" s="21">
        <v>709.13528205128159</v>
      </c>
    </row>
    <row r="146" spans="1:14" x14ac:dyDescent="0.25">
      <c r="A146" s="12">
        <v>941</v>
      </c>
      <c r="B146" s="12" t="s">
        <v>186</v>
      </c>
      <c r="C146" s="21">
        <v>628</v>
      </c>
      <c r="D146" s="21">
        <v>5571</v>
      </c>
      <c r="E146" s="21">
        <v>2945</v>
      </c>
      <c r="F146" s="21">
        <v>690</v>
      </c>
      <c r="G146" s="21">
        <v>8939</v>
      </c>
      <c r="H146" s="21">
        <v>81625.590000000302</v>
      </c>
      <c r="I146" s="21">
        <v>39718.696153846293</v>
      </c>
      <c r="J146" s="21">
        <v>10093.865384615379</v>
      </c>
      <c r="K146" s="21">
        <v>595.93333333333328</v>
      </c>
      <c r="L146" s="21">
        <v>5441.7060000000201</v>
      </c>
      <c r="M146" s="21">
        <v>2647.913076923086</v>
      </c>
      <c r="N146" s="21">
        <v>672.9243589743586</v>
      </c>
    </row>
  </sheetData>
  <autoFilter ref="A1:N146" xr:uid="{74E6C3EF-BF06-4700-94A4-705F9685832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C9F47-5D21-4283-BC9F-197062C93AA8}">
  <sheetPr codeName="Sheet12">
    <tabColor theme="9" tint="0.59999389629810485"/>
  </sheetPr>
  <dimension ref="A1:N136"/>
  <sheetViews>
    <sheetView showGridLines="0" workbookViewId="0"/>
  </sheetViews>
  <sheetFormatPr defaultRowHeight="15" x14ac:dyDescent="0.25"/>
  <cols>
    <col min="2" max="2" width="21.140625" customWidth="1"/>
    <col min="3" max="3" width="10.5703125" customWidth="1"/>
    <col min="4" max="4" width="18.28515625" customWidth="1"/>
    <col min="5" max="5" width="17.140625" customWidth="1"/>
    <col min="6" max="6" width="13.140625" customWidth="1"/>
    <col min="7" max="7" width="10.5703125" customWidth="1"/>
    <col min="8" max="8" width="18.28515625" customWidth="1"/>
    <col min="9" max="9" width="17.140625" customWidth="1"/>
    <col min="10" max="10" width="13.140625" customWidth="1"/>
    <col min="11" max="11" width="10.5703125" customWidth="1"/>
    <col min="12" max="12" width="18.28515625" customWidth="1"/>
    <col min="13" max="13" width="17.140625" customWidth="1"/>
    <col min="14" max="14" width="13.140625" customWidth="1"/>
  </cols>
  <sheetData>
    <row r="1" spans="1:14" ht="60" x14ac:dyDescent="0.25">
      <c r="A1" s="10" t="s">
        <v>169</v>
      </c>
      <c r="B1" s="10" t="s">
        <v>168</v>
      </c>
      <c r="C1" s="9" t="s">
        <v>167</v>
      </c>
      <c r="D1" s="9" t="s">
        <v>166</v>
      </c>
      <c r="E1" s="9" t="s">
        <v>165</v>
      </c>
      <c r="F1" s="9" t="s">
        <v>164</v>
      </c>
      <c r="G1" s="9" t="s">
        <v>163</v>
      </c>
      <c r="H1" s="9" t="s">
        <v>162</v>
      </c>
      <c r="I1" s="9" t="s">
        <v>161</v>
      </c>
      <c r="J1" s="9" t="s">
        <v>160</v>
      </c>
      <c r="K1" s="9" t="s">
        <v>159</v>
      </c>
      <c r="L1" s="9" t="s">
        <v>158</v>
      </c>
      <c r="M1" s="9" t="s">
        <v>157</v>
      </c>
      <c r="N1" s="9" t="s">
        <v>156</v>
      </c>
    </row>
    <row r="2" spans="1:14" x14ac:dyDescent="0.25">
      <c r="A2" s="46">
        <v>202</v>
      </c>
      <c r="B2" s="46" t="s">
        <v>6</v>
      </c>
      <c r="C2" s="66">
        <v>472</v>
      </c>
      <c r="D2" s="66">
        <v>1100</v>
      </c>
      <c r="E2" s="66">
        <v>175</v>
      </c>
      <c r="F2" s="66">
        <v>275</v>
      </c>
      <c r="G2" s="66">
        <v>7080</v>
      </c>
      <c r="H2" s="66">
        <v>16500</v>
      </c>
      <c r="I2" s="66">
        <v>2625</v>
      </c>
      <c r="J2" s="66">
        <v>4125</v>
      </c>
      <c r="K2" s="67">
        <v>472</v>
      </c>
      <c r="L2" s="67">
        <v>1100</v>
      </c>
      <c r="M2" s="67">
        <v>175</v>
      </c>
      <c r="N2" s="67">
        <v>275</v>
      </c>
    </row>
    <row r="3" spans="1:14" x14ac:dyDescent="0.25">
      <c r="A3" s="46">
        <v>203</v>
      </c>
      <c r="B3" s="46" t="s">
        <v>7</v>
      </c>
      <c r="C3" s="67">
        <v>812</v>
      </c>
      <c r="D3" s="67">
        <v>1558</v>
      </c>
      <c r="E3" s="67">
        <v>669</v>
      </c>
      <c r="F3" s="67">
        <v>579</v>
      </c>
      <c r="G3" s="67">
        <v>12142.24</v>
      </c>
      <c r="H3" s="67">
        <v>23215.93</v>
      </c>
      <c r="I3" s="67">
        <v>9635.31</v>
      </c>
      <c r="J3" s="67">
        <v>8655.58</v>
      </c>
      <c r="K3" s="67">
        <v>809.48266666666666</v>
      </c>
      <c r="L3" s="67">
        <v>1547.7286666666666</v>
      </c>
      <c r="M3" s="67">
        <v>642.35399999999993</v>
      </c>
      <c r="N3" s="67">
        <v>577.0386666666667</v>
      </c>
    </row>
    <row r="4" spans="1:14" x14ac:dyDescent="0.25">
      <c r="A4" s="46">
        <v>204</v>
      </c>
      <c r="B4" s="46" t="s">
        <v>8</v>
      </c>
      <c r="C4" s="67">
        <v>1271</v>
      </c>
      <c r="D4" s="67">
        <v>2963</v>
      </c>
      <c r="E4" s="67">
        <v>1335</v>
      </c>
      <c r="F4" s="67">
        <v>319</v>
      </c>
      <c r="G4" s="67">
        <v>18614</v>
      </c>
      <c r="H4" s="67">
        <v>43390</v>
      </c>
      <c r="I4" s="67">
        <v>19956</v>
      </c>
      <c r="J4" s="67">
        <v>4785</v>
      </c>
      <c r="K4" s="67">
        <v>1240.9333333333334</v>
      </c>
      <c r="L4" s="67">
        <v>2892.6666666666665</v>
      </c>
      <c r="M4" s="67">
        <v>1330.4</v>
      </c>
      <c r="N4" s="67">
        <v>319</v>
      </c>
    </row>
    <row r="5" spans="1:14" x14ac:dyDescent="0.25">
      <c r="A5" s="46">
        <v>205</v>
      </c>
      <c r="B5" s="46" t="s">
        <v>9</v>
      </c>
      <c r="C5" s="67">
        <v>252</v>
      </c>
      <c r="D5" s="67">
        <v>1161</v>
      </c>
      <c r="E5" s="67">
        <v>159</v>
      </c>
      <c r="F5" s="67">
        <v>192</v>
      </c>
      <c r="G5" s="67">
        <v>3780</v>
      </c>
      <c r="H5" s="67">
        <v>17298</v>
      </c>
      <c r="I5" s="67">
        <v>2337</v>
      </c>
      <c r="J5" s="67">
        <v>2875</v>
      </c>
      <c r="K5" s="67">
        <v>252</v>
      </c>
      <c r="L5" s="67">
        <v>1153.2</v>
      </c>
      <c r="M5" s="67">
        <v>155.80000000000001</v>
      </c>
      <c r="N5" s="67">
        <v>191.66666666666666</v>
      </c>
    </row>
    <row r="6" spans="1:14" x14ac:dyDescent="0.25">
      <c r="A6" s="46">
        <v>206</v>
      </c>
      <c r="B6" s="46" t="s">
        <v>10</v>
      </c>
      <c r="C6" s="67">
        <v>611</v>
      </c>
      <c r="D6" s="67">
        <v>1001</v>
      </c>
      <c r="E6" s="67">
        <v>217</v>
      </c>
      <c r="F6" s="67">
        <v>415</v>
      </c>
      <c r="G6" s="67">
        <v>8821</v>
      </c>
      <c r="H6" s="67">
        <v>14765</v>
      </c>
      <c r="I6" s="67">
        <v>2881</v>
      </c>
      <c r="J6" s="67">
        <v>6212</v>
      </c>
      <c r="K6" s="67">
        <v>588.06666666666672</v>
      </c>
      <c r="L6" s="67">
        <v>984.33333333333337</v>
      </c>
      <c r="M6" s="67">
        <v>192.06666666666666</v>
      </c>
      <c r="N6" s="67">
        <v>414.13333333333333</v>
      </c>
    </row>
    <row r="7" spans="1:14" x14ac:dyDescent="0.25">
      <c r="A7" s="46">
        <v>207</v>
      </c>
      <c r="B7" s="46" t="s">
        <v>11</v>
      </c>
      <c r="C7" s="67">
        <v>200</v>
      </c>
      <c r="D7" s="67">
        <v>1188</v>
      </c>
      <c r="E7" s="67">
        <v>62</v>
      </c>
      <c r="F7" s="67">
        <v>191</v>
      </c>
      <c r="G7" s="67">
        <v>3000</v>
      </c>
      <c r="H7" s="67">
        <v>17765.75</v>
      </c>
      <c r="I7" s="67">
        <v>906</v>
      </c>
      <c r="J7" s="67">
        <v>2865</v>
      </c>
      <c r="K7" s="67">
        <v>200</v>
      </c>
      <c r="L7" s="67">
        <v>1184.3833333333334</v>
      </c>
      <c r="M7" s="67">
        <v>60.4</v>
      </c>
      <c r="N7" s="67">
        <v>191</v>
      </c>
    </row>
    <row r="8" spans="1:14" x14ac:dyDescent="0.25">
      <c r="A8" s="46">
        <v>208</v>
      </c>
      <c r="B8" s="46" t="s">
        <v>12</v>
      </c>
      <c r="C8" s="67">
        <v>771</v>
      </c>
      <c r="D8" s="67">
        <v>1556</v>
      </c>
      <c r="E8" s="67">
        <v>604</v>
      </c>
      <c r="F8" s="67">
        <v>540</v>
      </c>
      <c r="G8" s="67">
        <v>11534</v>
      </c>
      <c r="H8" s="67">
        <v>23112</v>
      </c>
      <c r="I8" s="67">
        <v>8824</v>
      </c>
      <c r="J8" s="67">
        <v>8097</v>
      </c>
      <c r="K8" s="67">
        <v>768.93333333333328</v>
      </c>
      <c r="L8" s="67">
        <v>1540.8</v>
      </c>
      <c r="M8" s="67">
        <v>588.26666666666665</v>
      </c>
      <c r="N8" s="67">
        <v>539.79999999999995</v>
      </c>
    </row>
    <row r="9" spans="1:14" x14ac:dyDescent="0.25">
      <c r="A9" s="46">
        <v>211</v>
      </c>
      <c r="B9" s="46" t="s">
        <v>15</v>
      </c>
      <c r="C9" s="67">
        <v>942</v>
      </c>
      <c r="D9" s="67">
        <v>1082</v>
      </c>
      <c r="E9" s="67">
        <v>257</v>
      </c>
      <c r="F9" s="67">
        <v>798</v>
      </c>
      <c r="G9" s="67">
        <v>12961.43</v>
      </c>
      <c r="H9" s="67">
        <v>14178</v>
      </c>
      <c r="I9" s="67">
        <v>3682.39</v>
      </c>
      <c r="J9" s="67">
        <v>11970</v>
      </c>
      <c r="K9" s="67">
        <v>864.09533333333331</v>
      </c>
      <c r="L9" s="67">
        <v>945.2</v>
      </c>
      <c r="M9" s="67">
        <v>245.49266666666665</v>
      </c>
      <c r="N9" s="67">
        <v>798</v>
      </c>
    </row>
    <row r="10" spans="1:14" x14ac:dyDescent="0.25">
      <c r="A10" s="46">
        <v>212</v>
      </c>
      <c r="B10" s="46" t="s">
        <v>16</v>
      </c>
      <c r="C10" s="67">
        <v>0</v>
      </c>
      <c r="D10" s="67">
        <v>0</v>
      </c>
      <c r="E10" s="67">
        <v>0</v>
      </c>
      <c r="F10" s="67">
        <v>0</v>
      </c>
      <c r="G10" s="67">
        <v>0</v>
      </c>
      <c r="H10" s="67">
        <v>0</v>
      </c>
      <c r="I10" s="67">
        <v>0</v>
      </c>
      <c r="J10" s="67">
        <v>0</v>
      </c>
      <c r="K10" s="67">
        <v>0</v>
      </c>
      <c r="L10" s="67">
        <v>0</v>
      </c>
      <c r="M10" s="67">
        <v>0</v>
      </c>
      <c r="N10" s="67">
        <v>0</v>
      </c>
    </row>
    <row r="11" spans="1:14" x14ac:dyDescent="0.25">
      <c r="A11" s="46">
        <v>213</v>
      </c>
      <c r="B11" s="46" t="s">
        <v>17</v>
      </c>
      <c r="C11" s="67">
        <v>319</v>
      </c>
      <c r="D11" s="67">
        <v>766</v>
      </c>
      <c r="E11" s="67">
        <v>97</v>
      </c>
      <c r="F11" s="67">
        <v>265</v>
      </c>
      <c r="G11" s="67">
        <v>4765</v>
      </c>
      <c r="H11" s="67">
        <v>11408</v>
      </c>
      <c r="I11" s="67">
        <v>1438</v>
      </c>
      <c r="J11" s="67">
        <v>3975</v>
      </c>
      <c r="K11" s="67">
        <v>317.66666666666669</v>
      </c>
      <c r="L11" s="67">
        <v>760.5333333333333</v>
      </c>
      <c r="M11" s="67">
        <v>95.86666666666666</v>
      </c>
      <c r="N11" s="67">
        <v>265</v>
      </c>
    </row>
    <row r="12" spans="1:14" x14ac:dyDescent="0.25">
      <c r="A12" s="46">
        <v>301</v>
      </c>
      <c r="B12" s="46" t="s">
        <v>18</v>
      </c>
      <c r="C12" s="67">
        <v>1053</v>
      </c>
      <c r="D12" s="67">
        <v>2099</v>
      </c>
      <c r="E12" s="67">
        <v>642</v>
      </c>
      <c r="F12" s="67">
        <v>499</v>
      </c>
      <c r="G12" s="67">
        <v>15795</v>
      </c>
      <c r="H12" s="67">
        <v>31485</v>
      </c>
      <c r="I12" s="67">
        <v>9630</v>
      </c>
      <c r="J12" s="67">
        <v>7485</v>
      </c>
      <c r="K12" s="67">
        <v>1053</v>
      </c>
      <c r="L12" s="67">
        <v>2099</v>
      </c>
      <c r="M12" s="67">
        <v>642</v>
      </c>
      <c r="N12" s="67">
        <v>499</v>
      </c>
    </row>
    <row r="13" spans="1:14" x14ac:dyDescent="0.25">
      <c r="A13" s="46">
        <v>302</v>
      </c>
      <c r="B13" s="46" t="s">
        <v>19</v>
      </c>
      <c r="C13" s="67">
        <v>854</v>
      </c>
      <c r="D13" s="67">
        <v>2437</v>
      </c>
      <c r="E13" s="67">
        <v>972</v>
      </c>
      <c r="F13" s="67">
        <v>329</v>
      </c>
      <c r="G13" s="67">
        <v>12716</v>
      </c>
      <c r="H13" s="67">
        <v>36298</v>
      </c>
      <c r="I13" s="67">
        <v>14016</v>
      </c>
      <c r="J13" s="67">
        <v>4908</v>
      </c>
      <c r="K13" s="67">
        <v>847.73333333333335</v>
      </c>
      <c r="L13" s="67">
        <v>2419.8666666666668</v>
      </c>
      <c r="M13" s="67">
        <v>934.4</v>
      </c>
      <c r="N13" s="67">
        <v>327.2</v>
      </c>
    </row>
    <row r="14" spans="1:14" x14ac:dyDescent="0.25">
      <c r="A14" s="46">
        <v>303</v>
      </c>
      <c r="B14" s="46" t="s">
        <v>20</v>
      </c>
      <c r="C14" s="67">
        <v>527</v>
      </c>
      <c r="D14" s="67">
        <v>1805</v>
      </c>
      <c r="E14" s="67">
        <v>960</v>
      </c>
      <c r="F14" s="67">
        <v>289</v>
      </c>
      <c r="G14" s="67">
        <v>7658</v>
      </c>
      <c r="H14" s="67">
        <v>26860</v>
      </c>
      <c r="I14" s="67">
        <v>13639</v>
      </c>
      <c r="J14" s="67">
        <v>4049</v>
      </c>
      <c r="K14" s="67">
        <v>510.53333333333336</v>
      </c>
      <c r="L14" s="67">
        <v>1790.6666666666667</v>
      </c>
      <c r="M14" s="67">
        <v>909.26666666666665</v>
      </c>
      <c r="N14" s="67">
        <v>269.93333333333334</v>
      </c>
    </row>
    <row r="15" spans="1:14" x14ac:dyDescent="0.25">
      <c r="A15" s="46">
        <v>304</v>
      </c>
      <c r="B15" s="46" t="s">
        <v>21</v>
      </c>
      <c r="C15" s="67">
        <v>1030</v>
      </c>
      <c r="D15" s="67">
        <v>2666</v>
      </c>
      <c r="E15" s="67">
        <v>883</v>
      </c>
      <c r="F15" s="67">
        <v>178</v>
      </c>
      <c r="G15" s="67">
        <v>15381</v>
      </c>
      <c r="H15" s="67">
        <v>39957</v>
      </c>
      <c r="I15" s="67">
        <v>13090</v>
      </c>
      <c r="J15" s="67">
        <v>2670</v>
      </c>
      <c r="K15" s="67">
        <v>1025.4000000000001</v>
      </c>
      <c r="L15" s="67">
        <v>2663.8</v>
      </c>
      <c r="M15" s="67">
        <v>872.66666666666663</v>
      </c>
      <c r="N15" s="67">
        <v>178</v>
      </c>
    </row>
    <row r="16" spans="1:14" x14ac:dyDescent="0.25">
      <c r="A16" s="46">
        <v>305</v>
      </c>
      <c r="B16" s="46" t="s">
        <v>22</v>
      </c>
      <c r="C16" s="67">
        <v>559</v>
      </c>
      <c r="D16" s="67">
        <v>3571</v>
      </c>
      <c r="E16" s="67">
        <v>1310</v>
      </c>
      <c r="F16" s="67">
        <v>443</v>
      </c>
      <c r="G16" s="67">
        <v>7807</v>
      </c>
      <c r="H16" s="67">
        <v>51315</v>
      </c>
      <c r="I16" s="67">
        <v>17451</v>
      </c>
      <c r="J16" s="67">
        <v>6387</v>
      </c>
      <c r="K16" s="67">
        <v>520.4666666666667</v>
      </c>
      <c r="L16" s="67">
        <v>3421</v>
      </c>
      <c r="M16" s="67">
        <v>1163.4000000000001</v>
      </c>
      <c r="N16" s="67">
        <v>425.8</v>
      </c>
    </row>
    <row r="17" spans="1:14" x14ac:dyDescent="0.25">
      <c r="A17" s="46">
        <v>306</v>
      </c>
      <c r="B17" s="46" t="s">
        <v>23</v>
      </c>
      <c r="C17" s="67">
        <v>847</v>
      </c>
      <c r="D17" s="67">
        <v>2954</v>
      </c>
      <c r="E17" s="67">
        <v>1175</v>
      </c>
      <c r="F17" s="67">
        <v>297</v>
      </c>
      <c r="G17" s="67">
        <v>12705</v>
      </c>
      <c r="H17" s="67">
        <v>44310</v>
      </c>
      <c r="I17" s="67">
        <v>17625</v>
      </c>
      <c r="J17" s="67">
        <v>4455</v>
      </c>
      <c r="K17" s="67">
        <v>847</v>
      </c>
      <c r="L17" s="67">
        <v>2954</v>
      </c>
      <c r="M17" s="67">
        <v>1175</v>
      </c>
      <c r="N17" s="67">
        <v>297</v>
      </c>
    </row>
    <row r="18" spans="1:14" x14ac:dyDescent="0.25">
      <c r="A18" s="46">
        <v>308</v>
      </c>
      <c r="B18" s="46" t="s">
        <v>25</v>
      </c>
      <c r="C18" s="67">
        <v>1145</v>
      </c>
      <c r="D18" s="67">
        <v>2105</v>
      </c>
      <c r="E18" s="67">
        <v>804</v>
      </c>
      <c r="F18" s="67">
        <v>369</v>
      </c>
      <c r="G18" s="67">
        <v>17039</v>
      </c>
      <c r="H18" s="67">
        <v>31320.489999999998</v>
      </c>
      <c r="I18" s="67">
        <v>11205.86</v>
      </c>
      <c r="J18" s="67">
        <v>5528.3</v>
      </c>
      <c r="K18" s="67">
        <v>1135.9333333333334</v>
      </c>
      <c r="L18" s="67">
        <v>2088.0326666666665</v>
      </c>
      <c r="M18" s="67">
        <v>747.05733333333342</v>
      </c>
      <c r="N18" s="67">
        <v>368.55333333333334</v>
      </c>
    </row>
    <row r="19" spans="1:14" x14ac:dyDescent="0.25">
      <c r="A19" s="46">
        <v>309</v>
      </c>
      <c r="B19" s="46" t="s">
        <v>26</v>
      </c>
      <c r="C19" s="67">
        <v>736</v>
      </c>
      <c r="D19" s="67">
        <v>1291</v>
      </c>
      <c r="E19" s="67">
        <v>477</v>
      </c>
      <c r="F19" s="67">
        <v>311</v>
      </c>
      <c r="G19" s="67">
        <v>10772</v>
      </c>
      <c r="H19" s="67">
        <v>18338</v>
      </c>
      <c r="I19" s="67">
        <v>6578</v>
      </c>
      <c r="J19" s="67">
        <v>4603</v>
      </c>
      <c r="K19" s="67">
        <v>718.13333333333333</v>
      </c>
      <c r="L19" s="67">
        <v>1222.5333333333333</v>
      </c>
      <c r="M19" s="67">
        <v>438.53333333333336</v>
      </c>
      <c r="N19" s="67">
        <v>306.86666666666667</v>
      </c>
    </row>
    <row r="20" spans="1:14" x14ac:dyDescent="0.25">
      <c r="A20" s="46">
        <v>310</v>
      </c>
      <c r="B20" s="46" t="s">
        <v>27</v>
      </c>
      <c r="C20" s="67">
        <v>574</v>
      </c>
      <c r="D20" s="67">
        <v>212</v>
      </c>
      <c r="E20" s="67">
        <v>690</v>
      </c>
      <c r="F20" s="67">
        <v>188</v>
      </c>
      <c r="G20" s="67">
        <v>8590</v>
      </c>
      <c r="H20" s="67">
        <v>29054</v>
      </c>
      <c r="I20" s="67">
        <v>10343</v>
      </c>
      <c r="J20" s="67">
        <v>2820</v>
      </c>
      <c r="K20" s="67">
        <v>573</v>
      </c>
      <c r="L20" s="67">
        <v>1937</v>
      </c>
      <c r="M20" s="67">
        <v>690</v>
      </c>
      <c r="N20" s="67">
        <v>188</v>
      </c>
    </row>
    <row r="21" spans="1:14" x14ac:dyDescent="0.25">
      <c r="A21" s="46">
        <v>311</v>
      </c>
      <c r="B21" s="46" t="s">
        <v>28</v>
      </c>
      <c r="C21" s="67">
        <v>613</v>
      </c>
      <c r="D21" s="67">
        <v>2398</v>
      </c>
      <c r="E21" s="67">
        <v>1094</v>
      </c>
      <c r="F21" s="67">
        <v>294</v>
      </c>
      <c r="G21" s="67">
        <v>8941</v>
      </c>
      <c r="H21" s="67">
        <v>35130</v>
      </c>
      <c r="I21" s="67">
        <v>14915</v>
      </c>
      <c r="J21" s="67">
        <v>4395</v>
      </c>
      <c r="K21" s="67">
        <v>596.06666666666672</v>
      </c>
      <c r="L21" s="67">
        <v>2342</v>
      </c>
      <c r="M21" s="67">
        <v>994.33333333333337</v>
      </c>
      <c r="N21" s="67">
        <v>293</v>
      </c>
    </row>
    <row r="22" spans="1:14" x14ac:dyDescent="0.25">
      <c r="A22" s="46">
        <v>312</v>
      </c>
      <c r="B22" s="46" t="s">
        <v>29</v>
      </c>
      <c r="C22" s="67">
        <v>622</v>
      </c>
      <c r="D22" s="67">
        <v>1661</v>
      </c>
      <c r="E22" s="67">
        <v>692</v>
      </c>
      <c r="F22" s="67">
        <v>355</v>
      </c>
      <c r="G22" s="67">
        <v>9161.7999999999993</v>
      </c>
      <c r="H22" s="67">
        <v>24654.1</v>
      </c>
      <c r="I22" s="67">
        <v>10075.4</v>
      </c>
      <c r="J22" s="67">
        <v>5320</v>
      </c>
      <c r="K22" s="67">
        <v>610.78666666666663</v>
      </c>
      <c r="L22" s="67">
        <v>1643.6066666666666</v>
      </c>
      <c r="M22" s="67">
        <v>671.69333333333327</v>
      </c>
      <c r="N22" s="67">
        <v>354.66666666666669</v>
      </c>
    </row>
    <row r="23" spans="1:14" x14ac:dyDescent="0.25">
      <c r="A23" s="46">
        <v>313</v>
      </c>
      <c r="B23" s="46" t="s">
        <v>30</v>
      </c>
      <c r="C23" s="67">
        <v>912</v>
      </c>
      <c r="D23" s="67">
        <v>1569</v>
      </c>
      <c r="E23" s="67">
        <v>581</v>
      </c>
      <c r="F23" s="67">
        <v>375</v>
      </c>
      <c r="G23" s="67">
        <v>13379.4</v>
      </c>
      <c r="H23" s="67">
        <v>23244.78</v>
      </c>
      <c r="I23" s="67">
        <v>8438.08</v>
      </c>
      <c r="J23" s="67">
        <v>5606</v>
      </c>
      <c r="K23" s="67">
        <v>891.95999999999992</v>
      </c>
      <c r="L23" s="67">
        <v>1549.6519999999998</v>
      </c>
      <c r="M23" s="67">
        <v>562.5386666666667</v>
      </c>
      <c r="N23" s="67">
        <v>373.73333333333335</v>
      </c>
    </row>
    <row r="24" spans="1:14" x14ac:dyDescent="0.25">
      <c r="A24" s="46">
        <v>315</v>
      </c>
      <c r="B24" s="46" t="s">
        <v>32</v>
      </c>
      <c r="C24" s="67">
        <v>409</v>
      </c>
      <c r="D24" s="67">
        <v>1063</v>
      </c>
      <c r="E24" s="67">
        <v>433</v>
      </c>
      <c r="F24" s="67">
        <v>195</v>
      </c>
      <c r="G24" s="67">
        <v>6109</v>
      </c>
      <c r="H24" s="67">
        <v>15841</v>
      </c>
      <c r="I24" s="67">
        <v>6298</v>
      </c>
      <c r="J24" s="67">
        <v>2925</v>
      </c>
      <c r="K24" s="67">
        <v>407.26666666666665</v>
      </c>
      <c r="L24" s="67">
        <v>1056.0666666666666</v>
      </c>
      <c r="M24" s="67">
        <v>419.86666666666667</v>
      </c>
      <c r="N24" s="67">
        <v>195</v>
      </c>
    </row>
    <row r="25" spans="1:14" x14ac:dyDescent="0.25">
      <c r="A25" s="46">
        <v>316</v>
      </c>
      <c r="B25" s="46" t="s">
        <v>33</v>
      </c>
      <c r="C25" s="67">
        <v>1017</v>
      </c>
      <c r="D25" s="67">
        <v>1852</v>
      </c>
      <c r="E25" s="67">
        <v>691</v>
      </c>
      <c r="F25" s="67">
        <v>344</v>
      </c>
      <c r="G25" s="67">
        <v>15255</v>
      </c>
      <c r="H25" s="67">
        <v>27780</v>
      </c>
      <c r="I25" s="67">
        <v>10365</v>
      </c>
      <c r="J25" s="67">
        <v>5160</v>
      </c>
      <c r="K25" s="67">
        <v>1017</v>
      </c>
      <c r="L25" s="67">
        <v>1852</v>
      </c>
      <c r="M25" s="67">
        <v>691</v>
      </c>
      <c r="N25" s="67">
        <v>344</v>
      </c>
    </row>
    <row r="26" spans="1:14" x14ac:dyDescent="0.25">
      <c r="A26" s="46">
        <v>317</v>
      </c>
      <c r="B26" s="46" t="s">
        <v>34</v>
      </c>
      <c r="C26" s="67">
        <v>805</v>
      </c>
      <c r="D26" s="67">
        <v>2317</v>
      </c>
      <c r="E26" s="67">
        <v>928</v>
      </c>
      <c r="F26" s="67">
        <v>326</v>
      </c>
      <c r="G26" s="67">
        <v>11985</v>
      </c>
      <c r="H26" s="67">
        <v>34553</v>
      </c>
      <c r="I26" s="67">
        <v>13413</v>
      </c>
      <c r="J26" s="67">
        <v>4802</v>
      </c>
      <c r="K26" s="67">
        <v>799</v>
      </c>
      <c r="L26" s="67">
        <v>2303.5333333333333</v>
      </c>
      <c r="M26" s="67">
        <v>894.2</v>
      </c>
      <c r="N26" s="67">
        <v>320.13333333333333</v>
      </c>
    </row>
    <row r="27" spans="1:14" x14ac:dyDescent="0.25">
      <c r="A27" s="46">
        <v>319</v>
      </c>
      <c r="B27" s="46" t="s">
        <v>36</v>
      </c>
      <c r="C27" s="67">
        <v>0</v>
      </c>
      <c r="D27" s="67">
        <v>0</v>
      </c>
      <c r="E27" s="67">
        <v>0</v>
      </c>
      <c r="F27" s="67">
        <v>0</v>
      </c>
      <c r="G27" s="67">
        <v>0</v>
      </c>
      <c r="H27" s="67">
        <v>0</v>
      </c>
      <c r="I27" s="67">
        <v>0</v>
      </c>
      <c r="J27" s="67">
        <v>0</v>
      </c>
      <c r="K27" s="67">
        <v>0</v>
      </c>
      <c r="L27" s="67">
        <v>0</v>
      </c>
      <c r="M27" s="67">
        <v>0</v>
      </c>
      <c r="N27" s="67">
        <v>0</v>
      </c>
    </row>
    <row r="28" spans="1:14" x14ac:dyDescent="0.25">
      <c r="A28" s="46">
        <v>320</v>
      </c>
      <c r="B28" s="46" t="s">
        <v>37</v>
      </c>
      <c r="C28" s="67">
        <v>693</v>
      </c>
      <c r="D28" s="67">
        <v>1607</v>
      </c>
      <c r="E28" s="67">
        <v>848</v>
      </c>
      <c r="F28" s="67">
        <v>476</v>
      </c>
      <c r="G28" s="67">
        <v>10332.5</v>
      </c>
      <c r="H28" s="67">
        <v>23935.5</v>
      </c>
      <c r="I28" s="67">
        <v>11981.25</v>
      </c>
      <c r="J28" s="67">
        <v>7126</v>
      </c>
      <c r="K28" s="67">
        <v>688.83333333333337</v>
      </c>
      <c r="L28" s="67">
        <v>1595.7</v>
      </c>
      <c r="M28" s="67">
        <v>798.75</v>
      </c>
      <c r="N28" s="67">
        <v>475.06666666666666</v>
      </c>
    </row>
    <row r="29" spans="1:14" x14ac:dyDescent="0.25">
      <c r="A29" s="46">
        <v>330</v>
      </c>
      <c r="B29" s="46" t="s">
        <v>38</v>
      </c>
      <c r="C29" s="67">
        <v>4747</v>
      </c>
      <c r="D29" s="67">
        <v>7396</v>
      </c>
      <c r="E29" s="67">
        <v>2720</v>
      </c>
      <c r="F29" s="67">
        <v>3713</v>
      </c>
      <c r="G29" s="67">
        <v>70340.59</v>
      </c>
      <c r="H29" s="67">
        <v>110408.91000000002</v>
      </c>
      <c r="I29" s="67">
        <v>39546.130000000012</v>
      </c>
      <c r="J29" s="67">
        <v>55299</v>
      </c>
      <c r="K29" s="67">
        <v>4689.3726666666662</v>
      </c>
      <c r="L29" s="67">
        <v>7360.594000000001</v>
      </c>
      <c r="M29" s="67">
        <v>2636.4086666666676</v>
      </c>
      <c r="N29" s="67">
        <v>3686.6</v>
      </c>
    </row>
    <row r="30" spans="1:14" x14ac:dyDescent="0.25">
      <c r="A30" s="46">
        <v>331</v>
      </c>
      <c r="B30" s="46" t="s">
        <v>39</v>
      </c>
      <c r="C30" s="67">
        <v>1301</v>
      </c>
      <c r="D30" s="67">
        <v>1928</v>
      </c>
      <c r="E30" s="67">
        <v>1039</v>
      </c>
      <c r="F30" s="67">
        <v>766</v>
      </c>
      <c r="G30" s="67">
        <v>19298.34</v>
      </c>
      <c r="H30" s="67">
        <v>28517</v>
      </c>
      <c r="I30" s="67">
        <v>14547</v>
      </c>
      <c r="J30" s="67">
        <v>11356</v>
      </c>
      <c r="K30" s="67">
        <v>1286.556</v>
      </c>
      <c r="L30" s="67">
        <v>1901.1333333333334</v>
      </c>
      <c r="M30" s="67">
        <v>969.8</v>
      </c>
      <c r="N30" s="67">
        <v>757.06666666666672</v>
      </c>
    </row>
    <row r="31" spans="1:14" x14ac:dyDescent="0.25">
      <c r="A31" s="46">
        <v>332</v>
      </c>
      <c r="B31" s="46" t="s">
        <v>40</v>
      </c>
      <c r="C31" s="67">
        <v>997</v>
      </c>
      <c r="D31" s="67">
        <v>1990</v>
      </c>
      <c r="E31" s="67">
        <v>1013</v>
      </c>
      <c r="F31" s="67">
        <v>697</v>
      </c>
      <c r="G31" s="67">
        <v>14646.37</v>
      </c>
      <c r="H31" s="67">
        <v>29794.67</v>
      </c>
      <c r="I31" s="67">
        <v>14401.87</v>
      </c>
      <c r="J31" s="67">
        <v>10294.61</v>
      </c>
      <c r="K31" s="67">
        <v>976.42466666666667</v>
      </c>
      <c r="L31" s="67">
        <v>1986.3113333333333</v>
      </c>
      <c r="M31" s="67">
        <v>960.12466666666671</v>
      </c>
      <c r="N31" s="67">
        <v>686.30733333333342</v>
      </c>
    </row>
    <row r="32" spans="1:14" x14ac:dyDescent="0.25">
      <c r="A32" s="46">
        <v>333</v>
      </c>
      <c r="B32" s="46" t="s">
        <v>41</v>
      </c>
      <c r="C32" s="67">
        <v>1409</v>
      </c>
      <c r="D32" s="67">
        <v>1850</v>
      </c>
      <c r="E32" s="67">
        <v>854</v>
      </c>
      <c r="F32" s="67">
        <v>791</v>
      </c>
      <c r="G32" s="67">
        <v>21046.5</v>
      </c>
      <c r="H32" s="67">
        <v>27687</v>
      </c>
      <c r="I32" s="67">
        <v>12577</v>
      </c>
      <c r="J32" s="67">
        <v>11393</v>
      </c>
      <c r="K32" s="67">
        <v>1403.1</v>
      </c>
      <c r="L32" s="67">
        <v>1845.8</v>
      </c>
      <c r="M32" s="67">
        <v>838.4666666666667</v>
      </c>
      <c r="N32" s="67">
        <v>759.5333333333333</v>
      </c>
    </row>
    <row r="33" spans="1:14" x14ac:dyDescent="0.25">
      <c r="A33" s="46">
        <v>334</v>
      </c>
      <c r="B33" s="46" t="s">
        <v>42</v>
      </c>
      <c r="C33" s="67">
        <v>581</v>
      </c>
      <c r="D33" s="67">
        <v>982</v>
      </c>
      <c r="E33" s="67">
        <v>767</v>
      </c>
      <c r="F33" s="67">
        <v>545</v>
      </c>
      <c r="G33" s="67">
        <v>8649.11</v>
      </c>
      <c r="H33" s="67">
        <v>14299.38</v>
      </c>
      <c r="I33" s="67">
        <v>10885.21</v>
      </c>
      <c r="J33" s="67">
        <v>8057.72</v>
      </c>
      <c r="K33" s="67">
        <v>576.60733333333337</v>
      </c>
      <c r="L33" s="67">
        <v>953.29199999999992</v>
      </c>
      <c r="M33" s="67">
        <v>725.68066666666664</v>
      </c>
      <c r="N33" s="67">
        <v>537.18133333333333</v>
      </c>
    </row>
    <row r="34" spans="1:14" x14ac:dyDescent="0.25">
      <c r="A34" s="46">
        <v>335</v>
      </c>
      <c r="B34" s="46" t="s">
        <v>43</v>
      </c>
      <c r="C34" s="67">
        <v>1226</v>
      </c>
      <c r="D34" s="67">
        <v>884</v>
      </c>
      <c r="E34" s="67">
        <v>455</v>
      </c>
      <c r="F34" s="67">
        <v>721</v>
      </c>
      <c r="G34" s="67">
        <v>18320</v>
      </c>
      <c r="H34" s="67">
        <v>13102.91</v>
      </c>
      <c r="I34" s="67">
        <v>6667</v>
      </c>
      <c r="J34" s="67">
        <v>10800</v>
      </c>
      <c r="K34" s="67">
        <v>1221.3333333333333</v>
      </c>
      <c r="L34" s="67">
        <v>873.52733333333333</v>
      </c>
      <c r="M34" s="67">
        <v>444.46666666666664</v>
      </c>
      <c r="N34" s="67">
        <v>720</v>
      </c>
    </row>
    <row r="35" spans="1:14" x14ac:dyDescent="0.25">
      <c r="A35" s="46">
        <v>336</v>
      </c>
      <c r="B35" s="46" t="s">
        <v>44</v>
      </c>
      <c r="C35" s="67">
        <v>1021</v>
      </c>
      <c r="D35" s="67">
        <v>977</v>
      </c>
      <c r="E35" s="67">
        <v>511</v>
      </c>
      <c r="F35" s="67">
        <v>799</v>
      </c>
      <c r="G35" s="67">
        <v>14822.9</v>
      </c>
      <c r="H35" s="67">
        <v>13709.25</v>
      </c>
      <c r="I35" s="67">
        <v>6905.85</v>
      </c>
      <c r="J35" s="67">
        <v>11927.15</v>
      </c>
      <c r="K35" s="67">
        <v>988.19333333333327</v>
      </c>
      <c r="L35" s="67">
        <v>913.95</v>
      </c>
      <c r="M35" s="67">
        <v>460.39000000000004</v>
      </c>
      <c r="N35" s="67">
        <v>795.14333333333332</v>
      </c>
    </row>
    <row r="36" spans="1:14" x14ac:dyDescent="0.25">
      <c r="A36" s="46">
        <v>340</v>
      </c>
      <c r="B36" s="46" t="s">
        <v>45</v>
      </c>
      <c r="C36" s="67">
        <v>607</v>
      </c>
      <c r="D36" s="67">
        <v>818</v>
      </c>
      <c r="E36" s="67">
        <v>574</v>
      </c>
      <c r="F36" s="67">
        <v>420</v>
      </c>
      <c r="G36" s="67">
        <v>9105</v>
      </c>
      <c r="H36" s="67">
        <v>12270</v>
      </c>
      <c r="I36" s="67">
        <v>8610</v>
      </c>
      <c r="J36" s="67">
        <v>6300</v>
      </c>
      <c r="K36" s="67">
        <v>607</v>
      </c>
      <c r="L36" s="67">
        <v>818</v>
      </c>
      <c r="M36" s="67">
        <v>574</v>
      </c>
      <c r="N36" s="67">
        <v>420</v>
      </c>
    </row>
    <row r="37" spans="1:14" x14ac:dyDescent="0.25">
      <c r="A37" s="46">
        <v>341</v>
      </c>
      <c r="B37" s="46" t="s">
        <v>46</v>
      </c>
      <c r="C37" s="67">
        <v>1806</v>
      </c>
      <c r="D37" s="67">
        <v>2878</v>
      </c>
      <c r="E37" s="67">
        <v>1755</v>
      </c>
      <c r="F37" s="67">
        <v>1183</v>
      </c>
      <c r="G37" s="67">
        <v>27026</v>
      </c>
      <c r="H37" s="67">
        <v>43108.160000000003</v>
      </c>
      <c r="I37" s="67">
        <v>25583.26</v>
      </c>
      <c r="J37" s="67">
        <v>17728</v>
      </c>
      <c r="K37" s="67">
        <v>1801.7333333333333</v>
      </c>
      <c r="L37" s="67">
        <v>2873.8773333333334</v>
      </c>
      <c r="M37" s="67">
        <v>1705.5506666666665</v>
      </c>
      <c r="N37" s="67">
        <v>1181.8666666666666</v>
      </c>
    </row>
    <row r="38" spans="1:14" x14ac:dyDescent="0.25">
      <c r="A38" s="46">
        <v>342</v>
      </c>
      <c r="B38" s="46" t="s">
        <v>203</v>
      </c>
      <c r="C38" s="67">
        <v>631</v>
      </c>
      <c r="D38" s="67">
        <v>1048</v>
      </c>
      <c r="E38" s="67">
        <v>654</v>
      </c>
      <c r="F38" s="67">
        <v>355</v>
      </c>
      <c r="G38" s="67">
        <v>9435.42</v>
      </c>
      <c r="H38" s="67">
        <v>15656.4</v>
      </c>
      <c r="I38" s="67">
        <v>9068.4500000000007</v>
      </c>
      <c r="J38" s="67">
        <v>5265.71</v>
      </c>
      <c r="K38" s="67">
        <v>629.02800000000002</v>
      </c>
      <c r="L38" s="67">
        <v>1043.76</v>
      </c>
      <c r="M38" s="67">
        <v>604.56333333333339</v>
      </c>
      <c r="N38" s="67">
        <v>351.04733333333331</v>
      </c>
    </row>
    <row r="39" spans="1:14" x14ac:dyDescent="0.25">
      <c r="A39" s="46">
        <v>343</v>
      </c>
      <c r="B39" s="46" t="s">
        <v>48</v>
      </c>
      <c r="C39" s="67">
        <v>896</v>
      </c>
      <c r="D39" s="67">
        <v>1382</v>
      </c>
      <c r="E39" s="67">
        <v>867</v>
      </c>
      <c r="F39" s="67">
        <v>393</v>
      </c>
      <c r="G39" s="67">
        <v>12997.43</v>
      </c>
      <c r="H39" s="67">
        <v>20145.86</v>
      </c>
      <c r="I39" s="67">
        <v>12243.64</v>
      </c>
      <c r="J39" s="67">
        <v>5826.71</v>
      </c>
      <c r="K39" s="67">
        <v>866.49533333333341</v>
      </c>
      <c r="L39" s="67">
        <v>1343.0573333333334</v>
      </c>
      <c r="M39" s="67">
        <v>816.24266666666665</v>
      </c>
      <c r="N39" s="67">
        <v>388.44733333333335</v>
      </c>
    </row>
    <row r="40" spans="1:14" x14ac:dyDescent="0.25">
      <c r="A40" s="46">
        <v>344</v>
      </c>
      <c r="B40" s="46" t="s">
        <v>49</v>
      </c>
      <c r="C40" s="67">
        <v>1054</v>
      </c>
      <c r="D40" s="67">
        <v>1922</v>
      </c>
      <c r="E40" s="67">
        <v>1288</v>
      </c>
      <c r="F40" s="67">
        <v>622</v>
      </c>
      <c r="G40" s="67">
        <v>15672</v>
      </c>
      <c r="H40" s="67">
        <v>28065</v>
      </c>
      <c r="I40" s="67">
        <v>17412</v>
      </c>
      <c r="J40" s="67">
        <v>9262</v>
      </c>
      <c r="K40" s="67">
        <v>1044.8</v>
      </c>
      <c r="L40" s="67">
        <v>1871</v>
      </c>
      <c r="M40" s="67">
        <v>1160.8</v>
      </c>
      <c r="N40" s="67">
        <v>617.4666666666667</v>
      </c>
    </row>
    <row r="41" spans="1:14" x14ac:dyDescent="0.25">
      <c r="A41" s="46">
        <v>350</v>
      </c>
      <c r="B41" s="46" t="s">
        <v>50</v>
      </c>
      <c r="C41" s="67">
        <v>1138</v>
      </c>
      <c r="D41" s="67">
        <v>1807</v>
      </c>
      <c r="E41" s="67">
        <v>975</v>
      </c>
      <c r="F41" s="67">
        <v>624</v>
      </c>
      <c r="G41" s="67">
        <v>16962</v>
      </c>
      <c r="H41" s="67">
        <v>26968</v>
      </c>
      <c r="I41" s="67">
        <v>14178</v>
      </c>
      <c r="J41" s="67">
        <v>9325</v>
      </c>
      <c r="K41" s="67">
        <v>1130.8</v>
      </c>
      <c r="L41" s="67">
        <v>1797.8666666666666</v>
      </c>
      <c r="M41" s="67">
        <v>945.2</v>
      </c>
      <c r="N41" s="67">
        <v>621.66666666666663</v>
      </c>
    </row>
    <row r="42" spans="1:14" x14ac:dyDescent="0.25">
      <c r="A42" s="46">
        <v>351</v>
      </c>
      <c r="B42" s="46" t="s">
        <v>51</v>
      </c>
      <c r="C42" s="67">
        <v>647</v>
      </c>
      <c r="D42" s="67">
        <v>1522</v>
      </c>
      <c r="E42" s="67">
        <v>830</v>
      </c>
      <c r="F42" s="67">
        <v>393</v>
      </c>
      <c r="G42" s="67">
        <v>9170</v>
      </c>
      <c r="H42" s="67">
        <v>22516</v>
      </c>
      <c r="I42" s="67">
        <v>12167</v>
      </c>
      <c r="J42" s="67">
        <v>5780</v>
      </c>
      <c r="K42" s="67">
        <v>611.33333333333337</v>
      </c>
      <c r="L42" s="67">
        <v>1501.0666666666666</v>
      </c>
      <c r="M42" s="67">
        <v>811.13333333333333</v>
      </c>
      <c r="N42" s="67">
        <v>385.33333333333331</v>
      </c>
    </row>
    <row r="43" spans="1:14" x14ac:dyDescent="0.25">
      <c r="A43" s="46">
        <v>352</v>
      </c>
      <c r="B43" s="46" t="s">
        <v>52</v>
      </c>
      <c r="C43" s="67">
        <v>2495</v>
      </c>
      <c r="D43" s="67">
        <v>1760</v>
      </c>
      <c r="E43" s="67">
        <v>626</v>
      </c>
      <c r="F43" s="67">
        <v>1719</v>
      </c>
      <c r="G43" s="67">
        <v>36963</v>
      </c>
      <c r="H43" s="67">
        <v>26016</v>
      </c>
      <c r="I43" s="67">
        <v>9295</v>
      </c>
      <c r="J43" s="67">
        <v>25785</v>
      </c>
      <c r="K43" s="67">
        <v>2464.1999999999998</v>
      </c>
      <c r="L43" s="67">
        <v>1734.4</v>
      </c>
      <c r="M43" s="67">
        <v>619.66666666666663</v>
      </c>
      <c r="N43" s="67">
        <v>1719</v>
      </c>
    </row>
    <row r="44" spans="1:14" x14ac:dyDescent="0.25">
      <c r="A44" s="46">
        <v>353</v>
      </c>
      <c r="B44" s="46" t="s">
        <v>53</v>
      </c>
      <c r="C44" s="67">
        <v>1285</v>
      </c>
      <c r="D44" s="67">
        <v>1493</v>
      </c>
      <c r="E44" s="67">
        <v>704</v>
      </c>
      <c r="F44" s="67">
        <v>670</v>
      </c>
      <c r="G44" s="67">
        <v>19200</v>
      </c>
      <c r="H44" s="67">
        <v>22395</v>
      </c>
      <c r="I44" s="67">
        <v>10321</v>
      </c>
      <c r="J44" s="67">
        <v>10050</v>
      </c>
      <c r="K44" s="67">
        <v>1280</v>
      </c>
      <c r="L44" s="67">
        <v>1493</v>
      </c>
      <c r="M44" s="67">
        <v>688.06666666666672</v>
      </c>
      <c r="N44" s="67">
        <v>670</v>
      </c>
    </row>
    <row r="45" spans="1:14" x14ac:dyDescent="0.25">
      <c r="A45" s="46">
        <v>355</v>
      </c>
      <c r="B45" s="46" t="s">
        <v>55</v>
      </c>
      <c r="C45" s="67">
        <v>1240</v>
      </c>
      <c r="D45" s="67">
        <v>3895</v>
      </c>
      <c r="E45" s="67">
        <v>1327</v>
      </c>
      <c r="F45" s="67">
        <v>737</v>
      </c>
      <c r="G45" s="67">
        <v>17985</v>
      </c>
      <c r="H45" s="67">
        <v>58072</v>
      </c>
      <c r="I45" s="67">
        <v>19710</v>
      </c>
      <c r="J45" s="67">
        <v>10995</v>
      </c>
      <c r="K45" s="67">
        <v>1199</v>
      </c>
      <c r="L45" s="67">
        <v>3871.4666666666667</v>
      </c>
      <c r="M45" s="67">
        <v>1314</v>
      </c>
      <c r="N45" s="67">
        <v>733</v>
      </c>
    </row>
    <row r="46" spans="1:14" x14ac:dyDescent="0.25">
      <c r="A46" s="46">
        <v>356</v>
      </c>
      <c r="B46" s="46" t="s">
        <v>56</v>
      </c>
      <c r="C46" s="67">
        <v>769</v>
      </c>
      <c r="D46" s="67">
        <v>1882</v>
      </c>
      <c r="E46" s="67">
        <v>1374</v>
      </c>
      <c r="F46" s="67">
        <v>473</v>
      </c>
      <c r="G46" s="67">
        <v>11494</v>
      </c>
      <c r="H46" s="67">
        <v>28141</v>
      </c>
      <c r="I46" s="67">
        <v>19997</v>
      </c>
      <c r="J46" s="67">
        <v>7095</v>
      </c>
      <c r="K46" s="67">
        <v>766.26666666666665</v>
      </c>
      <c r="L46" s="67">
        <v>1876.0666666666666</v>
      </c>
      <c r="M46" s="67">
        <v>1333.1333333333334</v>
      </c>
      <c r="N46" s="67">
        <v>473</v>
      </c>
    </row>
    <row r="47" spans="1:14" x14ac:dyDescent="0.25">
      <c r="A47" s="46">
        <v>357</v>
      </c>
      <c r="B47" s="46" t="s">
        <v>57</v>
      </c>
      <c r="C47" s="67">
        <v>977</v>
      </c>
      <c r="D47" s="67">
        <v>1282</v>
      </c>
      <c r="E47" s="67">
        <v>764</v>
      </c>
      <c r="F47" s="67">
        <v>486</v>
      </c>
      <c r="G47" s="67">
        <v>14618.37</v>
      </c>
      <c r="H47" s="67">
        <v>19110.23</v>
      </c>
      <c r="I47" s="67">
        <v>11006.38</v>
      </c>
      <c r="J47" s="67">
        <v>7277</v>
      </c>
      <c r="K47" s="67">
        <v>974.55800000000011</v>
      </c>
      <c r="L47" s="67">
        <v>1274.0153333333333</v>
      </c>
      <c r="M47" s="67">
        <v>733.75866666666661</v>
      </c>
      <c r="N47" s="67">
        <v>485.13333333333333</v>
      </c>
    </row>
    <row r="48" spans="1:14" x14ac:dyDescent="0.25">
      <c r="A48" s="46">
        <v>358</v>
      </c>
      <c r="B48" s="46" t="s">
        <v>58</v>
      </c>
      <c r="C48" s="67">
        <v>564</v>
      </c>
      <c r="D48" s="67">
        <v>1427</v>
      </c>
      <c r="E48" s="67">
        <v>913</v>
      </c>
      <c r="F48" s="67">
        <v>235</v>
      </c>
      <c r="G48" s="67">
        <v>8375</v>
      </c>
      <c r="H48" s="67">
        <v>21215</v>
      </c>
      <c r="I48" s="67">
        <v>13413</v>
      </c>
      <c r="J48" s="67">
        <v>3524</v>
      </c>
      <c r="K48" s="67">
        <v>558.33333333333337</v>
      </c>
      <c r="L48" s="67">
        <v>1414.3333333333333</v>
      </c>
      <c r="M48" s="67">
        <v>894.2</v>
      </c>
      <c r="N48" s="67">
        <v>234.93333333333334</v>
      </c>
    </row>
    <row r="49" spans="1:14" x14ac:dyDescent="0.25">
      <c r="A49" s="46">
        <v>359</v>
      </c>
      <c r="B49" s="46" t="s">
        <v>59</v>
      </c>
      <c r="C49" s="67">
        <v>1103</v>
      </c>
      <c r="D49" s="67">
        <v>2269</v>
      </c>
      <c r="E49" s="67">
        <v>1419</v>
      </c>
      <c r="F49" s="67">
        <v>393</v>
      </c>
      <c r="G49" s="67">
        <v>15790.08</v>
      </c>
      <c r="H49" s="67">
        <v>33633.68</v>
      </c>
      <c r="I49" s="67">
        <v>19844</v>
      </c>
      <c r="J49" s="67">
        <v>5837.1540000000005</v>
      </c>
      <c r="K49" s="67">
        <v>1052.672</v>
      </c>
      <c r="L49" s="67">
        <v>2242.2453333333333</v>
      </c>
      <c r="M49" s="67">
        <v>1322.9333333333334</v>
      </c>
      <c r="N49" s="67">
        <v>389.14360000000005</v>
      </c>
    </row>
    <row r="50" spans="1:14" x14ac:dyDescent="0.25">
      <c r="A50" s="46">
        <v>370</v>
      </c>
      <c r="B50" s="46" t="s">
        <v>60</v>
      </c>
      <c r="C50" s="67">
        <v>827</v>
      </c>
      <c r="D50" s="67">
        <v>1317</v>
      </c>
      <c r="E50" s="67">
        <v>857</v>
      </c>
      <c r="F50" s="67">
        <v>459</v>
      </c>
      <c r="G50" s="67">
        <v>12314</v>
      </c>
      <c r="H50" s="67">
        <v>19755</v>
      </c>
      <c r="I50" s="67">
        <v>12729</v>
      </c>
      <c r="J50" s="67">
        <v>6885</v>
      </c>
      <c r="K50" s="67">
        <v>820.93333333333328</v>
      </c>
      <c r="L50" s="67">
        <v>1317</v>
      </c>
      <c r="M50" s="67">
        <v>848.6</v>
      </c>
      <c r="N50" s="67">
        <v>459</v>
      </c>
    </row>
    <row r="51" spans="1:14" x14ac:dyDescent="0.25">
      <c r="A51" s="46">
        <v>371</v>
      </c>
      <c r="B51" s="46" t="s">
        <v>61</v>
      </c>
      <c r="C51" s="67">
        <v>1221</v>
      </c>
      <c r="D51" s="67">
        <v>1231</v>
      </c>
      <c r="E51" s="67">
        <v>843</v>
      </c>
      <c r="F51" s="67">
        <v>679</v>
      </c>
      <c r="G51" s="67">
        <v>17963.434285714284</v>
      </c>
      <c r="H51" s="67">
        <v>18088.571428571428</v>
      </c>
      <c r="I51" s="67">
        <v>12165.518571428571</v>
      </c>
      <c r="J51" s="67">
        <v>9994.0714285714275</v>
      </c>
      <c r="K51" s="67">
        <v>1197.5622857142855</v>
      </c>
      <c r="L51" s="67">
        <v>1205.9047619047619</v>
      </c>
      <c r="M51" s="67">
        <v>811.03457142857144</v>
      </c>
      <c r="N51" s="67">
        <v>666.27142857142849</v>
      </c>
    </row>
    <row r="52" spans="1:14" x14ac:dyDescent="0.25">
      <c r="A52" s="46">
        <v>372</v>
      </c>
      <c r="B52" s="46" t="s">
        <v>62</v>
      </c>
      <c r="C52" s="67">
        <v>936</v>
      </c>
      <c r="D52" s="67">
        <v>983</v>
      </c>
      <c r="E52" s="67">
        <v>633</v>
      </c>
      <c r="F52" s="67">
        <v>713</v>
      </c>
      <c r="G52" s="67">
        <v>13700.25</v>
      </c>
      <c r="H52" s="67">
        <v>14252.5</v>
      </c>
      <c r="I52" s="67">
        <v>8576.5499999999993</v>
      </c>
      <c r="J52" s="67">
        <v>10638.75</v>
      </c>
      <c r="K52" s="67">
        <v>913.35</v>
      </c>
      <c r="L52" s="67">
        <v>950.16666666666663</v>
      </c>
      <c r="M52" s="67">
        <v>571.77</v>
      </c>
      <c r="N52" s="67">
        <v>709.25</v>
      </c>
    </row>
    <row r="53" spans="1:14" x14ac:dyDescent="0.25">
      <c r="A53" s="46">
        <v>373</v>
      </c>
      <c r="B53" s="46" t="s">
        <v>63</v>
      </c>
      <c r="C53" s="67">
        <v>1838</v>
      </c>
      <c r="D53" s="67">
        <v>3470</v>
      </c>
      <c r="E53" s="67">
        <v>1901</v>
      </c>
      <c r="F53" s="67">
        <v>1594</v>
      </c>
      <c r="G53" s="67">
        <v>27061.670000000006</v>
      </c>
      <c r="H53" s="67">
        <v>50516.689999999937</v>
      </c>
      <c r="I53" s="67">
        <v>24586.390000000032</v>
      </c>
      <c r="J53" s="67">
        <v>23669.7</v>
      </c>
      <c r="K53" s="67">
        <v>1804.1113333333337</v>
      </c>
      <c r="L53" s="67">
        <v>3367.7793333333293</v>
      </c>
      <c r="M53" s="67">
        <v>1639.0926666666687</v>
      </c>
      <c r="N53" s="67">
        <v>1577.98</v>
      </c>
    </row>
    <row r="54" spans="1:14" x14ac:dyDescent="0.25">
      <c r="A54" s="46">
        <v>380</v>
      </c>
      <c r="B54" s="46" t="s">
        <v>64</v>
      </c>
      <c r="C54" s="67">
        <v>2376</v>
      </c>
      <c r="D54" s="67">
        <v>2886</v>
      </c>
      <c r="E54" s="67">
        <v>1449</v>
      </c>
      <c r="F54" s="67">
        <v>1045</v>
      </c>
      <c r="G54" s="67">
        <v>34823</v>
      </c>
      <c r="H54" s="67">
        <v>42419</v>
      </c>
      <c r="I54" s="67">
        <v>20085</v>
      </c>
      <c r="J54" s="67">
        <v>15653</v>
      </c>
      <c r="K54" s="67">
        <v>2321.5333333333333</v>
      </c>
      <c r="L54" s="67">
        <v>2827.9333333333334</v>
      </c>
      <c r="M54" s="67">
        <v>1339</v>
      </c>
      <c r="N54" s="67">
        <v>1043.5333333333333</v>
      </c>
    </row>
    <row r="55" spans="1:14" x14ac:dyDescent="0.25">
      <c r="A55" s="46">
        <v>381</v>
      </c>
      <c r="B55" s="46" t="s">
        <v>65</v>
      </c>
      <c r="C55" s="67">
        <v>735</v>
      </c>
      <c r="D55" s="67">
        <v>1689</v>
      </c>
      <c r="E55" s="67">
        <v>943</v>
      </c>
      <c r="F55" s="67">
        <v>463</v>
      </c>
      <c r="G55" s="67">
        <v>10643.14</v>
      </c>
      <c r="H55" s="67">
        <v>24016.07</v>
      </c>
      <c r="I55" s="67">
        <v>12511.14</v>
      </c>
      <c r="J55" s="67">
        <v>6758.89</v>
      </c>
      <c r="K55" s="67">
        <v>709.54266666666661</v>
      </c>
      <c r="L55" s="67">
        <v>1601.0713333333333</v>
      </c>
      <c r="M55" s="67">
        <v>834.07599999999991</v>
      </c>
      <c r="N55" s="67">
        <v>450.59266666666667</v>
      </c>
    </row>
    <row r="56" spans="1:14" x14ac:dyDescent="0.25">
      <c r="A56" s="46">
        <v>382</v>
      </c>
      <c r="B56" s="46" t="s">
        <v>66</v>
      </c>
      <c r="C56" s="67">
        <v>1406</v>
      </c>
      <c r="D56" s="67">
        <v>3305</v>
      </c>
      <c r="E56" s="67">
        <v>1894</v>
      </c>
      <c r="F56" s="67">
        <v>1032</v>
      </c>
      <c r="G56" s="67">
        <v>20818.999999999993</v>
      </c>
      <c r="H56" s="67">
        <v>48631.809210526342</v>
      </c>
      <c r="I56" s="67">
        <v>26278.322368421035</v>
      </c>
      <c r="J56" s="67">
        <v>15385.95</v>
      </c>
      <c r="K56" s="67">
        <v>1387.9333333333329</v>
      </c>
      <c r="L56" s="67">
        <v>3242.1206140350896</v>
      </c>
      <c r="M56" s="67">
        <v>1751.8881578947357</v>
      </c>
      <c r="N56" s="67">
        <v>1025.73</v>
      </c>
    </row>
    <row r="57" spans="1:14" x14ac:dyDescent="0.25">
      <c r="A57" s="46">
        <v>383</v>
      </c>
      <c r="B57" s="46" t="s">
        <v>67</v>
      </c>
      <c r="C57" s="67">
        <v>2634</v>
      </c>
      <c r="D57" s="67">
        <v>5078</v>
      </c>
      <c r="E57" s="67">
        <v>3163</v>
      </c>
      <c r="F57" s="67">
        <v>1537</v>
      </c>
      <c r="G57" s="67">
        <v>39224.36</v>
      </c>
      <c r="H57" s="67">
        <v>74963.860000000102</v>
      </c>
      <c r="I57" s="67">
        <v>43979.910000000018</v>
      </c>
      <c r="J57" s="67">
        <v>22990.57</v>
      </c>
      <c r="K57" s="67">
        <v>2614.9573333333333</v>
      </c>
      <c r="L57" s="67">
        <v>4997.5906666666733</v>
      </c>
      <c r="M57" s="67">
        <v>2931.9940000000011</v>
      </c>
      <c r="N57" s="67">
        <v>1532.7046666666668</v>
      </c>
    </row>
    <row r="58" spans="1:14" x14ac:dyDescent="0.25">
      <c r="A58" s="46">
        <v>384</v>
      </c>
      <c r="B58" s="46" t="s">
        <v>68</v>
      </c>
      <c r="C58" s="67">
        <v>1066</v>
      </c>
      <c r="D58" s="67">
        <v>1465</v>
      </c>
      <c r="E58" s="67">
        <v>1149</v>
      </c>
      <c r="F58" s="67">
        <v>891</v>
      </c>
      <c r="G58" s="67">
        <v>15579.18</v>
      </c>
      <c r="H58" s="67">
        <v>21662</v>
      </c>
      <c r="I58" s="67">
        <v>15251</v>
      </c>
      <c r="J58" s="67">
        <v>13212.75</v>
      </c>
      <c r="K58" s="67">
        <v>1038.6120000000001</v>
      </c>
      <c r="L58" s="67">
        <v>1444.1333333333334</v>
      </c>
      <c r="M58" s="67">
        <v>1016.7333333333333</v>
      </c>
      <c r="N58" s="67">
        <v>880.85</v>
      </c>
    </row>
    <row r="59" spans="1:14" x14ac:dyDescent="0.25">
      <c r="A59" s="46">
        <v>390</v>
      </c>
      <c r="B59" s="46" t="s">
        <v>69</v>
      </c>
      <c r="C59" s="67">
        <v>727</v>
      </c>
      <c r="D59" s="67">
        <v>1084</v>
      </c>
      <c r="E59" s="67">
        <v>673</v>
      </c>
      <c r="F59" s="67">
        <v>401</v>
      </c>
      <c r="G59" s="67">
        <v>10847</v>
      </c>
      <c r="H59" s="67">
        <v>16151</v>
      </c>
      <c r="I59" s="67">
        <v>9648</v>
      </c>
      <c r="J59" s="67">
        <v>3015</v>
      </c>
      <c r="K59" s="67">
        <v>723.13333333333333</v>
      </c>
      <c r="L59" s="67">
        <v>1076.7333333333333</v>
      </c>
      <c r="M59" s="67">
        <v>643.20000000000005</v>
      </c>
      <c r="N59" s="67">
        <v>201</v>
      </c>
    </row>
    <row r="60" spans="1:14" x14ac:dyDescent="0.25">
      <c r="A60" s="46">
        <v>391</v>
      </c>
      <c r="B60" s="46" t="s">
        <v>70</v>
      </c>
      <c r="C60" s="67">
        <v>1164</v>
      </c>
      <c r="D60" s="67">
        <v>1501</v>
      </c>
      <c r="E60" s="67">
        <v>784</v>
      </c>
      <c r="F60" s="67">
        <v>822</v>
      </c>
      <c r="G60" s="67">
        <v>17447</v>
      </c>
      <c r="H60" s="67">
        <v>21784.44</v>
      </c>
      <c r="I60" s="67">
        <v>10546.6</v>
      </c>
      <c r="J60" s="67">
        <v>12317.89</v>
      </c>
      <c r="K60" s="67">
        <v>1163.1333333333334</v>
      </c>
      <c r="L60" s="67">
        <v>1452.2959999999998</v>
      </c>
      <c r="M60" s="67">
        <v>703.10666666666668</v>
      </c>
      <c r="N60" s="67">
        <v>821.19266666666658</v>
      </c>
    </row>
    <row r="61" spans="1:14" x14ac:dyDescent="0.25">
      <c r="A61" s="46">
        <v>392</v>
      </c>
      <c r="B61" s="46" t="s">
        <v>71</v>
      </c>
      <c r="C61" s="67">
        <v>609</v>
      </c>
      <c r="D61" s="67">
        <v>843</v>
      </c>
      <c r="E61" s="67">
        <v>872</v>
      </c>
      <c r="F61" s="67">
        <v>262</v>
      </c>
      <c r="G61" s="67">
        <v>8938</v>
      </c>
      <c r="H61" s="67">
        <v>12610.5</v>
      </c>
      <c r="I61" s="67">
        <v>12317</v>
      </c>
      <c r="J61" s="67">
        <v>3906</v>
      </c>
      <c r="K61" s="67">
        <v>595.86666666666667</v>
      </c>
      <c r="L61" s="67">
        <v>840.7</v>
      </c>
      <c r="M61" s="67">
        <v>821.13333333333333</v>
      </c>
      <c r="N61" s="67">
        <v>260.39999999999998</v>
      </c>
    </row>
    <row r="62" spans="1:14" x14ac:dyDescent="0.25">
      <c r="A62" s="46">
        <v>393</v>
      </c>
      <c r="B62" s="46" t="s">
        <v>72</v>
      </c>
      <c r="C62" s="67">
        <v>625</v>
      </c>
      <c r="D62" s="67">
        <v>530</v>
      </c>
      <c r="E62" s="67">
        <v>347</v>
      </c>
      <c r="F62" s="67">
        <v>403</v>
      </c>
      <c r="G62" s="67">
        <v>9366</v>
      </c>
      <c r="H62" s="67">
        <v>7950</v>
      </c>
      <c r="I62" s="67">
        <v>5205</v>
      </c>
      <c r="J62" s="67">
        <v>6045</v>
      </c>
      <c r="K62" s="67">
        <v>624.4</v>
      </c>
      <c r="L62" s="67">
        <v>530</v>
      </c>
      <c r="M62" s="67">
        <v>347</v>
      </c>
      <c r="N62" s="67">
        <v>403</v>
      </c>
    </row>
    <row r="63" spans="1:14" x14ac:dyDescent="0.25">
      <c r="A63" s="46">
        <v>394</v>
      </c>
      <c r="B63" s="46" t="s">
        <v>73</v>
      </c>
      <c r="C63" s="67">
        <v>945</v>
      </c>
      <c r="D63" s="67">
        <v>668</v>
      </c>
      <c r="E63" s="67">
        <v>708</v>
      </c>
      <c r="F63" s="67">
        <v>835</v>
      </c>
      <c r="G63" s="67">
        <v>14140.642857142857</v>
      </c>
      <c r="H63" s="67">
        <v>9475.36</v>
      </c>
      <c r="I63" s="67">
        <v>6382.35</v>
      </c>
      <c r="J63" s="67">
        <v>12516</v>
      </c>
      <c r="K63" s="67">
        <v>942.70952380952383</v>
      </c>
      <c r="L63" s="67">
        <v>631.69066666666674</v>
      </c>
      <c r="M63" s="67">
        <v>425.49</v>
      </c>
      <c r="N63" s="67">
        <v>834.4</v>
      </c>
    </row>
    <row r="64" spans="1:14" x14ac:dyDescent="0.25">
      <c r="A64" s="46">
        <v>800</v>
      </c>
      <c r="B64" s="46" t="s">
        <v>74</v>
      </c>
      <c r="C64" s="67">
        <v>333</v>
      </c>
      <c r="D64" s="67">
        <v>1706</v>
      </c>
      <c r="E64" s="67">
        <v>878</v>
      </c>
      <c r="F64" s="67">
        <v>260</v>
      </c>
      <c r="G64" s="67">
        <v>4591</v>
      </c>
      <c r="H64" s="67">
        <v>24158</v>
      </c>
      <c r="I64" s="67">
        <v>10820</v>
      </c>
      <c r="J64" s="67">
        <v>3593</v>
      </c>
      <c r="K64" s="67">
        <v>306.06666666666666</v>
      </c>
      <c r="L64" s="67">
        <v>1610.5333333333333</v>
      </c>
      <c r="M64" s="67">
        <v>721.33333333333337</v>
      </c>
      <c r="N64" s="67">
        <v>239.53333333333333</v>
      </c>
    </row>
    <row r="65" spans="1:14" x14ac:dyDescent="0.25">
      <c r="A65" s="46">
        <v>801</v>
      </c>
      <c r="B65" s="46" t="s">
        <v>180</v>
      </c>
      <c r="C65" s="67">
        <v>1149</v>
      </c>
      <c r="D65" s="67">
        <v>3080</v>
      </c>
      <c r="E65" s="67">
        <v>2043</v>
      </c>
      <c r="F65" s="67">
        <v>698</v>
      </c>
      <c r="G65" s="67">
        <v>17109</v>
      </c>
      <c r="H65" s="67">
        <v>45044</v>
      </c>
      <c r="I65" s="67">
        <v>27320</v>
      </c>
      <c r="J65" s="67">
        <v>10450</v>
      </c>
      <c r="K65" s="67">
        <v>1140.5999999999999</v>
      </c>
      <c r="L65" s="67">
        <v>3002.9333333333334</v>
      </c>
      <c r="M65" s="67">
        <v>1821.3333333333333</v>
      </c>
      <c r="N65" s="67">
        <v>696.66666666666663</v>
      </c>
    </row>
    <row r="66" spans="1:14" x14ac:dyDescent="0.25">
      <c r="A66" s="46">
        <v>802</v>
      </c>
      <c r="B66" s="46" t="s">
        <v>76</v>
      </c>
      <c r="C66" s="67">
        <v>437</v>
      </c>
      <c r="D66" s="67">
        <v>1811</v>
      </c>
      <c r="E66" s="67">
        <v>974</v>
      </c>
      <c r="F66" s="67">
        <v>238</v>
      </c>
      <c r="G66" s="67">
        <v>6111</v>
      </c>
      <c r="H66" s="67">
        <v>25867</v>
      </c>
      <c r="I66" s="67">
        <v>11875</v>
      </c>
      <c r="J66" s="67">
        <v>3422</v>
      </c>
      <c r="K66" s="67">
        <v>407.4</v>
      </c>
      <c r="L66" s="67">
        <v>1724.4666666666667</v>
      </c>
      <c r="M66" s="67">
        <v>791.66666666666663</v>
      </c>
      <c r="N66" s="67">
        <v>228.13333333333333</v>
      </c>
    </row>
    <row r="67" spans="1:14" x14ac:dyDescent="0.25">
      <c r="A67" s="46">
        <v>805</v>
      </c>
      <c r="B67" s="46" t="s">
        <v>78</v>
      </c>
      <c r="C67" s="67">
        <v>477</v>
      </c>
      <c r="D67" s="67">
        <v>127</v>
      </c>
      <c r="E67" s="67">
        <v>144</v>
      </c>
      <c r="F67" s="67">
        <v>340</v>
      </c>
      <c r="G67" s="67">
        <v>7155</v>
      </c>
      <c r="H67" s="67">
        <v>1905</v>
      </c>
      <c r="I67" s="67">
        <v>2146</v>
      </c>
      <c r="J67" s="67">
        <v>5100</v>
      </c>
      <c r="K67" s="67">
        <v>477</v>
      </c>
      <c r="L67" s="67">
        <v>127</v>
      </c>
      <c r="M67" s="67">
        <v>143.06666666666666</v>
      </c>
      <c r="N67" s="67">
        <v>340</v>
      </c>
    </row>
    <row r="68" spans="1:14" x14ac:dyDescent="0.25">
      <c r="A68" s="46">
        <v>806</v>
      </c>
      <c r="B68" s="46" t="s">
        <v>79</v>
      </c>
      <c r="C68" s="67">
        <v>818</v>
      </c>
      <c r="D68" s="67">
        <v>432</v>
      </c>
      <c r="E68" s="67">
        <v>371</v>
      </c>
      <c r="F68" s="67">
        <v>533</v>
      </c>
      <c r="G68" s="67">
        <v>12270</v>
      </c>
      <c r="H68" s="67">
        <v>6480</v>
      </c>
      <c r="I68" s="67">
        <v>5565</v>
      </c>
      <c r="J68" s="67">
        <v>7995</v>
      </c>
      <c r="K68" s="67">
        <v>818</v>
      </c>
      <c r="L68" s="67">
        <v>432</v>
      </c>
      <c r="M68" s="67">
        <v>371</v>
      </c>
      <c r="N68" s="67">
        <v>533</v>
      </c>
    </row>
    <row r="69" spans="1:14" x14ac:dyDescent="0.25">
      <c r="A69" s="46">
        <v>807</v>
      </c>
      <c r="B69" s="46" t="s">
        <v>80</v>
      </c>
      <c r="C69" s="67">
        <v>487</v>
      </c>
      <c r="D69" s="67">
        <v>161</v>
      </c>
      <c r="E69" s="67">
        <v>310</v>
      </c>
      <c r="F69" s="67">
        <v>366</v>
      </c>
      <c r="G69" s="67">
        <v>7305</v>
      </c>
      <c r="H69" s="67">
        <v>2415</v>
      </c>
      <c r="I69" s="67">
        <v>4650</v>
      </c>
      <c r="J69" s="67">
        <v>5490</v>
      </c>
      <c r="K69" s="67">
        <v>487</v>
      </c>
      <c r="L69" s="67">
        <v>161</v>
      </c>
      <c r="M69" s="67">
        <v>310</v>
      </c>
      <c r="N69" s="67">
        <v>366</v>
      </c>
    </row>
    <row r="70" spans="1:14" x14ac:dyDescent="0.25">
      <c r="A70" s="46">
        <v>808</v>
      </c>
      <c r="B70" s="46" t="s">
        <v>81</v>
      </c>
      <c r="C70" s="67">
        <v>738</v>
      </c>
      <c r="D70" s="67">
        <v>629</v>
      </c>
      <c r="E70" s="67">
        <v>534</v>
      </c>
      <c r="F70" s="67">
        <v>407</v>
      </c>
      <c r="G70" s="67">
        <v>11056</v>
      </c>
      <c r="H70" s="67">
        <v>9350</v>
      </c>
      <c r="I70" s="67">
        <v>7698.5</v>
      </c>
      <c r="J70" s="67">
        <v>6042</v>
      </c>
      <c r="K70" s="67">
        <v>737.06666666666672</v>
      </c>
      <c r="L70" s="67">
        <v>623.33333333333337</v>
      </c>
      <c r="M70" s="67">
        <v>513.23333333333335</v>
      </c>
      <c r="N70" s="67">
        <v>402.8</v>
      </c>
    </row>
    <row r="71" spans="1:14" x14ac:dyDescent="0.25">
      <c r="A71" s="46">
        <v>810</v>
      </c>
      <c r="B71" s="46" t="s">
        <v>202</v>
      </c>
      <c r="C71" s="67">
        <v>1121</v>
      </c>
      <c r="D71" s="67">
        <v>1329</v>
      </c>
      <c r="E71" s="67">
        <v>657</v>
      </c>
      <c r="F71" s="67">
        <v>1250</v>
      </c>
      <c r="G71" s="67">
        <v>16426</v>
      </c>
      <c r="H71" s="67">
        <v>19339</v>
      </c>
      <c r="I71" s="67">
        <v>9282</v>
      </c>
      <c r="J71" s="67">
        <v>18750</v>
      </c>
      <c r="K71" s="67">
        <v>1095.0666666666666</v>
      </c>
      <c r="L71" s="67">
        <v>1289.2666666666667</v>
      </c>
      <c r="M71" s="67">
        <v>618.79999999999995</v>
      </c>
      <c r="N71" s="67">
        <v>1250</v>
      </c>
    </row>
    <row r="72" spans="1:14" x14ac:dyDescent="0.25">
      <c r="A72" s="46">
        <v>811</v>
      </c>
      <c r="B72" s="46" t="s">
        <v>83</v>
      </c>
      <c r="C72" s="67">
        <v>667</v>
      </c>
      <c r="D72" s="67">
        <v>2085</v>
      </c>
      <c r="E72" s="67">
        <v>1360</v>
      </c>
      <c r="F72" s="67">
        <v>320</v>
      </c>
      <c r="G72" s="67">
        <v>9700</v>
      </c>
      <c r="H72" s="67">
        <v>30446</v>
      </c>
      <c r="I72" s="67">
        <v>18115</v>
      </c>
      <c r="J72" s="67">
        <v>4701</v>
      </c>
      <c r="K72" s="67">
        <v>646.66666666666663</v>
      </c>
      <c r="L72" s="67">
        <v>2029.7333333333333</v>
      </c>
      <c r="M72" s="67">
        <v>1207.6666666666667</v>
      </c>
      <c r="N72" s="67">
        <v>313.39999999999998</v>
      </c>
    </row>
    <row r="73" spans="1:14" x14ac:dyDescent="0.25">
      <c r="A73" s="46">
        <v>812</v>
      </c>
      <c r="B73" s="46" t="s">
        <v>84</v>
      </c>
      <c r="C73" s="67">
        <v>583</v>
      </c>
      <c r="D73" s="67">
        <v>984</v>
      </c>
      <c r="E73" s="67">
        <v>459</v>
      </c>
      <c r="F73" s="67">
        <v>205</v>
      </c>
      <c r="G73" s="67">
        <v>8639</v>
      </c>
      <c r="H73" s="67">
        <v>14378</v>
      </c>
      <c r="I73" s="67">
        <v>6304.5</v>
      </c>
      <c r="J73" s="67">
        <v>2969</v>
      </c>
      <c r="K73" s="67">
        <v>575.93333333333328</v>
      </c>
      <c r="L73" s="67">
        <v>958.5333333333333</v>
      </c>
      <c r="M73" s="67">
        <v>420.3</v>
      </c>
      <c r="N73" s="67">
        <v>197.93333333333334</v>
      </c>
    </row>
    <row r="74" spans="1:14" x14ac:dyDescent="0.25">
      <c r="A74" s="46">
        <v>813</v>
      </c>
      <c r="B74" s="46" t="s">
        <v>85</v>
      </c>
      <c r="C74" s="67">
        <v>471</v>
      </c>
      <c r="D74" s="67">
        <v>1020</v>
      </c>
      <c r="E74" s="67">
        <v>577</v>
      </c>
      <c r="F74" s="67">
        <v>407</v>
      </c>
      <c r="G74" s="67">
        <v>6764</v>
      </c>
      <c r="H74" s="67">
        <v>14809</v>
      </c>
      <c r="I74" s="67">
        <v>7361</v>
      </c>
      <c r="J74" s="67">
        <v>6020</v>
      </c>
      <c r="K74" s="67">
        <v>450.93333333333334</v>
      </c>
      <c r="L74" s="67">
        <v>987.26666666666665</v>
      </c>
      <c r="M74" s="67">
        <v>490.73333333333335</v>
      </c>
      <c r="N74" s="67">
        <v>401.33333333333331</v>
      </c>
    </row>
    <row r="75" spans="1:14" x14ac:dyDescent="0.25">
      <c r="A75" s="46">
        <v>815</v>
      </c>
      <c r="B75" s="46" t="s">
        <v>86</v>
      </c>
      <c r="C75" s="67">
        <v>1201</v>
      </c>
      <c r="D75" s="67">
        <v>4260</v>
      </c>
      <c r="E75" s="67">
        <v>2603</v>
      </c>
      <c r="F75" s="67">
        <v>651</v>
      </c>
      <c r="G75" s="67">
        <v>17494</v>
      </c>
      <c r="H75" s="67">
        <v>61670</v>
      </c>
      <c r="I75" s="67">
        <v>35463</v>
      </c>
      <c r="J75" s="67">
        <v>9631</v>
      </c>
      <c r="K75" s="67">
        <v>1166.2666666666667</v>
      </c>
      <c r="L75" s="67">
        <v>4111.333333333333</v>
      </c>
      <c r="M75" s="67">
        <v>2364.1999999999998</v>
      </c>
      <c r="N75" s="67">
        <v>642.06666666666672</v>
      </c>
    </row>
    <row r="76" spans="1:14" x14ac:dyDescent="0.25">
      <c r="A76" s="46">
        <v>816</v>
      </c>
      <c r="B76" s="46" t="s">
        <v>87</v>
      </c>
      <c r="C76" s="67">
        <v>371</v>
      </c>
      <c r="D76" s="67">
        <v>1320</v>
      </c>
      <c r="E76" s="67">
        <v>918</v>
      </c>
      <c r="F76" s="67">
        <v>233</v>
      </c>
      <c r="G76" s="67">
        <v>5314.25</v>
      </c>
      <c r="H76" s="67">
        <v>18800.03</v>
      </c>
      <c r="I76" s="67">
        <v>12294.91</v>
      </c>
      <c r="J76" s="67">
        <v>3450</v>
      </c>
      <c r="K76" s="67">
        <v>354.28333333333336</v>
      </c>
      <c r="L76" s="67">
        <v>1253.3353333333332</v>
      </c>
      <c r="M76" s="67">
        <v>819.66066666666666</v>
      </c>
      <c r="N76" s="67">
        <v>230</v>
      </c>
    </row>
    <row r="77" spans="1:14" x14ac:dyDescent="0.25">
      <c r="A77" s="46">
        <v>821</v>
      </c>
      <c r="B77" s="46" t="s">
        <v>88</v>
      </c>
      <c r="C77" s="67">
        <v>872</v>
      </c>
      <c r="D77" s="67">
        <v>2101</v>
      </c>
      <c r="E77" s="67">
        <v>526</v>
      </c>
      <c r="F77" s="67">
        <v>478</v>
      </c>
      <c r="G77" s="67">
        <v>12823</v>
      </c>
      <c r="H77" s="67">
        <v>31321</v>
      </c>
      <c r="I77" s="67">
        <v>7754</v>
      </c>
      <c r="J77" s="67">
        <v>7136</v>
      </c>
      <c r="K77" s="67">
        <v>854.86666666666667</v>
      </c>
      <c r="L77" s="67">
        <v>2088.0666666666666</v>
      </c>
      <c r="M77" s="67">
        <v>516.93333333333328</v>
      </c>
      <c r="N77" s="67">
        <v>475.73333333333335</v>
      </c>
    </row>
    <row r="78" spans="1:14" x14ac:dyDescent="0.25">
      <c r="A78" s="46">
        <v>822</v>
      </c>
      <c r="B78" s="46" t="s">
        <v>218</v>
      </c>
      <c r="C78" s="67">
        <v>408</v>
      </c>
      <c r="D78" s="67">
        <v>1317</v>
      </c>
      <c r="E78" s="67">
        <v>634</v>
      </c>
      <c r="F78" s="67">
        <v>364</v>
      </c>
      <c r="G78" s="67">
        <v>5864</v>
      </c>
      <c r="H78" s="67">
        <v>19286.05</v>
      </c>
      <c r="I78" s="67">
        <v>7916.36</v>
      </c>
      <c r="J78" s="67">
        <v>5377.14</v>
      </c>
      <c r="K78" s="67">
        <v>390.93333333333334</v>
      </c>
      <c r="L78" s="67">
        <v>1285.7366666666667</v>
      </c>
      <c r="M78" s="67">
        <v>527.75733333333335</v>
      </c>
      <c r="N78" s="67">
        <v>358.476</v>
      </c>
    </row>
    <row r="79" spans="1:14" x14ac:dyDescent="0.25">
      <c r="A79" s="46">
        <v>823</v>
      </c>
      <c r="B79" s="46" t="s">
        <v>90</v>
      </c>
      <c r="C79" s="67">
        <v>514</v>
      </c>
      <c r="D79" s="67">
        <v>1744</v>
      </c>
      <c r="E79" s="67">
        <v>1112</v>
      </c>
      <c r="F79" s="67">
        <v>403</v>
      </c>
      <c r="G79" s="67">
        <v>7204.93</v>
      </c>
      <c r="H79" s="67">
        <v>24852.17</v>
      </c>
      <c r="I79" s="67">
        <v>14160.03</v>
      </c>
      <c r="J79" s="67">
        <v>5894</v>
      </c>
      <c r="K79" s="67">
        <v>480.32866666666666</v>
      </c>
      <c r="L79" s="67">
        <v>1656.8113333333333</v>
      </c>
      <c r="M79" s="67">
        <v>944.00200000000007</v>
      </c>
      <c r="N79" s="67">
        <v>392.93333333333334</v>
      </c>
    </row>
    <row r="80" spans="1:14" x14ac:dyDescent="0.25">
      <c r="A80" s="46">
        <v>825</v>
      </c>
      <c r="B80" s="46" t="s">
        <v>91</v>
      </c>
      <c r="C80" s="67">
        <v>924</v>
      </c>
      <c r="D80" s="67">
        <v>4550</v>
      </c>
      <c r="E80" s="67">
        <v>2114</v>
      </c>
      <c r="F80" s="67">
        <v>405</v>
      </c>
      <c r="G80" s="67">
        <v>13118</v>
      </c>
      <c r="H80" s="67">
        <v>66038</v>
      </c>
      <c r="I80" s="67">
        <v>27146</v>
      </c>
      <c r="J80" s="67">
        <v>5932</v>
      </c>
      <c r="K80" s="67">
        <v>874.5333333333333</v>
      </c>
      <c r="L80" s="67">
        <v>4402.5333333333338</v>
      </c>
      <c r="M80" s="67">
        <v>1809.7333333333333</v>
      </c>
      <c r="N80" s="67">
        <v>395.46666666666664</v>
      </c>
    </row>
    <row r="81" spans="1:14" x14ac:dyDescent="0.25">
      <c r="A81" s="46">
        <v>826</v>
      </c>
      <c r="B81" s="46" t="s">
        <v>92</v>
      </c>
      <c r="C81" s="67">
        <v>862</v>
      </c>
      <c r="D81" s="67">
        <v>2663</v>
      </c>
      <c r="E81" s="67">
        <v>1045</v>
      </c>
      <c r="F81" s="67">
        <v>553</v>
      </c>
      <c r="G81" s="67">
        <v>12708</v>
      </c>
      <c r="H81" s="67">
        <v>39131</v>
      </c>
      <c r="I81" s="67">
        <v>14217</v>
      </c>
      <c r="J81" s="67">
        <v>8138</v>
      </c>
      <c r="K81" s="67">
        <v>847.2</v>
      </c>
      <c r="L81" s="67">
        <v>2608.7333333333331</v>
      </c>
      <c r="M81" s="67">
        <v>947.8</v>
      </c>
      <c r="N81" s="67">
        <v>542.5333333333333</v>
      </c>
    </row>
    <row r="82" spans="1:14" x14ac:dyDescent="0.25">
      <c r="A82" s="46">
        <v>926</v>
      </c>
      <c r="B82" s="46" t="s">
        <v>146</v>
      </c>
      <c r="C82" s="67">
        <v>1705</v>
      </c>
      <c r="D82" s="67">
        <v>6522</v>
      </c>
      <c r="E82" s="67">
        <v>2867</v>
      </c>
      <c r="F82" s="67">
        <v>1489</v>
      </c>
      <c r="G82" s="67">
        <v>23880</v>
      </c>
      <c r="H82" s="67">
        <v>94035</v>
      </c>
      <c r="I82" s="67">
        <v>34765</v>
      </c>
      <c r="J82" s="67">
        <v>21808</v>
      </c>
      <c r="K82" s="67">
        <v>1592</v>
      </c>
      <c r="L82" s="67">
        <v>6269</v>
      </c>
      <c r="M82" s="67">
        <v>2317.6666666666665</v>
      </c>
      <c r="N82" s="67">
        <v>1453.8666666666666</v>
      </c>
    </row>
    <row r="83" spans="1:14" x14ac:dyDescent="0.25">
      <c r="A83" s="46">
        <v>830</v>
      </c>
      <c r="B83" s="46" t="s">
        <v>93</v>
      </c>
      <c r="C83" s="67">
        <v>1575</v>
      </c>
      <c r="D83" s="67">
        <v>4596</v>
      </c>
      <c r="E83" s="67">
        <v>2866</v>
      </c>
      <c r="F83" s="67">
        <v>892</v>
      </c>
      <c r="G83" s="67">
        <v>22727</v>
      </c>
      <c r="H83" s="67">
        <v>65981</v>
      </c>
      <c r="I83" s="67">
        <v>37007</v>
      </c>
      <c r="J83" s="67">
        <v>13269.75</v>
      </c>
      <c r="K83" s="67">
        <v>1515.1333333333334</v>
      </c>
      <c r="L83" s="67">
        <v>4398.7333333333336</v>
      </c>
      <c r="M83" s="67">
        <v>2467.1333333333332</v>
      </c>
      <c r="N83" s="67">
        <v>884.65</v>
      </c>
    </row>
    <row r="84" spans="1:14" x14ac:dyDescent="0.25">
      <c r="A84" s="46">
        <v>831</v>
      </c>
      <c r="B84" s="46" t="s">
        <v>94</v>
      </c>
      <c r="C84" s="67">
        <v>916</v>
      </c>
      <c r="D84" s="67">
        <v>1512</v>
      </c>
      <c r="E84" s="67">
        <v>797</v>
      </c>
      <c r="F84" s="67">
        <v>675</v>
      </c>
      <c r="G84" s="67">
        <v>13572</v>
      </c>
      <c r="H84" s="67">
        <v>22216</v>
      </c>
      <c r="I84" s="67">
        <v>10916</v>
      </c>
      <c r="J84" s="67">
        <v>10074</v>
      </c>
      <c r="K84" s="67">
        <v>904.8</v>
      </c>
      <c r="L84" s="67">
        <v>1481.0666666666666</v>
      </c>
      <c r="M84" s="67">
        <v>727.73333333333335</v>
      </c>
      <c r="N84" s="67">
        <v>671.6</v>
      </c>
    </row>
    <row r="85" spans="1:14" x14ac:dyDescent="0.25">
      <c r="A85" s="46">
        <v>838</v>
      </c>
      <c r="B85" s="46" t="s">
        <v>95</v>
      </c>
      <c r="C85" s="67">
        <v>645</v>
      </c>
      <c r="D85" s="67">
        <v>2867</v>
      </c>
      <c r="E85" s="67">
        <v>1391</v>
      </c>
      <c r="F85" s="67">
        <v>309</v>
      </c>
      <c r="G85" s="67">
        <v>8824.68</v>
      </c>
      <c r="H85" s="67">
        <v>39942.75</v>
      </c>
      <c r="I85" s="67">
        <v>15262.78</v>
      </c>
      <c r="J85" s="67">
        <v>4466.25</v>
      </c>
      <c r="K85" s="67">
        <v>588.31200000000001</v>
      </c>
      <c r="L85" s="67">
        <v>2662.85</v>
      </c>
      <c r="M85" s="67">
        <v>1017.5186666666667</v>
      </c>
      <c r="N85" s="67">
        <v>297.75</v>
      </c>
    </row>
    <row r="86" spans="1:14" x14ac:dyDescent="0.25">
      <c r="A86" s="46">
        <v>839</v>
      </c>
      <c r="B86" s="46" t="s">
        <v>201</v>
      </c>
      <c r="C86" s="67">
        <v>905</v>
      </c>
      <c r="D86" s="67">
        <v>3446</v>
      </c>
      <c r="E86" s="67">
        <v>1842</v>
      </c>
      <c r="F86" s="67">
        <v>329</v>
      </c>
      <c r="G86" s="67">
        <v>12927</v>
      </c>
      <c r="H86" s="67">
        <v>49078</v>
      </c>
      <c r="I86" s="67">
        <v>23681</v>
      </c>
      <c r="J86" s="67">
        <v>4828</v>
      </c>
      <c r="K86" s="67">
        <v>861.8</v>
      </c>
      <c r="L86" s="67">
        <v>3271.8666666666668</v>
      </c>
      <c r="M86" s="67">
        <v>1578.7333333333333</v>
      </c>
      <c r="N86" s="67">
        <v>321.86666666666667</v>
      </c>
    </row>
    <row r="87" spans="1:14" x14ac:dyDescent="0.25">
      <c r="A87" s="46">
        <v>840</v>
      </c>
      <c r="B87" s="46" t="s">
        <v>97</v>
      </c>
      <c r="C87" s="67">
        <v>1820</v>
      </c>
      <c r="D87" s="67">
        <v>2590</v>
      </c>
      <c r="E87" s="67">
        <v>1619</v>
      </c>
      <c r="F87" s="67">
        <v>1119</v>
      </c>
      <c r="G87" s="67">
        <v>27174.36</v>
      </c>
      <c r="H87" s="67">
        <v>38448.089999999997</v>
      </c>
      <c r="I87" s="67">
        <v>23379</v>
      </c>
      <c r="J87" s="67">
        <v>8089</v>
      </c>
      <c r="K87" s="67">
        <v>1811.624</v>
      </c>
      <c r="L87" s="67">
        <v>2563.2059999999997</v>
      </c>
      <c r="M87" s="67">
        <v>1558.6</v>
      </c>
      <c r="N87" s="67">
        <v>539.26666666666665</v>
      </c>
    </row>
    <row r="88" spans="1:14" x14ac:dyDescent="0.25">
      <c r="A88" s="46">
        <v>841</v>
      </c>
      <c r="B88" s="46" t="s">
        <v>98</v>
      </c>
      <c r="C88" s="67">
        <v>352</v>
      </c>
      <c r="D88" s="67">
        <v>620</v>
      </c>
      <c r="E88" s="67">
        <v>403</v>
      </c>
      <c r="F88" s="67">
        <v>248</v>
      </c>
      <c r="G88" s="67">
        <v>5251.5</v>
      </c>
      <c r="H88" s="67">
        <v>9272</v>
      </c>
      <c r="I88" s="67">
        <v>5660</v>
      </c>
      <c r="J88" s="67">
        <v>3709</v>
      </c>
      <c r="K88" s="67">
        <v>350.1</v>
      </c>
      <c r="L88" s="67">
        <v>618.13333333333333</v>
      </c>
      <c r="M88" s="67">
        <v>377.33333333333331</v>
      </c>
      <c r="N88" s="67">
        <v>247.26666666666668</v>
      </c>
    </row>
    <row r="89" spans="1:14" x14ac:dyDescent="0.25">
      <c r="A89" s="46">
        <v>845</v>
      </c>
      <c r="B89" s="46" t="s">
        <v>99</v>
      </c>
      <c r="C89" s="67">
        <v>1320</v>
      </c>
      <c r="D89" s="67">
        <v>4323</v>
      </c>
      <c r="E89" s="67">
        <v>1836</v>
      </c>
      <c r="F89" s="67">
        <v>719</v>
      </c>
      <c r="G89" s="67">
        <v>18895</v>
      </c>
      <c r="H89" s="67">
        <v>62808</v>
      </c>
      <c r="I89" s="67">
        <v>22871</v>
      </c>
      <c r="J89" s="67">
        <v>10588</v>
      </c>
      <c r="K89" s="67">
        <v>1259.6666666666667</v>
      </c>
      <c r="L89" s="67">
        <v>4187.2</v>
      </c>
      <c r="M89" s="67">
        <v>1524.7333333333333</v>
      </c>
      <c r="N89" s="67">
        <v>705.86666666666667</v>
      </c>
    </row>
    <row r="90" spans="1:14" x14ac:dyDescent="0.25">
      <c r="A90" s="46">
        <v>846</v>
      </c>
      <c r="B90" s="46" t="s">
        <v>100</v>
      </c>
      <c r="C90" s="67">
        <v>563</v>
      </c>
      <c r="D90" s="67">
        <v>2221</v>
      </c>
      <c r="E90" s="67">
        <v>1073</v>
      </c>
      <c r="F90" s="67">
        <v>413</v>
      </c>
      <c r="G90" s="67">
        <v>8445</v>
      </c>
      <c r="H90" s="67">
        <v>33061</v>
      </c>
      <c r="I90" s="67">
        <v>13847</v>
      </c>
      <c r="J90" s="67">
        <v>6195</v>
      </c>
      <c r="K90" s="67">
        <v>563</v>
      </c>
      <c r="L90" s="67">
        <v>2204.0666666666666</v>
      </c>
      <c r="M90" s="67">
        <v>923.13333333333333</v>
      </c>
      <c r="N90" s="67">
        <v>413</v>
      </c>
    </row>
    <row r="91" spans="1:14" x14ac:dyDescent="0.25">
      <c r="A91" s="46">
        <v>851</v>
      </c>
      <c r="B91" s="46" t="s">
        <v>102</v>
      </c>
      <c r="C91" s="67">
        <v>576</v>
      </c>
      <c r="D91" s="67">
        <v>1896</v>
      </c>
      <c r="E91" s="67">
        <v>928</v>
      </c>
      <c r="F91" s="67">
        <v>408</v>
      </c>
      <c r="G91" s="67">
        <v>8425</v>
      </c>
      <c r="H91" s="67">
        <v>28032</v>
      </c>
      <c r="I91" s="67">
        <v>12942</v>
      </c>
      <c r="J91" s="67">
        <v>6085</v>
      </c>
      <c r="K91" s="67">
        <v>561.66666666666663</v>
      </c>
      <c r="L91" s="67">
        <v>1868.8</v>
      </c>
      <c r="M91" s="67">
        <v>862.8</v>
      </c>
      <c r="N91" s="67">
        <v>405.66666666666669</v>
      </c>
    </row>
    <row r="92" spans="1:14" x14ac:dyDescent="0.25">
      <c r="A92" s="46">
        <v>852</v>
      </c>
      <c r="B92" s="46" t="s">
        <v>103</v>
      </c>
      <c r="C92" s="67">
        <v>739</v>
      </c>
      <c r="D92" s="67">
        <v>2191</v>
      </c>
      <c r="E92" s="67">
        <v>910</v>
      </c>
      <c r="F92" s="67">
        <v>648</v>
      </c>
      <c r="G92" s="67">
        <v>10271</v>
      </c>
      <c r="H92" s="67">
        <v>30092</v>
      </c>
      <c r="I92" s="67">
        <v>10928</v>
      </c>
      <c r="J92" s="67">
        <v>9049</v>
      </c>
      <c r="K92" s="67">
        <v>684.73333333333335</v>
      </c>
      <c r="L92" s="67">
        <v>2006.1333333333334</v>
      </c>
      <c r="M92" s="67">
        <v>728.5333333333333</v>
      </c>
      <c r="N92" s="67">
        <v>603.26666666666665</v>
      </c>
    </row>
    <row r="93" spans="1:14" x14ac:dyDescent="0.25">
      <c r="A93" s="46">
        <v>855</v>
      </c>
      <c r="B93" s="46" t="s">
        <v>104</v>
      </c>
      <c r="C93" s="67">
        <v>1266</v>
      </c>
      <c r="D93" s="67">
        <v>7366</v>
      </c>
      <c r="E93" s="67">
        <v>3990</v>
      </c>
      <c r="F93" s="67">
        <v>863</v>
      </c>
      <c r="G93" s="67">
        <v>17395</v>
      </c>
      <c r="H93" s="67">
        <v>107122.78</v>
      </c>
      <c r="I93" s="67">
        <v>42283.05</v>
      </c>
      <c r="J93" s="67">
        <v>12478.78</v>
      </c>
      <c r="K93" s="67">
        <v>1159.6666666666667</v>
      </c>
      <c r="L93" s="67">
        <v>7141.5186666666668</v>
      </c>
      <c r="M93" s="67">
        <v>2818.8700000000003</v>
      </c>
      <c r="N93" s="67">
        <v>831.9186666666667</v>
      </c>
    </row>
    <row r="94" spans="1:14" x14ac:dyDescent="0.25">
      <c r="A94" s="46">
        <v>856</v>
      </c>
      <c r="B94" s="46" t="s">
        <v>105</v>
      </c>
      <c r="C94" s="67">
        <v>1285</v>
      </c>
      <c r="D94" s="67">
        <v>2407</v>
      </c>
      <c r="E94" s="67">
        <v>876</v>
      </c>
      <c r="F94" s="67">
        <v>993</v>
      </c>
      <c r="G94" s="67">
        <v>19258.740000000002</v>
      </c>
      <c r="H94" s="67">
        <v>35650.94</v>
      </c>
      <c r="I94" s="67">
        <v>12497</v>
      </c>
      <c r="J94" s="67">
        <v>14587.68</v>
      </c>
      <c r="K94" s="67">
        <v>1283.9160000000002</v>
      </c>
      <c r="L94" s="67">
        <v>2376.7293333333337</v>
      </c>
      <c r="M94" s="67">
        <v>833.13333333333333</v>
      </c>
      <c r="N94" s="67">
        <v>972.51200000000006</v>
      </c>
    </row>
    <row r="95" spans="1:14" x14ac:dyDescent="0.25">
      <c r="A95" s="46">
        <v>857</v>
      </c>
      <c r="B95" s="46" t="s">
        <v>106</v>
      </c>
      <c r="C95" s="67">
        <v>39</v>
      </c>
      <c r="D95" s="67">
        <v>286</v>
      </c>
      <c r="E95" s="67">
        <v>150</v>
      </c>
      <c r="F95" s="67">
        <v>12</v>
      </c>
      <c r="G95" s="67">
        <v>566.5</v>
      </c>
      <c r="H95" s="67">
        <v>4193</v>
      </c>
      <c r="I95" s="67">
        <v>2032.55</v>
      </c>
      <c r="J95" s="67">
        <v>176.25</v>
      </c>
      <c r="K95" s="67">
        <v>37.766666666666666</v>
      </c>
      <c r="L95" s="67">
        <v>279.53333333333336</v>
      </c>
      <c r="M95" s="67">
        <v>135.50333333333333</v>
      </c>
      <c r="N95" s="67">
        <v>11.75</v>
      </c>
    </row>
    <row r="96" spans="1:14" x14ac:dyDescent="0.25">
      <c r="A96" s="46">
        <v>860</v>
      </c>
      <c r="B96" s="46" t="s">
        <v>107</v>
      </c>
      <c r="C96" s="67">
        <v>2093</v>
      </c>
      <c r="D96" s="67">
        <v>8541</v>
      </c>
      <c r="E96" s="67">
        <v>4704</v>
      </c>
      <c r="F96" s="67">
        <v>1049</v>
      </c>
      <c r="G96" s="67">
        <v>30531.21</v>
      </c>
      <c r="H96" s="67">
        <v>123883.41</v>
      </c>
      <c r="I96" s="67">
        <v>62791.67</v>
      </c>
      <c r="J96" s="67">
        <v>15568.96</v>
      </c>
      <c r="K96" s="67">
        <v>2035.414</v>
      </c>
      <c r="L96" s="67">
        <v>8258.8940000000002</v>
      </c>
      <c r="M96" s="67">
        <v>4186.1113333333333</v>
      </c>
      <c r="N96" s="67">
        <v>1037.9306666666666</v>
      </c>
    </row>
    <row r="97" spans="1:14" x14ac:dyDescent="0.25">
      <c r="A97" s="46">
        <v>861</v>
      </c>
      <c r="B97" s="46" t="s">
        <v>108</v>
      </c>
      <c r="C97" s="67">
        <v>1040</v>
      </c>
      <c r="D97" s="67">
        <v>696</v>
      </c>
      <c r="E97" s="67">
        <v>323</v>
      </c>
      <c r="F97" s="67">
        <v>1298</v>
      </c>
      <c r="G97" s="67">
        <v>15066</v>
      </c>
      <c r="H97" s="67">
        <v>10313</v>
      </c>
      <c r="I97" s="67">
        <v>4750</v>
      </c>
      <c r="J97" s="67">
        <v>18322</v>
      </c>
      <c r="K97" s="67">
        <v>1004.4</v>
      </c>
      <c r="L97" s="67">
        <v>687.5333333333333</v>
      </c>
      <c r="M97" s="67">
        <v>316.66666666666669</v>
      </c>
      <c r="N97" s="67">
        <v>1221.4666666666667</v>
      </c>
    </row>
    <row r="98" spans="1:14" x14ac:dyDescent="0.25">
      <c r="A98" s="46">
        <v>865</v>
      </c>
      <c r="B98" s="46" t="s">
        <v>109</v>
      </c>
      <c r="C98" s="67">
        <v>932</v>
      </c>
      <c r="D98" s="67">
        <v>5437</v>
      </c>
      <c r="E98" s="67">
        <v>5699</v>
      </c>
      <c r="F98" s="67">
        <v>390</v>
      </c>
      <c r="G98" s="67">
        <v>13271</v>
      </c>
      <c r="H98" s="67">
        <v>79253</v>
      </c>
      <c r="I98" s="67">
        <v>36967</v>
      </c>
      <c r="J98" s="67">
        <v>5535.75</v>
      </c>
      <c r="K98" s="67">
        <v>884.73333333333335</v>
      </c>
      <c r="L98" s="67">
        <v>5283.5333333333338</v>
      </c>
      <c r="M98" s="67">
        <v>2464.4666666666667</v>
      </c>
      <c r="N98" s="67">
        <v>369.05</v>
      </c>
    </row>
    <row r="99" spans="1:14" x14ac:dyDescent="0.25">
      <c r="A99" s="46">
        <v>867</v>
      </c>
      <c r="B99" s="46" t="s">
        <v>111</v>
      </c>
      <c r="C99" s="67">
        <v>141</v>
      </c>
      <c r="D99" s="67">
        <v>839</v>
      </c>
      <c r="E99" s="67">
        <v>378</v>
      </c>
      <c r="F99" s="67">
        <v>139</v>
      </c>
      <c r="G99" s="67">
        <v>2054.3200000000002</v>
      </c>
      <c r="H99" s="67">
        <v>12390.95</v>
      </c>
      <c r="I99" s="67">
        <v>5030.59</v>
      </c>
      <c r="J99" s="67">
        <v>1896.76</v>
      </c>
      <c r="K99" s="67">
        <v>136.95466666666667</v>
      </c>
      <c r="L99" s="67">
        <v>826.06333333333339</v>
      </c>
      <c r="M99" s="67">
        <v>335.3726666666667</v>
      </c>
      <c r="N99" s="67">
        <v>126.45066666666666</v>
      </c>
    </row>
    <row r="100" spans="1:14" x14ac:dyDescent="0.25">
      <c r="A100" s="46">
        <v>868</v>
      </c>
      <c r="B100" s="46" t="s">
        <v>232</v>
      </c>
      <c r="C100" s="67">
        <v>0</v>
      </c>
      <c r="D100" s="67">
        <v>0</v>
      </c>
      <c r="E100" s="67">
        <v>0</v>
      </c>
      <c r="F100" s="67">
        <v>0</v>
      </c>
      <c r="G100" s="67">
        <v>0</v>
      </c>
      <c r="H100" s="67">
        <v>0</v>
      </c>
      <c r="I100" s="67">
        <v>0</v>
      </c>
      <c r="J100" s="67">
        <v>0</v>
      </c>
      <c r="K100" s="67">
        <v>0</v>
      </c>
      <c r="L100" s="67">
        <v>0</v>
      </c>
      <c r="M100" s="67">
        <v>0</v>
      </c>
      <c r="N100" s="67">
        <v>0</v>
      </c>
    </row>
    <row r="101" spans="1:14" x14ac:dyDescent="0.25">
      <c r="A101" s="46">
        <v>869</v>
      </c>
      <c r="B101" s="46" t="s">
        <v>113</v>
      </c>
      <c r="C101" s="67">
        <v>246</v>
      </c>
      <c r="D101" s="67">
        <v>1224</v>
      </c>
      <c r="E101" s="67">
        <v>649</v>
      </c>
      <c r="F101" s="67">
        <v>185</v>
      </c>
      <c r="G101" s="67">
        <v>3549</v>
      </c>
      <c r="H101" s="67">
        <v>17861.05</v>
      </c>
      <c r="I101" s="67">
        <v>8211</v>
      </c>
      <c r="J101" s="67">
        <v>2734.75</v>
      </c>
      <c r="K101" s="67">
        <v>236.6</v>
      </c>
      <c r="L101" s="67">
        <v>1190.7366666666667</v>
      </c>
      <c r="M101" s="67">
        <v>547.4</v>
      </c>
      <c r="N101" s="67">
        <v>182.31666666666666</v>
      </c>
    </row>
    <row r="102" spans="1:14" x14ac:dyDescent="0.25">
      <c r="A102" s="46">
        <v>870</v>
      </c>
      <c r="B102" s="46" t="s">
        <v>114</v>
      </c>
      <c r="C102" s="67">
        <v>420</v>
      </c>
      <c r="D102" s="67">
        <v>1101</v>
      </c>
      <c r="E102" s="67">
        <v>513</v>
      </c>
      <c r="F102" s="67">
        <v>290</v>
      </c>
      <c r="G102" s="67">
        <v>6193.45</v>
      </c>
      <c r="H102" s="67">
        <v>16267.75</v>
      </c>
      <c r="I102" s="67">
        <v>6952.17</v>
      </c>
      <c r="J102" s="67">
        <v>4318.5</v>
      </c>
      <c r="K102" s="67">
        <v>412.89666666666665</v>
      </c>
      <c r="L102" s="67">
        <v>1084.5166666666667</v>
      </c>
      <c r="M102" s="67">
        <v>463.47800000000001</v>
      </c>
      <c r="N102" s="67">
        <v>287.89999999999998</v>
      </c>
    </row>
    <row r="103" spans="1:14" x14ac:dyDescent="0.25">
      <c r="A103" s="46">
        <v>871</v>
      </c>
      <c r="B103" s="46" t="s">
        <v>115</v>
      </c>
      <c r="C103" s="67">
        <v>408</v>
      </c>
      <c r="D103" s="67">
        <v>915</v>
      </c>
      <c r="E103" s="67">
        <v>376</v>
      </c>
      <c r="F103" s="67">
        <v>371</v>
      </c>
      <c r="G103" s="67">
        <v>5619</v>
      </c>
      <c r="H103" s="67">
        <v>12971</v>
      </c>
      <c r="I103" s="67">
        <v>5269</v>
      </c>
      <c r="J103" s="67">
        <v>5253</v>
      </c>
      <c r="K103" s="67">
        <v>374.6</v>
      </c>
      <c r="L103" s="67">
        <v>864.73333333333335</v>
      </c>
      <c r="M103" s="67">
        <v>351.26666666666665</v>
      </c>
      <c r="N103" s="67">
        <v>350.2</v>
      </c>
    </row>
    <row r="104" spans="1:14" x14ac:dyDescent="0.25">
      <c r="A104" s="46">
        <v>873</v>
      </c>
      <c r="B104" s="46" t="s">
        <v>117</v>
      </c>
      <c r="C104" s="67">
        <v>954</v>
      </c>
      <c r="D104" s="67">
        <v>7869</v>
      </c>
      <c r="E104" s="67">
        <v>3116</v>
      </c>
      <c r="F104" s="67">
        <v>1008</v>
      </c>
      <c r="G104" s="67">
        <v>14130</v>
      </c>
      <c r="H104" s="67">
        <v>114105</v>
      </c>
      <c r="I104" s="67">
        <v>40210</v>
      </c>
      <c r="J104" s="67">
        <v>13980</v>
      </c>
      <c r="K104" s="67">
        <v>942</v>
      </c>
      <c r="L104" s="67">
        <v>7607</v>
      </c>
      <c r="M104" s="67">
        <v>2680.6666666666665</v>
      </c>
      <c r="N104" s="67">
        <v>932</v>
      </c>
    </row>
    <row r="105" spans="1:14" x14ac:dyDescent="0.25">
      <c r="A105" s="46">
        <v>874</v>
      </c>
      <c r="B105" s="46" t="s">
        <v>118</v>
      </c>
      <c r="C105" s="67">
        <v>752</v>
      </c>
      <c r="D105" s="67">
        <v>2445</v>
      </c>
      <c r="E105" s="67">
        <v>1000</v>
      </c>
      <c r="F105" s="67">
        <v>402</v>
      </c>
      <c r="G105" s="67">
        <v>11046</v>
      </c>
      <c r="H105" s="67">
        <v>36120</v>
      </c>
      <c r="I105" s="67">
        <v>14184.164999999775</v>
      </c>
      <c r="J105" s="67">
        <v>5957</v>
      </c>
      <c r="K105" s="67">
        <v>736.4</v>
      </c>
      <c r="L105" s="67">
        <v>2408</v>
      </c>
      <c r="M105" s="67">
        <v>945.61099999998498</v>
      </c>
      <c r="N105" s="67">
        <v>397.13333333333333</v>
      </c>
    </row>
    <row r="106" spans="1:14" x14ac:dyDescent="0.25">
      <c r="A106" s="46">
        <v>876</v>
      </c>
      <c r="B106" s="46" t="s">
        <v>119</v>
      </c>
      <c r="C106" s="67">
        <v>615</v>
      </c>
      <c r="D106" s="67">
        <v>1531</v>
      </c>
      <c r="E106" s="67">
        <v>670</v>
      </c>
      <c r="F106" s="67">
        <v>354</v>
      </c>
      <c r="G106" s="67">
        <v>8210.5400000000009</v>
      </c>
      <c r="H106" s="67">
        <v>21459.84</v>
      </c>
      <c r="I106" s="67">
        <v>10035.67</v>
      </c>
      <c r="J106" s="67">
        <v>5198.29</v>
      </c>
      <c r="K106" s="67">
        <v>547.36933333333343</v>
      </c>
      <c r="L106" s="67">
        <v>1430.6559999999999</v>
      </c>
      <c r="M106" s="67">
        <v>669.04466666666667</v>
      </c>
      <c r="N106" s="67">
        <v>346.55266666666665</v>
      </c>
    </row>
    <row r="107" spans="1:14" x14ac:dyDescent="0.25">
      <c r="A107" s="46">
        <v>877</v>
      </c>
      <c r="B107" s="46" t="s">
        <v>120</v>
      </c>
      <c r="C107" s="67">
        <v>524</v>
      </c>
      <c r="D107" s="67">
        <v>1835</v>
      </c>
      <c r="E107" s="67">
        <v>1178</v>
      </c>
      <c r="F107" s="67">
        <v>214</v>
      </c>
      <c r="G107" s="67">
        <v>7718.87</v>
      </c>
      <c r="H107" s="67">
        <v>25754.23</v>
      </c>
      <c r="I107" s="67">
        <v>15738.86</v>
      </c>
      <c r="J107" s="67">
        <v>3210</v>
      </c>
      <c r="K107" s="67">
        <v>514.5913333333333</v>
      </c>
      <c r="L107" s="67">
        <v>1716.9486666666667</v>
      </c>
      <c r="M107" s="67">
        <v>1049.2573333333335</v>
      </c>
      <c r="N107" s="67">
        <v>214</v>
      </c>
    </row>
    <row r="108" spans="1:14" x14ac:dyDescent="0.25">
      <c r="A108" s="46">
        <v>879</v>
      </c>
      <c r="B108" s="46" t="s">
        <v>122</v>
      </c>
      <c r="C108" s="67">
        <v>723</v>
      </c>
      <c r="D108" s="67">
        <v>1940</v>
      </c>
      <c r="E108" s="67">
        <v>936</v>
      </c>
      <c r="F108" s="67">
        <v>464</v>
      </c>
      <c r="G108" s="67">
        <v>10635.88</v>
      </c>
      <c r="H108" s="67">
        <v>28816.5</v>
      </c>
      <c r="I108" s="67">
        <v>12774.38</v>
      </c>
      <c r="J108" s="67">
        <v>6919</v>
      </c>
      <c r="K108" s="67">
        <v>709.05866666666657</v>
      </c>
      <c r="L108" s="67">
        <v>1921.1</v>
      </c>
      <c r="M108" s="67">
        <v>851.62533333333329</v>
      </c>
      <c r="N108" s="67">
        <v>461.26666666666665</v>
      </c>
    </row>
    <row r="109" spans="1:14" x14ac:dyDescent="0.25">
      <c r="A109" s="46">
        <v>880</v>
      </c>
      <c r="B109" s="46" t="s">
        <v>123</v>
      </c>
      <c r="C109" s="67">
        <v>387</v>
      </c>
      <c r="D109" s="67">
        <v>752</v>
      </c>
      <c r="E109" s="67">
        <v>439</v>
      </c>
      <c r="F109" s="67">
        <v>168</v>
      </c>
      <c r="G109" s="67">
        <v>5533.3</v>
      </c>
      <c r="H109" s="67">
        <v>10603.86</v>
      </c>
      <c r="I109" s="67">
        <v>5798.01</v>
      </c>
      <c r="J109" s="67">
        <v>2499.8000000000002</v>
      </c>
      <c r="K109" s="67">
        <v>368.88666666666666</v>
      </c>
      <c r="L109" s="67">
        <v>706.92400000000009</v>
      </c>
      <c r="M109" s="67">
        <v>386.53399999999999</v>
      </c>
      <c r="N109" s="67">
        <v>166.65333333333334</v>
      </c>
    </row>
    <row r="110" spans="1:14" x14ac:dyDescent="0.25">
      <c r="A110" s="46">
        <v>882</v>
      </c>
      <c r="B110" s="46" t="s">
        <v>125</v>
      </c>
      <c r="C110" s="67">
        <v>478</v>
      </c>
      <c r="D110" s="67">
        <v>1448</v>
      </c>
      <c r="E110" s="67">
        <v>593</v>
      </c>
      <c r="F110" s="67">
        <v>451</v>
      </c>
      <c r="G110" s="67">
        <v>6936</v>
      </c>
      <c r="H110" s="67">
        <v>21076</v>
      </c>
      <c r="I110" s="67">
        <v>7625</v>
      </c>
      <c r="J110" s="67">
        <v>6657</v>
      </c>
      <c r="K110" s="67">
        <v>462.4</v>
      </c>
      <c r="L110" s="67">
        <v>1405.0666666666666</v>
      </c>
      <c r="M110" s="67">
        <v>508.33333333333331</v>
      </c>
      <c r="N110" s="67">
        <v>443.8</v>
      </c>
    </row>
    <row r="111" spans="1:14" x14ac:dyDescent="0.25">
      <c r="A111" s="46">
        <v>883</v>
      </c>
      <c r="B111" s="46" t="s">
        <v>126</v>
      </c>
      <c r="C111" s="67">
        <v>582</v>
      </c>
      <c r="D111" s="67">
        <v>1451</v>
      </c>
      <c r="E111" s="67">
        <v>690</v>
      </c>
      <c r="F111" s="67">
        <v>95</v>
      </c>
      <c r="G111" s="67">
        <v>8570.6299999999992</v>
      </c>
      <c r="H111" s="67">
        <v>21261.26</v>
      </c>
      <c r="I111" s="67">
        <v>9756.49</v>
      </c>
      <c r="J111" s="67">
        <v>1371</v>
      </c>
      <c r="K111" s="67">
        <v>571.37533333333329</v>
      </c>
      <c r="L111" s="67">
        <v>1417.4173333333333</v>
      </c>
      <c r="M111" s="67">
        <v>650.43266666666671</v>
      </c>
      <c r="N111" s="67">
        <v>91.4</v>
      </c>
    </row>
    <row r="112" spans="1:14" x14ac:dyDescent="0.25">
      <c r="A112" s="46">
        <v>885</v>
      </c>
      <c r="B112" s="46" t="s">
        <v>128</v>
      </c>
      <c r="C112" s="67">
        <v>1364</v>
      </c>
      <c r="D112" s="67">
        <v>4939</v>
      </c>
      <c r="E112" s="67">
        <v>2849</v>
      </c>
      <c r="F112" s="67">
        <v>836</v>
      </c>
      <c r="G112" s="67">
        <v>17649.159285714304</v>
      </c>
      <c r="H112" s="67">
        <v>65015.99</v>
      </c>
      <c r="I112" s="67">
        <v>34101.94</v>
      </c>
      <c r="J112" s="67">
        <v>10392.09</v>
      </c>
      <c r="K112" s="67">
        <v>1176.6106190476203</v>
      </c>
      <c r="L112" s="67">
        <v>4334.3993333333328</v>
      </c>
      <c r="M112" s="67">
        <v>2273.4626666666668</v>
      </c>
      <c r="N112" s="67">
        <v>692.80600000000004</v>
      </c>
    </row>
    <row r="113" spans="1:14" x14ac:dyDescent="0.25">
      <c r="A113" s="46">
        <v>886</v>
      </c>
      <c r="B113" s="46" t="s">
        <v>129</v>
      </c>
      <c r="C113" s="67">
        <v>3163</v>
      </c>
      <c r="D113" s="67">
        <v>16942</v>
      </c>
      <c r="E113" s="67">
        <v>6314</v>
      </c>
      <c r="F113" s="67">
        <v>1931</v>
      </c>
      <c r="G113" s="67">
        <v>44097.31</v>
      </c>
      <c r="H113" s="67">
        <v>245279</v>
      </c>
      <c r="I113" s="67">
        <v>80570.429999999993</v>
      </c>
      <c r="J113" s="67">
        <v>27523.02</v>
      </c>
      <c r="K113" s="67">
        <v>2939.8206666666665</v>
      </c>
      <c r="L113" s="67">
        <v>16351.933333333332</v>
      </c>
      <c r="M113" s="67">
        <v>5371.3619999999992</v>
      </c>
      <c r="N113" s="67">
        <v>1834.8679999999999</v>
      </c>
    </row>
    <row r="114" spans="1:14" x14ac:dyDescent="0.25">
      <c r="A114" s="46">
        <v>888</v>
      </c>
      <c r="B114" s="46" t="s">
        <v>131</v>
      </c>
      <c r="C114" s="67">
        <v>3715</v>
      </c>
      <c r="D114" s="67">
        <v>9720</v>
      </c>
      <c r="E114" s="67">
        <v>6003</v>
      </c>
      <c r="F114" s="67">
        <v>2018</v>
      </c>
      <c r="G114" s="67">
        <v>54386</v>
      </c>
      <c r="H114" s="67">
        <v>143720</v>
      </c>
      <c r="I114" s="67">
        <v>86113</v>
      </c>
      <c r="J114" s="67">
        <v>29933</v>
      </c>
      <c r="K114" s="67">
        <v>3625.7333333333331</v>
      </c>
      <c r="L114" s="67">
        <v>9581.3333333333339</v>
      </c>
      <c r="M114" s="67">
        <v>5740.8666666666668</v>
      </c>
      <c r="N114" s="67">
        <v>1995.5333333333333</v>
      </c>
    </row>
    <row r="115" spans="1:14" x14ac:dyDescent="0.25">
      <c r="A115" s="46">
        <v>889</v>
      </c>
      <c r="B115" s="46" t="s">
        <v>233</v>
      </c>
      <c r="C115" s="67">
        <v>555</v>
      </c>
      <c r="D115" s="67">
        <v>1272</v>
      </c>
      <c r="E115" s="67">
        <v>533</v>
      </c>
      <c r="F115" s="67">
        <v>244</v>
      </c>
      <c r="G115" s="67">
        <v>8281</v>
      </c>
      <c r="H115" s="67">
        <v>19009</v>
      </c>
      <c r="I115" s="67">
        <v>7679</v>
      </c>
      <c r="J115" s="67">
        <v>3660</v>
      </c>
      <c r="K115" s="67">
        <v>552.06666666666672</v>
      </c>
      <c r="L115" s="67">
        <v>1267.2666666666667</v>
      </c>
      <c r="M115" s="67">
        <v>511.93333333333334</v>
      </c>
      <c r="N115" s="67">
        <v>244</v>
      </c>
    </row>
    <row r="116" spans="1:14" x14ac:dyDescent="0.25">
      <c r="A116" s="46">
        <v>890</v>
      </c>
      <c r="B116" s="46" t="s">
        <v>133</v>
      </c>
      <c r="C116" s="67">
        <v>623</v>
      </c>
      <c r="D116" s="67">
        <v>980</v>
      </c>
      <c r="E116" s="67">
        <v>538</v>
      </c>
      <c r="F116" s="67">
        <v>267</v>
      </c>
      <c r="G116" s="67">
        <v>9209.7000000000007</v>
      </c>
      <c r="H116" s="67">
        <v>14625.6</v>
      </c>
      <c r="I116" s="67">
        <v>5050.8</v>
      </c>
      <c r="J116" s="67">
        <v>3972.6</v>
      </c>
      <c r="K116" s="67">
        <v>613.98</v>
      </c>
      <c r="L116" s="67">
        <v>975.04000000000008</v>
      </c>
      <c r="M116" s="67">
        <v>336.72</v>
      </c>
      <c r="N116" s="67">
        <v>264.83999999999997</v>
      </c>
    </row>
    <row r="117" spans="1:14" x14ac:dyDescent="0.25">
      <c r="A117" s="46">
        <v>892</v>
      </c>
      <c r="B117" s="46" t="s">
        <v>135</v>
      </c>
      <c r="C117" s="67">
        <v>1120</v>
      </c>
      <c r="D117" s="67">
        <v>1362</v>
      </c>
      <c r="E117" s="67">
        <v>588</v>
      </c>
      <c r="F117" s="67">
        <v>868</v>
      </c>
      <c r="G117" s="67">
        <v>16728</v>
      </c>
      <c r="H117" s="67">
        <v>20141</v>
      </c>
      <c r="I117" s="67">
        <v>8523</v>
      </c>
      <c r="J117" s="67">
        <v>13012</v>
      </c>
      <c r="K117" s="67">
        <v>1115.2</v>
      </c>
      <c r="L117" s="67">
        <v>1342.7333333333333</v>
      </c>
      <c r="M117" s="67">
        <v>568.20000000000005</v>
      </c>
      <c r="N117" s="67">
        <v>867.4666666666667</v>
      </c>
    </row>
    <row r="118" spans="1:14" x14ac:dyDescent="0.25">
      <c r="A118" s="46">
        <v>893</v>
      </c>
      <c r="B118" s="46" t="s">
        <v>136</v>
      </c>
      <c r="C118" s="67">
        <v>619</v>
      </c>
      <c r="D118" s="67">
        <v>2052</v>
      </c>
      <c r="E118" s="67">
        <v>1224</v>
      </c>
      <c r="F118" s="67">
        <v>317</v>
      </c>
      <c r="G118" s="67">
        <v>8325.5</v>
      </c>
      <c r="H118" s="67">
        <v>28979.5</v>
      </c>
      <c r="I118" s="67">
        <v>16732</v>
      </c>
      <c r="J118" s="67">
        <v>4576</v>
      </c>
      <c r="K118" s="67">
        <v>555.0333333333333</v>
      </c>
      <c r="L118" s="67">
        <v>1931.9666666666667</v>
      </c>
      <c r="M118" s="67">
        <v>1115.4666666666667</v>
      </c>
      <c r="N118" s="67">
        <v>305.06666666666666</v>
      </c>
    </row>
    <row r="119" spans="1:14" x14ac:dyDescent="0.25">
      <c r="A119" s="46">
        <v>894</v>
      </c>
      <c r="B119" s="46" t="s">
        <v>137</v>
      </c>
      <c r="C119" s="67">
        <v>623</v>
      </c>
      <c r="D119" s="67">
        <v>1277</v>
      </c>
      <c r="E119" s="67">
        <v>671</v>
      </c>
      <c r="F119" s="67">
        <v>390</v>
      </c>
      <c r="G119" s="67">
        <v>8952</v>
      </c>
      <c r="H119" s="67">
        <v>18442</v>
      </c>
      <c r="I119" s="67">
        <v>10053</v>
      </c>
      <c r="J119" s="67">
        <v>5448.1</v>
      </c>
      <c r="K119" s="67">
        <v>596.79999999999995</v>
      </c>
      <c r="L119" s="67">
        <v>1229.4666666666667</v>
      </c>
      <c r="M119" s="67">
        <v>670.2</v>
      </c>
      <c r="N119" s="67">
        <v>363.20666666666671</v>
      </c>
    </row>
    <row r="120" spans="1:14" x14ac:dyDescent="0.25">
      <c r="A120" s="46">
        <v>895</v>
      </c>
      <c r="B120" s="46" t="s">
        <v>138</v>
      </c>
      <c r="C120" s="67">
        <v>655</v>
      </c>
      <c r="D120" s="67">
        <v>3163</v>
      </c>
      <c r="E120" s="67">
        <v>1960</v>
      </c>
      <c r="F120" s="67">
        <v>235</v>
      </c>
      <c r="G120" s="67">
        <v>9588</v>
      </c>
      <c r="H120" s="67">
        <v>47058.5</v>
      </c>
      <c r="I120" s="67">
        <v>27009.5</v>
      </c>
      <c r="J120" s="67">
        <v>3471.75</v>
      </c>
      <c r="K120" s="67">
        <v>639.20000000000005</v>
      </c>
      <c r="L120" s="67">
        <v>3137.2333333333331</v>
      </c>
      <c r="M120" s="67">
        <v>1800.6333333333334</v>
      </c>
      <c r="N120" s="67">
        <v>231.45</v>
      </c>
    </row>
    <row r="121" spans="1:14" x14ac:dyDescent="0.25">
      <c r="A121" s="46">
        <v>896</v>
      </c>
      <c r="B121" s="46" t="s">
        <v>139</v>
      </c>
      <c r="C121" s="67">
        <v>868</v>
      </c>
      <c r="D121" s="67">
        <v>2583</v>
      </c>
      <c r="E121" s="67">
        <v>1527</v>
      </c>
      <c r="F121" s="67">
        <v>336</v>
      </c>
      <c r="G121" s="67">
        <v>12675.455263157895</v>
      </c>
      <c r="H121" s="67">
        <v>37932</v>
      </c>
      <c r="I121" s="67">
        <v>21101</v>
      </c>
      <c r="J121" s="67">
        <v>5019</v>
      </c>
      <c r="K121" s="67">
        <v>845.03035087719297</v>
      </c>
      <c r="L121" s="67">
        <v>2528.8000000000002</v>
      </c>
      <c r="M121" s="67">
        <v>1406.7333333333333</v>
      </c>
      <c r="N121" s="67">
        <v>334.6</v>
      </c>
    </row>
    <row r="122" spans="1:14" x14ac:dyDescent="0.25">
      <c r="A122" s="46">
        <v>908</v>
      </c>
      <c r="B122" s="46" t="s">
        <v>140</v>
      </c>
      <c r="C122" s="67">
        <v>1365</v>
      </c>
      <c r="D122" s="67">
        <v>5791</v>
      </c>
      <c r="E122" s="67">
        <v>2854</v>
      </c>
      <c r="F122" s="67">
        <v>679</v>
      </c>
      <c r="G122" s="67">
        <v>19308</v>
      </c>
      <c r="H122" s="67">
        <v>76577</v>
      </c>
      <c r="I122" s="67">
        <v>32520</v>
      </c>
      <c r="J122" s="67">
        <v>8689</v>
      </c>
      <c r="K122" s="67">
        <v>1287.2</v>
      </c>
      <c r="L122" s="67">
        <v>5105.1333333333332</v>
      </c>
      <c r="M122" s="67">
        <v>2168</v>
      </c>
      <c r="N122" s="67">
        <v>579.26666666666665</v>
      </c>
    </row>
    <row r="123" spans="1:14" x14ac:dyDescent="0.25">
      <c r="A123" s="46">
        <v>909</v>
      </c>
      <c r="B123" s="46" t="s">
        <v>141</v>
      </c>
      <c r="C123" s="67">
        <v>1090</v>
      </c>
      <c r="D123" s="67">
        <v>2525</v>
      </c>
      <c r="E123" s="67">
        <v>1726</v>
      </c>
      <c r="F123" s="67">
        <v>563</v>
      </c>
      <c r="G123" s="67">
        <v>16009.6</v>
      </c>
      <c r="H123" s="67">
        <v>36821.24</v>
      </c>
      <c r="I123" s="67">
        <v>23161.017</v>
      </c>
      <c r="J123" s="67">
        <v>8374.9500000000007</v>
      </c>
      <c r="K123" s="67">
        <v>1067.3066666666666</v>
      </c>
      <c r="L123" s="67">
        <v>2454.7493333333332</v>
      </c>
      <c r="M123" s="67">
        <v>1544.0678</v>
      </c>
      <c r="N123" s="67">
        <v>558.33000000000004</v>
      </c>
    </row>
    <row r="124" spans="1:14" x14ac:dyDescent="0.25">
      <c r="A124" s="46">
        <v>916</v>
      </c>
      <c r="B124" s="46" t="s">
        <v>142</v>
      </c>
      <c r="C124" s="67">
        <v>1250</v>
      </c>
      <c r="D124" s="67">
        <v>6516</v>
      </c>
      <c r="E124" s="67">
        <v>3296</v>
      </c>
      <c r="F124" s="67">
        <v>837</v>
      </c>
      <c r="G124" s="67">
        <v>17827.86</v>
      </c>
      <c r="H124" s="67">
        <v>95408.3</v>
      </c>
      <c r="I124" s="67">
        <v>40475.480000000003</v>
      </c>
      <c r="J124" s="67">
        <v>12319.12</v>
      </c>
      <c r="K124" s="67">
        <v>1188.5240000000001</v>
      </c>
      <c r="L124" s="67">
        <v>6360.5533333333333</v>
      </c>
      <c r="M124" s="67">
        <v>2698.3653333333336</v>
      </c>
      <c r="N124" s="67">
        <v>821.27466666666669</v>
      </c>
    </row>
    <row r="125" spans="1:14" x14ac:dyDescent="0.25">
      <c r="A125" s="46">
        <v>919</v>
      </c>
      <c r="B125" s="46" t="s">
        <v>143</v>
      </c>
      <c r="C125" s="67">
        <v>2575</v>
      </c>
      <c r="D125" s="67">
        <v>6853</v>
      </c>
      <c r="E125" s="67">
        <v>4029</v>
      </c>
      <c r="F125" s="67">
        <v>2344</v>
      </c>
      <c r="G125" s="67">
        <v>37111.5</v>
      </c>
      <c r="H125" s="67">
        <v>100592.3</v>
      </c>
      <c r="I125" s="67">
        <v>55286</v>
      </c>
      <c r="J125" s="67">
        <v>34844.800000000003</v>
      </c>
      <c r="K125" s="67">
        <v>2474.1</v>
      </c>
      <c r="L125" s="67">
        <v>6706.1533333333336</v>
      </c>
      <c r="M125" s="67">
        <v>3685.7333333333331</v>
      </c>
      <c r="N125" s="67">
        <v>2322.9866666666667</v>
      </c>
    </row>
    <row r="126" spans="1:14" x14ac:dyDescent="0.25">
      <c r="A126" s="46">
        <v>921</v>
      </c>
      <c r="B126" s="46" t="s">
        <v>144</v>
      </c>
      <c r="C126" s="67">
        <v>341</v>
      </c>
      <c r="D126" s="67">
        <v>1093</v>
      </c>
      <c r="E126" s="67">
        <v>539</v>
      </c>
      <c r="F126" s="67">
        <v>196</v>
      </c>
      <c r="G126" s="67">
        <v>4768</v>
      </c>
      <c r="H126" s="67">
        <v>15639</v>
      </c>
      <c r="I126" s="67">
        <v>6816</v>
      </c>
      <c r="J126" s="67">
        <v>2808</v>
      </c>
      <c r="K126" s="67">
        <v>317.86666666666667</v>
      </c>
      <c r="L126" s="67">
        <v>1042.5999999999999</v>
      </c>
      <c r="M126" s="67">
        <v>454.4</v>
      </c>
      <c r="N126" s="67">
        <v>187.2</v>
      </c>
    </row>
    <row r="127" spans="1:14" x14ac:dyDescent="0.25">
      <c r="A127" s="46">
        <v>925</v>
      </c>
      <c r="B127" s="46" t="s">
        <v>145</v>
      </c>
      <c r="C127" s="67">
        <v>1834</v>
      </c>
      <c r="D127" s="67">
        <v>5972</v>
      </c>
      <c r="E127" s="67">
        <v>3131</v>
      </c>
      <c r="F127" s="67">
        <v>1453</v>
      </c>
      <c r="G127" s="67">
        <v>26505</v>
      </c>
      <c r="H127" s="67">
        <v>87811</v>
      </c>
      <c r="I127" s="67">
        <v>42662</v>
      </c>
      <c r="J127" s="67">
        <v>21488</v>
      </c>
      <c r="K127" s="67">
        <v>1767</v>
      </c>
      <c r="L127" s="67">
        <v>5854.0666666666666</v>
      </c>
      <c r="M127" s="67">
        <v>2844.1333333333332</v>
      </c>
      <c r="N127" s="67">
        <v>1432.5333333333333</v>
      </c>
    </row>
    <row r="128" spans="1:14" x14ac:dyDescent="0.25">
      <c r="A128" s="46">
        <v>929</v>
      </c>
      <c r="B128" s="46" t="s">
        <v>148</v>
      </c>
      <c r="C128" s="67">
        <v>894</v>
      </c>
      <c r="D128" s="67">
        <v>1484</v>
      </c>
      <c r="E128" s="67">
        <v>927</v>
      </c>
      <c r="F128" s="67">
        <v>429</v>
      </c>
      <c r="G128" s="67">
        <v>13065.85</v>
      </c>
      <c r="H128" s="67">
        <v>20066</v>
      </c>
      <c r="I128" s="67">
        <v>10926.71</v>
      </c>
      <c r="J128" s="67">
        <v>6421.92</v>
      </c>
      <c r="K128" s="67">
        <v>871.05666666666673</v>
      </c>
      <c r="L128" s="67">
        <v>1337.7333333333333</v>
      </c>
      <c r="M128" s="67">
        <v>728.44733333333329</v>
      </c>
      <c r="N128" s="67">
        <v>428.12799999999999</v>
      </c>
    </row>
    <row r="129" spans="1:14" x14ac:dyDescent="0.25">
      <c r="A129" s="46">
        <v>931</v>
      </c>
      <c r="B129" s="46" t="s">
        <v>149</v>
      </c>
      <c r="C129" s="67">
        <v>1090</v>
      </c>
      <c r="D129" s="67">
        <v>4908</v>
      </c>
      <c r="E129" s="67">
        <v>2469</v>
      </c>
      <c r="F129" s="67">
        <v>810</v>
      </c>
      <c r="G129" s="67">
        <v>15675</v>
      </c>
      <c r="H129" s="67">
        <v>71902</v>
      </c>
      <c r="I129" s="67">
        <v>31613</v>
      </c>
      <c r="J129" s="67">
        <v>12046</v>
      </c>
      <c r="K129" s="67">
        <v>1045</v>
      </c>
      <c r="L129" s="67">
        <v>4793.4666666666662</v>
      </c>
      <c r="M129" s="67">
        <v>2107.5333333333333</v>
      </c>
      <c r="N129" s="67">
        <v>803.06666666666672</v>
      </c>
    </row>
    <row r="130" spans="1:14" x14ac:dyDescent="0.25">
      <c r="A130" s="46">
        <v>933</v>
      </c>
      <c r="B130" s="46" t="s">
        <v>150</v>
      </c>
      <c r="C130" s="67">
        <v>949</v>
      </c>
      <c r="D130" s="67">
        <v>4443</v>
      </c>
      <c r="E130" s="67">
        <v>2228</v>
      </c>
      <c r="F130" s="67">
        <v>355</v>
      </c>
      <c r="G130" s="67">
        <v>13070</v>
      </c>
      <c r="H130" s="67">
        <v>63528</v>
      </c>
      <c r="I130" s="67">
        <v>28710</v>
      </c>
      <c r="J130" s="67">
        <v>5129</v>
      </c>
      <c r="K130" s="67">
        <v>871.33333333333337</v>
      </c>
      <c r="L130" s="67">
        <v>4235.2</v>
      </c>
      <c r="M130" s="67">
        <v>1914</v>
      </c>
      <c r="N130" s="67">
        <v>341.93333333333334</v>
      </c>
    </row>
    <row r="131" spans="1:14" x14ac:dyDescent="0.25">
      <c r="A131" s="46">
        <v>935</v>
      </c>
      <c r="B131" s="46" t="s">
        <v>151</v>
      </c>
      <c r="C131" s="67">
        <v>1526</v>
      </c>
      <c r="D131" s="67">
        <v>5485</v>
      </c>
      <c r="E131" s="67">
        <v>2304</v>
      </c>
      <c r="F131" s="67">
        <v>1285</v>
      </c>
      <c r="G131" s="67">
        <v>21272.69</v>
      </c>
      <c r="H131" s="67">
        <v>81929.649999999994</v>
      </c>
      <c r="I131" s="67">
        <v>31346.94</v>
      </c>
      <c r="J131" s="67">
        <v>18595.189999999999</v>
      </c>
      <c r="K131" s="67">
        <v>1418.1793333333333</v>
      </c>
      <c r="L131" s="67">
        <v>5461.9766666666665</v>
      </c>
      <c r="M131" s="67">
        <v>2089.7959999999998</v>
      </c>
      <c r="N131" s="67">
        <v>1239.6793333333333</v>
      </c>
    </row>
    <row r="132" spans="1:14" x14ac:dyDescent="0.25">
      <c r="A132" s="46">
        <v>936</v>
      </c>
      <c r="B132" s="46" t="s">
        <v>152</v>
      </c>
      <c r="C132" s="67">
        <v>1465</v>
      </c>
      <c r="D132" s="67">
        <v>10977</v>
      </c>
      <c r="E132" s="67">
        <v>4127</v>
      </c>
      <c r="F132" s="67">
        <v>812</v>
      </c>
      <c r="G132" s="67">
        <v>20666</v>
      </c>
      <c r="H132" s="67">
        <v>158188</v>
      </c>
      <c r="I132" s="67">
        <v>51780</v>
      </c>
      <c r="J132" s="67">
        <v>12051</v>
      </c>
      <c r="K132" s="67">
        <v>1377.7333333333333</v>
      </c>
      <c r="L132" s="67">
        <v>10545.866666666667</v>
      </c>
      <c r="M132" s="67">
        <v>3452</v>
      </c>
      <c r="N132" s="67">
        <v>803.4</v>
      </c>
    </row>
    <row r="133" spans="1:14" x14ac:dyDescent="0.25">
      <c r="A133" s="46">
        <v>937</v>
      </c>
      <c r="B133" s="46" t="s">
        <v>153</v>
      </c>
      <c r="C133" s="67">
        <v>1104</v>
      </c>
      <c r="D133" s="67">
        <v>5233</v>
      </c>
      <c r="E133" s="67">
        <v>2703</v>
      </c>
      <c r="F133" s="67">
        <v>588</v>
      </c>
      <c r="G133" s="67">
        <v>15810.82</v>
      </c>
      <c r="H133" s="67">
        <v>75989.83</v>
      </c>
      <c r="I133" s="67">
        <v>34166.49</v>
      </c>
      <c r="J133" s="67">
        <v>8580.9</v>
      </c>
      <c r="K133" s="67">
        <v>1054.0546666666667</v>
      </c>
      <c r="L133" s="67">
        <v>5065.9886666666671</v>
      </c>
      <c r="M133" s="67">
        <v>2277.7660000000001</v>
      </c>
      <c r="N133" s="67">
        <v>572.05999999999995</v>
      </c>
    </row>
    <row r="134" spans="1:14" x14ac:dyDescent="0.25">
      <c r="A134" s="46">
        <v>938</v>
      </c>
      <c r="B134" s="46" t="s">
        <v>154</v>
      </c>
      <c r="C134" s="67">
        <v>1700</v>
      </c>
      <c r="D134" s="67">
        <v>8490</v>
      </c>
      <c r="E134" s="67">
        <v>4020</v>
      </c>
      <c r="F134" s="67">
        <v>1048</v>
      </c>
      <c r="G134" s="67">
        <v>24007</v>
      </c>
      <c r="H134" s="67">
        <v>123023</v>
      </c>
      <c r="I134" s="67">
        <v>50577</v>
      </c>
      <c r="J134" s="67">
        <v>15298</v>
      </c>
      <c r="K134" s="67">
        <v>1600.4666666666667</v>
      </c>
      <c r="L134" s="67">
        <v>8201.5333333333328</v>
      </c>
      <c r="M134" s="67">
        <v>3371.8</v>
      </c>
      <c r="N134" s="67">
        <v>1019.8666666666667</v>
      </c>
    </row>
    <row r="135" spans="1:14" x14ac:dyDescent="0.25">
      <c r="A135" s="46">
        <v>940</v>
      </c>
      <c r="B135" s="46" t="s">
        <v>185</v>
      </c>
      <c r="C135" s="67">
        <v>726</v>
      </c>
      <c r="D135" s="67">
        <v>2638</v>
      </c>
      <c r="E135" s="67">
        <v>1401</v>
      </c>
      <c r="F135" s="67">
        <v>521</v>
      </c>
      <c r="G135" s="67">
        <v>10658</v>
      </c>
      <c r="H135" s="67">
        <v>39371</v>
      </c>
      <c r="I135" s="67">
        <v>19243</v>
      </c>
      <c r="J135" s="67">
        <v>7775</v>
      </c>
      <c r="K135" s="67">
        <v>710.5333333333333</v>
      </c>
      <c r="L135" s="67">
        <v>2624.7333333333331</v>
      </c>
      <c r="M135" s="67">
        <v>1282.8666666666666</v>
      </c>
      <c r="N135" s="67">
        <v>518.33333333333337</v>
      </c>
    </row>
    <row r="136" spans="1:14" x14ac:dyDescent="0.25">
      <c r="A136" s="46">
        <v>941</v>
      </c>
      <c r="B136" s="46" t="s">
        <v>186</v>
      </c>
      <c r="C136" s="67">
        <v>677</v>
      </c>
      <c r="D136" s="67">
        <v>3649</v>
      </c>
      <c r="E136" s="67">
        <v>2026</v>
      </c>
      <c r="F136" s="67">
        <v>585</v>
      </c>
      <c r="G136" s="67">
        <v>9952.2000000000007</v>
      </c>
      <c r="H136" s="67">
        <v>53815.660000000011</v>
      </c>
      <c r="I136" s="67">
        <v>27476.75</v>
      </c>
      <c r="J136" s="67">
        <v>8772.65</v>
      </c>
      <c r="K136" s="67">
        <v>663.48</v>
      </c>
      <c r="L136" s="67">
        <v>3587.7106666666673</v>
      </c>
      <c r="M136" s="67">
        <v>1831.7833333333333</v>
      </c>
      <c r="N136" s="67">
        <v>584.84333333333336</v>
      </c>
    </row>
  </sheetData>
  <autoFilter ref="A1:N1" xr:uid="{4A3C9F47-5D21-4283-BC9F-197062C93AA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4A7F2-EC25-42B9-A2A7-FF7CA7772498}">
  <sheetPr codeName="Sheet1">
    <tabColor theme="7" tint="0.39997558519241921"/>
  </sheetPr>
  <dimension ref="A1:G153"/>
  <sheetViews>
    <sheetView workbookViewId="0">
      <pane xSplit="2" ySplit="3" topLeftCell="C4" activePane="bottomRight" state="frozen"/>
      <selection activeCell="H159" sqref="H159"/>
      <selection pane="topRight" activeCell="H159" sqref="H159"/>
      <selection pane="bottomLeft" activeCell="H159" sqref="H159"/>
      <selection pane="bottomRight" activeCell="L14" sqref="L14"/>
    </sheetView>
  </sheetViews>
  <sheetFormatPr defaultColWidth="9" defaultRowHeight="15" x14ac:dyDescent="0.25"/>
  <cols>
    <col min="1" max="1" width="9" style="1"/>
    <col min="2" max="2" width="34.85546875" style="1" bestFit="1" customWidth="1"/>
    <col min="3" max="3" width="21.28515625" style="1" bestFit="1" customWidth="1"/>
    <col min="4" max="4" width="10.28515625" style="1" customWidth="1"/>
    <col min="5" max="6" width="10.7109375" style="1" customWidth="1"/>
    <col min="7" max="7" width="23" style="1" customWidth="1"/>
    <col min="8" max="16384" width="9" style="1"/>
  </cols>
  <sheetData>
    <row r="1" spans="1:7" x14ac:dyDescent="0.25">
      <c r="A1" s="60" t="s">
        <v>237</v>
      </c>
    </row>
    <row r="2" spans="1:7" ht="45" x14ac:dyDescent="0.25">
      <c r="A2" s="3" t="s">
        <v>0</v>
      </c>
      <c r="B2" s="3" t="s">
        <v>1</v>
      </c>
      <c r="C2" s="7" t="s">
        <v>242</v>
      </c>
      <c r="D2" s="7" t="s">
        <v>3</v>
      </c>
      <c r="E2" s="7" t="s">
        <v>5</v>
      </c>
      <c r="F2" s="7" t="s">
        <v>230</v>
      </c>
      <c r="G2" s="7" t="s">
        <v>239</v>
      </c>
    </row>
    <row r="3" spans="1:7" ht="45" x14ac:dyDescent="0.25">
      <c r="A3" s="4"/>
      <c r="B3" s="4"/>
      <c r="C3" s="6" t="s">
        <v>2</v>
      </c>
      <c r="D3" s="6" t="s">
        <v>231</v>
      </c>
      <c r="E3" s="6" t="s">
        <v>4</v>
      </c>
      <c r="F3" s="6" t="s">
        <v>240</v>
      </c>
      <c r="G3" s="7" t="s">
        <v>241</v>
      </c>
    </row>
    <row r="4" spans="1:7" x14ac:dyDescent="0.25">
      <c r="A4" s="4">
        <v>202</v>
      </c>
      <c r="B4" s="4" t="s">
        <v>6</v>
      </c>
      <c r="C4" s="42" t="b">
        <v>1</v>
      </c>
      <c r="D4" s="42">
        <f>SUMIFS('January 2021 School Census'!W:W,'January 2021 School Census'!A:A,A4)+SUMIFS('January 21 Early Years Census'!C:C,'January 21 Early Years Census'!A:A,A4)+SUMIFS('January 2021 AP Census'!C:C,'January 2021 AP Census'!A:A,A4)</f>
        <v>393.73333400000001</v>
      </c>
      <c r="E4" s="42">
        <f>IF(C4=FALSE,0,SUMIFS('ESFA Summer Collection'!K:K,'ESFA Summer Collection'!A:A,A4))</f>
        <v>428</v>
      </c>
      <c r="F4" s="42">
        <f>IF(C4=FALSE,0,SUMIFS('ESFA Autumn Collection'!K:K,'ESFA Autumn Collection'!A:A,A4))</f>
        <v>472</v>
      </c>
      <c r="G4" s="44">
        <f>ROUND(IF(C4,E4*5/12+F4*4/12+D4*3/12,D4),2)</f>
        <v>434.1</v>
      </c>
    </row>
    <row r="5" spans="1:7" x14ac:dyDescent="0.25">
      <c r="A5" s="4">
        <v>203</v>
      </c>
      <c r="B5" s="4" t="s">
        <v>7</v>
      </c>
      <c r="C5" s="42" t="b">
        <v>1</v>
      </c>
      <c r="D5" s="42">
        <f>SUMIFS('January 2021 School Census'!W:W,'January 2021 School Census'!A:A,A5)+SUMIFS('January 21 Early Years Census'!C:C,'January 21 Early Years Census'!A:A,A5)+SUMIFS('January 2021 AP Census'!C:C,'January 2021 AP Census'!A:A,A5)</f>
        <v>683.44800600000008</v>
      </c>
      <c r="E5" s="42">
        <f>IF(C5=FALSE,0,SUMIFS('ESFA Summer Collection'!K:K,'ESFA Summer Collection'!A:A,A5))</f>
        <v>736.50266666666676</v>
      </c>
      <c r="F5" s="42">
        <f>IF(C5=FALSE,0,SUMIFS('ESFA Autumn Collection'!K:K,'ESFA Autumn Collection'!A:A,A5))</f>
        <v>809.48266666666666</v>
      </c>
      <c r="G5" s="44">
        <f t="shared" ref="G5:G68" si="0">ROUND(IF(C5,E5*5/12+F5*4/12+D5*3/12,D5),2)</f>
        <v>747.57</v>
      </c>
    </row>
    <row r="6" spans="1:7" x14ac:dyDescent="0.25">
      <c r="A6" s="4">
        <v>204</v>
      </c>
      <c r="B6" s="4" t="s">
        <v>8</v>
      </c>
      <c r="C6" s="42" t="b">
        <v>1</v>
      </c>
      <c r="D6" s="42">
        <f>SUMIFS('January 2021 School Census'!W:W,'January 2021 School Census'!A:A,A6)+SUMIFS('January 21 Early Years Census'!C:C,'January 21 Early Years Census'!A:A,A6)+SUMIFS('January 2021 AP Census'!C:C,'January 2021 AP Census'!A:A,A6)</f>
        <v>1086.296668</v>
      </c>
      <c r="E6" s="42">
        <f>IF(C6=FALSE,0,SUMIFS('ESFA Summer Collection'!K:K,'ESFA Summer Collection'!A:A,A6))</f>
        <v>1171</v>
      </c>
      <c r="F6" s="42">
        <f>IF(C6=FALSE,0,SUMIFS('ESFA Autumn Collection'!K:K,'ESFA Autumn Collection'!A:A,A6))</f>
        <v>1240.9333333333334</v>
      </c>
      <c r="G6" s="44">
        <f t="shared" si="0"/>
        <v>1173.1400000000001</v>
      </c>
    </row>
    <row r="7" spans="1:7" x14ac:dyDescent="0.25">
      <c r="A7" s="4">
        <v>205</v>
      </c>
      <c r="B7" s="4" t="s">
        <v>9</v>
      </c>
      <c r="C7" s="42" t="b">
        <v>1</v>
      </c>
      <c r="D7" s="42">
        <f>SUMIFS('January 2021 School Census'!W:W,'January 2021 School Census'!A:A,A7)+SUMIFS('January 21 Early Years Census'!C:C,'January 21 Early Years Census'!A:A,A7)+SUMIFS('January 2021 AP Census'!C:C,'January 2021 AP Census'!A:A,A7)</f>
        <v>231.33333400000001</v>
      </c>
      <c r="E7" s="42">
        <f>IF(C7=FALSE,0,SUMIFS('ESFA Summer Collection'!K:K,'ESFA Summer Collection'!A:A,A7))</f>
        <v>193.93333333333334</v>
      </c>
      <c r="F7" s="42">
        <f>IF(C7=FALSE,0,SUMIFS('ESFA Autumn Collection'!K:K,'ESFA Autumn Collection'!A:A,A7))</f>
        <v>252</v>
      </c>
      <c r="G7" s="44">
        <f t="shared" si="0"/>
        <v>222.64</v>
      </c>
    </row>
    <row r="8" spans="1:7" x14ac:dyDescent="0.25">
      <c r="A8" s="4">
        <v>206</v>
      </c>
      <c r="B8" s="4" t="s">
        <v>10</v>
      </c>
      <c r="C8" s="42" t="b">
        <v>1</v>
      </c>
      <c r="D8" s="42">
        <f>SUMIFS('January 2021 School Census'!W:W,'January 2021 School Census'!A:A,A8)+SUMIFS('January 21 Early Years Census'!C:C,'January 21 Early Years Census'!A:A,A8)+SUMIFS('January 2021 AP Census'!C:C,'January 2021 AP Census'!A:A,A8)</f>
        <v>539.85733299999993</v>
      </c>
      <c r="E8" s="42">
        <f>IF(C8=FALSE,0,SUMIFS('ESFA Summer Collection'!K:K,'ESFA Summer Collection'!A:A,A8))</f>
        <v>563.4666666666667</v>
      </c>
      <c r="F8" s="42">
        <f>IF(C8=FALSE,0,SUMIFS('ESFA Autumn Collection'!K:K,'ESFA Autumn Collection'!A:A,A8))</f>
        <v>588.06666666666672</v>
      </c>
      <c r="G8" s="44">
        <f t="shared" si="0"/>
        <v>565.76</v>
      </c>
    </row>
    <row r="9" spans="1:7" x14ac:dyDescent="0.25">
      <c r="A9" s="4">
        <v>207</v>
      </c>
      <c r="B9" s="4" t="s">
        <v>11</v>
      </c>
      <c r="C9" s="42" t="b">
        <v>1</v>
      </c>
      <c r="D9" s="42">
        <f>SUMIFS('January 2021 School Census'!W:W,'January 2021 School Census'!A:A,A9)+SUMIFS('January 21 Early Years Census'!C:C,'January 21 Early Years Census'!A:A,A9)+SUMIFS('January 2021 AP Census'!C:C,'January 2021 AP Census'!A:A,A9)</f>
        <v>164.533333</v>
      </c>
      <c r="E9" s="42">
        <f>IF(C9=FALSE,0,SUMIFS('ESFA Summer Collection'!K:K,'ESFA Summer Collection'!A:A,A9))</f>
        <v>163.13333333333333</v>
      </c>
      <c r="F9" s="42">
        <f>IF(C9=FALSE,0,SUMIFS('ESFA Autumn Collection'!K:K,'ESFA Autumn Collection'!A:A,A9))</f>
        <v>200</v>
      </c>
      <c r="G9" s="44">
        <f t="shared" si="0"/>
        <v>175.77</v>
      </c>
    </row>
    <row r="10" spans="1:7" x14ac:dyDescent="0.25">
      <c r="A10" s="4">
        <v>208</v>
      </c>
      <c r="B10" s="4" t="s">
        <v>12</v>
      </c>
      <c r="C10" s="42" t="b">
        <v>1</v>
      </c>
      <c r="D10" s="42">
        <f>SUMIFS('January 2021 School Census'!W:W,'January 2021 School Census'!A:A,A10)+SUMIFS('January 21 Early Years Census'!C:C,'January 21 Early Years Census'!A:A,A10)+SUMIFS('January 2021 AP Census'!C:C,'January 2021 AP Census'!A:A,A10)</f>
        <v>671.79000199999996</v>
      </c>
      <c r="E10" s="42">
        <f>IF(C10=FALSE,0,SUMIFS('ESFA Summer Collection'!K:K,'ESFA Summer Collection'!A:A,A10))</f>
        <v>728.5333333333333</v>
      </c>
      <c r="F10" s="42">
        <f>IF(C10=FALSE,0,SUMIFS('ESFA Autumn Collection'!K:K,'ESFA Autumn Collection'!A:A,A10))</f>
        <v>768.93333333333328</v>
      </c>
      <c r="G10" s="44">
        <f t="shared" si="0"/>
        <v>727.81</v>
      </c>
    </row>
    <row r="11" spans="1:7" x14ac:dyDescent="0.25">
      <c r="A11" s="4">
        <v>209</v>
      </c>
      <c r="B11" s="4" t="s">
        <v>13</v>
      </c>
      <c r="C11" s="42" t="b">
        <v>0</v>
      </c>
      <c r="D11" s="42">
        <f>SUMIFS('January 2021 School Census'!W:W,'January 2021 School Census'!A:A,A11)+SUMIFS('January 21 Early Years Census'!C:C,'January 21 Early Years Census'!A:A,A11)+SUMIFS('January 2021 AP Census'!C:C,'January 2021 AP Census'!A:A,A11)</f>
        <v>653</v>
      </c>
      <c r="E11" s="42">
        <f>IF(C11=FALSE,0,SUMIFS('ESFA Summer Collection'!K:K,'ESFA Summer Collection'!A:A,A11))</f>
        <v>0</v>
      </c>
      <c r="F11" s="42">
        <f>IF(C11=FALSE,0,SUMIFS('ESFA Autumn Collection'!K:K,'ESFA Autumn Collection'!A:A,A11))</f>
        <v>0</v>
      </c>
      <c r="G11" s="44">
        <f t="shared" si="0"/>
        <v>653</v>
      </c>
    </row>
    <row r="12" spans="1:7" x14ac:dyDescent="0.25">
      <c r="A12" s="4">
        <v>210</v>
      </c>
      <c r="B12" s="4" t="s">
        <v>14</v>
      </c>
      <c r="C12" s="42" t="b">
        <v>0</v>
      </c>
      <c r="D12" s="42">
        <f>SUMIFS('January 2021 School Census'!W:W,'January 2021 School Census'!A:A,A12)+SUMIFS('January 21 Early Years Census'!C:C,'January 21 Early Years Census'!A:A,A12)+SUMIFS('January 2021 AP Census'!C:C,'January 2021 AP Census'!A:A,A12)</f>
        <v>603</v>
      </c>
      <c r="E12" s="42">
        <f>IF(C12=FALSE,0,SUMIFS('ESFA Summer Collection'!K:K,'ESFA Summer Collection'!A:A,A12))</f>
        <v>0</v>
      </c>
      <c r="F12" s="42">
        <f>IF(C12=FALSE,0,SUMIFS('ESFA Autumn Collection'!K:K,'ESFA Autumn Collection'!A:A,A12))</f>
        <v>0</v>
      </c>
      <c r="G12" s="44">
        <f t="shared" si="0"/>
        <v>603</v>
      </c>
    </row>
    <row r="13" spans="1:7" x14ac:dyDescent="0.25">
      <c r="A13" s="4">
        <v>211</v>
      </c>
      <c r="B13" s="4" t="s">
        <v>15</v>
      </c>
      <c r="C13" s="42" t="b">
        <v>1</v>
      </c>
      <c r="D13" s="42">
        <f>SUMIFS('January 2021 School Census'!W:W,'January 2021 School Census'!A:A,A13)+SUMIFS('January 21 Early Years Census'!C:C,'January 21 Early Years Census'!A:A,A13)+SUMIFS('January 2021 AP Census'!C:C,'January 2021 AP Census'!A:A,A13)</f>
        <v>589.500001</v>
      </c>
      <c r="E13" s="42">
        <f>IF(C13=FALSE,0,SUMIFS('ESFA Summer Collection'!K:K,'ESFA Summer Collection'!A:A,A13))</f>
        <v>751</v>
      </c>
      <c r="F13" s="42">
        <f>IF(C13=FALSE,0,SUMIFS('ESFA Autumn Collection'!K:K,'ESFA Autumn Collection'!A:A,A13))</f>
        <v>864.09533333333331</v>
      </c>
      <c r="G13" s="44">
        <f t="shared" si="0"/>
        <v>748.32</v>
      </c>
    </row>
    <row r="14" spans="1:7" x14ac:dyDescent="0.25">
      <c r="A14" s="4">
        <v>212</v>
      </c>
      <c r="B14" s="4" t="s">
        <v>16</v>
      </c>
      <c r="C14" s="42" t="b">
        <v>0</v>
      </c>
      <c r="D14" s="42">
        <f>SUMIFS('January 2021 School Census'!W:W,'January 2021 School Census'!A:A,A14)+SUMIFS('January 21 Early Years Census'!C:C,'January 21 Early Years Census'!A:A,A14)+SUMIFS('January 2021 AP Census'!C:C,'January 2021 AP Census'!A:A,A14)</f>
        <v>397.65789799999999</v>
      </c>
      <c r="E14" s="42">
        <f>IF(C14=FALSE,0,SUMIFS('ESFA Summer Collection'!K:K,'ESFA Summer Collection'!A:A,A14))</f>
        <v>0</v>
      </c>
      <c r="F14" s="42">
        <f>IF(C14=FALSE,0,SUMIFS('ESFA Autumn Collection'!K:K,'ESFA Autumn Collection'!A:A,A14))</f>
        <v>0</v>
      </c>
      <c r="G14" s="44">
        <f t="shared" si="0"/>
        <v>397.66</v>
      </c>
    </row>
    <row r="15" spans="1:7" x14ac:dyDescent="0.25">
      <c r="A15" s="4">
        <v>213</v>
      </c>
      <c r="B15" s="4" t="s">
        <v>17</v>
      </c>
      <c r="C15" s="42" t="b">
        <v>1</v>
      </c>
      <c r="D15" s="42">
        <f>SUMIFS('January 2021 School Census'!W:W,'January 2021 School Census'!A:A,A15)+SUMIFS('January 21 Early Years Census'!C:C,'January 21 Early Years Census'!A:A,A15)+SUMIFS('January 2021 AP Census'!C:C,'January 2021 AP Census'!A:A,A15)</f>
        <v>300</v>
      </c>
      <c r="E15" s="42">
        <f>IF(C15=FALSE,0,SUMIFS('ESFA Summer Collection'!K:K,'ESFA Summer Collection'!A:A,A15))</f>
        <v>311</v>
      </c>
      <c r="F15" s="42">
        <f>IF(C15=FALSE,0,SUMIFS('ESFA Autumn Collection'!K:K,'ESFA Autumn Collection'!A:A,A15))</f>
        <v>317.66666666666669</v>
      </c>
      <c r="G15" s="44">
        <f t="shared" si="0"/>
        <v>310.47000000000003</v>
      </c>
    </row>
    <row r="16" spans="1:7" x14ac:dyDescent="0.25">
      <c r="A16" s="4">
        <v>301</v>
      </c>
      <c r="B16" s="4" t="s">
        <v>18</v>
      </c>
      <c r="C16" s="42" t="b">
        <v>1</v>
      </c>
      <c r="D16" s="42">
        <f>SUMIFS('January 2021 School Census'!W:W,'January 2021 School Census'!A:A,A16)+SUMIFS('January 21 Early Years Census'!C:C,'January 21 Early Years Census'!A:A,A16)+SUMIFS('January 2021 AP Census'!C:C,'January 2021 AP Census'!A:A,A16)</f>
        <v>1113.645728</v>
      </c>
      <c r="E16" s="42">
        <f>IF(C16=FALSE,0,SUMIFS('ESFA Summer Collection'!K:K,'ESFA Summer Collection'!A:A,A16))</f>
        <v>1167</v>
      </c>
      <c r="F16" s="42">
        <f>IF(C16=FALSE,0,SUMIFS('ESFA Autumn Collection'!K:K,'ESFA Autumn Collection'!A:A,A16))</f>
        <v>1053</v>
      </c>
      <c r="G16" s="44">
        <f t="shared" si="0"/>
        <v>1115.6600000000001</v>
      </c>
    </row>
    <row r="17" spans="1:7" x14ac:dyDescent="0.25">
      <c r="A17" s="4">
        <v>302</v>
      </c>
      <c r="B17" s="4" t="s">
        <v>19</v>
      </c>
      <c r="C17" s="42" t="b">
        <v>1</v>
      </c>
      <c r="D17" s="42">
        <f>SUMIFS('January 2021 School Census'!W:W,'January 2021 School Census'!A:A,A17)+SUMIFS('January 21 Early Years Census'!C:C,'January 21 Early Years Census'!A:A,A17)+SUMIFS('January 2021 AP Census'!C:C,'January 2021 AP Census'!A:A,A17)</f>
        <v>624.74800100000004</v>
      </c>
      <c r="E17" s="42">
        <f>IF(C17=FALSE,0,SUMIFS('ESFA Summer Collection'!K:K,'ESFA Summer Collection'!A:A,A17))</f>
        <v>690.50466666666659</v>
      </c>
      <c r="F17" s="42">
        <f>IF(C17=FALSE,0,SUMIFS('ESFA Autumn Collection'!K:K,'ESFA Autumn Collection'!A:A,A17))</f>
        <v>847.73333333333335</v>
      </c>
      <c r="G17" s="44">
        <f t="shared" si="0"/>
        <v>726.48</v>
      </c>
    </row>
    <row r="18" spans="1:7" x14ac:dyDescent="0.25">
      <c r="A18" s="4">
        <v>303</v>
      </c>
      <c r="B18" s="4" t="s">
        <v>20</v>
      </c>
      <c r="C18" s="42" t="b">
        <v>1</v>
      </c>
      <c r="D18" s="42">
        <f>SUMIFS('January 2021 School Census'!W:W,'January 2021 School Census'!A:A,A18)+SUMIFS('January 21 Early Years Census'!C:C,'January 21 Early Years Census'!A:A,A18)+SUMIFS('January 2021 AP Census'!C:C,'January 2021 AP Census'!A:A,A18)</f>
        <v>376.41066499999999</v>
      </c>
      <c r="E18" s="42">
        <f>IF(C18=FALSE,0,SUMIFS('ESFA Summer Collection'!K:K,'ESFA Summer Collection'!A:A,A18))</f>
        <v>456</v>
      </c>
      <c r="F18" s="42">
        <f>IF(C18=FALSE,0,SUMIFS('ESFA Autumn Collection'!K:K,'ESFA Autumn Collection'!A:A,A18))</f>
        <v>510.53333333333336</v>
      </c>
      <c r="G18" s="44">
        <f t="shared" si="0"/>
        <v>454.28</v>
      </c>
    </row>
    <row r="19" spans="1:7" x14ac:dyDescent="0.25">
      <c r="A19" s="4">
        <v>304</v>
      </c>
      <c r="B19" s="4" t="s">
        <v>21</v>
      </c>
      <c r="C19" s="42" t="b">
        <v>1</v>
      </c>
      <c r="D19" s="42">
        <f>SUMIFS('January 2021 School Census'!W:W,'January 2021 School Census'!A:A,A19)+SUMIFS('January 21 Early Years Census'!C:C,'January 21 Early Years Census'!A:A,A19)+SUMIFS('January 2021 AP Census'!C:C,'January 2021 AP Census'!A:A,A19)</f>
        <v>795.6</v>
      </c>
      <c r="E19" s="42">
        <f>IF(C19=FALSE,0,SUMIFS('ESFA Summer Collection'!K:K,'ESFA Summer Collection'!A:A,A19))</f>
        <v>767.35466666666662</v>
      </c>
      <c r="F19" s="42">
        <f>IF(C19=FALSE,0,SUMIFS('ESFA Autumn Collection'!K:K,'ESFA Autumn Collection'!A:A,A19))</f>
        <v>1025.4000000000001</v>
      </c>
      <c r="G19" s="44">
        <f t="shared" si="0"/>
        <v>860.43</v>
      </c>
    </row>
    <row r="20" spans="1:7" x14ac:dyDescent="0.25">
      <c r="A20" s="4">
        <v>305</v>
      </c>
      <c r="B20" s="4" t="s">
        <v>22</v>
      </c>
      <c r="C20" s="42" t="b">
        <v>1</v>
      </c>
      <c r="D20" s="42">
        <f>SUMIFS('January 2021 School Census'!W:W,'January 2021 School Census'!A:A,A20)+SUMIFS('January 21 Early Years Census'!C:C,'January 21 Early Years Census'!A:A,A20)+SUMIFS('January 2021 AP Census'!C:C,'January 2021 AP Census'!A:A,A20)</f>
        <v>422.59866899999997</v>
      </c>
      <c r="E20" s="42">
        <f>IF(C20=FALSE,0,SUMIFS('ESFA Summer Collection'!K:K,'ESFA Summer Collection'!A:A,A20))</f>
        <v>463.65999999999997</v>
      </c>
      <c r="F20" s="42">
        <f>IF(C20=FALSE,0,SUMIFS('ESFA Autumn Collection'!K:K,'ESFA Autumn Collection'!A:A,A20))</f>
        <v>520.4666666666667</v>
      </c>
      <c r="G20" s="44">
        <f t="shared" si="0"/>
        <v>472.33</v>
      </c>
    </row>
    <row r="21" spans="1:7" x14ac:dyDescent="0.25">
      <c r="A21" s="4">
        <v>306</v>
      </c>
      <c r="B21" s="4" t="s">
        <v>23</v>
      </c>
      <c r="C21" s="42" t="b">
        <v>1</v>
      </c>
      <c r="D21" s="42">
        <f>SUMIFS('January 2021 School Census'!W:W,'January 2021 School Census'!A:A,A21)+SUMIFS('January 21 Early Years Census'!C:C,'January 21 Early Years Census'!A:A,A21)+SUMIFS('January 2021 AP Census'!C:C,'January 2021 AP Census'!A:A,A21)</f>
        <v>754.09999999999991</v>
      </c>
      <c r="E21" s="42">
        <f>IF(C21=FALSE,0,SUMIFS('ESFA Summer Collection'!K:K,'ESFA Summer Collection'!A:A,A21))</f>
        <v>775</v>
      </c>
      <c r="F21" s="42">
        <f>IF(C21=FALSE,0,SUMIFS('ESFA Autumn Collection'!K:K,'ESFA Autumn Collection'!A:A,A21))</f>
        <v>847</v>
      </c>
      <c r="G21" s="44">
        <f t="shared" si="0"/>
        <v>793.78</v>
      </c>
    </row>
    <row r="22" spans="1:7" x14ac:dyDescent="0.25">
      <c r="A22" s="4">
        <v>307</v>
      </c>
      <c r="B22" s="4" t="s">
        <v>24</v>
      </c>
      <c r="C22" s="42" t="b">
        <v>0</v>
      </c>
      <c r="D22" s="42">
        <f>SUMIFS('January 2021 School Census'!W:W,'January 2021 School Census'!A:A,A22)+SUMIFS('January 21 Early Years Census'!C:C,'January 21 Early Years Census'!A:A,A22)+SUMIFS('January 2021 AP Census'!C:C,'January 2021 AP Census'!A:A,A22)</f>
        <v>724.7</v>
      </c>
      <c r="E22" s="42">
        <f>IF(C22=FALSE,0,SUMIFS('ESFA Summer Collection'!K:K,'ESFA Summer Collection'!A:A,A22))</f>
        <v>0</v>
      </c>
      <c r="F22" s="42">
        <f>IF(C22=FALSE,0,SUMIFS('ESFA Autumn Collection'!K:K,'ESFA Autumn Collection'!A:A,A22))</f>
        <v>0</v>
      </c>
      <c r="G22" s="44">
        <f t="shared" si="0"/>
        <v>724.7</v>
      </c>
    </row>
    <row r="23" spans="1:7" x14ac:dyDescent="0.25">
      <c r="A23" s="4">
        <v>308</v>
      </c>
      <c r="B23" s="4" t="s">
        <v>25</v>
      </c>
      <c r="C23" s="42" t="b">
        <v>1</v>
      </c>
      <c r="D23" s="42">
        <f>SUMIFS('January 2021 School Census'!W:W,'January 2021 School Census'!A:A,A23)+SUMIFS('January 21 Early Years Census'!C:C,'January 21 Early Years Census'!A:A,A23)+SUMIFS('January 2021 AP Census'!C:C,'January 2021 AP Census'!A:A,A23)</f>
        <v>998.88000199999999</v>
      </c>
      <c r="E23" s="42">
        <f>IF(C23=FALSE,0,SUMIFS('ESFA Summer Collection'!K:K,'ESFA Summer Collection'!A:A,A23))</f>
        <v>1047.1333333333334</v>
      </c>
      <c r="F23" s="42">
        <f>IF(C23=FALSE,0,SUMIFS('ESFA Autumn Collection'!K:K,'ESFA Autumn Collection'!A:A,A23))</f>
        <v>1135.9333333333334</v>
      </c>
      <c r="G23" s="44">
        <f t="shared" si="0"/>
        <v>1064.67</v>
      </c>
    </row>
    <row r="24" spans="1:7" x14ac:dyDescent="0.25">
      <c r="A24" s="4">
        <v>309</v>
      </c>
      <c r="B24" s="4" t="s">
        <v>26</v>
      </c>
      <c r="C24" s="42" t="b">
        <v>1</v>
      </c>
      <c r="D24" s="42">
        <f>SUMIFS('January 2021 School Census'!W:W,'January 2021 School Census'!A:A,A24)+SUMIFS('January 21 Early Years Census'!C:C,'January 21 Early Years Census'!A:A,A24)+SUMIFS('January 2021 AP Census'!C:C,'January 2021 AP Census'!A:A,A24)</f>
        <v>599</v>
      </c>
      <c r="E24" s="42">
        <f>IF(C24=FALSE,0,SUMIFS('ESFA Summer Collection'!K:K,'ESFA Summer Collection'!A:A,A24))</f>
        <v>606.6</v>
      </c>
      <c r="F24" s="42">
        <f>IF(C24=FALSE,0,SUMIFS('ESFA Autumn Collection'!K:K,'ESFA Autumn Collection'!A:A,A24))</f>
        <v>718.13333333333333</v>
      </c>
      <c r="G24" s="44">
        <f t="shared" si="0"/>
        <v>641.88</v>
      </c>
    </row>
    <row r="25" spans="1:7" x14ac:dyDescent="0.25">
      <c r="A25" s="4">
        <v>310</v>
      </c>
      <c r="B25" s="4" t="s">
        <v>27</v>
      </c>
      <c r="C25" s="42" t="b">
        <v>1</v>
      </c>
      <c r="D25" s="42">
        <f>SUMIFS('January 2021 School Census'!W:W,'January 2021 School Census'!A:A,A25)+SUMIFS('January 21 Early Years Census'!C:C,'January 21 Early Years Census'!A:A,A25)+SUMIFS('January 2021 AP Census'!C:C,'January 2021 AP Census'!A:A,A25)</f>
        <v>445.98666600000001</v>
      </c>
      <c r="E25" s="42">
        <f>IF(C25=FALSE,0,SUMIFS('ESFA Summer Collection'!K:K,'ESFA Summer Collection'!A:A,A25))</f>
        <v>460</v>
      </c>
      <c r="F25" s="42">
        <f>IF(C25=FALSE,0,SUMIFS('ESFA Autumn Collection'!K:K,'ESFA Autumn Collection'!A:A,A25))</f>
        <v>573</v>
      </c>
      <c r="G25" s="44">
        <f t="shared" si="0"/>
        <v>494.16</v>
      </c>
    </row>
    <row r="26" spans="1:7" x14ac:dyDescent="0.25">
      <c r="A26" s="4">
        <v>311</v>
      </c>
      <c r="B26" s="4" t="s">
        <v>28</v>
      </c>
      <c r="C26" s="42" t="b">
        <v>1</v>
      </c>
      <c r="D26" s="42">
        <f>SUMIFS('January 2021 School Census'!W:W,'January 2021 School Census'!A:A,A26)+SUMIFS('January 21 Early Years Census'!C:C,'January 21 Early Years Census'!A:A,A26)+SUMIFS('January 2021 AP Census'!C:C,'January 2021 AP Census'!A:A,A26)</f>
        <v>483.87066800000002</v>
      </c>
      <c r="E26" s="42">
        <f>IF(C26=FALSE,0,SUMIFS('ESFA Summer Collection'!K:K,'ESFA Summer Collection'!A:A,A26))</f>
        <v>548.54677777777772</v>
      </c>
      <c r="F26" s="42">
        <f>IF(C26=FALSE,0,SUMIFS('ESFA Autumn Collection'!K:K,'ESFA Autumn Collection'!A:A,A26))</f>
        <v>596.06666666666672</v>
      </c>
      <c r="G26" s="44">
        <f t="shared" si="0"/>
        <v>548.22</v>
      </c>
    </row>
    <row r="27" spans="1:7" x14ac:dyDescent="0.25">
      <c r="A27" s="4">
        <v>312</v>
      </c>
      <c r="B27" s="4" t="s">
        <v>29</v>
      </c>
      <c r="C27" s="42" t="b">
        <v>1</v>
      </c>
      <c r="D27" s="42">
        <f>SUMIFS('January 2021 School Census'!W:W,'January 2021 School Census'!A:A,A27)+SUMIFS('January 21 Early Years Census'!C:C,'January 21 Early Years Census'!A:A,A27)+SUMIFS('January 2021 AP Census'!C:C,'January 2021 AP Census'!A:A,A27)</f>
        <v>396.59666800000002</v>
      </c>
      <c r="E27" s="42">
        <f>IF(C27=FALSE,0,SUMIFS('ESFA Summer Collection'!K:K,'ESFA Summer Collection'!A:A,A27))</f>
        <v>536.54000000000008</v>
      </c>
      <c r="F27" s="42">
        <f>IF(C27=FALSE,0,SUMIFS('ESFA Autumn Collection'!K:K,'ESFA Autumn Collection'!A:A,A27))</f>
        <v>610.78666666666663</v>
      </c>
      <c r="G27" s="44">
        <f t="shared" si="0"/>
        <v>526.29999999999995</v>
      </c>
    </row>
    <row r="28" spans="1:7" x14ac:dyDescent="0.25">
      <c r="A28" s="4">
        <v>313</v>
      </c>
      <c r="B28" s="4" t="s">
        <v>30</v>
      </c>
      <c r="C28" s="42" t="b">
        <v>1</v>
      </c>
      <c r="D28" s="42">
        <f>SUMIFS('January 2021 School Census'!W:W,'January 2021 School Census'!A:A,A28)+SUMIFS('January 21 Early Years Census'!C:C,'January 21 Early Years Census'!A:A,A28)+SUMIFS('January 2021 AP Census'!C:C,'January 2021 AP Census'!A:A,A28)</f>
        <v>639.30295699999999</v>
      </c>
      <c r="E28" s="42">
        <f>IF(C28=FALSE,0,SUMIFS('ESFA Summer Collection'!K:K,'ESFA Summer Collection'!A:A,A28))</f>
        <v>700.56666666666672</v>
      </c>
      <c r="F28" s="42">
        <f>IF(C28=FALSE,0,SUMIFS('ESFA Autumn Collection'!K:K,'ESFA Autumn Collection'!A:A,A28))</f>
        <v>891.95999999999992</v>
      </c>
      <c r="G28" s="44">
        <f t="shared" si="0"/>
        <v>749.05</v>
      </c>
    </row>
    <row r="29" spans="1:7" x14ac:dyDescent="0.25">
      <c r="A29" s="4">
        <v>314</v>
      </c>
      <c r="B29" s="4" t="s">
        <v>31</v>
      </c>
      <c r="C29" s="42" t="b">
        <v>0</v>
      </c>
      <c r="D29" s="42">
        <f>SUMIFS('January 2021 School Census'!W:W,'January 2021 School Census'!A:A,A29)+SUMIFS('January 21 Early Years Census'!C:C,'January 21 Early Years Census'!A:A,A29)+SUMIFS('January 2021 AP Census'!C:C,'January 2021 AP Census'!A:A,A29)</f>
        <v>268.80000100000001</v>
      </c>
      <c r="E29" s="42">
        <f>IF(C29=FALSE,0,SUMIFS('ESFA Summer Collection'!K:K,'ESFA Summer Collection'!A:A,A29))</f>
        <v>0</v>
      </c>
      <c r="F29" s="42">
        <f>IF(C29=FALSE,0,SUMIFS('ESFA Autumn Collection'!K:K,'ESFA Autumn Collection'!A:A,A29))</f>
        <v>0</v>
      </c>
      <c r="G29" s="44">
        <f t="shared" si="0"/>
        <v>268.8</v>
      </c>
    </row>
    <row r="30" spans="1:7" x14ac:dyDescent="0.25">
      <c r="A30" s="4">
        <v>315</v>
      </c>
      <c r="B30" s="4" t="s">
        <v>32</v>
      </c>
      <c r="C30" s="42" t="b">
        <v>1</v>
      </c>
      <c r="D30" s="42">
        <f>SUMIFS('January 2021 School Census'!W:W,'January 2021 School Census'!A:A,A30)+SUMIFS('January 21 Early Years Census'!C:C,'January 21 Early Years Census'!A:A,A30)+SUMIFS('January 2021 AP Census'!C:C,'January 2021 AP Census'!A:A,A30)</f>
        <v>349.433334</v>
      </c>
      <c r="E30" s="42">
        <f>IF(C30=FALSE,0,SUMIFS('ESFA Summer Collection'!K:K,'ESFA Summer Collection'!A:A,A30))</f>
        <v>401.1273333333333</v>
      </c>
      <c r="F30" s="42">
        <f>IF(C30=FALSE,0,SUMIFS('ESFA Autumn Collection'!K:K,'ESFA Autumn Collection'!A:A,A30))</f>
        <v>407.26666666666665</v>
      </c>
      <c r="G30" s="44">
        <f t="shared" si="0"/>
        <v>390.25</v>
      </c>
    </row>
    <row r="31" spans="1:7" x14ac:dyDescent="0.25">
      <c r="A31" s="4">
        <v>316</v>
      </c>
      <c r="B31" s="4" t="s">
        <v>33</v>
      </c>
      <c r="C31" s="42" t="b">
        <v>1</v>
      </c>
      <c r="D31" s="42">
        <f>SUMIFS('January 2021 School Census'!W:W,'January 2021 School Census'!A:A,A31)+SUMIFS('January 21 Early Years Census'!C:C,'January 21 Early Years Census'!A:A,A31)+SUMIFS('January 2021 AP Census'!C:C,'January 2021 AP Census'!A:A,A31)</f>
        <v>957.70176500000002</v>
      </c>
      <c r="E31" s="42">
        <f>IF(C31=FALSE,0,SUMIFS('ESFA Summer Collection'!K:K,'ESFA Summer Collection'!A:A,A31))</f>
        <v>1207</v>
      </c>
      <c r="F31" s="42">
        <f>IF(C31=FALSE,0,SUMIFS('ESFA Autumn Collection'!K:K,'ESFA Autumn Collection'!A:A,A31))</f>
        <v>1017</v>
      </c>
      <c r="G31" s="44">
        <f t="shared" si="0"/>
        <v>1081.3399999999999</v>
      </c>
    </row>
    <row r="32" spans="1:7" x14ac:dyDescent="0.25">
      <c r="A32" s="4">
        <v>317</v>
      </c>
      <c r="B32" s="4" t="s">
        <v>34</v>
      </c>
      <c r="C32" s="42" t="b">
        <v>1</v>
      </c>
      <c r="D32" s="42">
        <f>SUMIFS('January 2021 School Census'!W:W,'January 2021 School Census'!A:A,A32)+SUMIFS('January 21 Early Years Census'!C:C,'January 21 Early Years Census'!A:A,A32)+SUMIFS('January 2021 AP Census'!C:C,'January 2021 AP Census'!A:A,A32)</f>
        <v>597.00363300000004</v>
      </c>
      <c r="E32" s="42">
        <f>IF(C32=FALSE,0,SUMIFS('ESFA Summer Collection'!K:K,'ESFA Summer Collection'!A:A,A32))</f>
        <v>698.1</v>
      </c>
      <c r="F32" s="42">
        <f>IF(C32=FALSE,0,SUMIFS('ESFA Autumn Collection'!K:K,'ESFA Autumn Collection'!A:A,A32))</f>
        <v>799</v>
      </c>
      <c r="G32" s="44">
        <f t="shared" si="0"/>
        <v>706.46</v>
      </c>
    </row>
    <row r="33" spans="1:7" x14ac:dyDescent="0.25">
      <c r="A33" s="4">
        <v>318</v>
      </c>
      <c r="B33" s="4" t="s">
        <v>35</v>
      </c>
      <c r="C33" s="42" t="b">
        <v>0</v>
      </c>
      <c r="D33" s="42">
        <f>SUMIFS('January 2021 School Census'!W:W,'January 2021 School Census'!A:A,A33)+SUMIFS('January 21 Early Years Census'!C:C,'January 21 Early Years Census'!A:A,A33)+SUMIFS('January 2021 AP Census'!C:C,'January 2021 AP Census'!A:A,A33)</f>
        <v>215.83333300000001</v>
      </c>
      <c r="E33" s="42">
        <f>IF(C33=FALSE,0,SUMIFS('ESFA Summer Collection'!K:K,'ESFA Summer Collection'!A:A,A33))</f>
        <v>0</v>
      </c>
      <c r="F33" s="42">
        <f>IF(C33=FALSE,0,SUMIFS('ESFA Autumn Collection'!K:K,'ESFA Autumn Collection'!A:A,A33))</f>
        <v>0</v>
      </c>
      <c r="G33" s="44">
        <f t="shared" si="0"/>
        <v>215.83</v>
      </c>
    </row>
    <row r="34" spans="1:7" x14ac:dyDescent="0.25">
      <c r="A34" s="4">
        <v>319</v>
      </c>
      <c r="B34" s="4" t="s">
        <v>36</v>
      </c>
      <c r="C34" s="42" t="b">
        <v>0</v>
      </c>
      <c r="D34" s="42">
        <f>SUMIFS('January 2021 School Census'!W:W,'January 2021 School Census'!A:A,A34)+SUMIFS('January 21 Early Years Census'!C:C,'January 21 Early Years Census'!A:A,A34)+SUMIFS('January 2021 AP Census'!C:C,'January 2021 AP Census'!A:A,A34)</f>
        <v>325.15452699999997</v>
      </c>
      <c r="E34" s="42">
        <f>IF(C34=FALSE,0,SUMIFS('ESFA Summer Collection'!K:K,'ESFA Summer Collection'!A:A,A34))</f>
        <v>0</v>
      </c>
      <c r="F34" s="42">
        <f>IF(C34=FALSE,0,SUMIFS('ESFA Autumn Collection'!K:K,'ESFA Autumn Collection'!A:A,A34))</f>
        <v>0</v>
      </c>
      <c r="G34" s="44">
        <f t="shared" si="0"/>
        <v>325.14999999999998</v>
      </c>
    </row>
    <row r="35" spans="1:7" x14ac:dyDescent="0.25">
      <c r="A35" s="4">
        <v>320</v>
      </c>
      <c r="B35" s="4" t="s">
        <v>37</v>
      </c>
      <c r="C35" s="42" t="b">
        <v>1</v>
      </c>
      <c r="D35" s="42">
        <f>SUMIFS('January 2021 School Census'!W:W,'January 2021 School Census'!A:A,A35)+SUMIFS('January 21 Early Years Census'!C:C,'January 21 Early Years Census'!A:A,A35)+SUMIFS('January 2021 AP Census'!C:C,'January 2021 AP Census'!A:A,A35)</f>
        <v>563.32996700000001</v>
      </c>
      <c r="E35" s="42">
        <f>IF(C35=FALSE,0,SUMIFS('ESFA Summer Collection'!K:K,'ESFA Summer Collection'!A:A,A35))</f>
        <v>624.95999999999992</v>
      </c>
      <c r="F35" s="42">
        <f>IF(C35=FALSE,0,SUMIFS('ESFA Autumn Collection'!K:K,'ESFA Autumn Collection'!A:A,A35))</f>
        <v>688.83333333333337</v>
      </c>
      <c r="G35" s="44">
        <f t="shared" si="0"/>
        <v>630.84</v>
      </c>
    </row>
    <row r="36" spans="1:7" x14ac:dyDescent="0.25">
      <c r="A36" s="4">
        <v>330</v>
      </c>
      <c r="B36" s="4" t="s">
        <v>38</v>
      </c>
      <c r="C36" s="42" t="b">
        <v>1</v>
      </c>
      <c r="D36" s="42">
        <f>SUMIFS('January 2021 School Census'!W:W,'January 2021 School Census'!A:A,A36)+SUMIFS('January 21 Early Years Census'!C:C,'January 21 Early Years Census'!A:A,A36)+SUMIFS('January 2021 AP Census'!C:C,'January 2021 AP Census'!A:A,A36)</f>
        <v>3622.3719980000001</v>
      </c>
      <c r="E36" s="42">
        <f>IF(C36=FALSE,0,SUMIFS('ESFA Summer Collection'!K:K,'ESFA Summer Collection'!A:A,A36))</f>
        <v>4033.26</v>
      </c>
      <c r="F36" s="42">
        <f>IF(C36=FALSE,0,SUMIFS('ESFA Autumn Collection'!K:K,'ESFA Autumn Collection'!A:A,A36))</f>
        <v>4689.3726666666662</v>
      </c>
      <c r="G36" s="44">
        <f t="shared" si="0"/>
        <v>4149.24</v>
      </c>
    </row>
    <row r="37" spans="1:7" x14ac:dyDescent="0.25">
      <c r="A37" s="4">
        <v>331</v>
      </c>
      <c r="B37" s="4" t="s">
        <v>39</v>
      </c>
      <c r="C37" s="42" t="b">
        <v>1</v>
      </c>
      <c r="D37" s="42">
        <f>SUMIFS('January 2021 School Census'!W:W,'January 2021 School Census'!A:A,A37)+SUMIFS('January 21 Early Years Census'!C:C,'January 21 Early Years Census'!A:A,A37)+SUMIFS('January 2021 AP Census'!C:C,'January 2021 AP Census'!A:A,A37)</f>
        <v>968.35838600000011</v>
      </c>
      <c r="E37" s="42">
        <f>IF(C37=FALSE,0,SUMIFS('ESFA Summer Collection'!K:K,'ESFA Summer Collection'!A:A,A37))</f>
        <v>1016.45</v>
      </c>
      <c r="F37" s="42">
        <f>IF(C37=FALSE,0,SUMIFS('ESFA Autumn Collection'!K:K,'ESFA Autumn Collection'!A:A,A37))</f>
        <v>1286.556</v>
      </c>
      <c r="G37" s="44">
        <f t="shared" si="0"/>
        <v>1094.46</v>
      </c>
    </row>
    <row r="38" spans="1:7" x14ac:dyDescent="0.25">
      <c r="A38" s="4">
        <v>332</v>
      </c>
      <c r="B38" s="4" t="s">
        <v>40</v>
      </c>
      <c r="C38" s="42" t="b">
        <v>1</v>
      </c>
      <c r="D38" s="42">
        <f>SUMIFS('January 2021 School Census'!W:W,'January 2021 School Census'!A:A,A38)+SUMIFS('January 21 Early Years Census'!C:C,'January 21 Early Years Census'!A:A,A38)+SUMIFS('January 2021 AP Census'!C:C,'January 2021 AP Census'!A:A,A38)</f>
        <v>836.17934000000002</v>
      </c>
      <c r="E38" s="42">
        <f>IF(C38=FALSE,0,SUMIFS('ESFA Summer Collection'!K:K,'ESFA Summer Collection'!A:A,A38))</f>
        <v>866.56133333333332</v>
      </c>
      <c r="F38" s="42">
        <f>IF(C38=FALSE,0,SUMIFS('ESFA Autumn Collection'!K:K,'ESFA Autumn Collection'!A:A,A38))</f>
        <v>976.42466666666667</v>
      </c>
      <c r="G38" s="44">
        <f t="shared" si="0"/>
        <v>895.59</v>
      </c>
    </row>
    <row r="39" spans="1:7" x14ac:dyDescent="0.25">
      <c r="A39" s="4">
        <v>333</v>
      </c>
      <c r="B39" s="4" t="s">
        <v>41</v>
      </c>
      <c r="C39" s="42" t="b">
        <v>1</v>
      </c>
      <c r="D39" s="42">
        <f>SUMIFS('January 2021 School Census'!W:W,'January 2021 School Census'!A:A,A39)+SUMIFS('January 21 Early Years Census'!C:C,'January 21 Early Years Census'!A:A,A39)+SUMIFS('January 2021 AP Census'!C:C,'January 2021 AP Census'!A:A,A39)</f>
        <v>1167.733332</v>
      </c>
      <c r="E39" s="42">
        <f>IF(C39=FALSE,0,SUMIFS('ESFA Summer Collection'!K:K,'ESFA Summer Collection'!A:A,A39))</f>
        <v>1315.6</v>
      </c>
      <c r="F39" s="42">
        <f>IF(C39=FALSE,0,SUMIFS('ESFA Autumn Collection'!K:K,'ESFA Autumn Collection'!A:A,A39))</f>
        <v>1403.1</v>
      </c>
      <c r="G39" s="44">
        <f t="shared" si="0"/>
        <v>1307.8</v>
      </c>
    </row>
    <row r="40" spans="1:7" x14ac:dyDescent="0.25">
      <c r="A40" s="4">
        <v>334</v>
      </c>
      <c r="B40" s="4" t="s">
        <v>42</v>
      </c>
      <c r="C40" s="42" t="b">
        <v>1</v>
      </c>
      <c r="D40" s="42">
        <f>SUMIFS('January 2021 School Census'!W:W,'January 2021 School Census'!A:A,A40)+SUMIFS('January 21 Early Years Census'!C:C,'January 21 Early Years Census'!A:A,A40)+SUMIFS('January 2021 AP Census'!C:C,'January 2021 AP Census'!A:A,A40)</f>
        <v>541.56694900000002</v>
      </c>
      <c r="E40" s="42">
        <f>IF(C40=FALSE,0,SUMIFS('ESFA Summer Collection'!K:K,'ESFA Summer Collection'!A:A,A40))</f>
        <v>534.51666666666665</v>
      </c>
      <c r="F40" s="42">
        <f>IF(C40=FALSE,0,SUMIFS('ESFA Autumn Collection'!K:K,'ESFA Autumn Collection'!A:A,A40))</f>
        <v>576.60733333333337</v>
      </c>
      <c r="G40" s="44">
        <f t="shared" si="0"/>
        <v>550.30999999999995</v>
      </c>
    </row>
    <row r="41" spans="1:7" x14ac:dyDescent="0.25">
      <c r="A41" s="4">
        <v>335</v>
      </c>
      <c r="B41" s="4" t="s">
        <v>43</v>
      </c>
      <c r="C41" s="42" t="b">
        <v>1</v>
      </c>
      <c r="D41" s="42">
        <f>SUMIFS('January 2021 School Census'!W:W,'January 2021 School Census'!A:A,A41)+SUMIFS('January 21 Early Years Census'!C:C,'January 21 Early Years Census'!A:A,A41)+SUMIFS('January 2021 AP Census'!C:C,'January 2021 AP Census'!A:A,A41)</f>
        <v>977.23333300000002</v>
      </c>
      <c r="E41" s="42">
        <f>IF(C41=FALSE,0,SUMIFS('ESFA Summer Collection'!K:K,'ESFA Summer Collection'!A:A,A41))</f>
        <v>1086.2666666666667</v>
      </c>
      <c r="F41" s="42">
        <f>IF(C41=FALSE,0,SUMIFS('ESFA Autumn Collection'!K:K,'ESFA Autumn Collection'!A:A,A41))</f>
        <v>1221.3333333333333</v>
      </c>
      <c r="G41" s="44">
        <f t="shared" si="0"/>
        <v>1104.03</v>
      </c>
    </row>
    <row r="42" spans="1:7" x14ac:dyDescent="0.25">
      <c r="A42" s="4">
        <v>336</v>
      </c>
      <c r="B42" s="4" t="s">
        <v>44</v>
      </c>
      <c r="C42" s="42" t="b">
        <v>1</v>
      </c>
      <c r="D42" s="42">
        <f>SUMIFS('January 2021 School Census'!W:W,'January 2021 School Census'!A:A,A42)+SUMIFS('January 21 Early Years Census'!C:C,'January 21 Early Years Census'!A:A,A42)+SUMIFS('January 2021 AP Census'!C:C,'January 2021 AP Census'!A:A,A42)</f>
        <v>805.506666</v>
      </c>
      <c r="E42" s="42">
        <f>IF(C42=FALSE,0,SUMIFS('ESFA Summer Collection'!K:K,'ESFA Summer Collection'!A:A,A42))</f>
        <v>865.2</v>
      </c>
      <c r="F42" s="42">
        <f>IF(C42=FALSE,0,SUMIFS('ESFA Autumn Collection'!K:K,'ESFA Autumn Collection'!A:A,A42))</f>
        <v>988.19333333333327</v>
      </c>
      <c r="G42" s="44">
        <f t="shared" si="0"/>
        <v>891.27</v>
      </c>
    </row>
    <row r="43" spans="1:7" x14ac:dyDescent="0.25">
      <c r="A43" s="4">
        <v>340</v>
      </c>
      <c r="B43" s="4" t="s">
        <v>45</v>
      </c>
      <c r="C43" s="42" t="b">
        <v>1</v>
      </c>
      <c r="D43" s="42">
        <f>SUMIFS('January 2021 School Census'!W:W,'January 2021 School Census'!A:A,A43)+SUMIFS('January 21 Early Years Census'!C:C,'January 21 Early Years Census'!A:A,A43)+SUMIFS('January 2021 AP Census'!C:C,'January 2021 AP Census'!A:A,A43)</f>
        <v>588</v>
      </c>
      <c r="E43" s="42">
        <f>IF(C43=FALSE,0,SUMIFS('ESFA Summer Collection'!K:K,'ESFA Summer Collection'!A:A,A43))</f>
        <v>633</v>
      </c>
      <c r="F43" s="42">
        <f>IF(C43=FALSE,0,SUMIFS('ESFA Autumn Collection'!K:K,'ESFA Autumn Collection'!A:A,A43))</f>
        <v>607</v>
      </c>
      <c r="G43" s="44">
        <f t="shared" si="0"/>
        <v>613.08000000000004</v>
      </c>
    </row>
    <row r="44" spans="1:7" x14ac:dyDescent="0.25">
      <c r="A44" s="4">
        <v>341</v>
      </c>
      <c r="B44" s="4" t="s">
        <v>46</v>
      </c>
      <c r="C44" s="42" t="b">
        <v>1</v>
      </c>
      <c r="D44" s="42">
        <f>SUMIFS('January 2021 School Census'!W:W,'January 2021 School Census'!A:A,A44)+SUMIFS('January 21 Early Years Census'!C:C,'January 21 Early Years Census'!A:A,A44)+SUMIFS('January 2021 AP Census'!C:C,'January 2021 AP Census'!A:A,A44)</f>
        <v>1707.4</v>
      </c>
      <c r="E44" s="42">
        <f>IF(C44=FALSE,0,SUMIFS('ESFA Summer Collection'!K:K,'ESFA Summer Collection'!A:A,A44))</f>
        <v>1829.2666666666667</v>
      </c>
      <c r="F44" s="42">
        <f>IF(C44=FALSE,0,SUMIFS('ESFA Autumn Collection'!K:K,'ESFA Autumn Collection'!A:A,A44))</f>
        <v>1801.7333333333333</v>
      </c>
      <c r="G44" s="44">
        <f t="shared" si="0"/>
        <v>1789.62</v>
      </c>
    </row>
    <row r="45" spans="1:7" x14ac:dyDescent="0.25">
      <c r="A45" s="4">
        <v>342</v>
      </c>
      <c r="B45" s="4" t="s">
        <v>47</v>
      </c>
      <c r="C45" s="42" t="b">
        <v>1</v>
      </c>
      <c r="D45" s="42">
        <f>SUMIFS('January 2021 School Census'!W:W,'January 2021 School Census'!A:A,A45)+SUMIFS('January 21 Early Years Census'!C:C,'January 21 Early Years Census'!A:A,A45)+SUMIFS('January 2021 AP Census'!C:C,'January 2021 AP Census'!A:A,A45)</f>
        <v>524.03466800000001</v>
      </c>
      <c r="E45" s="42">
        <f>IF(C45=FALSE,0,SUMIFS('ESFA Summer Collection'!K:K,'ESFA Summer Collection'!A:A,A45))</f>
        <v>597.92933333333337</v>
      </c>
      <c r="F45" s="42">
        <f>IF(C45=FALSE,0,SUMIFS('ESFA Autumn Collection'!K:K,'ESFA Autumn Collection'!A:A,A45))</f>
        <v>629.02800000000002</v>
      </c>
      <c r="G45" s="44">
        <f t="shared" si="0"/>
        <v>589.82000000000005</v>
      </c>
    </row>
    <row r="46" spans="1:7" x14ac:dyDescent="0.25">
      <c r="A46" s="4">
        <v>343</v>
      </c>
      <c r="B46" s="4" t="s">
        <v>48</v>
      </c>
      <c r="C46" s="42" t="b">
        <v>1</v>
      </c>
      <c r="D46" s="42">
        <f>SUMIFS('January 2021 School Census'!W:W,'January 2021 School Census'!A:A,A46)+SUMIFS('January 21 Early Years Census'!C:C,'January 21 Early Years Census'!A:A,A46)+SUMIFS('January 2021 AP Census'!C:C,'January 2021 AP Census'!A:A,A46)</f>
        <v>716.39866899999993</v>
      </c>
      <c r="E46" s="42">
        <f>IF(C46=FALSE,0,SUMIFS('ESFA Summer Collection'!K:K,'ESFA Summer Collection'!A:A,A46))</f>
        <v>818.4666666666667</v>
      </c>
      <c r="F46" s="42">
        <f>IF(C46=FALSE,0,SUMIFS('ESFA Autumn Collection'!K:K,'ESFA Autumn Collection'!A:A,A46))</f>
        <v>866.49533333333341</v>
      </c>
      <c r="G46" s="44">
        <f t="shared" si="0"/>
        <v>808.96</v>
      </c>
    </row>
    <row r="47" spans="1:7" x14ac:dyDescent="0.25">
      <c r="A47" s="4">
        <v>344</v>
      </c>
      <c r="B47" s="4" t="s">
        <v>49</v>
      </c>
      <c r="C47" s="42" t="b">
        <v>1</v>
      </c>
      <c r="D47" s="42">
        <f>SUMIFS('January 2021 School Census'!W:W,'January 2021 School Census'!A:A,A47)+SUMIFS('January 21 Early Years Census'!C:C,'January 21 Early Years Census'!A:A,A47)+SUMIFS('January 2021 AP Census'!C:C,'January 2021 AP Census'!A:A,A47)</f>
        <v>909.51466699999992</v>
      </c>
      <c r="E47" s="42">
        <f>IF(C47=FALSE,0,SUMIFS('ESFA Summer Collection'!K:K,'ESFA Summer Collection'!A:A,A47))</f>
        <v>985.33333333333337</v>
      </c>
      <c r="F47" s="42">
        <f>IF(C47=FALSE,0,SUMIFS('ESFA Autumn Collection'!K:K,'ESFA Autumn Collection'!A:A,A47))</f>
        <v>1044.8</v>
      </c>
      <c r="G47" s="44">
        <f t="shared" si="0"/>
        <v>986.2</v>
      </c>
    </row>
    <row r="48" spans="1:7" x14ac:dyDescent="0.25">
      <c r="A48" s="4">
        <v>350</v>
      </c>
      <c r="B48" s="4" t="s">
        <v>50</v>
      </c>
      <c r="C48" s="42" t="b">
        <v>1</v>
      </c>
      <c r="D48" s="42">
        <f>SUMIFS('January 2021 School Census'!W:W,'January 2021 School Census'!A:A,A48)+SUMIFS('January 21 Early Years Census'!C:C,'January 21 Early Years Census'!A:A,A48)+SUMIFS('January 2021 AP Census'!C:C,'January 2021 AP Census'!A:A,A48)</f>
        <v>947.972667</v>
      </c>
      <c r="E48" s="42">
        <f>IF(C48=FALSE,0,SUMIFS('ESFA Summer Collection'!K:K,'ESFA Summer Collection'!A:A,A48))</f>
        <v>1030</v>
      </c>
      <c r="F48" s="42">
        <f>IF(C48=FALSE,0,SUMIFS('ESFA Autumn Collection'!K:K,'ESFA Autumn Collection'!A:A,A48))</f>
        <v>1130.8</v>
      </c>
      <c r="G48" s="44">
        <f t="shared" si="0"/>
        <v>1043.0899999999999</v>
      </c>
    </row>
    <row r="49" spans="1:7" x14ac:dyDescent="0.25">
      <c r="A49" s="4">
        <v>351</v>
      </c>
      <c r="B49" s="4" t="s">
        <v>51</v>
      </c>
      <c r="C49" s="42" t="b">
        <v>1</v>
      </c>
      <c r="D49" s="42">
        <f>SUMIFS('January 2021 School Census'!W:W,'January 2021 School Census'!A:A,A49)+SUMIFS('January 21 Early Years Census'!C:C,'January 21 Early Years Census'!A:A,A49)+SUMIFS('January 2021 AP Census'!C:C,'January 2021 AP Census'!A:A,A49)</f>
        <v>598.60000100000002</v>
      </c>
      <c r="E49" s="42">
        <f>IF(C49=FALSE,0,SUMIFS('ESFA Summer Collection'!K:K,'ESFA Summer Collection'!A:A,A49))</f>
        <v>621.66666666666663</v>
      </c>
      <c r="F49" s="42">
        <f>IF(C49=FALSE,0,SUMIFS('ESFA Autumn Collection'!K:K,'ESFA Autumn Collection'!A:A,A49))</f>
        <v>611.33333333333337</v>
      </c>
      <c r="G49" s="44">
        <f t="shared" si="0"/>
        <v>612.46</v>
      </c>
    </row>
    <row r="50" spans="1:7" x14ac:dyDescent="0.25">
      <c r="A50" s="4">
        <v>352</v>
      </c>
      <c r="B50" s="4" t="s">
        <v>52</v>
      </c>
      <c r="C50" s="42" t="b">
        <v>1</v>
      </c>
      <c r="D50" s="42">
        <f>SUMIFS('January 2021 School Census'!W:W,'January 2021 School Census'!A:A,A50)+SUMIFS('January 21 Early Years Census'!C:C,'January 21 Early Years Census'!A:A,A50)+SUMIFS('January 2021 AP Census'!C:C,'January 2021 AP Census'!A:A,A50)</f>
        <v>2051.581318</v>
      </c>
      <c r="E50" s="42">
        <f>IF(C50=FALSE,0,SUMIFS('ESFA Summer Collection'!K:K,'ESFA Summer Collection'!A:A,A50))</f>
        <v>2312.6</v>
      </c>
      <c r="F50" s="42">
        <f>IF(C50=FALSE,0,SUMIFS('ESFA Autumn Collection'!K:K,'ESFA Autumn Collection'!A:A,A50))</f>
        <v>2464.1999999999998</v>
      </c>
      <c r="G50" s="44">
        <f t="shared" si="0"/>
        <v>2297.88</v>
      </c>
    </row>
    <row r="51" spans="1:7" x14ac:dyDescent="0.25">
      <c r="A51" s="4">
        <v>353</v>
      </c>
      <c r="B51" s="4" t="s">
        <v>53</v>
      </c>
      <c r="C51" s="42" t="b">
        <v>1</v>
      </c>
      <c r="D51" s="42">
        <f>SUMIFS('January 2021 School Census'!W:W,'January 2021 School Census'!A:A,A51)+SUMIFS('January 21 Early Years Census'!C:C,'January 21 Early Years Census'!A:A,A51)+SUMIFS('January 2021 AP Census'!C:C,'January 2021 AP Census'!A:A,A51)</f>
        <v>1037.900001</v>
      </c>
      <c r="E51" s="42">
        <f>IF(C51=FALSE,0,SUMIFS('ESFA Summer Collection'!K:K,'ESFA Summer Collection'!A:A,A51))</f>
        <v>1079.1699999999998</v>
      </c>
      <c r="F51" s="42">
        <f>IF(C51=FALSE,0,SUMIFS('ESFA Autumn Collection'!K:K,'ESFA Autumn Collection'!A:A,A51))</f>
        <v>1280</v>
      </c>
      <c r="G51" s="44">
        <f t="shared" si="0"/>
        <v>1135.8</v>
      </c>
    </row>
    <row r="52" spans="1:7" x14ac:dyDescent="0.25">
      <c r="A52" s="4">
        <v>354</v>
      </c>
      <c r="B52" s="4" t="s">
        <v>54</v>
      </c>
      <c r="C52" s="42" t="b">
        <v>0</v>
      </c>
      <c r="D52" s="42">
        <f>SUMIFS('January 2021 School Census'!W:W,'January 2021 School Census'!A:A,A52)+SUMIFS('January 21 Early Years Census'!C:C,'January 21 Early Years Census'!A:A,A52)+SUMIFS('January 2021 AP Census'!C:C,'January 2021 AP Census'!A:A,A52)</f>
        <v>837.86666700000001</v>
      </c>
      <c r="E52" s="42">
        <f>IF(C52=FALSE,0,SUMIFS('ESFA Summer Collection'!K:K,'ESFA Summer Collection'!A:A,A52))</f>
        <v>0</v>
      </c>
      <c r="F52" s="42">
        <f>IF(C52=FALSE,0,SUMIFS('ESFA Autumn Collection'!K:K,'ESFA Autumn Collection'!A:A,A52))</f>
        <v>0</v>
      </c>
      <c r="G52" s="44">
        <f t="shared" si="0"/>
        <v>837.87</v>
      </c>
    </row>
    <row r="53" spans="1:7" x14ac:dyDescent="0.25">
      <c r="A53" s="4">
        <v>355</v>
      </c>
      <c r="B53" s="4" t="s">
        <v>55</v>
      </c>
      <c r="C53" s="42" t="b">
        <v>1</v>
      </c>
      <c r="D53" s="42">
        <f>SUMIFS('January 2021 School Census'!W:W,'January 2021 School Census'!A:A,A53)+SUMIFS('January 21 Early Years Census'!C:C,'January 21 Early Years Census'!A:A,A53)+SUMIFS('January 2021 AP Census'!C:C,'January 2021 AP Census'!A:A,A53)</f>
        <v>1037.7460000000001</v>
      </c>
      <c r="E53" s="42">
        <f>IF(C53=FALSE,0,SUMIFS('ESFA Summer Collection'!K:K,'ESFA Summer Collection'!A:A,A53))</f>
        <v>1126.9160000000002</v>
      </c>
      <c r="F53" s="42">
        <f>IF(C53=FALSE,0,SUMIFS('ESFA Autumn Collection'!K:K,'ESFA Autumn Collection'!A:A,A53))</f>
        <v>1199</v>
      </c>
      <c r="G53" s="44">
        <f t="shared" si="0"/>
        <v>1128.6500000000001</v>
      </c>
    </row>
    <row r="54" spans="1:7" x14ac:dyDescent="0.25">
      <c r="A54" s="4">
        <v>356</v>
      </c>
      <c r="B54" s="4" t="s">
        <v>56</v>
      </c>
      <c r="C54" s="42" t="b">
        <v>1</v>
      </c>
      <c r="D54" s="42">
        <f>SUMIFS('January 2021 School Census'!W:W,'January 2021 School Census'!A:A,A54)+SUMIFS('January 21 Early Years Census'!C:C,'January 21 Early Years Census'!A:A,A54)+SUMIFS('January 2021 AP Census'!C:C,'January 2021 AP Census'!A:A,A54)</f>
        <v>728.51133400000003</v>
      </c>
      <c r="E54" s="42">
        <f>IF(C54=FALSE,0,SUMIFS('ESFA Summer Collection'!K:K,'ESFA Summer Collection'!A:A,A54))</f>
        <v>776.4666666666667</v>
      </c>
      <c r="F54" s="42">
        <f>IF(C54=FALSE,0,SUMIFS('ESFA Autumn Collection'!K:K,'ESFA Autumn Collection'!A:A,A54))</f>
        <v>766.26666666666665</v>
      </c>
      <c r="G54" s="44">
        <f t="shared" si="0"/>
        <v>761.08</v>
      </c>
    </row>
    <row r="55" spans="1:7" x14ac:dyDescent="0.25">
      <c r="A55" s="4">
        <v>357</v>
      </c>
      <c r="B55" s="4" t="s">
        <v>57</v>
      </c>
      <c r="C55" s="42" t="b">
        <v>1</v>
      </c>
      <c r="D55" s="42">
        <f>SUMIFS('January 2021 School Census'!W:W,'January 2021 School Census'!A:A,A55)+SUMIFS('January 21 Early Years Census'!C:C,'January 21 Early Years Census'!A:A,A55)+SUMIFS('January 2021 AP Census'!C:C,'January 2021 AP Census'!A:A,A55)</f>
        <v>826.26666599999999</v>
      </c>
      <c r="E55" s="42">
        <f>IF(C55=FALSE,0,SUMIFS('ESFA Summer Collection'!K:K,'ESFA Summer Collection'!A:A,A55))</f>
        <v>903.09133333333341</v>
      </c>
      <c r="F55" s="42">
        <f>IF(C55=FALSE,0,SUMIFS('ESFA Autumn Collection'!K:K,'ESFA Autumn Collection'!A:A,A55))</f>
        <v>974.55800000000011</v>
      </c>
      <c r="G55" s="44">
        <f t="shared" si="0"/>
        <v>907.71</v>
      </c>
    </row>
    <row r="56" spans="1:7" x14ac:dyDescent="0.25">
      <c r="A56" s="4">
        <v>358</v>
      </c>
      <c r="B56" s="4" t="s">
        <v>58</v>
      </c>
      <c r="C56" s="42" t="b">
        <v>1</v>
      </c>
      <c r="D56" s="42">
        <f>SUMIFS('January 2021 School Census'!W:W,'January 2021 School Census'!A:A,A56)+SUMIFS('January 21 Early Years Census'!C:C,'January 21 Early Years Census'!A:A,A56)+SUMIFS('January 2021 AP Census'!C:C,'January 2021 AP Census'!A:A,A56)</f>
        <v>534.68749700000001</v>
      </c>
      <c r="E56" s="42">
        <f>IF(C56=FALSE,0,SUMIFS('ESFA Summer Collection'!K:K,'ESFA Summer Collection'!A:A,A56))</f>
        <v>564.79999999999995</v>
      </c>
      <c r="F56" s="42">
        <f>IF(C56=FALSE,0,SUMIFS('ESFA Autumn Collection'!K:K,'ESFA Autumn Collection'!A:A,A56))</f>
        <v>558.33333333333337</v>
      </c>
      <c r="G56" s="44">
        <f t="shared" si="0"/>
        <v>555.12</v>
      </c>
    </row>
    <row r="57" spans="1:7" x14ac:dyDescent="0.25">
      <c r="A57" s="4">
        <v>359</v>
      </c>
      <c r="B57" s="4" t="s">
        <v>59</v>
      </c>
      <c r="C57" s="42" t="b">
        <v>1</v>
      </c>
      <c r="D57" s="42">
        <f>SUMIFS('January 2021 School Census'!W:W,'January 2021 School Census'!A:A,A57)+SUMIFS('January 21 Early Years Census'!C:C,'January 21 Early Years Census'!A:A,A57)+SUMIFS('January 2021 AP Census'!C:C,'January 2021 AP Census'!A:A,A57)</f>
        <v>1006.793333</v>
      </c>
      <c r="E57" s="42">
        <f>IF(C57=FALSE,0,SUMIFS('ESFA Summer Collection'!K:K,'ESFA Summer Collection'!A:A,A57))</f>
        <v>1030.9333333333334</v>
      </c>
      <c r="F57" s="42">
        <f>IF(C57=FALSE,0,SUMIFS('ESFA Autumn Collection'!K:K,'ESFA Autumn Collection'!A:A,A57))</f>
        <v>1052.672</v>
      </c>
      <c r="G57" s="44">
        <f t="shared" si="0"/>
        <v>1032.1400000000001</v>
      </c>
    </row>
    <row r="58" spans="1:7" x14ac:dyDescent="0.25">
      <c r="A58" s="4">
        <v>370</v>
      </c>
      <c r="B58" s="4" t="s">
        <v>60</v>
      </c>
      <c r="C58" s="42" t="b">
        <v>1</v>
      </c>
      <c r="D58" s="42">
        <f>SUMIFS('January 2021 School Census'!W:W,'January 2021 School Census'!A:A,A58)+SUMIFS('January 21 Early Years Census'!C:C,'January 21 Early Years Census'!A:A,A58)+SUMIFS('January 2021 AP Census'!C:C,'January 2021 AP Census'!A:A,A58)</f>
        <v>733.38333399999999</v>
      </c>
      <c r="E58" s="42">
        <f>IF(C58=FALSE,0,SUMIFS('ESFA Summer Collection'!K:K,'ESFA Summer Collection'!A:A,A58))</f>
        <v>729.86666666666667</v>
      </c>
      <c r="F58" s="42">
        <f>IF(C58=FALSE,0,SUMIFS('ESFA Autumn Collection'!K:K,'ESFA Autumn Collection'!A:A,A58))</f>
        <v>820.93333333333328</v>
      </c>
      <c r="G58" s="44">
        <f t="shared" si="0"/>
        <v>761.1</v>
      </c>
    </row>
    <row r="59" spans="1:7" x14ac:dyDescent="0.25">
      <c r="A59" s="4">
        <v>371</v>
      </c>
      <c r="B59" s="4" t="s">
        <v>61</v>
      </c>
      <c r="C59" s="42" t="b">
        <v>1</v>
      </c>
      <c r="D59" s="42">
        <f>SUMIFS('January 2021 School Census'!W:W,'January 2021 School Census'!A:A,A59)+SUMIFS('January 21 Early Years Census'!C:C,'January 21 Early Years Census'!A:A,A59)+SUMIFS('January 2021 AP Census'!C:C,'January 2021 AP Census'!A:A,A59)</f>
        <v>1040.9793360000001</v>
      </c>
      <c r="E59" s="42">
        <f>IF(C59=FALSE,0,SUMIFS('ESFA Summer Collection'!K:K,'ESFA Summer Collection'!A:A,A59))</f>
        <v>1123.2760000000001</v>
      </c>
      <c r="F59" s="42">
        <f>IF(C59=FALSE,0,SUMIFS('ESFA Autumn Collection'!K:K,'ESFA Autumn Collection'!A:A,A59))</f>
        <v>1197.5622857142855</v>
      </c>
      <c r="G59" s="44">
        <f t="shared" si="0"/>
        <v>1127.46</v>
      </c>
    </row>
    <row r="60" spans="1:7" x14ac:dyDescent="0.25">
      <c r="A60" s="4">
        <v>372</v>
      </c>
      <c r="B60" s="4" t="s">
        <v>62</v>
      </c>
      <c r="C60" s="42" t="b">
        <v>1</v>
      </c>
      <c r="D60" s="42">
        <f>SUMIFS('January 2021 School Census'!W:W,'January 2021 School Census'!A:A,A60)+SUMIFS('January 21 Early Years Census'!C:C,'January 21 Early Years Census'!A:A,A60)+SUMIFS('January 2021 AP Census'!C:C,'January 2021 AP Census'!A:A,A60)</f>
        <v>810.26611100000002</v>
      </c>
      <c r="E60" s="42">
        <f>IF(C60=FALSE,0,SUMIFS('ESFA Summer Collection'!K:K,'ESFA Summer Collection'!A:A,A60))</f>
        <v>840.38</v>
      </c>
      <c r="F60" s="42">
        <f>IF(C60=FALSE,0,SUMIFS('ESFA Autumn Collection'!K:K,'ESFA Autumn Collection'!A:A,A60))</f>
        <v>913.35</v>
      </c>
      <c r="G60" s="44">
        <f t="shared" si="0"/>
        <v>857.17</v>
      </c>
    </row>
    <row r="61" spans="1:7" x14ac:dyDescent="0.25">
      <c r="A61" s="4">
        <v>373</v>
      </c>
      <c r="B61" s="4" t="s">
        <v>63</v>
      </c>
      <c r="C61" s="42" t="b">
        <v>1</v>
      </c>
      <c r="D61" s="42">
        <f>SUMIFS('January 2021 School Census'!W:W,'January 2021 School Census'!A:A,A61)+SUMIFS('January 21 Early Years Census'!C:C,'January 21 Early Years Census'!A:A,A61)+SUMIFS('January 2021 AP Census'!C:C,'January 2021 AP Census'!A:A,A61)</f>
        <v>1422.601324</v>
      </c>
      <c r="E61" s="42">
        <f>IF(C61=FALSE,0,SUMIFS('ESFA Summer Collection'!K:K,'ESFA Summer Collection'!A:A,A61))</f>
        <v>1561.6119999999996</v>
      </c>
      <c r="F61" s="42">
        <f>IF(C61=FALSE,0,SUMIFS('ESFA Autumn Collection'!K:K,'ESFA Autumn Collection'!A:A,A61))</f>
        <v>1804.1113333333337</v>
      </c>
      <c r="G61" s="44">
        <f t="shared" si="0"/>
        <v>1607.69</v>
      </c>
    </row>
    <row r="62" spans="1:7" x14ac:dyDescent="0.25">
      <c r="A62" s="4">
        <v>380</v>
      </c>
      <c r="B62" s="4" t="s">
        <v>64</v>
      </c>
      <c r="C62" s="42" t="b">
        <v>1</v>
      </c>
      <c r="D62" s="42">
        <f>SUMIFS('January 2021 School Census'!W:W,'January 2021 School Census'!A:A,A62)+SUMIFS('January 21 Early Years Census'!C:C,'January 21 Early Years Census'!A:A,A62)+SUMIFS('January 2021 AP Census'!C:C,'January 2021 AP Census'!A:A,A62)</f>
        <v>2002.807333</v>
      </c>
      <c r="E62" s="42">
        <f>IF(C62=FALSE,0,SUMIFS('ESFA Summer Collection'!K:K,'ESFA Summer Collection'!A:A,A62))</f>
        <v>2179</v>
      </c>
      <c r="F62" s="42">
        <f>IF(C62=FALSE,0,SUMIFS('ESFA Autumn Collection'!K:K,'ESFA Autumn Collection'!A:A,A62))</f>
        <v>2321.5333333333333</v>
      </c>
      <c r="G62" s="44">
        <f t="shared" si="0"/>
        <v>2182.46</v>
      </c>
    </row>
    <row r="63" spans="1:7" x14ac:dyDescent="0.25">
      <c r="A63" s="4">
        <v>381</v>
      </c>
      <c r="B63" s="4" t="s">
        <v>65</v>
      </c>
      <c r="C63" s="42" t="b">
        <v>1</v>
      </c>
      <c r="D63" s="42">
        <f>SUMIFS('January 2021 School Census'!W:W,'January 2021 School Census'!A:A,A63)+SUMIFS('January 21 Early Years Census'!C:C,'January 21 Early Years Census'!A:A,A63)+SUMIFS('January 2021 AP Census'!C:C,'January 2021 AP Census'!A:A,A63)</f>
        <v>674.11666500000001</v>
      </c>
      <c r="E63" s="42">
        <f>IF(C63=FALSE,0,SUMIFS('ESFA Summer Collection'!K:K,'ESFA Summer Collection'!A:A,A63))</f>
        <v>722.11800000000005</v>
      </c>
      <c r="F63" s="42">
        <f>IF(C63=FALSE,0,SUMIFS('ESFA Autumn Collection'!K:K,'ESFA Autumn Collection'!A:A,A63))</f>
        <v>709.54266666666661</v>
      </c>
      <c r="G63" s="44">
        <f t="shared" si="0"/>
        <v>705.93</v>
      </c>
    </row>
    <row r="64" spans="1:7" x14ac:dyDescent="0.25">
      <c r="A64" s="4">
        <v>382</v>
      </c>
      <c r="B64" s="4" t="s">
        <v>66</v>
      </c>
      <c r="C64" s="42" t="b">
        <v>1</v>
      </c>
      <c r="D64" s="42">
        <f>SUMIFS('January 2021 School Census'!W:W,'January 2021 School Census'!A:A,A64)+SUMIFS('January 21 Early Years Census'!C:C,'January 21 Early Years Census'!A:A,A64)+SUMIFS('January 2021 AP Census'!C:C,'January 2021 AP Census'!A:A,A64)</f>
        <v>1147.457028</v>
      </c>
      <c r="E64" s="42">
        <f>IF(C64=FALSE,0,SUMIFS('ESFA Summer Collection'!K:K,'ESFA Summer Collection'!A:A,A64))</f>
        <v>1263.4885964912278</v>
      </c>
      <c r="F64" s="42">
        <f>IF(C64=FALSE,0,SUMIFS('ESFA Autumn Collection'!K:K,'ESFA Autumn Collection'!A:A,A64))</f>
        <v>1387.9333333333329</v>
      </c>
      <c r="G64" s="44">
        <f t="shared" si="0"/>
        <v>1275.96</v>
      </c>
    </row>
    <row r="65" spans="1:7" x14ac:dyDescent="0.25">
      <c r="A65" s="4">
        <v>383</v>
      </c>
      <c r="B65" s="4" t="s">
        <v>67</v>
      </c>
      <c r="C65" s="42" t="b">
        <v>1</v>
      </c>
      <c r="D65" s="42">
        <f>SUMIFS('January 2021 School Census'!W:W,'January 2021 School Census'!A:A,A65)+SUMIFS('January 21 Early Years Census'!C:C,'January 21 Early Years Census'!A:A,A65)+SUMIFS('January 2021 AP Census'!C:C,'January 2021 AP Census'!A:A,A65)</f>
        <v>2346.4886700000002</v>
      </c>
      <c r="E65" s="42">
        <f>IF(C65=FALSE,0,SUMIFS('ESFA Summer Collection'!K:K,'ESFA Summer Collection'!A:A,A65))</f>
        <v>2448.8000000000002</v>
      </c>
      <c r="F65" s="42">
        <f>IF(C65=FALSE,0,SUMIFS('ESFA Autumn Collection'!K:K,'ESFA Autumn Collection'!A:A,A65))</f>
        <v>2614.9573333333333</v>
      </c>
      <c r="G65" s="44">
        <f t="shared" si="0"/>
        <v>2478.61</v>
      </c>
    </row>
    <row r="66" spans="1:7" x14ac:dyDescent="0.25">
      <c r="A66" s="4">
        <v>384</v>
      </c>
      <c r="B66" s="4" t="s">
        <v>68</v>
      </c>
      <c r="C66" s="42" t="b">
        <v>1</v>
      </c>
      <c r="D66" s="42">
        <f>SUMIFS('January 2021 School Census'!W:W,'January 2021 School Census'!A:A,A66)+SUMIFS('January 21 Early Years Census'!C:C,'January 21 Early Years Census'!A:A,A66)+SUMIFS('January 2021 AP Census'!C:C,'January 2021 AP Census'!A:A,A66)</f>
        <v>995.52799400000004</v>
      </c>
      <c r="E66" s="42">
        <f>IF(C66=FALSE,0,SUMIFS('ESFA Summer Collection'!K:K,'ESFA Summer Collection'!A:A,A66))</f>
        <v>995.20666666666671</v>
      </c>
      <c r="F66" s="42">
        <f>IF(C66=FALSE,0,SUMIFS('ESFA Autumn Collection'!K:K,'ESFA Autumn Collection'!A:A,A66))</f>
        <v>1038.6120000000001</v>
      </c>
      <c r="G66" s="44">
        <f t="shared" si="0"/>
        <v>1009.76</v>
      </c>
    </row>
    <row r="67" spans="1:7" x14ac:dyDescent="0.25">
      <c r="A67" s="4">
        <v>390</v>
      </c>
      <c r="B67" s="4" t="s">
        <v>69</v>
      </c>
      <c r="C67" s="42" t="b">
        <v>1</v>
      </c>
      <c r="D67" s="42">
        <f>SUMIFS('January 2021 School Census'!W:W,'January 2021 School Census'!A:A,A67)+SUMIFS('January 21 Early Years Census'!C:C,'January 21 Early Years Census'!A:A,A67)+SUMIFS('January 2021 AP Census'!C:C,'January 2021 AP Census'!A:A,A67)</f>
        <v>612.05262700000003</v>
      </c>
      <c r="E67" s="42">
        <f>IF(C67=FALSE,0,SUMIFS('ESFA Summer Collection'!K:K,'ESFA Summer Collection'!A:A,A67))</f>
        <v>676</v>
      </c>
      <c r="F67" s="42">
        <f>IF(C67=FALSE,0,SUMIFS('ESFA Autumn Collection'!K:K,'ESFA Autumn Collection'!A:A,A67))</f>
        <v>723.13333333333333</v>
      </c>
      <c r="G67" s="44">
        <f t="shared" si="0"/>
        <v>675.72</v>
      </c>
    </row>
    <row r="68" spans="1:7" x14ac:dyDescent="0.25">
      <c r="A68" s="4">
        <v>391</v>
      </c>
      <c r="B68" s="4" t="s">
        <v>70</v>
      </c>
      <c r="C68" s="42" t="b">
        <v>1</v>
      </c>
      <c r="D68" s="42">
        <f>SUMIFS('January 2021 School Census'!W:W,'January 2021 School Census'!A:A,A68)+SUMIFS('January 21 Early Years Census'!C:C,'January 21 Early Years Census'!A:A,A68)+SUMIFS('January 2021 AP Census'!C:C,'January 2021 AP Census'!A:A,A68)</f>
        <v>989.40668299999993</v>
      </c>
      <c r="E68" s="42">
        <f>IF(C68=FALSE,0,SUMIFS('ESFA Summer Collection'!K:K,'ESFA Summer Collection'!A:A,A68))</f>
        <v>1076.1993333333332</v>
      </c>
      <c r="F68" s="42">
        <f>IF(C68=FALSE,0,SUMIFS('ESFA Autumn Collection'!K:K,'ESFA Autumn Collection'!A:A,A68))</f>
        <v>1163.1333333333334</v>
      </c>
      <c r="G68" s="44">
        <f t="shared" si="0"/>
        <v>1083.48</v>
      </c>
    </row>
    <row r="69" spans="1:7" x14ac:dyDescent="0.25">
      <c r="A69" s="4">
        <v>392</v>
      </c>
      <c r="B69" s="4" t="s">
        <v>71</v>
      </c>
      <c r="C69" s="42" t="b">
        <v>1</v>
      </c>
      <c r="D69" s="42">
        <f>SUMIFS('January 2021 School Census'!W:W,'January 2021 School Census'!A:A,A69)+SUMIFS('January 21 Early Years Census'!C:C,'January 21 Early Years Census'!A:A,A69)+SUMIFS('January 2021 AP Census'!C:C,'January 2021 AP Census'!A:A,A69)</f>
        <v>564.70000099999993</v>
      </c>
      <c r="E69" s="42">
        <f>IF(C69=FALSE,0,SUMIFS('ESFA Summer Collection'!K:K,'ESFA Summer Collection'!A:A,A69))</f>
        <v>594.4666666666667</v>
      </c>
      <c r="F69" s="42">
        <f>IF(C69=FALSE,0,SUMIFS('ESFA Autumn Collection'!K:K,'ESFA Autumn Collection'!A:A,A69))</f>
        <v>595.86666666666667</v>
      </c>
      <c r="G69" s="44">
        <f t="shared" ref="G69:G132" si="1">ROUND(IF(C69,E69*5/12+F69*4/12+D69*3/12,D69),2)</f>
        <v>587.49</v>
      </c>
    </row>
    <row r="70" spans="1:7" x14ac:dyDescent="0.25">
      <c r="A70" s="4">
        <v>393</v>
      </c>
      <c r="B70" s="4" t="s">
        <v>72</v>
      </c>
      <c r="C70" s="42" t="b">
        <v>1</v>
      </c>
      <c r="D70" s="42">
        <f>SUMIFS('January 2021 School Census'!W:W,'January 2021 School Census'!A:A,A70)+SUMIFS('January 21 Early Years Census'!C:C,'January 21 Early Years Census'!A:A,A70)+SUMIFS('January 2021 AP Census'!C:C,'January 2021 AP Census'!A:A,A70)</f>
        <v>514.6</v>
      </c>
      <c r="E70" s="42">
        <f>IF(C70=FALSE,0,SUMIFS('ESFA Summer Collection'!K:K,'ESFA Summer Collection'!A:A,A70))</f>
        <v>546.73333333333335</v>
      </c>
      <c r="F70" s="42">
        <f>IF(C70=FALSE,0,SUMIFS('ESFA Autumn Collection'!K:K,'ESFA Autumn Collection'!A:A,A70))</f>
        <v>624.4</v>
      </c>
      <c r="G70" s="44">
        <f t="shared" si="1"/>
        <v>564.59</v>
      </c>
    </row>
    <row r="71" spans="1:7" x14ac:dyDescent="0.25">
      <c r="A71" s="4">
        <v>394</v>
      </c>
      <c r="B71" s="4" t="s">
        <v>73</v>
      </c>
      <c r="C71" s="42" t="b">
        <v>1</v>
      </c>
      <c r="D71" s="42">
        <f>SUMIFS('January 2021 School Census'!W:W,'January 2021 School Census'!A:A,A71)+SUMIFS('January 21 Early Years Census'!C:C,'January 21 Early Years Census'!A:A,A71)+SUMIFS('January 2021 AP Census'!C:C,'January 2021 AP Census'!A:A,A71)</f>
        <v>903.06666700000005</v>
      </c>
      <c r="E71" s="42">
        <f>IF(C71=FALSE,0,SUMIFS('ESFA Summer Collection'!K:K,'ESFA Summer Collection'!A:A,A71))</f>
        <v>915.6</v>
      </c>
      <c r="F71" s="42">
        <f>IF(C71=FALSE,0,SUMIFS('ESFA Autumn Collection'!K:K,'ESFA Autumn Collection'!A:A,A71))</f>
        <v>942.70952380952383</v>
      </c>
      <c r="G71" s="44">
        <f t="shared" si="1"/>
        <v>921.5</v>
      </c>
    </row>
    <row r="72" spans="1:7" x14ac:dyDescent="0.25">
      <c r="A72" s="4">
        <v>800</v>
      </c>
      <c r="B72" s="4" t="s">
        <v>74</v>
      </c>
      <c r="C72" s="42" t="b">
        <v>1</v>
      </c>
      <c r="D72" s="42">
        <f>SUMIFS('January 2021 School Census'!W:W,'January 2021 School Census'!A:A,A72)+SUMIFS('January 21 Early Years Census'!C:C,'January 21 Early Years Census'!A:A,A72)+SUMIFS('January 2021 AP Census'!C:C,'January 2021 AP Census'!A:A,A72)</f>
        <v>250.71841999999998</v>
      </c>
      <c r="E72" s="42">
        <f>IF(C72=FALSE,0,SUMIFS('ESFA Summer Collection'!K:K,'ESFA Summer Collection'!A:A,A72))</f>
        <v>285.39999999999998</v>
      </c>
      <c r="F72" s="42">
        <f>IF(C72=FALSE,0,SUMIFS('ESFA Autumn Collection'!K:K,'ESFA Autumn Collection'!A:A,A72))</f>
        <v>306.06666666666666</v>
      </c>
      <c r="G72" s="44">
        <f t="shared" si="1"/>
        <v>283.62</v>
      </c>
    </row>
    <row r="73" spans="1:7" x14ac:dyDescent="0.25">
      <c r="A73" s="4">
        <v>801</v>
      </c>
      <c r="B73" s="4" t="s">
        <v>75</v>
      </c>
      <c r="C73" s="42" t="b">
        <v>1</v>
      </c>
      <c r="D73" s="42">
        <f>SUMIFS('January 2021 School Census'!W:W,'January 2021 School Census'!A:A,A73)+SUMIFS('January 21 Early Years Census'!C:C,'January 21 Early Years Census'!A:A,A73)+SUMIFS('January 2021 AP Census'!C:C,'January 2021 AP Census'!A:A,A73)</f>
        <v>934.14166699999998</v>
      </c>
      <c r="E73" s="42">
        <f>IF(C73=FALSE,0,SUMIFS('ESFA Summer Collection'!K:K,'ESFA Summer Collection'!A:A,A73))</f>
        <v>1058.2</v>
      </c>
      <c r="F73" s="42">
        <f>IF(C73=FALSE,0,SUMIFS('ESFA Autumn Collection'!K:K,'ESFA Autumn Collection'!A:A,A73))</f>
        <v>1140.5999999999999</v>
      </c>
      <c r="G73" s="44">
        <f t="shared" si="1"/>
        <v>1054.6500000000001</v>
      </c>
    </row>
    <row r="74" spans="1:7" x14ac:dyDescent="0.25">
      <c r="A74" s="4">
        <v>802</v>
      </c>
      <c r="B74" s="4" t="s">
        <v>76</v>
      </c>
      <c r="C74" s="42" t="b">
        <v>1</v>
      </c>
      <c r="D74" s="42">
        <f>SUMIFS('January 2021 School Census'!W:W,'January 2021 School Census'!A:A,A74)+SUMIFS('January 21 Early Years Census'!C:C,'January 21 Early Years Census'!A:A,A74)+SUMIFS('January 2021 AP Census'!C:C,'January 2021 AP Census'!A:A,A74)</f>
        <v>331.80700899999999</v>
      </c>
      <c r="E74" s="42">
        <f>IF(C74=FALSE,0,SUMIFS('ESFA Summer Collection'!K:K,'ESFA Summer Collection'!A:A,A74))</f>
        <v>346.63133333333337</v>
      </c>
      <c r="F74" s="42">
        <f>IF(C74=FALSE,0,SUMIFS('ESFA Autumn Collection'!K:K,'ESFA Autumn Collection'!A:A,A74))</f>
        <v>407.4</v>
      </c>
      <c r="G74" s="44">
        <f t="shared" si="1"/>
        <v>363.18</v>
      </c>
    </row>
    <row r="75" spans="1:7" x14ac:dyDescent="0.25">
      <c r="A75" s="4">
        <v>803</v>
      </c>
      <c r="B75" s="4" t="s">
        <v>77</v>
      </c>
      <c r="C75" s="42" t="b">
        <v>0</v>
      </c>
      <c r="D75" s="42">
        <f>SUMIFS('January 2021 School Census'!W:W,'January 2021 School Census'!A:A,A75)+SUMIFS('January 21 Early Years Census'!C:C,'January 21 Early Years Census'!A:A,A75)+SUMIFS('January 2021 AP Census'!C:C,'January 2021 AP Census'!A:A,A75)</f>
        <v>460.37733399999996</v>
      </c>
      <c r="E75" s="42">
        <f>IF(C75=FALSE,0,SUMIFS('ESFA Summer Collection'!K:K,'ESFA Summer Collection'!A:A,A75))</f>
        <v>0</v>
      </c>
      <c r="F75" s="42">
        <f>IF(C75=FALSE,0,SUMIFS('ESFA Autumn Collection'!K:K,'ESFA Autumn Collection'!A:A,A75))</f>
        <v>0</v>
      </c>
      <c r="G75" s="44">
        <f t="shared" si="1"/>
        <v>460.38</v>
      </c>
    </row>
    <row r="76" spans="1:7" x14ac:dyDescent="0.25">
      <c r="A76" s="4">
        <v>805</v>
      </c>
      <c r="B76" s="4" t="s">
        <v>78</v>
      </c>
      <c r="C76" s="42" t="b">
        <v>1</v>
      </c>
      <c r="D76" s="42">
        <f>SUMIFS('January 2021 School Census'!W:W,'January 2021 School Census'!A:A,A76)+SUMIFS('January 21 Early Years Census'!C:C,'January 21 Early Years Census'!A:A,A76)+SUMIFS('January 2021 AP Census'!C:C,'January 2021 AP Census'!A:A,A76)</f>
        <v>377.04210599999999</v>
      </c>
      <c r="E76" s="42">
        <f>IF(C76=FALSE,0,SUMIFS('ESFA Summer Collection'!K:K,'ESFA Summer Collection'!A:A,A76))</f>
        <v>457</v>
      </c>
      <c r="F76" s="42">
        <f>IF(C76=FALSE,0,SUMIFS('ESFA Autumn Collection'!K:K,'ESFA Autumn Collection'!A:A,A76))</f>
        <v>477</v>
      </c>
      <c r="G76" s="44">
        <f t="shared" si="1"/>
        <v>443.68</v>
      </c>
    </row>
    <row r="77" spans="1:7" x14ac:dyDescent="0.25">
      <c r="A77" s="4">
        <v>806</v>
      </c>
      <c r="B77" s="4" t="s">
        <v>79</v>
      </c>
      <c r="C77" s="42" t="b">
        <v>1</v>
      </c>
      <c r="D77" s="42">
        <f>SUMIFS('January 2021 School Census'!W:W,'January 2021 School Census'!A:A,A77)+SUMIFS('January 21 Early Years Census'!C:C,'January 21 Early Years Census'!A:A,A77)+SUMIFS('January 2021 AP Census'!C:C,'January 2021 AP Census'!A:A,A77)</f>
        <v>802.2</v>
      </c>
      <c r="E77" s="42">
        <f>IF(C77=FALSE,0,SUMIFS('ESFA Summer Collection'!K:K,'ESFA Summer Collection'!A:A,A77))</f>
        <v>895</v>
      </c>
      <c r="F77" s="42">
        <f>IF(C77=FALSE,0,SUMIFS('ESFA Autumn Collection'!K:K,'ESFA Autumn Collection'!A:A,A77))</f>
        <v>818</v>
      </c>
      <c r="G77" s="44">
        <f t="shared" si="1"/>
        <v>846.13</v>
      </c>
    </row>
    <row r="78" spans="1:7" x14ac:dyDescent="0.25">
      <c r="A78" s="4">
        <v>807</v>
      </c>
      <c r="B78" s="4" t="s">
        <v>80</v>
      </c>
      <c r="C78" s="42" t="b">
        <v>1</v>
      </c>
      <c r="D78" s="42">
        <f>SUMIFS('January 2021 School Census'!W:W,'January 2021 School Census'!A:A,A78)+SUMIFS('January 21 Early Years Census'!C:C,'January 21 Early Years Census'!A:A,A78)+SUMIFS('January 2021 AP Census'!C:C,'January 2021 AP Census'!A:A,A78)</f>
        <v>451.8</v>
      </c>
      <c r="E78" s="42">
        <f>IF(C78=FALSE,0,SUMIFS('ESFA Summer Collection'!K:K,'ESFA Summer Collection'!A:A,A78))</f>
        <v>498</v>
      </c>
      <c r="F78" s="42">
        <f>IF(C78=FALSE,0,SUMIFS('ESFA Autumn Collection'!K:K,'ESFA Autumn Collection'!A:A,A78))</f>
        <v>487</v>
      </c>
      <c r="G78" s="44">
        <f t="shared" si="1"/>
        <v>482.78</v>
      </c>
    </row>
    <row r="79" spans="1:7" x14ac:dyDescent="0.25">
      <c r="A79" s="4">
        <v>808</v>
      </c>
      <c r="B79" s="4" t="s">
        <v>81</v>
      </c>
      <c r="C79" s="42" t="b">
        <v>1</v>
      </c>
      <c r="D79" s="42">
        <f>SUMIFS('January 2021 School Census'!W:W,'January 2021 School Census'!A:A,A79)+SUMIFS('January 21 Early Years Census'!C:C,'January 21 Early Years Census'!A:A,A79)+SUMIFS('January 2021 AP Census'!C:C,'January 2021 AP Census'!A:A,A79)</f>
        <v>614</v>
      </c>
      <c r="E79" s="42">
        <f>IF(C79=FALSE,0,SUMIFS('ESFA Summer Collection'!K:K,'ESFA Summer Collection'!A:A,A79))</f>
        <v>704.86666666666667</v>
      </c>
      <c r="F79" s="42">
        <f>IF(C79=FALSE,0,SUMIFS('ESFA Autumn Collection'!K:K,'ESFA Autumn Collection'!A:A,A79))</f>
        <v>737.06666666666672</v>
      </c>
      <c r="G79" s="44">
        <f t="shared" si="1"/>
        <v>692.88</v>
      </c>
    </row>
    <row r="80" spans="1:7" x14ac:dyDescent="0.25">
      <c r="A80" s="4">
        <v>810</v>
      </c>
      <c r="B80" s="4" t="s">
        <v>82</v>
      </c>
      <c r="C80" s="42" t="b">
        <v>1</v>
      </c>
      <c r="D80" s="42">
        <f>SUMIFS('January 2021 School Census'!W:W,'January 2021 School Census'!A:A,A80)+SUMIFS('January 21 Early Years Census'!C:C,'January 21 Early Years Census'!A:A,A80)+SUMIFS('January 2021 AP Census'!C:C,'January 2021 AP Census'!A:A,A80)</f>
        <v>987.67072500000006</v>
      </c>
      <c r="E80" s="42">
        <f>IF(C80=FALSE,0,SUMIFS('ESFA Summer Collection'!K:K,'ESFA Summer Collection'!A:A,A80))</f>
        <v>1018.8666666666667</v>
      </c>
      <c r="F80" s="42">
        <f>IF(C80=FALSE,0,SUMIFS('ESFA Autumn Collection'!K:K,'ESFA Autumn Collection'!A:A,A80))</f>
        <v>1095.0666666666666</v>
      </c>
      <c r="G80" s="44">
        <f t="shared" si="1"/>
        <v>1036.47</v>
      </c>
    </row>
    <row r="81" spans="1:7" x14ac:dyDescent="0.25">
      <c r="A81" s="4">
        <v>811</v>
      </c>
      <c r="B81" s="4" t="s">
        <v>83</v>
      </c>
      <c r="C81" s="42" t="b">
        <v>0</v>
      </c>
      <c r="D81" s="42">
        <f>SUMIFS('January 2021 School Census'!W:W,'January 2021 School Census'!A:A,A81)+SUMIFS('January 21 Early Years Census'!C:C,'January 21 Early Years Census'!A:A,A81)+SUMIFS('January 2021 AP Census'!C:C,'January 2021 AP Census'!A:A,A81)</f>
        <v>511.46666900000002</v>
      </c>
      <c r="E81" s="42">
        <f>IF(C81=FALSE,0,SUMIFS('ESFA Summer Collection'!K:K,'ESFA Summer Collection'!A:A,A81))</f>
        <v>0</v>
      </c>
      <c r="F81" s="42">
        <f>IF(C81=FALSE,0,SUMIFS('ESFA Autumn Collection'!K:K,'ESFA Autumn Collection'!A:A,A81))</f>
        <v>0</v>
      </c>
      <c r="G81" s="44">
        <f t="shared" si="1"/>
        <v>511.47</v>
      </c>
    </row>
    <row r="82" spans="1:7" x14ac:dyDescent="0.25">
      <c r="A82" s="4">
        <v>812</v>
      </c>
      <c r="B82" s="4" t="s">
        <v>84</v>
      </c>
      <c r="C82" s="42" t="b">
        <v>1</v>
      </c>
      <c r="D82" s="42">
        <f>SUMIFS('January 2021 School Census'!W:W,'January 2021 School Census'!A:A,A82)+SUMIFS('January 21 Early Years Census'!C:C,'January 21 Early Years Census'!A:A,A82)+SUMIFS('January 2021 AP Census'!C:C,'January 2021 AP Census'!A:A,A82)</f>
        <v>539.68399999999997</v>
      </c>
      <c r="E82" s="42">
        <f>IF(C82=FALSE,0,SUMIFS('ESFA Summer Collection'!K:K,'ESFA Summer Collection'!A:A,A82))</f>
        <v>580.33333333333337</v>
      </c>
      <c r="F82" s="42">
        <f>IF(C82=FALSE,0,SUMIFS('ESFA Autumn Collection'!K:K,'ESFA Autumn Collection'!A:A,A82))</f>
        <v>575.93333333333328</v>
      </c>
      <c r="G82" s="44">
        <f t="shared" si="1"/>
        <v>568.70000000000005</v>
      </c>
    </row>
    <row r="83" spans="1:7" x14ac:dyDescent="0.25">
      <c r="A83" s="4">
        <v>813</v>
      </c>
      <c r="B83" s="4" t="s">
        <v>85</v>
      </c>
      <c r="C83" s="42" t="b">
        <v>1</v>
      </c>
      <c r="D83" s="42">
        <f>SUMIFS('January 2021 School Census'!W:W,'January 2021 School Census'!A:A,A83)+SUMIFS('January 21 Early Years Census'!C:C,'January 21 Early Years Census'!A:A,A83)+SUMIFS('January 2021 AP Census'!C:C,'January 2021 AP Census'!A:A,A83)</f>
        <v>412.04200200000002</v>
      </c>
      <c r="E83" s="42">
        <f>IF(C83=FALSE,0,SUMIFS('ESFA Summer Collection'!K:K,'ESFA Summer Collection'!A:A,A83))</f>
        <v>422.73333333333335</v>
      </c>
      <c r="F83" s="42">
        <f>IF(C83=FALSE,0,SUMIFS('ESFA Autumn Collection'!K:K,'ESFA Autumn Collection'!A:A,A83))</f>
        <v>450.93333333333334</v>
      </c>
      <c r="G83" s="44">
        <f t="shared" si="1"/>
        <v>429.46</v>
      </c>
    </row>
    <row r="84" spans="1:7" x14ac:dyDescent="0.25">
      <c r="A84" s="4">
        <v>815</v>
      </c>
      <c r="B84" s="4" t="s">
        <v>86</v>
      </c>
      <c r="C84" s="42" t="b">
        <v>1</v>
      </c>
      <c r="D84" s="42">
        <f>SUMIFS('January 2021 School Census'!W:W,'January 2021 School Census'!A:A,A84)+SUMIFS('January 21 Early Years Census'!C:C,'January 21 Early Years Census'!A:A,A84)+SUMIFS('January 2021 AP Census'!C:C,'January 2021 AP Census'!A:A,A84)</f>
        <v>1017.206007</v>
      </c>
      <c r="E84" s="42">
        <f>IF(C84=FALSE,0,SUMIFS('ESFA Summer Collection'!K:K,'ESFA Summer Collection'!A:A,A84))</f>
        <v>1100.4866666666667</v>
      </c>
      <c r="F84" s="42">
        <f>IF(C84=FALSE,0,SUMIFS('ESFA Autumn Collection'!K:K,'ESFA Autumn Collection'!A:A,A84))</f>
        <v>1166.2666666666667</v>
      </c>
      <c r="G84" s="44">
        <f t="shared" si="1"/>
        <v>1101.5899999999999</v>
      </c>
    </row>
    <row r="85" spans="1:7" x14ac:dyDescent="0.25">
      <c r="A85" s="4">
        <v>816</v>
      </c>
      <c r="B85" s="4" t="s">
        <v>87</v>
      </c>
      <c r="C85" s="42" t="b">
        <v>1</v>
      </c>
      <c r="D85" s="42">
        <f>SUMIFS('January 2021 School Census'!W:W,'January 2021 School Census'!A:A,A85)+SUMIFS('January 21 Early Years Census'!C:C,'January 21 Early Years Census'!A:A,A85)+SUMIFS('January 2021 AP Census'!C:C,'January 2021 AP Census'!A:A,A85)</f>
        <v>320.28333600000002</v>
      </c>
      <c r="E85" s="42">
        <f>IF(C85=FALSE,0,SUMIFS('ESFA Summer Collection'!K:K,'ESFA Summer Collection'!A:A,A85))</f>
        <v>345.85</v>
      </c>
      <c r="F85" s="42">
        <f>IF(C85=FALSE,0,SUMIFS('ESFA Autumn Collection'!K:K,'ESFA Autumn Collection'!A:A,A85))</f>
        <v>354.28333333333336</v>
      </c>
      <c r="G85" s="44">
        <f t="shared" si="1"/>
        <v>342.27</v>
      </c>
    </row>
    <row r="86" spans="1:7" x14ac:dyDescent="0.25">
      <c r="A86" s="4">
        <v>821</v>
      </c>
      <c r="B86" s="4" t="s">
        <v>88</v>
      </c>
      <c r="C86" s="42" t="b">
        <v>1</v>
      </c>
      <c r="D86" s="42">
        <f>SUMIFS('January 2021 School Census'!W:W,'January 2021 School Census'!A:A,A86)+SUMIFS('January 21 Early Years Census'!C:C,'January 21 Early Years Census'!A:A,A86)+SUMIFS('January 2021 AP Census'!C:C,'January 2021 AP Census'!A:A,A86)</f>
        <v>629.79666599999996</v>
      </c>
      <c r="E86" s="42">
        <f>IF(C86=FALSE,0,SUMIFS('ESFA Summer Collection'!K:K,'ESFA Summer Collection'!A:A,A86))</f>
        <v>743.4666666666667</v>
      </c>
      <c r="F86" s="42">
        <f>IF(C86=FALSE,0,SUMIFS('ESFA Autumn Collection'!K:K,'ESFA Autumn Collection'!A:A,A86))</f>
        <v>854.86666666666667</v>
      </c>
      <c r="G86" s="44">
        <f t="shared" si="1"/>
        <v>752.18</v>
      </c>
    </row>
    <row r="87" spans="1:7" x14ac:dyDescent="0.25">
      <c r="A87" s="4">
        <v>822</v>
      </c>
      <c r="B87" s="4" t="s">
        <v>89</v>
      </c>
      <c r="C87" s="42" t="b">
        <v>1</v>
      </c>
      <c r="D87" s="42">
        <f>SUMIFS('January 2021 School Census'!W:W,'January 2021 School Census'!A:A,A87)+SUMIFS('January 21 Early Years Census'!C:C,'January 21 Early Years Census'!A:A,A87)+SUMIFS('January 2021 AP Census'!C:C,'January 2021 AP Census'!A:A,A87)</f>
        <v>311.12466599999999</v>
      </c>
      <c r="E87" s="42">
        <f>IF(C87=FALSE,0,SUMIFS('ESFA Summer Collection'!K:K,'ESFA Summer Collection'!A:A,A87))</f>
        <v>330.28333333333336</v>
      </c>
      <c r="F87" s="42">
        <f>IF(C87=FALSE,0,SUMIFS('ESFA Autumn Collection'!K:K,'ESFA Autumn Collection'!A:A,A87))</f>
        <v>390.93333333333334</v>
      </c>
      <c r="G87" s="44">
        <f t="shared" si="1"/>
        <v>345.71</v>
      </c>
    </row>
    <row r="88" spans="1:7" x14ac:dyDescent="0.25">
      <c r="A88" s="4">
        <v>823</v>
      </c>
      <c r="B88" s="4" t="s">
        <v>90</v>
      </c>
      <c r="C88" s="42" t="b">
        <v>1</v>
      </c>
      <c r="D88" s="42">
        <f>SUMIFS('January 2021 School Census'!W:W,'January 2021 School Census'!A:A,A88)+SUMIFS('January 21 Early Years Census'!C:C,'January 21 Early Years Census'!A:A,A88)+SUMIFS('January 2021 AP Census'!C:C,'January 2021 AP Census'!A:A,A88)</f>
        <v>430.56200899999999</v>
      </c>
      <c r="E88" s="42">
        <f>IF(C88=FALSE,0,SUMIFS('ESFA Summer Collection'!K:K,'ESFA Summer Collection'!A:A,A88))</f>
        <v>467.25600000000003</v>
      </c>
      <c r="F88" s="42">
        <f>IF(C88=FALSE,0,SUMIFS('ESFA Autumn Collection'!K:K,'ESFA Autumn Collection'!A:A,A88))</f>
        <v>480.32866666666666</v>
      </c>
      <c r="G88" s="44">
        <f t="shared" si="1"/>
        <v>462.44</v>
      </c>
    </row>
    <row r="89" spans="1:7" x14ac:dyDescent="0.25">
      <c r="A89" s="4">
        <v>825</v>
      </c>
      <c r="B89" s="4" t="s">
        <v>91</v>
      </c>
      <c r="C89" s="42" t="b">
        <v>1</v>
      </c>
      <c r="D89" s="42">
        <f>SUMIFS('January 2021 School Census'!W:W,'January 2021 School Census'!A:A,A89)+SUMIFS('January 21 Early Years Census'!C:C,'January 21 Early Years Census'!A:A,A89)+SUMIFS('January 2021 AP Census'!C:C,'January 2021 AP Census'!A:A,A89)</f>
        <v>718.45683899999995</v>
      </c>
      <c r="E89" s="42">
        <f>IF(C89=FALSE,0,SUMIFS('ESFA Summer Collection'!K:K,'ESFA Summer Collection'!A:A,A89))</f>
        <v>754.33333333333337</v>
      </c>
      <c r="F89" s="42">
        <f>IF(C89=FALSE,0,SUMIFS('ESFA Autumn Collection'!K:K,'ESFA Autumn Collection'!A:A,A89))</f>
        <v>874.5333333333333</v>
      </c>
      <c r="G89" s="44">
        <f t="shared" si="1"/>
        <v>785.43</v>
      </c>
    </row>
    <row r="90" spans="1:7" x14ac:dyDescent="0.25">
      <c r="A90" s="4">
        <v>826</v>
      </c>
      <c r="B90" s="4" t="s">
        <v>92</v>
      </c>
      <c r="C90" s="42" t="b">
        <v>1</v>
      </c>
      <c r="D90" s="42">
        <f>SUMIFS('January 2021 School Census'!W:W,'January 2021 School Census'!A:A,A90)+SUMIFS('January 21 Early Years Census'!C:C,'January 21 Early Years Census'!A:A,A90)+SUMIFS('January 2021 AP Census'!C:C,'January 2021 AP Census'!A:A,A90)</f>
        <v>589.11646800000005</v>
      </c>
      <c r="E90" s="42">
        <f>IF(C90=FALSE,0,SUMIFS('ESFA Summer Collection'!K:K,'ESFA Summer Collection'!A:A,A90))</f>
        <v>742.4666666666667</v>
      </c>
      <c r="F90" s="42">
        <f>IF(C90=FALSE,0,SUMIFS('ESFA Autumn Collection'!K:K,'ESFA Autumn Collection'!A:A,A90))</f>
        <v>847.2</v>
      </c>
      <c r="G90" s="44">
        <f t="shared" si="1"/>
        <v>739.04</v>
      </c>
    </row>
    <row r="91" spans="1:7" x14ac:dyDescent="0.25">
      <c r="A91" s="4">
        <v>830</v>
      </c>
      <c r="B91" s="4" t="s">
        <v>93</v>
      </c>
      <c r="C91" s="42" t="b">
        <v>1</v>
      </c>
      <c r="D91" s="42">
        <f>SUMIFS('January 2021 School Census'!W:W,'January 2021 School Census'!A:A,A91)+SUMIFS('January 21 Early Years Census'!C:C,'January 21 Early Years Census'!A:A,A91)+SUMIFS('January 2021 AP Census'!C:C,'January 2021 AP Census'!A:A,A91)</f>
        <v>1269.843492</v>
      </c>
      <c r="E91" s="42">
        <f>IF(C91=FALSE,0,SUMIFS('ESFA Summer Collection'!K:K,'ESFA Summer Collection'!A:A,A91))</f>
        <v>1483.1333333333334</v>
      </c>
      <c r="F91" s="42">
        <f>IF(C91=FALSE,0,SUMIFS('ESFA Autumn Collection'!K:K,'ESFA Autumn Collection'!A:A,A91))</f>
        <v>1515.1333333333334</v>
      </c>
      <c r="G91" s="44">
        <f t="shared" si="1"/>
        <v>1440.48</v>
      </c>
    </row>
    <row r="92" spans="1:7" x14ac:dyDescent="0.25">
      <c r="A92" s="4">
        <v>831</v>
      </c>
      <c r="B92" s="4" t="s">
        <v>94</v>
      </c>
      <c r="C92" s="42" t="b">
        <v>1</v>
      </c>
      <c r="D92" s="42">
        <f>SUMIFS('January 2021 School Census'!W:W,'January 2021 School Census'!A:A,A92)+SUMIFS('January 21 Early Years Census'!C:C,'January 21 Early Years Census'!A:A,A92)+SUMIFS('January 2021 AP Census'!C:C,'January 2021 AP Census'!A:A,A92)</f>
        <v>768.73872500000004</v>
      </c>
      <c r="E92" s="42">
        <f>IF(C92=FALSE,0,SUMIFS('ESFA Summer Collection'!K:K,'ESFA Summer Collection'!A:A,A92))</f>
        <v>870.86666666666667</v>
      </c>
      <c r="F92" s="42">
        <f>IF(C92=FALSE,0,SUMIFS('ESFA Autumn Collection'!K:K,'ESFA Autumn Collection'!A:A,A92))</f>
        <v>904.8</v>
      </c>
      <c r="G92" s="44">
        <f t="shared" si="1"/>
        <v>856.65</v>
      </c>
    </row>
    <row r="93" spans="1:7" x14ac:dyDescent="0.25">
      <c r="A93" s="4">
        <v>838</v>
      </c>
      <c r="B93" s="4" t="s">
        <v>95</v>
      </c>
      <c r="C93" s="42" t="b">
        <v>1</v>
      </c>
      <c r="D93" s="42">
        <f>SUMIFS('January 2021 School Census'!W:W,'January 2021 School Census'!A:A,A93)+SUMIFS('January 21 Early Years Census'!C:C,'January 21 Early Years Census'!A:A,A93)+SUMIFS('January 2021 AP Census'!C:C,'January 2021 AP Census'!A:A,A93)</f>
        <v>540.59166000000005</v>
      </c>
      <c r="E93" s="42">
        <f>IF(C93=FALSE,0,SUMIFS('ESFA Summer Collection'!K:K,'ESFA Summer Collection'!A:A,A93))</f>
        <v>576.53199999999993</v>
      </c>
      <c r="F93" s="42">
        <f>IF(C93=FALSE,0,SUMIFS('ESFA Autumn Collection'!K:K,'ESFA Autumn Collection'!A:A,A93))</f>
        <v>588.31200000000001</v>
      </c>
      <c r="G93" s="44">
        <f t="shared" si="1"/>
        <v>571.47</v>
      </c>
    </row>
    <row r="94" spans="1:7" x14ac:dyDescent="0.25">
      <c r="A94" s="4">
        <v>839</v>
      </c>
      <c r="B94" s="4" t="s">
        <v>96</v>
      </c>
      <c r="C94" s="42" t="b">
        <v>1</v>
      </c>
      <c r="D94" s="42">
        <f>SUMIFS('January 2021 School Census'!W:W,'January 2021 School Census'!A:A,A94)+SUMIFS('January 21 Early Years Census'!C:C,'January 21 Early Years Census'!A:A,A94)+SUMIFS('January 2021 AP Census'!C:C,'January 2021 AP Census'!A:A,A94)</f>
        <v>766.623471</v>
      </c>
      <c r="E94" s="42">
        <f>IF(C94=FALSE,0,SUMIFS('ESFA Summer Collection'!K:K,'ESFA Summer Collection'!A:A,A94))</f>
        <v>789.18289473684183</v>
      </c>
      <c r="F94" s="42">
        <f>IF(C94=FALSE,0,SUMIFS('ESFA Autumn Collection'!K:K,'ESFA Autumn Collection'!A:A,A94))</f>
        <v>861.8</v>
      </c>
      <c r="G94" s="44">
        <f t="shared" si="1"/>
        <v>807.75</v>
      </c>
    </row>
    <row r="95" spans="1:7" x14ac:dyDescent="0.25">
      <c r="A95" s="4">
        <v>840</v>
      </c>
      <c r="B95" s="4" t="s">
        <v>97</v>
      </c>
      <c r="C95" s="42" t="b">
        <v>1</v>
      </c>
      <c r="D95" s="42">
        <f>SUMIFS('January 2021 School Census'!W:W,'January 2021 School Census'!A:A,A95)+SUMIFS('January 21 Early Years Census'!C:C,'January 21 Early Years Census'!A:A,A95)+SUMIFS('January 2021 AP Census'!C:C,'January 2021 AP Census'!A:A,A95)</f>
        <v>1492.360674</v>
      </c>
      <c r="E95" s="42">
        <f>IF(C95=FALSE,0,SUMIFS('ESFA Summer Collection'!K:K,'ESFA Summer Collection'!A:A,A95))</f>
        <v>1781.9853333333333</v>
      </c>
      <c r="F95" s="42">
        <f>IF(C95=FALSE,0,SUMIFS('ESFA Autumn Collection'!K:K,'ESFA Autumn Collection'!A:A,A95))</f>
        <v>1811.624</v>
      </c>
      <c r="G95" s="44">
        <f t="shared" si="1"/>
        <v>1719.46</v>
      </c>
    </row>
    <row r="96" spans="1:7" x14ac:dyDescent="0.25">
      <c r="A96" s="4">
        <v>841</v>
      </c>
      <c r="B96" s="4" t="s">
        <v>98</v>
      </c>
      <c r="C96" s="42" t="b">
        <v>1</v>
      </c>
      <c r="D96" s="42">
        <f>SUMIFS('January 2021 School Census'!W:W,'January 2021 School Census'!A:A,A96)+SUMIFS('January 21 Early Years Census'!C:C,'January 21 Early Years Census'!A:A,A96)+SUMIFS('January 2021 AP Census'!C:C,'January 2021 AP Census'!A:A,A96)</f>
        <v>316.83333400000004</v>
      </c>
      <c r="E96" s="42">
        <f>IF(C96=FALSE,0,SUMIFS('ESFA Summer Collection'!K:K,'ESFA Summer Collection'!A:A,A96))</f>
        <v>355.53333333333336</v>
      </c>
      <c r="F96" s="42">
        <f>IF(C96=FALSE,0,SUMIFS('ESFA Autumn Collection'!K:K,'ESFA Autumn Collection'!A:A,A96))</f>
        <v>350.1</v>
      </c>
      <c r="G96" s="44">
        <f t="shared" si="1"/>
        <v>344.05</v>
      </c>
    </row>
    <row r="97" spans="1:7" x14ac:dyDescent="0.25">
      <c r="A97" s="4">
        <v>845</v>
      </c>
      <c r="B97" s="4" t="s">
        <v>99</v>
      </c>
      <c r="C97" s="42" t="b">
        <v>1</v>
      </c>
      <c r="D97" s="42">
        <f>SUMIFS('January 2021 School Census'!W:W,'January 2021 School Census'!A:A,A97)+SUMIFS('January 21 Early Years Census'!C:C,'January 21 Early Years Census'!A:A,A97)+SUMIFS('January 2021 AP Census'!C:C,'January 2021 AP Census'!A:A,A97)</f>
        <v>1015.983332</v>
      </c>
      <c r="E97" s="42">
        <f>IF(C97=FALSE,0,SUMIFS('ESFA Summer Collection'!K:K,'ESFA Summer Collection'!A:A,A97))</f>
        <v>1115.4000000000001</v>
      </c>
      <c r="F97" s="42">
        <f>IF(C97=FALSE,0,SUMIFS('ESFA Autumn Collection'!K:K,'ESFA Autumn Collection'!A:A,A97))</f>
        <v>1259.6666666666667</v>
      </c>
      <c r="G97" s="44">
        <f t="shared" si="1"/>
        <v>1138.6300000000001</v>
      </c>
    </row>
    <row r="98" spans="1:7" x14ac:dyDescent="0.25">
      <c r="A98" s="4">
        <v>846</v>
      </c>
      <c r="B98" s="4" t="s">
        <v>100</v>
      </c>
      <c r="C98" s="42" t="b">
        <v>1</v>
      </c>
      <c r="D98" s="42">
        <f>SUMIFS('January 2021 School Census'!W:W,'January 2021 School Census'!A:A,A98)+SUMIFS('January 21 Early Years Census'!C:C,'January 21 Early Years Census'!A:A,A98)+SUMIFS('January 2021 AP Census'!C:C,'January 2021 AP Census'!A:A,A98)</f>
        <v>527.00939500000004</v>
      </c>
      <c r="E98" s="42">
        <f>IF(C98=FALSE,0,SUMIFS('ESFA Summer Collection'!K:K,'ESFA Summer Collection'!A:A,A98))</f>
        <v>567.92200000000003</v>
      </c>
      <c r="F98" s="42">
        <f>IF(C98=FALSE,0,SUMIFS('ESFA Autumn Collection'!K:K,'ESFA Autumn Collection'!A:A,A98))</f>
        <v>563</v>
      </c>
      <c r="G98" s="44">
        <f t="shared" si="1"/>
        <v>556.04999999999995</v>
      </c>
    </row>
    <row r="99" spans="1:7" x14ac:dyDescent="0.25">
      <c r="A99" s="4">
        <v>850</v>
      </c>
      <c r="B99" s="4" t="s">
        <v>101</v>
      </c>
      <c r="C99" s="42" t="b">
        <v>0</v>
      </c>
      <c r="D99" s="42">
        <f>SUMIFS('January 2021 School Census'!W:W,'January 2021 School Census'!A:A,A99)+SUMIFS('January 21 Early Years Census'!C:C,'January 21 Early Years Census'!A:A,A99)+SUMIFS('January 2021 AP Census'!C:C,'January 2021 AP Census'!A:A,A99)</f>
        <v>1790.3876229999998</v>
      </c>
      <c r="E99" s="42">
        <f>IF(C99=FALSE,0,SUMIFS('ESFA Summer Collection'!K:K,'ESFA Summer Collection'!A:A,A99))</f>
        <v>0</v>
      </c>
      <c r="F99" s="42">
        <f>IF(C99=FALSE,0,SUMIFS('ESFA Autumn Collection'!K:K,'ESFA Autumn Collection'!A:A,A99))</f>
        <v>0</v>
      </c>
      <c r="G99" s="44">
        <f t="shared" si="1"/>
        <v>1790.39</v>
      </c>
    </row>
    <row r="100" spans="1:7" x14ac:dyDescent="0.25">
      <c r="A100" s="4">
        <v>851</v>
      </c>
      <c r="B100" s="4" t="s">
        <v>102</v>
      </c>
      <c r="C100" s="42" t="b">
        <v>1</v>
      </c>
      <c r="D100" s="42">
        <f>SUMIFS('January 2021 School Census'!W:W,'January 2021 School Census'!A:A,A100)+SUMIFS('January 21 Early Years Census'!C:C,'January 21 Early Years Census'!A:A,A100)+SUMIFS('January 2021 AP Census'!C:C,'January 2021 AP Census'!A:A,A100)</f>
        <v>517.33976499999994</v>
      </c>
      <c r="E100" s="42">
        <f>IF(C100=FALSE,0,SUMIFS('ESFA Summer Collection'!K:K,'ESFA Summer Collection'!A:A,A100))</f>
        <v>542.06666666666672</v>
      </c>
      <c r="F100" s="42">
        <f>IF(C100=FALSE,0,SUMIFS('ESFA Autumn Collection'!K:K,'ESFA Autumn Collection'!A:A,A100))</f>
        <v>561.66666666666663</v>
      </c>
      <c r="G100" s="44">
        <f t="shared" si="1"/>
        <v>542.41999999999996</v>
      </c>
    </row>
    <row r="101" spans="1:7" x14ac:dyDescent="0.25">
      <c r="A101" s="4">
        <v>852</v>
      </c>
      <c r="B101" s="4" t="s">
        <v>103</v>
      </c>
      <c r="C101" s="42" t="b">
        <v>1</v>
      </c>
      <c r="D101" s="42">
        <f>SUMIFS('January 2021 School Census'!W:W,'January 2021 School Census'!A:A,A101)+SUMIFS('January 21 Early Years Census'!C:C,'January 21 Early Years Census'!A:A,A101)+SUMIFS('January 2021 AP Census'!C:C,'January 2021 AP Census'!A:A,A101)</f>
        <v>601.81490399999996</v>
      </c>
      <c r="E101" s="42">
        <f>IF(C101=FALSE,0,SUMIFS('ESFA Summer Collection'!K:K,'ESFA Summer Collection'!A:A,A101))</f>
        <v>629.74866666666662</v>
      </c>
      <c r="F101" s="42">
        <f>IF(C101=FALSE,0,SUMIFS('ESFA Autumn Collection'!K:K,'ESFA Autumn Collection'!A:A,A101))</f>
        <v>684.73333333333335</v>
      </c>
      <c r="G101" s="44">
        <f t="shared" si="1"/>
        <v>641.09</v>
      </c>
    </row>
    <row r="102" spans="1:7" x14ac:dyDescent="0.25">
      <c r="A102" s="4">
        <v>855</v>
      </c>
      <c r="B102" s="4" t="s">
        <v>104</v>
      </c>
      <c r="C102" s="42" t="b">
        <v>1</v>
      </c>
      <c r="D102" s="42">
        <f>SUMIFS('January 2021 School Census'!W:W,'January 2021 School Census'!A:A,A102)+SUMIFS('January 21 Early Years Census'!C:C,'January 21 Early Years Census'!A:A,A102)+SUMIFS('January 2021 AP Census'!C:C,'January 2021 AP Census'!A:A,A102)</f>
        <v>889.04800799999998</v>
      </c>
      <c r="E102" s="42">
        <f>IF(C102=FALSE,0,SUMIFS('ESFA Summer Collection'!K:K,'ESFA Summer Collection'!A:A,A102))</f>
        <v>1007.1</v>
      </c>
      <c r="F102" s="42">
        <f>IF(C102=FALSE,0,SUMIFS('ESFA Autumn Collection'!K:K,'ESFA Autumn Collection'!A:A,A102))</f>
        <v>1159.6666666666667</v>
      </c>
      <c r="G102" s="44">
        <f t="shared" si="1"/>
        <v>1028.44</v>
      </c>
    </row>
    <row r="103" spans="1:7" x14ac:dyDescent="0.25">
      <c r="A103" s="4">
        <v>856</v>
      </c>
      <c r="B103" s="4" t="s">
        <v>105</v>
      </c>
      <c r="C103" s="42" t="b">
        <v>1</v>
      </c>
      <c r="D103" s="42">
        <f>SUMIFS('January 2021 School Census'!W:W,'January 2021 School Census'!A:A,A103)+SUMIFS('January 21 Early Years Census'!C:C,'January 21 Early Years Census'!A:A,A103)+SUMIFS('January 2021 AP Census'!C:C,'January 2021 AP Census'!A:A,A103)</f>
        <v>928.94287399999996</v>
      </c>
      <c r="E103" s="42">
        <f>IF(C103=FALSE,0,SUMIFS('ESFA Summer Collection'!K:K,'ESFA Summer Collection'!A:A,A103))</f>
        <v>1098.6193333333333</v>
      </c>
      <c r="F103" s="42">
        <f>IF(C103=FALSE,0,SUMIFS('ESFA Autumn Collection'!K:K,'ESFA Autumn Collection'!A:A,A103))</f>
        <v>1283.9160000000002</v>
      </c>
      <c r="G103" s="44">
        <f t="shared" si="1"/>
        <v>1117.97</v>
      </c>
    </row>
    <row r="104" spans="1:7" x14ac:dyDescent="0.25">
      <c r="A104" s="4">
        <v>857</v>
      </c>
      <c r="B104" s="4" t="s">
        <v>106</v>
      </c>
      <c r="C104" s="42" t="b">
        <v>1</v>
      </c>
      <c r="D104" s="42">
        <f>SUMIFS('January 2021 School Census'!W:W,'January 2021 School Census'!A:A,A104)+SUMIFS('January 21 Early Years Census'!C:C,'January 21 Early Years Census'!A:A,A104)+SUMIFS('January 2021 AP Census'!C:C,'January 2021 AP Census'!A:A,A104)</f>
        <v>27.243859</v>
      </c>
      <c r="E104" s="42">
        <f>IF(C104=FALSE,0,SUMIFS('ESFA Summer Collection'!K:K,'ESFA Summer Collection'!A:A,A104))</f>
        <v>35.133333333333333</v>
      </c>
      <c r="F104" s="42">
        <f>IF(C104=FALSE,0,SUMIFS('ESFA Autumn Collection'!K:K,'ESFA Autumn Collection'!A:A,A104))</f>
        <v>37.766666666666666</v>
      </c>
      <c r="G104" s="44">
        <f t="shared" si="1"/>
        <v>34.04</v>
      </c>
    </row>
    <row r="105" spans="1:7" x14ac:dyDescent="0.25">
      <c r="A105" s="4">
        <v>860</v>
      </c>
      <c r="B105" s="4" t="s">
        <v>107</v>
      </c>
      <c r="C105" s="42" t="b">
        <v>1</v>
      </c>
      <c r="D105" s="42">
        <f>SUMIFS('January 2021 School Census'!W:W,'January 2021 School Census'!A:A,A105)+SUMIFS('January 21 Early Years Census'!C:C,'January 21 Early Years Census'!A:A,A105)+SUMIFS('January 2021 AP Census'!C:C,'January 2021 AP Census'!A:A,A105)</f>
        <v>1907.081999</v>
      </c>
      <c r="E105" s="42">
        <f>IF(C105=FALSE,0,SUMIFS('ESFA Summer Collection'!K:K,'ESFA Summer Collection'!A:A,A105))</f>
        <v>1932.9646666666667</v>
      </c>
      <c r="F105" s="42">
        <f>IF(C105=FALSE,0,SUMIFS('ESFA Autumn Collection'!K:K,'ESFA Autumn Collection'!A:A,A105))</f>
        <v>2035.414</v>
      </c>
      <c r="G105" s="44">
        <f t="shared" si="1"/>
        <v>1960.64</v>
      </c>
    </row>
    <row r="106" spans="1:7" x14ac:dyDescent="0.25">
      <c r="A106" s="4">
        <v>861</v>
      </c>
      <c r="B106" s="4" t="s">
        <v>108</v>
      </c>
      <c r="C106" s="42" t="b">
        <v>1</v>
      </c>
      <c r="D106" s="42">
        <f>SUMIFS('January 2021 School Census'!W:W,'January 2021 School Census'!A:A,A106)+SUMIFS('January 21 Early Years Census'!C:C,'January 21 Early Years Census'!A:A,A106)+SUMIFS('January 2021 AP Census'!C:C,'January 2021 AP Census'!A:A,A106)</f>
        <v>923.81056000000001</v>
      </c>
      <c r="E106" s="42">
        <f>IF(C106=FALSE,0,SUMIFS('ESFA Summer Collection'!K:K,'ESFA Summer Collection'!A:A,A106))</f>
        <v>969.92</v>
      </c>
      <c r="F106" s="42">
        <f>IF(C106=FALSE,0,SUMIFS('ESFA Autumn Collection'!K:K,'ESFA Autumn Collection'!A:A,A106))</f>
        <v>1004.4</v>
      </c>
      <c r="G106" s="44">
        <f t="shared" si="1"/>
        <v>969.89</v>
      </c>
    </row>
    <row r="107" spans="1:7" x14ac:dyDescent="0.25">
      <c r="A107" s="4">
        <v>865</v>
      </c>
      <c r="B107" s="4" t="s">
        <v>109</v>
      </c>
      <c r="C107" s="42" t="b">
        <v>1</v>
      </c>
      <c r="D107" s="42">
        <f>SUMIFS('January 2021 School Census'!W:W,'January 2021 School Census'!A:A,A107)+SUMIFS('January 21 Early Years Census'!C:C,'January 21 Early Years Census'!A:A,A107)+SUMIFS('January 2021 AP Census'!C:C,'January 2021 AP Census'!A:A,A107)</f>
        <v>670.56666200000006</v>
      </c>
      <c r="E107" s="42">
        <f>IF(C107=FALSE,0,SUMIFS('ESFA Summer Collection'!K:K,'ESFA Summer Collection'!A:A,A107))</f>
        <v>763.4666666666667</v>
      </c>
      <c r="F107" s="42">
        <f>IF(C107=FALSE,0,SUMIFS('ESFA Autumn Collection'!K:K,'ESFA Autumn Collection'!A:A,A107))</f>
        <v>884.73333333333335</v>
      </c>
      <c r="G107" s="44">
        <f t="shared" si="1"/>
        <v>780.66</v>
      </c>
    </row>
    <row r="108" spans="1:7" x14ac:dyDescent="0.25">
      <c r="A108" s="4">
        <v>866</v>
      </c>
      <c r="B108" s="4" t="s">
        <v>110</v>
      </c>
      <c r="C108" s="42" t="b">
        <v>0</v>
      </c>
      <c r="D108" s="42">
        <f>SUMIFS('January 2021 School Census'!W:W,'January 2021 School Census'!A:A,A108)+SUMIFS('January 21 Early Years Census'!C:C,'January 21 Early Years Census'!A:A,A108)+SUMIFS('January 2021 AP Census'!C:C,'January 2021 AP Census'!A:A,A108)</f>
        <v>543.91266699999994</v>
      </c>
      <c r="E108" s="42">
        <f>IF(C108=FALSE,0,SUMIFS('ESFA Summer Collection'!K:K,'ESFA Summer Collection'!A:A,A108))</f>
        <v>0</v>
      </c>
      <c r="F108" s="42">
        <f>IF(C108=FALSE,0,SUMIFS('ESFA Autumn Collection'!K:K,'ESFA Autumn Collection'!A:A,A108))</f>
        <v>0</v>
      </c>
      <c r="G108" s="44">
        <f t="shared" si="1"/>
        <v>543.91</v>
      </c>
    </row>
    <row r="109" spans="1:7" x14ac:dyDescent="0.25">
      <c r="A109" s="4">
        <v>867</v>
      </c>
      <c r="B109" s="4" t="s">
        <v>111</v>
      </c>
      <c r="C109" s="42" t="b">
        <v>1</v>
      </c>
      <c r="D109" s="42">
        <f>SUMIFS('January 2021 School Census'!W:W,'January 2021 School Census'!A:A,A109)+SUMIFS('January 21 Early Years Census'!C:C,'January 21 Early Years Census'!A:A,A109)+SUMIFS('January 2021 AP Census'!C:C,'January 2021 AP Census'!A:A,A109)</f>
        <v>146.99599699999999</v>
      </c>
      <c r="E109" s="42">
        <f>IF(C109=FALSE,0,SUMIFS('ESFA Summer Collection'!K:K,'ESFA Summer Collection'!A:A,A109))</f>
        <v>161.07599999999999</v>
      </c>
      <c r="F109" s="42">
        <f>IF(C109=FALSE,0,SUMIFS('ESFA Autumn Collection'!K:K,'ESFA Autumn Collection'!A:A,A109))</f>
        <v>136.95466666666667</v>
      </c>
      <c r="G109" s="44">
        <f t="shared" si="1"/>
        <v>149.52000000000001</v>
      </c>
    </row>
    <row r="110" spans="1:7" x14ac:dyDescent="0.25">
      <c r="A110" s="4">
        <v>868</v>
      </c>
      <c r="B110" s="4" t="s">
        <v>112</v>
      </c>
      <c r="C110" s="42" t="b">
        <v>0</v>
      </c>
      <c r="D110" s="42">
        <f>SUMIFS('January 2021 School Census'!W:W,'January 2021 School Census'!A:A,A110)+SUMIFS('January 21 Early Years Census'!C:C,'January 21 Early Years Census'!A:A,A110)+SUMIFS('January 2021 AP Census'!C:C,'January 2021 AP Census'!A:A,A110)</f>
        <v>172.41666799999999</v>
      </c>
      <c r="E110" s="42">
        <f>IF(C110=FALSE,0,SUMIFS('ESFA Summer Collection'!K:K,'ESFA Summer Collection'!A:A,A110))</f>
        <v>0</v>
      </c>
      <c r="F110" s="42">
        <f>IF(C110=FALSE,0,SUMIFS('ESFA Autumn Collection'!K:K,'ESFA Autumn Collection'!A:A,A110))</f>
        <v>0</v>
      </c>
      <c r="G110" s="44">
        <f t="shared" si="1"/>
        <v>172.42</v>
      </c>
    </row>
    <row r="111" spans="1:7" x14ac:dyDescent="0.25">
      <c r="A111" s="4">
        <v>869</v>
      </c>
      <c r="B111" s="4" t="s">
        <v>113</v>
      </c>
      <c r="C111" s="42" t="b">
        <v>1</v>
      </c>
      <c r="D111" s="42">
        <f>SUMIFS('January 2021 School Census'!W:W,'January 2021 School Census'!A:A,A111)+SUMIFS('January 21 Early Years Census'!C:C,'January 21 Early Years Census'!A:A,A111)+SUMIFS('January 2021 AP Census'!C:C,'January 2021 AP Census'!A:A,A111)</f>
        <v>164.433335</v>
      </c>
      <c r="E111" s="42">
        <f>IF(C111=FALSE,0,SUMIFS('ESFA Summer Collection'!K:K,'ESFA Summer Collection'!A:A,A111))</f>
        <v>198.76333333333332</v>
      </c>
      <c r="F111" s="42">
        <f>IF(C111=FALSE,0,SUMIFS('ESFA Autumn Collection'!K:K,'ESFA Autumn Collection'!A:A,A111))</f>
        <v>236.6</v>
      </c>
      <c r="G111" s="44">
        <f t="shared" si="1"/>
        <v>202.79</v>
      </c>
    </row>
    <row r="112" spans="1:7" x14ac:dyDescent="0.25">
      <c r="A112" s="4">
        <v>870</v>
      </c>
      <c r="B112" s="4" t="s">
        <v>114</v>
      </c>
      <c r="C112" s="42" t="b">
        <v>1</v>
      </c>
      <c r="D112" s="42">
        <f>SUMIFS('January 2021 School Census'!W:W,'January 2021 School Census'!A:A,A112)+SUMIFS('January 21 Early Years Census'!C:C,'January 21 Early Years Census'!A:A,A112)+SUMIFS('January 2021 AP Census'!C:C,'January 2021 AP Census'!A:A,A112)</f>
        <v>300.07733099999996</v>
      </c>
      <c r="E112" s="42">
        <f>IF(C112=FALSE,0,SUMIFS('ESFA Summer Collection'!K:K,'ESFA Summer Collection'!A:A,A112))</f>
        <v>366.26666666666665</v>
      </c>
      <c r="F112" s="42">
        <f>IF(C112=FALSE,0,SUMIFS('ESFA Autumn Collection'!K:K,'ESFA Autumn Collection'!A:A,A112))</f>
        <v>412.89666666666665</v>
      </c>
      <c r="G112" s="44">
        <f t="shared" si="1"/>
        <v>365.26</v>
      </c>
    </row>
    <row r="113" spans="1:7" x14ac:dyDescent="0.25">
      <c r="A113" s="4">
        <v>871</v>
      </c>
      <c r="B113" s="4" t="s">
        <v>115</v>
      </c>
      <c r="C113" s="42" t="b">
        <v>1</v>
      </c>
      <c r="D113" s="42">
        <f>SUMIFS('January 2021 School Census'!W:W,'January 2021 School Census'!A:A,A113)+SUMIFS('January 21 Early Years Census'!C:C,'January 21 Early Years Census'!A:A,A113)+SUMIFS('January 2021 AP Census'!C:C,'January 2021 AP Census'!A:A,A113)</f>
        <v>308.28501599999998</v>
      </c>
      <c r="E113" s="42">
        <f>IF(C113=FALSE,0,SUMIFS('ESFA Summer Collection'!K:K,'ESFA Summer Collection'!A:A,A113))</f>
        <v>345.73333333333335</v>
      </c>
      <c r="F113" s="42">
        <f>IF(C113=FALSE,0,SUMIFS('ESFA Autumn Collection'!K:K,'ESFA Autumn Collection'!A:A,A113))</f>
        <v>374.6</v>
      </c>
      <c r="G113" s="44">
        <f t="shared" si="1"/>
        <v>345.99</v>
      </c>
    </row>
    <row r="114" spans="1:7" x14ac:dyDescent="0.25">
      <c r="A114" s="4">
        <v>872</v>
      </c>
      <c r="B114" s="4" t="s">
        <v>116</v>
      </c>
      <c r="C114" s="42" t="b">
        <v>0</v>
      </c>
      <c r="D114" s="42">
        <f>SUMIFS('January 2021 School Census'!W:W,'January 2021 School Census'!A:A,A114)+SUMIFS('January 21 Early Years Census'!C:C,'January 21 Early Years Census'!A:A,A114)+SUMIFS('January 2021 AP Census'!C:C,'January 2021 AP Census'!A:A,A114)</f>
        <v>99.895791000000003</v>
      </c>
      <c r="E114" s="42">
        <f>IF(C114=FALSE,0,SUMIFS('ESFA Summer Collection'!K:K,'ESFA Summer Collection'!A:A,A114))</f>
        <v>0</v>
      </c>
      <c r="F114" s="42">
        <f>IF(C114=FALSE,0,SUMIFS('ESFA Autumn Collection'!K:K,'ESFA Autumn Collection'!A:A,A114))</f>
        <v>0</v>
      </c>
      <c r="G114" s="44">
        <f t="shared" si="1"/>
        <v>99.9</v>
      </c>
    </row>
    <row r="115" spans="1:7" x14ac:dyDescent="0.25">
      <c r="A115" s="4">
        <v>873</v>
      </c>
      <c r="B115" s="4" t="s">
        <v>117</v>
      </c>
      <c r="C115" s="42" t="b">
        <v>1</v>
      </c>
      <c r="D115" s="42">
        <f>SUMIFS('January 2021 School Census'!W:W,'January 2021 School Census'!A:A,A115)+SUMIFS('January 21 Early Years Census'!C:C,'January 21 Early Years Census'!A:A,A115)+SUMIFS('January 2021 AP Census'!C:C,'January 2021 AP Census'!A:A,A115)</f>
        <v>793.192002</v>
      </c>
      <c r="E115" s="42">
        <f>IF(C115=FALSE,0,SUMIFS('ESFA Summer Collection'!K:K,'ESFA Summer Collection'!A:A,A115))</f>
        <v>796</v>
      </c>
      <c r="F115" s="42">
        <f>IF(C115=FALSE,0,SUMIFS('ESFA Autumn Collection'!K:K,'ESFA Autumn Collection'!A:A,A115))</f>
        <v>942</v>
      </c>
      <c r="G115" s="44">
        <f t="shared" si="1"/>
        <v>843.96</v>
      </c>
    </row>
    <row r="116" spans="1:7" x14ac:dyDescent="0.25">
      <c r="A116" s="4">
        <v>874</v>
      </c>
      <c r="B116" s="4" t="s">
        <v>118</v>
      </c>
      <c r="C116" s="42" t="b">
        <v>1</v>
      </c>
      <c r="D116" s="42">
        <f>SUMIFS('January 2021 School Census'!W:W,'January 2021 School Census'!A:A,A116)+SUMIFS('January 21 Early Years Census'!C:C,'January 21 Early Years Census'!A:A,A116)+SUMIFS('January 2021 AP Census'!C:C,'January 2021 AP Census'!A:A,A116)</f>
        <v>670.21756300000004</v>
      </c>
      <c r="E116" s="42">
        <f>IF(C116=FALSE,0,SUMIFS('ESFA Summer Collection'!K:K,'ESFA Summer Collection'!A:A,A116))</f>
        <v>712.23333333333335</v>
      </c>
      <c r="F116" s="42">
        <f>IF(C116=FALSE,0,SUMIFS('ESFA Autumn Collection'!K:K,'ESFA Autumn Collection'!A:A,A116))</f>
        <v>736.4</v>
      </c>
      <c r="G116" s="44">
        <f t="shared" si="1"/>
        <v>709.78</v>
      </c>
    </row>
    <row r="117" spans="1:7" x14ac:dyDescent="0.25">
      <c r="A117" s="4">
        <v>876</v>
      </c>
      <c r="B117" s="4" t="s">
        <v>119</v>
      </c>
      <c r="C117" s="42" t="b">
        <v>1</v>
      </c>
      <c r="D117" s="42">
        <f>SUMIFS('January 2021 School Census'!W:W,'January 2021 School Census'!A:A,A117)+SUMIFS('January 21 Early Years Census'!C:C,'January 21 Early Years Census'!A:A,A117)+SUMIFS('January 2021 AP Census'!C:C,'January 2021 AP Census'!A:A,A117)</f>
        <v>446.65333399999997</v>
      </c>
      <c r="E117" s="42">
        <f>IF(C117=FALSE,0,SUMIFS('ESFA Summer Collection'!K:K,'ESFA Summer Collection'!A:A,A117))</f>
        <v>462.7</v>
      </c>
      <c r="F117" s="42">
        <f>IF(C117=FALSE,0,SUMIFS('ESFA Autumn Collection'!K:K,'ESFA Autumn Collection'!A:A,A117))</f>
        <v>547.36933333333343</v>
      </c>
      <c r="G117" s="44">
        <f t="shared" si="1"/>
        <v>486.91</v>
      </c>
    </row>
    <row r="118" spans="1:7" x14ac:dyDescent="0.25">
      <c r="A118" s="4">
        <v>877</v>
      </c>
      <c r="B118" s="4" t="s">
        <v>120</v>
      </c>
      <c r="C118" s="42" t="b">
        <v>1</v>
      </c>
      <c r="D118" s="42">
        <f>SUMIFS('January 2021 School Census'!W:W,'January 2021 School Census'!A:A,A118)+SUMIFS('January 21 Early Years Census'!C:C,'January 21 Early Years Census'!A:A,A118)+SUMIFS('January 2021 AP Census'!C:C,'January 2021 AP Census'!A:A,A118)</f>
        <v>448.71066699999994</v>
      </c>
      <c r="E118" s="42">
        <f>IF(C118=FALSE,0,SUMIFS('ESFA Summer Collection'!K:K,'ESFA Summer Collection'!A:A,A118))</f>
        <v>436.06666666666666</v>
      </c>
      <c r="F118" s="42">
        <f>IF(C118=FALSE,0,SUMIFS('ESFA Autumn Collection'!K:K,'ESFA Autumn Collection'!A:A,A118))</f>
        <v>514.5913333333333</v>
      </c>
      <c r="G118" s="44">
        <f t="shared" si="1"/>
        <v>465.4</v>
      </c>
    </row>
    <row r="119" spans="1:7" x14ac:dyDescent="0.25">
      <c r="A119" s="4">
        <v>878</v>
      </c>
      <c r="B119" s="4" t="s">
        <v>121</v>
      </c>
      <c r="C119" s="42" t="b">
        <v>0</v>
      </c>
      <c r="D119" s="42">
        <f>SUMIFS('January 2021 School Census'!W:W,'January 2021 School Census'!A:A,A119)+SUMIFS('January 21 Early Years Census'!C:C,'January 21 Early Years Census'!A:A,A119)+SUMIFS('January 2021 AP Census'!C:C,'January 2021 AP Census'!A:A,A119)</f>
        <v>1388.6008940000002</v>
      </c>
      <c r="E119" s="42">
        <f>IF(C119=FALSE,0,SUMIFS('ESFA Summer Collection'!K:K,'ESFA Summer Collection'!A:A,A119))</f>
        <v>0</v>
      </c>
      <c r="F119" s="42">
        <f>IF(C119=FALSE,0,SUMIFS('ESFA Autumn Collection'!K:K,'ESFA Autumn Collection'!A:A,A119))</f>
        <v>0</v>
      </c>
      <c r="G119" s="44">
        <f t="shared" si="1"/>
        <v>1388.6</v>
      </c>
    </row>
    <row r="120" spans="1:7" x14ac:dyDescent="0.25">
      <c r="A120" s="4">
        <v>879</v>
      </c>
      <c r="B120" s="4" t="s">
        <v>122</v>
      </c>
      <c r="C120" s="42" t="b">
        <v>1</v>
      </c>
      <c r="D120" s="42">
        <f>SUMIFS('January 2021 School Census'!W:W,'January 2021 School Census'!A:A,A120)+SUMIFS('January 21 Early Years Census'!C:C,'January 21 Early Years Census'!A:A,A120)+SUMIFS('January 2021 AP Census'!C:C,'January 2021 AP Census'!A:A,A120)</f>
        <v>617.68699800000002</v>
      </c>
      <c r="E120" s="42">
        <f>IF(C120=FALSE,0,SUMIFS('ESFA Summer Collection'!K:K,'ESFA Summer Collection'!A:A,A120))</f>
        <v>689.02533333333326</v>
      </c>
      <c r="F120" s="42">
        <f>IF(C120=FALSE,0,SUMIFS('ESFA Autumn Collection'!K:K,'ESFA Autumn Collection'!A:A,A120))</f>
        <v>709.05866666666657</v>
      </c>
      <c r="G120" s="44">
        <f t="shared" si="1"/>
        <v>677.87</v>
      </c>
    </row>
    <row r="121" spans="1:7" x14ac:dyDescent="0.25">
      <c r="A121" s="4">
        <v>880</v>
      </c>
      <c r="B121" s="4" t="s">
        <v>123</v>
      </c>
      <c r="C121" s="42" t="b">
        <v>1</v>
      </c>
      <c r="D121" s="42">
        <f>SUMIFS('January 2021 School Census'!W:W,'January 2021 School Census'!A:A,A121)+SUMIFS('January 21 Early Years Census'!C:C,'January 21 Early Years Census'!A:A,A121)+SUMIFS('January 2021 AP Census'!C:C,'January 2021 AP Census'!A:A,A121)</f>
        <v>293.22808099999997</v>
      </c>
      <c r="E121" s="42">
        <f>IF(C121=FALSE,0,SUMIFS('ESFA Summer Collection'!K:K,'ESFA Summer Collection'!A:A,A121))</f>
        <v>330.23333333333335</v>
      </c>
      <c r="F121" s="42">
        <f>IF(C121=FALSE,0,SUMIFS('ESFA Autumn Collection'!K:K,'ESFA Autumn Collection'!A:A,A121))</f>
        <v>368.88666666666666</v>
      </c>
      <c r="G121" s="44">
        <f t="shared" si="1"/>
        <v>333.87</v>
      </c>
    </row>
    <row r="122" spans="1:7" x14ac:dyDescent="0.25">
      <c r="A122" s="4">
        <v>881</v>
      </c>
      <c r="B122" s="4" t="s">
        <v>124</v>
      </c>
      <c r="C122" s="42" t="b">
        <v>0</v>
      </c>
      <c r="D122" s="42">
        <f>SUMIFS('January 2021 School Census'!W:W,'January 2021 School Census'!A:A,A122)+SUMIFS('January 21 Early Years Census'!C:C,'January 21 Early Years Census'!A:A,A122)+SUMIFS('January 2021 AP Census'!C:C,'January 2021 AP Census'!A:A,A122)</f>
        <v>2746.2686590000003</v>
      </c>
      <c r="E122" s="42">
        <f>IF(C122=FALSE,0,SUMIFS('ESFA Summer Collection'!K:K,'ESFA Summer Collection'!A:A,A122))</f>
        <v>0</v>
      </c>
      <c r="F122" s="42">
        <f>IF(C122=FALSE,0,SUMIFS('ESFA Autumn Collection'!K:K,'ESFA Autumn Collection'!A:A,A122))</f>
        <v>0</v>
      </c>
      <c r="G122" s="44">
        <f t="shared" si="1"/>
        <v>2746.27</v>
      </c>
    </row>
    <row r="123" spans="1:7" x14ac:dyDescent="0.25">
      <c r="A123" s="4">
        <v>882</v>
      </c>
      <c r="B123" s="4" t="s">
        <v>125</v>
      </c>
      <c r="C123" s="42" t="b">
        <v>1</v>
      </c>
      <c r="D123" s="42">
        <f>SUMIFS('January 2021 School Census'!W:W,'January 2021 School Census'!A:A,A123)+SUMIFS('January 21 Early Years Census'!C:C,'January 21 Early Years Census'!A:A,A123)+SUMIFS('January 2021 AP Census'!C:C,'January 2021 AP Census'!A:A,A123)</f>
        <v>387.83599900000002</v>
      </c>
      <c r="E123" s="42">
        <f>IF(C123=FALSE,0,SUMIFS('ESFA Summer Collection'!K:K,'ESFA Summer Collection'!A:A,A123))</f>
        <v>407.13333333333333</v>
      </c>
      <c r="F123" s="42">
        <f>IF(C123=FALSE,0,SUMIFS('ESFA Autumn Collection'!K:K,'ESFA Autumn Collection'!A:A,A123))</f>
        <v>462.4</v>
      </c>
      <c r="G123" s="44">
        <f t="shared" si="1"/>
        <v>420.73</v>
      </c>
    </row>
    <row r="124" spans="1:7" x14ac:dyDescent="0.25">
      <c r="A124" s="4">
        <v>883</v>
      </c>
      <c r="B124" s="4" t="s">
        <v>126</v>
      </c>
      <c r="C124" s="42" t="b">
        <v>1</v>
      </c>
      <c r="D124" s="42">
        <f>SUMIFS('January 2021 School Census'!W:W,'January 2021 School Census'!A:A,A124)+SUMIFS('January 21 Early Years Census'!C:C,'January 21 Early Years Census'!A:A,A124)+SUMIFS('January 2021 AP Census'!C:C,'January 2021 AP Census'!A:A,A124)</f>
        <v>321.92193399999996</v>
      </c>
      <c r="E124" s="42">
        <f>IF(C124=FALSE,0,SUMIFS('ESFA Summer Collection'!K:K,'ESFA Summer Collection'!A:A,A124))</f>
        <v>528.93333333333328</v>
      </c>
      <c r="F124" s="42">
        <f>IF(C124=FALSE,0,SUMIFS('ESFA Autumn Collection'!K:K,'ESFA Autumn Collection'!A:A,A124))</f>
        <v>571.37533333333329</v>
      </c>
      <c r="G124" s="44">
        <f t="shared" si="1"/>
        <v>491.33</v>
      </c>
    </row>
    <row r="125" spans="1:7" x14ac:dyDescent="0.25">
      <c r="A125" s="4">
        <v>884</v>
      </c>
      <c r="B125" s="4" t="s">
        <v>127</v>
      </c>
      <c r="C125" s="42" t="b">
        <v>0</v>
      </c>
      <c r="D125" s="42">
        <f>SUMIFS('January 2021 School Census'!W:W,'January 2021 School Census'!A:A,A125)+SUMIFS('January 21 Early Years Census'!C:C,'January 21 Early Years Census'!A:A,A125)+SUMIFS('January 2021 AP Census'!C:C,'January 2021 AP Census'!A:A,A125)</f>
        <v>308.940744</v>
      </c>
      <c r="E125" s="42">
        <f>IF(C125=FALSE,0,SUMIFS('ESFA Summer Collection'!K:K,'ESFA Summer Collection'!A:A,A125))</f>
        <v>0</v>
      </c>
      <c r="F125" s="42">
        <f>IF(C125=FALSE,0,SUMIFS('ESFA Autumn Collection'!K:K,'ESFA Autumn Collection'!A:A,A125))</f>
        <v>0</v>
      </c>
      <c r="G125" s="44">
        <f t="shared" si="1"/>
        <v>308.94</v>
      </c>
    </row>
    <row r="126" spans="1:7" x14ac:dyDescent="0.25">
      <c r="A126" s="4">
        <v>885</v>
      </c>
      <c r="B126" s="4" t="s">
        <v>128</v>
      </c>
      <c r="C126" s="42" t="b">
        <v>1</v>
      </c>
      <c r="D126" s="42">
        <f>SUMIFS('January 2021 School Census'!W:W,'January 2021 School Census'!A:A,A126)+SUMIFS('January 21 Early Years Census'!C:C,'January 21 Early Years Census'!A:A,A126)+SUMIFS('January 2021 AP Census'!C:C,'January 2021 AP Census'!A:A,A126)</f>
        <v>980.67201</v>
      </c>
      <c r="E126" s="42">
        <f>IF(C126=FALSE,0,SUMIFS('ESFA Summer Collection'!K:K,'ESFA Summer Collection'!A:A,A126))</f>
        <v>1075.55</v>
      </c>
      <c r="F126" s="42">
        <f>IF(C126=FALSE,0,SUMIFS('ESFA Autumn Collection'!K:K,'ESFA Autumn Collection'!A:A,A126))</f>
        <v>1176.6106190476203</v>
      </c>
      <c r="G126" s="44">
        <f t="shared" si="1"/>
        <v>1085.52</v>
      </c>
    </row>
    <row r="127" spans="1:7" x14ac:dyDescent="0.25">
      <c r="A127" s="4">
        <v>886</v>
      </c>
      <c r="B127" s="4" t="s">
        <v>129</v>
      </c>
      <c r="C127" s="42" t="b">
        <v>1</v>
      </c>
      <c r="D127" s="42">
        <f>SUMIFS('January 2021 School Census'!W:W,'January 2021 School Census'!A:A,A127)+SUMIFS('January 21 Early Years Census'!C:C,'January 21 Early Years Census'!A:A,A127)+SUMIFS('January 2021 AP Census'!C:C,'January 2021 AP Census'!A:A,A127)</f>
        <v>2652.2294400000001</v>
      </c>
      <c r="E127" s="42">
        <f>IF(C127=FALSE,0,SUMIFS('ESFA Summer Collection'!K:K,'ESFA Summer Collection'!A:A,A127))</f>
        <v>2710.4666666666667</v>
      </c>
      <c r="F127" s="42">
        <f>IF(C127=FALSE,0,SUMIFS('ESFA Autumn Collection'!K:K,'ESFA Autumn Collection'!A:A,A127))</f>
        <v>2939.8206666666665</v>
      </c>
      <c r="G127" s="44">
        <f t="shared" si="1"/>
        <v>2772.36</v>
      </c>
    </row>
    <row r="128" spans="1:7" x14ac:dyDescent="0.25">
      <c r="A128" s="4">
        <v>887</v>
      </c>
      <c r="B128" s="4" t="s">
        <v>130</v>
      </c>
      <c r="C128" s="42" t="b">
        <v>0</v>
      </c>
      <c r="D128" s="42">
        <f>SUMIFS('January 2021 School Census'!W:W,'January 2021 School Census'!A:A,A128)+SUMIFS('January 21 Early Years Census'!C:C,'January 21 Early Years Census'!A:A,A128)+SUMIFS('January 2021 AP Census'!C:C,'January 2021 AP Census'!A:A,A128)</f>
        <v>597.04600200000004</v>
      </c>
      <c r="E128" s="42">
        <f>IF(C128=FALSE,0,SUMIFS('ESFA Summer Collection'!K:K,'ESFA Summer Collection'!A:A,A128))</f>
        <v>0</v>
      </c>
      <c r="F128" s="42">
        <f>IF(C128=FALSE,0,SUMIFS('ESFA Autumn Collection'!K:K,'ESFA Autumn Collection'!A:A,A128))</f>
        <v>0</v>
      </c>
      <c r="G128" s="44">
        <f t="shared" si="1"/>
        <v>597.04999999999995</v>
      </c>
    </row>
    <row r="129" spans="1:7" x14ac:dyDescent="0.25">
      <c r="A129" s="4">
        <v>888</v>
      </c>
      <c r="B129" s="4" t="s">
        <v>131</v>
      </c>
      <c r="C129" s="42" t="b">
        <v>1</v>
      </c>
      <c r="D129" s="42">
        <f>SUMIFS('January 2021 School Census'!W:W,'January 2021 School Census'!A:A,A129)+SUMIFS('January 21 Early Years Census'!C:C,'January 21 Early Years Census'!A:A,A129)+SUMIFS('January 2021 AP Census'!C:C,'January 2021 AP Census'!A:A,A129)</f>
        <v>2690.6526630000003</v>
      </c>
      <c r="E129" s="42">
        <f>IF(C129=FALSE,0,SUMIFS('ESFA Summer Collection'!K:K,'ESFA Summer Collection'!A:A,A129))</f>
        <v>3110.2666666666669</v>
      </c>
      <c r="F129" s="42">
        <f>IF(C129=FALSE,0,SUMIFS('ESFA Autumn Collection'!K:K,'ESFA Autumn Collection'!A:A,A129))</f>
        <v>3625.7333333333331</v>
      </c>
      <c r="G129" s="44">
        <f t="shared" si="1"/>
        <v>3177.19</v>
      </c>
    </row>
    <row r="130" spans="1:7" x14ac:dyDescent="0.25">
      <c r="A130" s="4">
        <v>889</v>
      </c>
      <c r="B130" s="4" t="s">
        <v>132</v>
      </c>
      <c r="C130" s="42" t="b">
        <v>1</v>
      </c>
      <c r="D130" s="42">
        <f>SUMIFS('January 2021 School Census'!W:W,'January 2021 School Census'!A:A,A130)+SUMIFS('January 21 Early Years Census'!C:C,'January 21 Early Years Census'!A:A,A130)+SUMIFS('January 2021 AP Census'!C:C,'January 2021 AP Census'!A:A,A130)</f>
        <v>501.55087400000002</v>
      </c>
      <c r="E130" s="42">
        <f>IF(C130=FALSE,0,SUMIFS('ESFA Summer Collection'!K:K,'ESFA Summer Collection'!A:A,A130))</f>
        <v>566.37466666666671</v>
      </c>
      <c r="F130" s="42">
        <f>IF(C130=FALSE,0,SUMIFS('ESFA Autumn Collection'!K:K,'ESFA Autumn Collection'!A:A,A130))</f>
        <v>552.06666666666672</v>
      </c>
      <c r="G130" s="44">
        <f t="shared" si="1"/>
        <v>545.4</v>
      </c>
    </row>
    <row r="131" spans="1:7" x14ac:dyDescent="0.25">
      <c r="A131" s="4">
        <v>890</v>
      </c>
      <c r="B131" s="4" t="s">
        <v>133</v>
      </c>
      <c r="C131" s="42" t="b">
        <v>1</v>
      </c>
      <c r="D131" s="42">
        <f>SUMIFS('January 2021 School Census'!W:W,'January 2021 School Census'!A:A,A131)+SUMIFS('January 21 Early Years Census'!C:C,'January 21 Early Years Census'!A:A,A131)+SUMIFS('January 2021 AP Census'!C:C,'January 2021 AP Census'!A:A,A131)</f>
        <v>488.09738099999998</v>
      </c>
      <c r="E131" s="42">
        <f>IF(C131=FALSE,0,SUMIFS('ESFA Summer Collection'!K:K,'ESFA Summer Collection'!A:A,A131))</f>
        <v>559.4</v>
      </c>
      <c r="F131" s="42">
        <f>IF(C131=FALSE,0,SUMIFS('ESFA Autumn Collection'!K:K,'ESFA Autumn Collection'!A:A,A131))</f>
        <v>613.98</v>
      </c>
      <c r="G131" s="44">
        <f t="shared" si="1"/>
        <v>559.77</v>
      </c>
    </row>
    <row r="132" spans="1:7" x14ac:dyDescent="0.25">
      <c r="A132" s="4">
        <v>891</v>
      </c>
      <c r="B132" s="4" t="s">
        <v>134</v>
      </c>
      <c r="C132" s="42" t="b">
        <v>0</v>
      </c>
      <c r="D132" s="42">
        <f>SUMIFS('January 2021 School Census'!W:W,'January 2021 School Census'!A:A,A132)+SUMIFS('January 21 Early Years Census'!C:C,'January 21 Early Years Census'!A:A,A132)+SUMIFS('January 2021 AP Census'!C:C,'January 2021 AP Census'!A:A,A132)</f>
        <v>1609.420664</v>
      </c>
      <c r="E132" s="42">
        <f>IF(C132=FALSE,0,SUMIFS('ESFA Summer Collection'!K:K,'ESFA Summer Collection'!A:A,A132))</f>
        <v>0</v>
      </c>
      <c r="F132" s="42">
        <f>IF(C132=FALSE,0,SUMIFS('ESFA Autumn Collection'!K:K,'ESFA Autumn Collection'!A:A,A132))</f>
        <v>0</v>
      </c>
      <c r="G132" s="44">
        <f t="shared" si="1"/>
        <v>1609.42</v>
      </c>
    </row>
    <row r="133" spans="1:7" x14ac:dyDescent="0.25">
      <c r="A133" s="4">
        <v>892</v>
      </c>
      <c r="B133" s="4" t="s">
        <v>135</v>
      </c>
      <c r="C133" s="42" t="b">
        <v>1</v>
      </c>
      <c r="D133" s="42">
        <f>SUMIFS('January 2021 School Census'!W:W,'January 2021 School Census'!A:A,A133)+SUMIFS('January 21 Early Years Census'!C:C,'January 21 Early Years Census'!A:A,A133)+SUMIFS('January 2021 AP Census'!C:C,'January 2021 AP Census'!A:A,A133)</f>
        <v>975.13666899999998</v>
      </c>
      <c r="E133" s="42">
        <f>IF(C133=FALSE,0,SUMIFS('ESFA Summer Collection'!K:K,'ESFA Summer Collection'!A:A,A133))</f>
        <v>1048.6293333333333</v>
      </c>
      <c r="F133" s="42">
        <f>IF(C133=FALSE,0,SUMIFS('ESFA Autumn Collection'!K:K,'ESFA Autumn Collection'!A:A,A133))</f>
        <v>1115.2</v>
      </c>
      <c r="G133" s="44">
        <f t="shared" ref="G133:G153" si="2">ROUND(IF(C133,E133*5/12+F133*4/12+D133*3/12,D133),2)</f>
        <v>1052.45</v>
      </c>
    </row>
    <row r="134" spans="1:7" x14ac:dyDescent="0.25">
      <c r="A134" s="4">
        <v>893</v>
      </c>
      <c r="B134" s="4" t="s">
        <v>136</v>
      </c>
      <c r="C134" s="42" t="b">
        <v>1</v>
      </c>
      <c r="D134" s="42">
        <f>SUMIFS('January 2021 School Census'!W:W,'January 2021 School Census'!A:A,A134)+SUMIFS('January 21 Early Years Census'!C:C,'January 21 Early Years Census'!A:A,A134)+SUMIFS('January 2021 AP Census'!C:C,'January 2021 AP Census'!A:A,A134)</f>
        <v>480.13333499999999</v>
      </c>
      <c r="E134" s="42">
        <f>IF(C134=FALSE,0,SUMIFS('ESFA Summer Collection'!K:K,'ESFA Summer Collection'!A:A,A134))</f>
        <v>503.53333333333336</v>
      </c>
      <c r="F134" s="42">
        <f>IF(C134=FALSE,0,SUMIFS('ESFA Autumn Collection'!K:K,'ESFA Autumn Collection'!A:A,A134))</f>
        <v>555.0333333333333</v>
      </c>
      <c r="G134" s="44">
        <f t="shared" si="2"/>
        <v>514.85</v>
      </c>
    </row>
    <row r="135" spans="1:7" x14ac:dyDescent="0.25">
      <c r="A135" s="4">
        <v>894</v>
      </c>
      <c r="B135" s="4" t="s">
        <v>137</v>
      </c>
      <c r="C135" s="42" t="b">
        <v>1</v>
      </c>
      <c r="D135" s="42">
        <f>SUMIFS('January 2021 School Census'!W:W,'January 2021 School Census'!A:A,A135)+SUMIFS('January 21 Early Years Census'!C:C,'January 21 Early Years Census'!A:A,A135)+SUMIFS('January 2021 AP Census'!C:C,'January 2021 AP Census'!A:A,A135)</f>
        <v>560.63333399999999</v>
      </c>
      <c r="E135" s="42">
        <f>IF(C135=FALSE,0,SUMIFS('ESFA Summer Collection'!K:K,'ESFA Summer Collection'!A:A,A135))</f>
        <v>595.33333333333337</v>
      </c>
      <c r="F135" s="42">
        <f>IF(C135=FALSE,0,SUMIFS('ESFA Autumn Collection'!K:K,'ESFA Autumn Collection'!A:A,A135))</f>
        <v>596.79999999999995</v>
      </c>
      <c r="G135" s="44">
        <f t="shared" si="2"/>
        <v>587.15</v>
      </c>
    </row>
    <row r="136" spans="1:7" x14ac:dyDescent="0.25">
      <c r="A136" s="4">
        <v>895</v>
      </c>
      <c r="B136" s="4" t="s">
        <v>138</v>
      </c>
      <c r="C136" s="42" t="b">
        <v>1</v>
      </c>
      <c r="D136" s="42">
        <f>SUMIFS('January 2021 School Census'!W:W,'January 2021 School Census'!A:A,A136)+SUMIFS('January 21 Early Years Census'!C:C,'January 21 Early Years Census'!A:A,A136)+SUMIFS('January 2021 AP Census'!C:C,'January 2021 AP Census'!A:A,A136)</f>
        <v>584.38793299999998</v>
      </c>
      <c r="E136" s="42">
        <f>IF(C136=FALSE,0,SUMIFS('ESFA Summer Collection'!K:K,'ESFA Summer Collection'!A:A,A136))</f>
        <v>624.7166666666667</v>
      </c>
      <c r="F136" s="42">
        <f>IF(C136=FALSE,0,SUMIFS('ESFA Autumn Collection'!K:K,'ESFA Autumn Collection'!A:A,A136))</f>
        <v>639.20000000000005</v>
      </c>
      <c r="G136" s="44">
        <f t="shared" si="2"/>
        <v>619.46</v>
      </c>
    </row>
    <row r="137" spans="1:7" x14ac:dyDescent="0.25">
      <c r="A137" s="4">
        <v>896</v>
      </c>
      <c r="B137" s="4" t="s">
        <v>139</v>
      </c>
      <c r="C137" s="42" t="b">
        <v>1</v>
      </c>
      <c r="D137" s="42">
        <f>SUMIFS('January 2021 School Census'!W:W,'January 2021 School Census'!A:A,A137)+SUMIFS('January 21 Early Years Census'!C:C,'January 21 Early Years Census'!A:A,A137)+SUMIFS('January 2021 AP Census'!C:C,'January 2021 AP Census'!A:A,A137)</f>
        <v>796.35056599999996</v>
      </c>
      <c r="E137" s="42">
        <f>IF(C137=FALSE,0,SUMIFS('ESFA Summer Collection'!K:K,'ESFA Summer Collection'!A:A,A137))</f>
        <v>846.06666666666672</v>
      </c>
      <c r="F137" s="42">
        <f>IF(C137=FALSE,0,SUMIFS('ESFA Autumn Collection'!K:K,'ESFA Autumn Collection'!A:A,A137))</f>
        <v>845.03035087719297</v>
      </c>
      <c r="G137" s="44">
        <f t="shared" si="2"/>
        <v>833.29</v>
      </c>
    </row>
    <row r="138" spans="1:7" x14ac:dyDescent="0.25">
      <c r="A138" s="4">
        <v>908</v>
      </c>
      <c r="B138" s="4" t="s">
        <v>140</v>
      </c>
      <c r="C138" s="42" t="b">
        <v>1</v>
      </c>
      <c r="D138" s="42">
        <f>SUMIFS('January 2021 School Census'!W:W,'January 2021 School Census'!A:A,A138)+SUMIFS('January 21 Early Years Census'!C:C,'January 21 Early Years Census'!A:A,A138)+SUMIFS('January 2021 AP Census'!C:C,'January 2021 AP Census'!A:A,A138)</f>
        <v>1024.2946810000001</v>
      </c>
      <c r="E138" s="42">
        <f>IF(C138=FALSE,0,SUMIFS('ESFA Summer Collection'!K:K,'ESFA Summer Collection'!A:A,A138))</f>
        <v>1123.8406666666667</v>
      </c>
      <c r="F138" s="42">
        <f>IF(C138=FALSE,0,SUMIFS('ESFA Autumn Collection'!K:K,'ESFA Autumn Collection'!A:A,A138))</f>
        <v>1287.2</v>
      </c>
      <c r="G138" s="44">
        <f t="shared" si="2"/>
        <v>1153.4100000000001</v>
      </c>
    </row>
    <row r="139" spans="1:7" x14ac:dyDescent="0.25">
      <c r="A139" s="4">
        <v>909</v>
      </c>
      <c r="B139" s="4" t="s">
        <v>141</v>
      </c>
      <c r="C139" s="42" t="b">
        <v>1</v>
      </c>
      <c r="D139" s="42">
        <f>SUMIFS('January 2021 School Census'!W:W,'January 2021 School Census'!A:A,A139)+SUMIFS('January 21 Early Years Census'!C:C,'January 21 Early Years Census'!A:A,A139)+SUMIFS('January 2021 AP Census'!C:C,'January 2021 AP Census'!A:A,A139)</f>
        <v>903.13294300000007</v>
      </c>
      <c r="E139" s="42">
        <f>IF(C139=FALSE,0,SUMIFS('ESFA Summer Collection'!K:K,'ESFA Summer Collection'!A:A,A139))</f>
        <v>996.33333333333337</v>
      </c>
      <c r="F139" s="42">
        <f>IF(C139=FALSE,0,SUMIFS('ESFA Autumn Collection'!K:K,'ESFA Autumn Collection'!A:A,A139))</f>
        <v>1067.3066666666666</v>
      </c>
      <c r="G139" s="44">
        <f t="shared" si="2"/>
        <v>996.69</v>
      </c>
    </row>
    <row r="140" spans="1:7" x14ac:dyDescent="0.25">
      <c r="A140" s="4">
        <v>916</v>
      </c>
      <c r="B140" s="4" t="s">
        <v>142</v>
      </c>
      <c r="C140" s="42" t="b">
        <v>1</v>
      </c>
      <c r="D140" s="42">
        <f>SUMIFS('January 2021 School Census'!W:W,'January 2021 School Census'!A:A,A140)+SUMIFS('January 21 Early Years Census'!C:C,'January 21 Early Years Census'!A:A,A140)+SUMIFS('January 2021 AP Census'!C:C,'January 2021 AP Census'!A:A,A140)</f>
        <v>969.63532399999997</v>
      </c>
      <c r="E140" s="42">
        <f>IF(C140=FALSE,0,SUMIFS('ESFA Summer Collection'!K:K,'ESFA Summer Collection'!A:A,A140))</f>
        <v>1008.4113333333333</v>
      </c>
      <c r="F140" s="42">
        <f>IF(C140=FALSE,0,SUMIFS('ESFA Autumn Collection'!K:K,'ESFA Autumn Collection'!A:A,A140))</f>
        <v>1188.5240000000001</v>
      </c>
      <c r="G140" s="44">
        <f t="shared" si="2"/>
        <v>1058.75</v>
      </c>
    </row>
    <row r="141" spans="1:7" x14ac:dyDescent="0.25">
      <c r="A141" s="4">
        <v>919</v>
      </c>
      <c r="B141" s="4" t="s">
        <v>143</v>
      </c>
      <c r="C141" s="42" t="b">
        <v>1</v>
      </c>
      <c r="D141" s="42">
        <f>SUMIFS('January 2021 School Census'!W:W,'January 2021 School Census'!A:A,A141)+SUMIFS('January 21 Early Years Census'!C:C,'January 21 Early Years Census'!A:A,A141)+SUMIFS('January 2021 AP Census'!C:C,'January 2021 AP Census'!A:A,A141)</f>
        <v>2245.8571059999999</v>
      </c>
      <c r="E141" s="42">
        <f>IF(C141=FALSE,0,SUMIFS('ESFA Summer Collection'!K:K,'ESFA Summer Collection'!A:A,A141))</f>
        <v>2103.1717368421014</v>
      </c>
      <c r="F141" s="42">
        <f>IF(C141=FALSE,0,SUMIFS('ESFA Autumn Collection'!K:K,'ESFA Autumn Collection'!A:A,A141))</f>
        <v>2474.1</v>
      </c>
      <c r="G141" s="44">
        <f t="shared" si="2"/>
        <v>2262.4899999999998</v>
      </c>
    </row>
    <row r="142" spans="1:7" x14ac:dyDescent="0.25">
      <c r="A142" s="4">
        <v>921</v>
      </c>
      <c r="B142" s="4" t="s">
        <v>144</v>
      </c>
      <c r="C142" s="42" t="b">
        <v>1</v>
      </c>
      <c r="D142" s="42">
        <f>SUMIFS('January 2021 School Census'!W:W,'January 2021 School Census'!A:A,A142)+SUMIFS('January 21 Early Years Census'!C:C,'January 21 Early Years Census'!A:A,A142)+SUMIFS('January 2021 AP Census'!C:C,'January 2021 AP Census'!A:A,A142)</f>
        <v>264.70176400000003</v>
      </c>
      <c r="E142" s="42">
        <f>IF(C142=FALSE,0,SUMIFS('ESFA Summer Collection'!K:K,'ESFA Summer Collection'!A:A,A142))</f>
        <v>301.22066666666672</v>
      </c>
      <c r="F142" s="42">
        <f>IF(C142=FALSE,0,SUMIFS('ESFA Autumn Collection'!K:K,'ESFA Autumn Collection'!A:A,A142))</f>
        <v>317.86666666666667</v>
      </c>
      <c r="G142" s="44">
        <f t="shared" si="2"/>
        <v>297.64</v>
      </c>
    </row>
    <row r="143" spans="1:7" x14ac:dyDescent="0.25">
      <c r="A143" s="4">
        <v>925</v>
      </c>
      <c r="B143" s="4" t="s">
        <v>145</v>
      </c>
      <c r="C143" s="42" t="b">
        <v>1</v>
      </c>
      <c r="D143" s="42">
        <f>SUMIFS('January 2021 School Census'!W:W,'January 2021 School Census'!A:A,A143)+SUMIFS('January 21 Early Years Census'!C:C,'January 21 Early Years Census'!A:A,A143)+SUMIFS('January 2021 AP Census'!C:C,'January 2021 AP Census'!A:A,A143)</f>
        <v>1453.839825</v>
      </c>
      <c r="E143" s="42">
        <f>IF(C143=FALSE,0,SUMIFS('ESFA Summer Collection'!K:K,'ESFA Summer Collection'!A:A,A143))</f>
        <v>1534.6666666666667</v>
      </c>
      <c r="F143" s="42">
        <f>IF(C143=FALSE,0,SUMIFS('ESFA Autumn Collection'!K:K,'ESFA Autumn Collection'!A:A,A143))</f>
        <v>1767</v>
      </c>
      <c r="G143" s="44">
        <f t="shared" si="2"/>
        <v>1591.9</v>
      </c>
    </row>
    <row r="144" spans="1:7" x14ac:dyDescent="0.25">
      <c r="A144" s="4">
        <v>926</v>
      </c>
      <c r="B144" s="4" t="s">
        <v>146</v>
      </c>
      <c r="C144" s="42" t="b">
        <v>1</v>
      </c>
      <c r="D144" s="42">
        <f>SUMIFS('January 2021 School Census'!W:W,'January 2021 School Census'!A:A,A144)+SUMIFS('January 21 Early Years Census'!C:C,'January 21 Early Years Census'!A:A,A144)+SUMIFS('January 2021 AP Census'!C:C,'January 2021 AP Census'!A:A,A144)</f>
        <v>1336.3694890000002</v>
      </c>
      <c r="E144" s="42">
        <f>IF(C144=FALSE,0,SUMIFS('ESFA Summer Collection'!K:K,'ESFA Summer Collection'!A:A,A144))</f>
        <v>1506</v>
      </c>
      <c r="F144" s="42">
        <f>IF(C144=FALSE,0,SUMIFS('ESFA Autumn Collection'!K:K,'ESFA Autumn Collection'!A:A,A144))</f>
        <v>1592</v>
      </c>
      <c r="G144" s="44">
        <f t="shared" si="2"/>
        <v>1492.26</v>
      </c>
    </row>
    <row r="145" spans="1:7" x14ac:dyDescent="0.25">
      <c r="A145" s="4">
        <v>929</v>
      </c>
      <c r="B145" s="4" t="s">
        <v>148</v>
      </c>
      <c r="C145" s="42" t="b">
        <v>1</v>
      </c>
      <c r="D145" s="42">
        <f>SUMIFS('January 2021 School Census'!W:W,'January 2021 School Census'!A:A,A145)+SUMIFS('January 21 Early Years Census'!C:C,'January 21 Early Years Census'!A:A,A145)+SUMIFS('January 2021 AP Census'!C:C,'January 2021 AP Census'!A:A,A145)</f>
        <v>723.15933399999994</v>
      </c>
      <c r="E145" s="42">
        <f>IF(C145=FALSE,0,SUMIFS('ESFA Summer Collection'!K:K,'ESFA Summer Collection'!A:A,A145))</f>
        <v>837.572</v>
      </c>
      <c r="F145" s="42">
        <f>IF(C145=FALSE,0,SUMIFS('ESFA Autumn Collection'!K:K,'ESFA Autumn Collection'!A:A,A145))</f>
        <v>871.05666666666673</v>
      </c>
      <c r="G145" s="44">
        <f t="shared" si="2"/>
        <v>820.13</v>
      </c>
    </row>
    <row r="146" spans="1:7" x14ac:dyDescent="0.25">
      <c r="A146" s="4">
        <v>931</v>
      </c>
      <c r="B146" s="4" t="s">
        <v>149</v>
      </c>
      <c r="C146" s="42" t="b">
        <v>1</v>
      </c>
      <c r="D146" s="42">
        <f>SUMIFS('January 2021 School Census'!W:W,'January 2021 School Census'!A:A,A146)+SUMIFS('January 21 Early Years Census'!C:C,'January 21 Early Years Census'!A:A,A146)+SUMIFS('January 2021 AP Census'!C:C,'January 2021 AP Census'!A:A,A146)</f>
        <v>881.97066800000005</v>
      </c>
      <c r="E146" s="42">
        <f>IF(C146=FALSE,0,SUMIFS('ESFA Summer Collection'!K:K,'ESFA Summer Collection'!A:A,A146))</f>
        <v>937.66666666666663</v>
      </c>
      <c r="F146" s="42">
        <f>IF(C146=FALSE,0,SUMIFS('ESFA Autumn Collection'!K:K,'ESFA Autumn Collection'!A:A,A146))</f>
        <v>1045</v>
      </c>
      <c r="G146" s="44">
        <f t="shared" si="2"/>
        <v>959.52</v>
      </c>
    </row>
    <row r="147" spans="1:7" x14ac:dyDescent="0.25">
      <c r="A147" s="4">
        <v>933</v>
      </c>
      <c r="B147" s="4" t="s">
        <v>150</v>
      </c>
      <c r="C147" s="42" t="b">
        <v>1</v>
      </c>
      <c r="D147" s="42">
        <f>SUMIFS('January 2021 School Census'!W:W,'January 2021 School Census'!A:A,A147)+SUMIFS('January 21 Early Years Census'!C:C,'January 21 Early Years Census'!A:A,A147)+SUMIFS('January 2021 AP Census'!C:C,'January 2021 AP Census'!A:A,A147)</f>
        <v>832.933356</v>
      </c>
      <c r="E147" s="42">
        <f>IF(C147=FALSE,0,SUMIFS('ESFA Summer Collection'!K:K,'ESFA Summer Collection'!A:A,A147))</f>
        <v>855.36199999999997</v>
      </c>
      <c r="F147" s="42">
        <f>IF(C147=FALSE,0,SUMIFS('ESFA Autumn Collection'!K:K,'ESFA Autumn Collection'!A:A,A147))</f>
        <v>871.33333333333337</v>
      </c>
      <c r="G147" s="44">
        <f t="shared" si="2"/>
        <v>855.08</v>
      </c>
    </row>
    <row r="148" spans="1:7" x14ac:dyDescent="0.25">
      <c r="A148" s="4">
        <v>935</v>
      </c>
      <c r="B148" s="4" t="s">
        <v>151</v>
      </c>
      <c r="C148" s="42" t="b">
        <v>1</v>
      </c>
      <c r="D148" s="42">
        <f>SUMIFS('January 2021 School Census'!W:W,'January 2021 School Census'!A:A,A148)+SUMIFS('January 21 Early Years Census'!C:C,'January 21 Early Years Census'!A:A,A148)+SUMIFS('January 2021 AP Census'!C:C,'January 2021 AP Census'!A:A,A148)</f>
        <v>1282.71732</v>
      </c>
      <c r="E148" s="42">
        <f>IF(C148=FALSE,0,SUMIFS('ESFA Summer Collection'!K:K,'ESFA Summer Collection'!A:A,A148))</f>
        <v>1407.6386666666667</v>
      </c>
      <c r="F148" s="42">
        <f>IF(C148=FALSE,0,SUMIFS('ESFA Autumn Collection'!K:K,'ESFA Autumn Collection'!A:A,A148))</f>
        <v>1418.1793333333333</v>
      </c>
      <c r="G148" s="44">
        <f t="shared" si="2"/>
        <v>1379.92</v>
      </c>
    </row>
    <row r="149" spans="1:7" x14ac:dyDescent="0.25">
      <c r="A149" s="4">
        <v>936</v>
      </c>
      <c r="B149" s="4" t="s">
        <v>152</v>
      </c>
      <c r="C149" s="42" t="b">
        <v>1</v>
      </c>
      <c r="D149" s="42">
        <f>SUMIFS('January 2021 School Census'!W:W,'January 2021 School Census'!A:A,A149)+SUMIFS('January 21 Early Years Census'!C:C,'January 21 Early Years Census'!A:A,A149)+SUMIFS('January 2021 AP Census'!C:C,'January 2021 AP Census'!A:A,A149)</f>
        <v>1184.0339079999999</v>
      </c>
      <c r="E149" s="42">
        <f>IF(C149=FALSE,0,SUMIFS('ESFA Summer Collection'!K:K,'ESFA Summer Collection'!A:A,A149))</f>
        <v>1262.4000000000001</v>
      </c>
      <c r="F149" s="42">
        <f>IF(C149=FALSE,0,SUMIFS('ESFA Autumn Collection'!K:K,'ESFA Autumn Collection'!A:A,A149))</f>
        <v>1377.7333333333333</v>
      </c>
      <c r="G149" s="44">
        <f t="shared" si="2"/>
        <v>1281.25</v>
      </c>
    </row>
    <row r="150" spans="1:7" x14ac:dyDescent="0.25">
      <c r="A150" s="4">
        <v>937</v>
      </c>
      <c r="B150" s="4" t="s">
        <v>153</v>
      </c>
      <c r="C150" s="42" t="b">
        <v>1</v>
      </c>
      <c r="D150" s="42">
        <f>SUMIFS('January 2021 School Census'!W:W,'January 2021 School Census'!A:A,A150)+SUMIFS('January 21 Early Years Census'!C:C,'January 21 Early Years Census'!A:A,A150)+SUMIFS('January 2021 AP Census'!C:C,'January 2021 AP Census'!A:A,A150)</f>
        <v>924.31933600000002</v>
      </c>
      <c r="E150" s="42">
        <f>IF(C150=FALSE,0,SUMIFS('ESFA Summer Collection'!K:K,'ESFA Summer Collection'!A:A,A150))</f>
        <v>981.39600000000007</v>
      </c>
      <c r="F150" s="42">
        <f>IF(C150=FALSE,0,SUMIFS('ESFA Autumn Collection'!K:K,'ESFA Autumn Collection'!A:A,A150))</f>
        <v>1054.0546666666667</v>
      </c>
      <c r="G150" s="44">
        <f t="shared" si="2"/>
        <v>991.35</v>
      </c>
    </row>
    <row r="151" spans="1:7" x14ac:dyDescent="0.25">
      <c r="A151" s="4">
        <v>938</v>
      </c>
      <c r="B151" s="4" t="s">
        <v>154</v>
      </c>
      <c r="C151" s="42" t="b">
        <v>1</v>
      </c>
      <c r="D151" s="42">
        <f>SUMIFS('January 2021 School Census'!W:W,'January 2021 School Census'!A:A,A151)+SUMIFS('January 21 Early Years Census'!C:C,'January 21 Early Years Census'!A:A,A151)+SUMIFS('January 2021 AP Census'!C:C,'January 2021 AP Census'!A:A,A151)</f>
        <v>1419.9693480000001</v>
      </c>
      <c r="E151" s="42">
        <f>IF(C151=FALSE,0,SUMIFS('ESFA Summer Collection'!K:K,'ESFA Summer Collection'!A:A,A151))</f>
        <v>1563.6393333333333</v>
      </c>
      <c r="F151" s="42">
        <f>IF(C151=FALSE,0,SUMIFS('ESFA Autumn Collection'!K:K,'ESFA Autumn Collection'!A:A,A151))</f>
        <v>1600.4666666666667</v>
      </c>
      <c r="G151" s="44">
        <f t="shared" si="2"/>
        <v>1540</v>
      </c>
    </row>
    <row r="152" spans="1:7" x14ac:dyDescent="0.25">
      <c r="A152" s="4">
        <v>940</v>
      </c>
      <c r="B152" s="4" t="s">
        <v>185</v>
      </c>
      <c r="C152" s="42" t="b">
        <v>1</v>
      </c>
      <c r="D152" s="42">
        <f>SUMIFS('January 2021 School Census'!W:W,'January 2021 School Census'!A:A,A152)+SUMIFS('January 21 Early Years Census'!C:C,'January 21 Early Years Census'!A:A,A152)+SUMIFS('January 2021 AP Census'!C:C,'January 2021 AP Census'!A:A,A152)</f>
        <v>547.43563100000006</v>
      </c>
      <c r="E152" s="42">
        <f>IF(C152=FALSE,0,SUMIFS('ESFA Summer Collection'!K:K,'ESFA Summer Collection'!A:A,A152))</f>
        <v>597.16256410256392</v>
      </c>
      <c r="F152" s="42">
        <f>IF(C152=FALSE,0,SUMIFS('ESFA Autumn Collection'!K:K,'ESFA Autumn Collection'!A:A,A152))</f>
        <v>710.5333333333333</v>
      </c>
      <c r="G152" s="44">
        <f t="shared" si="2"/>
        <v>622.52</v>
      </c>
    </row>
    <row r="153" spans="1:7" x14ac:dyDescent="0.25">
      <c r="A153" s="4">
        <v>941</v>
      </c>
      <c r="B153" s="4" t="s">
        <v>186</v>
      </c>
      <c r="C153" s="42" t="b">
        <v>1</v>
      </c>
      <c r="D153" s="42">
        <f>SUMIFS('January 2021 School Census'!W:W,'January 2021 School Census'!A:A,A153)+SUMIFS('January 21 Early Years Census'!C:C,'January 21 Early Years Census'!A:A,A153)+SUMIFS('January 2021 AP Census'!C:C,'January 2021 AP Census'!A:A,A153)</f>
        <v>590.07530900000006</v>
      </c>
      <c r="E153" s="42">
        <f>IF(C153=FALSE,0,SUMIFS('ESFA Summer Collection'!K:K,'ESFA Summer Collection'!A:A,A153))</f>
        <v>595.93333333333328</v>
      </c>
      <c r="F153" s="42">
        <f>IF(C153=FALSE,0,SUMIFS('ESFA Autumn Collection'!K:K,'ESFA Autumn Collection'!A:A,A153))</f>
        <v>663.48</v>
      </c>
      <c r="G153" s="44">
        <f t="shared" si="2"/>
        <v>616.98</v>
      </c>
    </row>
  </sheetData>
  <autoFilter ref="A3:G153" xr:uid="{C404A7F2-EC25-42B9-A2A7-FF7CA777249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39A27-B254-4464-B093-7493DA0A2313}">
  <sheetPr codeName="Sheet3">
    <tabColor theme="7" tint="0.39997558519241921"/>
  </sheetPr>
  <dimension ref="A1:G159"/>
  <sheetViews>
    <sheetView workbookViewId="0">
      <pane xSplit="2" ySplit="3" topLeftCell="C4" activePane="bottomRight" state="frozen"/>
      <selection activeCell="E14" sqref="E14"/>
      <selection pane="topRight" activeCell="E14" sqref="E14"/>
      <selection pane="bottomLeft" activeCell="E14" sqref="E14"/>
      <selection pane="bottomRight" activeCell="A3" sqref="A3"/>
    </sheetView>
  </sheetViews>
  <sheetFormatPr defaultColWidth="9" defaultRowHeight="15" x14ac:dyDescent="0.25"/>
  <cols>
    <col min="1" max="1" width="9" style="1"/>
    <col min="2" max="2" width="21.5703125" style="1" customWidth="1"/>
    <col min="3" max="3" width="21.28515625" style="1" bestFit="1" customWidth="1"/>
    <col min="4" max="4" width="10.28515625" style="1" customWidth="1"/>
    <col min="5" max="6" width="10.7109375" style="1" customWidth="1"/>
    <col min="7" max="7" width="22.140625" style="1" customWidth="1"/>
    <col min="8" max="16384" width="9" style="1"/>
  </cols>
  <sheetData>
    <row r="1" spans="1:7" x14ac:dyDescent="0.25">
      <c r="A1" s="60" t="s">
        <v>236</v>
      </c>
    </row>
    <row r="2" spans="1:7" ht="45" x14ac:dyDescent="0.25">
      <c r="A2" s="3" t="s">
        <v>0</v>
      </c>
      <c r="B2" s="3" t="s">
        <v>1</v>
      </c>
      <c r="C2" s="7" t="s">
        <v>242</v>
      </c>
      <c r="D2" s="5" t="s">
        <v>3</v>
      </c>
      <c r="E2" s="5" t="s">
        <v>5</v>
      </c>
      <c r="F2" s="5" t="s">
        <v>230</v>
      </c>
      <c r="G2" s="7" t="s">
        <v>239</v>
      </c>
    </row>
    <row r="3" spans="1:7" ht="45" x14ac:dyDescent="0.25">
      <c r="A3" s="4"/>
      <c r="B3" s="4"/>
      <c r="C3" s="6" t="s">
        <v>2</v>
      </c>
      <c r="D3" s="6" t="s">
        <v>231</v>
      </c>
      <c r="E3" s="6" t="s">
        <v>4</v>
      </c>
      <c r="F3" s="6" t="s">
        <v>240</v>
      </c>
      <c r="G3" s="7" t="s">
        <v>241</v>
      </c>
    </row>
    <row r="4" spans="1:7" x14ac:dyDescent="0.25">
      <c r="A4" s="4">
        <v>202</v>
      </c>
      <c r="B4" s="4" t="s">
        <v>6</v>
      </c>
      <c r="C4" s="31" t="b">
        <v>1</v>
      </c>
      <c r="D4" s="31">
        <f>SUMIFS('January 2021 School Census'!X:X,'January 2021 School Census'!A:A,A4)+SUMIFS('January 21 Early Years Census'!G:G,'January 21 Early Years Census'!A:A,A4)+SUMIFS('January 2021 AP Census'!D:D,'January 2021 AP Census'!A:A,A4)+SUMIFS('January 2021 AP Census'!E:E,'January 2021 AP Census'!A:A,A4)</f>
        <v>2375.6333359999999</v>
      </c>
      <c r="E4" s="31">
        <f>IF(C4=FALSE,0,SUMIFS('ESFA Summer Collection'!L:L,'ESFA Summer Collection'!A:A,A4)+SUMIFS('May 2021 School Census'!M:M,'May 2021 School Census'!A:A,A4))</f>
        <v>2702</v>
      </c>
      <c r="F4" s="31">
        <f>IF(C4=FALSE,0,SUMIFS('ESFA Autumn Collection'!L:L,'ESFA Autumn Collection'!A:A,A4)+SUMIFS('October 2021 School Census'!M:M,'October 2021 School Census'!A:A,A4))</f>
        <v>1927</v>
      </c>
      <c r="G4" s="44">
        <f>ROUND(IF(C4,E4*5/12+F4*4/12+D4*3/12,D4),2)</f>
        <v>2362.08</v>
      </c>
    </row>
    <row r="5" spans="1:7" x14ac:dyDescent="0.25">
      <c r="A5" s="4">
        <v>203</v>
      </c>
      <c r="B5" s="4" t="s">
        <v>7</v>
      </c>
      <c r="C5" s="31" t="b">
        <v>1</v>
      </c>
      <c r="D5" s="31">
        <f>SUMIFS('January 2021 School Census'!X:X,'January 2021 School Census'!A:A,A5)+SUMIFS('January 21 Early Years Census'!G:G,'January 21 Early Years Census'!A:A,A5)+SUMIFS('January 2021 AP Census'!D:D,'January 2021 AP Census'!A:A,A5)+SUMIFS('January 2021 AP Census'!E:E,'January 2021 AP Census'!A:A,A5)</f>
        <v>4717.1033379999999</v>
      </c>
      <c r="E5" s="31">
        <f>IF(C5=FALSE,0,SUMIFS('ESFA Summer Collection'!L:L,'ESFA Summer Collection'!A:A,A5)+SUMIFS('May 2021 School Census'!M:M,'May 2021 School Census'!A:A,A5))</f>
        <v>5458.0266666666666</v>
      </c>
      <c r="F5" s="31">
        <f>IF(C5=FALSE,0,SUMIFS('ESFA Autumn Collection'!L:L,'ESFA Autumn Collection'!A:A,A5)+SUMIFS('October 2021 School Census'!M:M,'October 2021 School Census'!A:A,A5))</f>
        <v>3553.7286666666669</v>
      </c>
      <c r="G5" s="44">
        <f t="shared" ref="G5:G68" si="0">ROUND(IF(C5,E5*5/12+F5*4/12+D5*3/12,D5),2)</f>
        <v>4638.03</v>
      </c>
    </row>
    <row r="6" spans="1:7" x14ac:dyDescent="0.25">
      <c r="A6" s="4">
        <v>204</v>
      </c>
      <c r="B6" s="4" t="s">
        <v>8</v>
      </c>
      <c r="C6" s="31" t="b">
        <v>1</v>
      </c>
      <c r="D6" s="31">
        <f>SUMIFS('January 2021 School Census'!X:X,'January 2021 School Census'!A:A,A6)+SUMIFS('January 21 Early Years Census'!G:G,'January 21 Early Years Census'!A:A,A6)+SUMIFS('January 2021 AP Census'!D:D,'January 2021 AP Census'!A:A,A6)+SUMIFS('January 2021 AP Census'!E:E,'January 2021 AP Census'!A:A,A6)</f>
        <v>5014.9600039999996</v>
      </c>
      <c r="E6" s="31">
        <f>IF(C6=FALSE,0,SUMIFS('ESFA Summer Collection'!L:L,'ESFA Summer Collection'!A:A,A6)+SUMIFS('May 2021 School Census'!M:M,'May 2021 School Census'!A:A,A6))</f>
        <v>5522.8666666666668</v>
      </c>
      <c r="F6" s="31">
        <f>IF(C6=FALSE,0,SUMIFS('ESFA Autumn Collection'!L:L,'ESFA Autumn Collection'!A:A,A6)+SUMIFS('October 2021 School Census'!M:M,'October 2021 School Census'!A:A,A6))</f>
        <v>4221.6666666666661</v>
      </c>
      <c r="G6" s="44">
        <f t="shared" si="0"/>
        <v>4962.16</v>
      </c>
    </row>
    <row r="7" spans="1:7" x14ac:dyDescent="0.25">
      <c r="A7" s="4">
        <v>205</v>
      </c>
      <c r="B7" s="4" t="s">
        <v>9</v>
      </c>
      <c r="C7" s="31" t="b">
        <v>1</v>
      </c>
      <c r="D7" s="31">
        <f>SUMIFS('January 2021 School Census'!X:X,'January 2021 School Census'!A:A,A7)+SUMIFS('January 21 Early Years Census'!G:G,'January 21 Early Years Census'!A:A,A7)+SUMIFS('January 2021 AP Census'!D:D,'January 2021 AP Census'!A:A,A7)+SUMIFS('January 2021 AP Census'!E:E,'January 2021 AP Census'!A:A,A7)</f>
        <v>2399.488593</v>
      </c>
      <c r="E7" s="31">
        <f>IF(C7=FALSE,0,SUMIFS('ESFA Summer Collection'!L:L,'ESFA Summer Collection'!A:A,A7)+SUMIFS('May 2021 School Census'!M:M,'May 2021 School Census'!A:A,A7))</f>
        <v>2680.3999993333337</v>
      </c>
      <c r="F7" s="31">
        <f>IF(C7=FALSE,0,SUMIFS('ESFA Autumn Collection'!L:L,'ESFA Autumn Collection'!A:A,A7)+SUMIFS('October 2021 School Census'!M:M,'October 2021 School Census'!A:A,A7))</f>
        <v>1995.7</v>
      </c>
      <c r="G7" s="44">
        <f t="shared" si="0"/>
        <v>2381.94</v>
      </c>
    </row>
    <row r="8" spans="1:7" x14ac:dyDescent="0.25">
      <c r="A8" s="4">
        <v>206</v>
      </c>
      <c r="B8" s="4" t="s">
        <v>10</v>
      </c>
      <c r="C8" s="31" t="b">
        <v>1</v>
      </c>
      <c r="D8" s="31">
        <f>SUMIFS('January 2021 School Census'!X:X,'January 2021 School Census'!A:A,A8)+SUMIFS('January 21 Early Years Census'!G:G,'January 21 Early Years Census'!A:A,A8)+SUMIFS('January 2021 AP Census'!D:D,'January 2021 AP Census'!A:A,A8)+SUMIFS('January 2021 AP Census'!E:E,'January 2021 AP Census'!A:A,A8)</f>
        <v>2854.1266660000001</v>
      </c>
      <c r="E8" s="31">
        <f>IF(C8=FALSE,0,SUMIFS('ESFA Summer Collection'!L:L,'ESFA Summer Collection'!A:A,A8)+SUMIFS('May 2021 School Census'!M:M,'May 2021 School Census'!A:A,A8))</f>
        <v>3313.74</v>
      </c>
      <c r="F8" s="31">
        <f>IF(C8=FALSE,0,SUMIFS('ESFA Autumn Collection'!L:L,'ESFA Autumn Collection'!A:A,A8)+SUMIFS('October 2021 School Census'!M:M,'October 2021 School Census'!A:A,A8))</f>
        <v>2129.1333333333332</v>
      </c>
      <c r="G8" s="44">
        <f t="shared" si="0"/>
        <v>2803.97</v>
      </c>
    </row>
    <row r="9" spans="1:7" x14ac:dyDescent="0.25">
      <c r="A9" s="4">
        <v>207</v>
      </c>
      <c r="B9" s="4" t="s">
        <v>11</v>
      </c>
      <c r="C9" s="31" t="b">
        <v>1</v>
      </c>
      <c r="D9" s="31">
        <f>SUMIFS('January 2021 School Census'!X:X,'January 2021 School Census'!A:A,A9)+SUMIFS('January 21 Early Years Census'!G:G,'January 21 Early Years Census'!A:A,A9)+SUMIFS('January 2021 AP Census'!D:D,'January 2021 AP Census'!A:A,A9)+SUMIFS('January 2021 AP Census'!E:E,'January 2021 AP Census'!A:A,A9)</f>
        <v>2072.3499959999999</v>
      </c>
      <c r="E9" s="31">
        <f>IF(C9=FALSE,0,SUMIFS('ESFA Summer Collection'!L:L,'ESFA Summer Collection'!A:A,A9)+SUMIFS('May 2021 School Census'!M:M,'May 2021 School Census'!A:A,A9))</f>
        <v>2165.8633333333332</v>
      </c>
      <c r="F9" s="31">
        <f>IF(C9=FALSE,0,SUMIFS('ESFA Autumn Collection'!L:L,'ESFA Autumn Collection'!A:A,A9)+SUMIFS('October 2021 School Census'!M:M,'October 2021 School Census'!A:A,A9))</f>
        <v>1741.3833333333334</v>
      </c>
      <c r="G9" s="44">
        <f t="shared" si="0"/>
        <v>2000.99</v>
      </c>
    </row>
    <row r="10" spans="1:7" x14ac:dyDescent="0.25">
      <c r="A10" s="4">
        <v>208</v>
      </c>
      <c r="B10" s="4" t="s">
        <v>12</v>
      </c>
      <c r="C10" s="31" t="b">
        <v>1</v>
      </c>
      <c r="D10" s="31">
        <f>SUMIFS('January 2021 School Census'!X:X,'January 2021 School Census'!A:A,A10)+SUMIFS('January 21 Early Years Census'!G:G,'January 21 Early Years Census'!A:A,A10)+SUMIFS('January 2021 AP Census'!D:D,'January 2021 AP Census'!A:A,A10)+SUMIFS('January 2021 AP Census'!E:E,'January 2021 AP Census'!A:A,A10)</f>
        <v>4054.945334</v>
      </c>
      <c r="E10" s="31">
        <f>IF(C10=FALSE,0,SUMIFS('ESFA Summer Collection'!L:L,'ESFA Summer Collection'!A:A,A10)+SUMIFS('May 2021 School Census'!M:M,'May 2021 School Census'!A:A,A10))</f>
        <v>4574.5</v>
      </c>
      <c r="F10" s="31">
        <f>IF(C10=FALSE,0,SUMIFS('ESFA Autumn Collection'!L:L,'ESFA Autumn Collection'!A:A,A10)+SUMIFS('October 2021 School Census'!M:M,'October 2021 School Census'!A:A,A10))</f>
        <v>3122.1</v>
      </c>
      <c r="G10" s="44">
        <f t="shared" si="0"/>
        <v>3960.48</v>
      </c>
    </row>
    <row r="11" spans="1:7" x14ac:dyDescent="0.25">
      <c r="A11" s="4">
        <v>209</v>
      </c>
      <c r="B11" s="4" t="s">
        <v>13</v>
      </c>
      <c r="C11" s="31" t="b">
        <v>0</v>
      </c>
      <c r="D11" s="31">
        <f>SUMIFS('January 2021 School Census'!X:X,'January 2021 School Census'!A:A,A11)+SUMIFS('January 21 Early Years Census'!G:G,'January 21 Early Years Census'!A:A,A11)+SUMIFS('January 2021 AP Census'!D:D,'January 2021 AP Census'!A:A,A11)+SUMIFS('January 2021 AP Census'!E:E,'January 2021 AP Census'!A:A,A11)</f>
        <v>4499.8333320000002</v>
      </c>
      <c r="E11" s="31">
        <f>IF(C11=FALSE,0,SUMIFS('ESFA Summer Collection'!L:L,'ESFA Summer Collection'!A:A,A11)+SUMIFS('May 2021 School Census'!M:M,'May 2021 School Census'!A:A,A11))</f>
        <v>0</v>
      </c>
      <c r="F11" s="31">
        <f>IF(C11=FALSE,0,SUMIFS('ESFA Autumn Collection'!L:L,'ESFA Autumn Collection'!A:A,A11)+SUMIFS('October 2021 School Census'!M:M,'October 2021 School Census'!A:A,A11))</f>
        <v>0</v>
      </c>
      <c r="G11" s="44">
        <f t="shared" si="0"/>
        <v>4499.83</v>
      </c>
    </row>
    <row r="12" spans="1:7" x14ac:dyDescent="0.25">
      <c r="A12" s="4">
        <v>210</v>
      </c>
      <c r="B12" s="4" t="s">
        <v>14</v>
      </c>
      <c r="C12" s="31" t="b">
        <v>0</v>
      </c>
      <c r="D12" s="31">
        <f>SUMIFS('January 2021 School Census'!X:X,'January 2021 School Census'!A:A,A12)+SUMIFS('January 21 Early Years Census'!G:G,'January 21 Early Years Census'!A:A,A12)+SUMIFS('January 2021 AP Census'!D:D,'January 2021 AP Census'!A:A,A12)+SUMIFS('January 2021 AP Census'!E:E,'January 2021 AP Census'!A:A,A12)</f>
        <v>4039.2</v>
      </c>
      <c r="E12" s="31">
        <f>IF(C12=FALSE,0,SUMIFS('ESFA Summer Collection'!L:L,'ESFA Summer Collection'!A:A,A12)+SUMIFS('May 2021 School Census'!M:M,'May 2021 School Census'!A:A,A12))</f>
        <v>0</v>
      </c>
      <c r="F12" s="31">
        <f>IF(C12=FALSE,0,SUMIFS('ESFA Autumn Collection'!L:L,'ESFA Autumn Collection'!A:A,A12)+SUMIFS('October 2021 School Census'!M:M,'October 2021 School Census'!A:A,A12))</f>
        <v>0</v>
      </c>
      <c r="G12" s="44">
        <f t="shared" si="0"/>
        <v>4039.2</v>
      </c>
    </row>
    <row r="13" spans="1:7" x14ac:dyDescent="0.25">
      <c r="A13" s="4">
        <v>211</v>
      </c>
      <c r="B13" s="4" t="s">
        <v>15</v>
      </c>
      <c r="C13" s="31" t="b">
        <v>1</v>
      </c>
      <c r="D13" s="31">
        <f>SUMIFS('January 2021 School Census'!X:X,'January 2021 School Census'!A:A,A13)+SUMIFS('January 21 Early Years Census'!G:G,'January 21 Early Years Census'!A:A,A13)+SUMIFS('January 2021 AP Census'!D:D,'January 2021 AP Census'!A:A,A13)+SUMIFS('January 2021 AP Census'!E:E,'January 2021 AP Census'!A:A,A13)</f>
        <v>4426.9773329999998</v>
      </c>
      <c r="E13" s="31">
        <f>IF(C13=FALSE,0,SUMIFS('ESFA Summer Collection'!L:L,'ESFA Summer Collection'!A:A,A13)+SUMIFS('May 2021 School Census'!M:M,'May 2021 School Census'!A:A,A13))</f>
        <v>5047.333333333333</v>
      </c>
      <c r="F13" s="31">
        <f>IF(C13=FALSE,0,SUMIFS('ESFA Autumn Collection'!L:L,'ESFA Autumn Collection'!A:A,A13)+SUMIFS('October 2021 School Census'!M:M,'October 2021 School Census'!A:A,A13))</f>
        <v>3543.2</v>
      </c>
      <c r="G13" s="44">
        <f t="shared" si="0"/>
        <v>4390.87</v>
      </c>
    </row>
    <row r="14" spans="1:7" x14ac:dyDescent="0.25">
      <c r="A14" s="4">
        <v>212</v>
      </c>
      <c r="B14" s="4" t="s">
        <v>16</v>
      </c>
      <c r="C14" s="31" t="b">
        <v>0</v>
      </c>
      <c r="D14" s="31">
        <f>SUMIFS('January 2021 School Census'!X:X,'January 2021 School Census'!A:A,A14)+SUMIFS('January 21 Early Years Census'!G:G,'January 21 Early Years Census'!A:A,A14)+SUMIFS('January 2021 AP Census'!D:D,'January 2021 AP Census'!A:A,A14)+SUMIFS('January 2021 AP Census'!E:E,'January 2021 AP Census'!A:A,A14)</f>
        <v>5173.1299209999997</v>
      </c>
      <c r="E14" s="31">
        <f>IF(C14=FALSE,0,SUMIFS('ESFA Summer Collection'!L:L,'ESFA Summer Collection'!A:A,A14)+SUMIFS('May 2021 School Census'!M:M,'May 2021 School Census'!A:A,A14))</f>
        <v>0</v>
      </c>
      <c r="F14" s="31">
        <f>IF(C14=FALSE,0,SUMIFS('ESFA Autumn Collection'!L:L,'ESFA Autumn Collection'!A:A,A14)+SUMIFS('October 2021 School Census'!M:M,'October 2021 School Census'!A:A,A14))</f>
        <v>0</v>
      </c>
      <c r="G14" s="44">
        <f t="shared" si="0"/>
        <v>5173.13</v>
      </c>
    </row>
    <row r="15" spans="1:7" x14ac:dyDescent="0.25">
      <c r="A15" s="4">
        <v>213</v>
      </c>
      <c r="B15" s="4" t="s">
        <v>17</v>
      </c>
      <c r="C15" s="31" t="b">
        <v>1</v>
      </c>
      <c r="D15" s="31">
        <f>SUMIFS('January 2021 School Census'!X:X,'January 2021 School Census'!A:A,A15)+SUMIFS('January 21 Early Years Census'!G:G,'January 21 Early Years Census'!A:A,A15)+SUMIFS('January 2021 AP Census'!D:D,'January 2021 AP Census'!A:A,A15)+SUMIFS('January 2021 AP Census'!E:E,'January 2021 AP Census'!A:A,A15)</f>
        <v>1906.1666660000001</v>
      </c>
      <c r="E15" s="31">
        <f>IF(C15=FALSE,0,SUMIFS('ESFA Summer Collection'!L:L,'ESFA Summer Collection'!A:A,A15)+SUMIFS('May 2021 School Census'!M:M,'May 2021 School Census'!A:A,A15))</f>
        <v>2169.1753333333336</v>
      </c>
      <c r="F15" s="31">
        <f>IF(C15=FALSE,0,SUMIFS('ESFA Autumn Collection'!L:L,'ESFA Autumn Collection'!A:A,A15)+SUMIFS('October 2021 School Census'!M:M,'October 2021 School Census'!A:A,A15))</f>
        <v>1594.5333333333333</v>
      </c>
      <c r="G15" s="44">
        <f t="shared" si="0"/>
        <v>1911.88</v>
      </c>
    </row>
    <row r="16" spans="1:7" x14ac:dyDescent="0.25">
      <c r="A16" s="4">
        <v>301</v>
      </c>
      <c r="B16" s="4" t="s">
        <v>18</v>
      </c>
      <c r="C16" s="31" t="b">
        <v>1</v>
      </c>
      <c r="D16" s="31">
        <f>SUMIFS('January 2021 School Census'!X:X,'January 2021 School Census'!A:A,A16)+SUMIFS('January 21 Early Years Census'!G:G,'January 21 Early Years Census'!A:A,A16)+SUMIFS('January 2021 AP Census'!D:D,'January 2021 AP Census'!A:A,A16)+SUMIFS('January 2021 AP Census'!E:E,'January 2021 AP Census'!A:A,A16)</f>
        <v>4225.2299579999999</v>
      </c>
      <c r="E16" s="31">
        <f>IF(C16=FALSE,0,SUMIFS('ESFA Summer Collection'!L:L,'ESFA Summer Collection'!A:A,A16)+SUMIFS('May 2021 School Census'!M:M,'May 2021 School Census'!A:A,A16))</f>
        <v>4733</v>
      </c>
      <c r="F16" s="31">
        <f>IF(C16=FALSE,0,SUMIFS('ESFA Autumn Collection'!L:L,'ESFA Autumn Collection'!A:A,A16)+SUMIFS('October 2021 School Census'!M:M,'October 2021 School Census'!A:A,A16))</f>
        <v>3844.0666670000001</v>
      </c>
      <c r="G16" s="44">
        <f t="shared" si="0"/>
        <v>4309.75</v>
      </c>
    </row>
    <row r="17" spans="1:7" x14ac:dyDescent="0.25">
      <c r="A17" s="4">
        <v>302</v>
      </c>
      <c r="B17" s="4" t="s">
        <v>19</v>
      </c>
      <c r="C17" s="31" t="b">
        <v>1</v>
      </c>
      <c r="D17" s="31">
        <f>SUMIFS('January 2021 School Census'!X:X,'January 2021 School Census'!A:A,A17)+SUMIFS('January 21 Early Years Census'!G:G,'January 21 Early Years Census'!A:A,A17)+SUMIFS('January 2021 AP Census'!D:D,'January 2021 AP Census'!A:A,A17)+SUMIFS('January 2021 AP Census'!E:E,'January 2021 AP Census'!A:A,A17)</f>
        <v>5436.3086660000008</v>
      </c>
      <c r="E17" s="31">
        <f>IF(C17=FALSE,0,SUMIFS('ESFA Summer Collection'!L:L,'ESFA Summer Collection'!A:A,A17)+SUMIFS('May 2021 School Census'!M:M,'May 2021 School Census'!A:A,A17))</f>
        <v>6917.4753326666669</v>
      </c>
      <c r="F17" s="31">
        <f>IF(C17=FALSE,0,SUMIFS('ESFA Autumn Collection'!L:L,'ESFA Autumn Collection'!A:A,A17)+SUMIFS('October 2021 School Census'!M:M,'October 2021 School Census'!A:A,A17))</f>
        <v>4546.5000006666669</v>
      </c>
      <c r="G17" s="44">
        <f t="shared" si="0"/>
        <v>5756.86</v>
      </c>
    </row>
    <row r="18" spans="1:7" x14ac:dyDescent="0.25">
      <c r="A18" s="4">
        <v>303</v>
      </c>
      <c r="B18" s="4" t="s">
        <v>20</v>
      </c>
      <c r="C18" s="31" t="b">
        <v>1</v>
      </c>
      <c r="D18" s="31">
        <f>SUMIFS('January 2021 School Census'!X:X,'January 2021 School Census'!A:A,A18)+SUMIFS('January 21 Early Years Census'!G:G,'January 21 Early Years Census'!A:A,A18)+SUMIFS('January 2021 AP Census'!D:D,'January 2021 AP Census'!A:A,A18)+SUMIFS('January 2021 AP Census'!E:E,'January 2021 AP Census'!A:A,A18)</f>
        <v>3647.6666729999997</v>
      </c>
      <c r="E18" s="31">
        <f>IF(C18=FALSE,0,SUMIFS('ESFA Summer Collection'!L:L,'ESFA Summer Collection'!A:A,A18)+SUMIFS('May 2021 School Census'!M:M,'May 2021 School Census'!A:A,A18))</f>
        <v>4130.9733443333334</v>
      </c>
      <c r="F18" s="31">
        <f>IF(C18=FALSE,0,SUMIFS('ESFA Autumn Collection'!L:L,'ESFA Autumn Collection'!A:A,A18)+SUMIFS('October 2021 School Census'!M:M,'October 2021 School Census'!A:A,A18))</f>
        <v>2948.1666816666666</v>
      </c>
      <c r="G18" s="44">
        <f t="shared" si="0"/>
        <v>3615.88</v>
      </c>
    </row>
    <row r="19" spans="1:7" x14ac:dyDescent="0.25">
      <c r="A19" s="4">
        <v>304</v>
      </c>
      <c r="B19" s="4" t="s">
        <v>21</v>
      </c>
      <c r="C19" s="31" t="b">
        <v>1</v>
      </c>
      <c r="D19" s="31">
        <f>SUMIFS('January 2021 School Census'!X:X,'January 2021 School Census'!A:A,A19)+SUMIFS('January 21 Early Years Census'!G:G,'January 21 Early Years Census'!A:A,A19)+SUMIFS('January 2021 AP Census'!D:D,'January 2021 AP Census'!A:A,A19)+SUMIFS('January 2021 AP Census'!E:E,'January 2021 AP Census'!A:A,A19)</f>
        <v>4506.7613339999998</v>
      </c>
      <c r="E19" s="31">
        <f>IF(C19=FALSE,0,SUMIFS('ESFA Summer Collection'!L:L,'ESFA Summer Collection'!A:A,A19)+SUMIFS('May 2021 School Census'!M:M,'May 2021 School Census'!A:A,A19))</f>
        <v>4890.5633333333335</v>
      </c>
      <c r="F19" s="31">
        <f>IF(C19=FALSE,0,SUMIFS('ESFA Autumn Collection'!L:L,'ESFA Autumn Collection'!A:A,A19)+SUMIFS('October 2021 School Census'!M:M,'October 2021 School Census'!A:A,A19))</f>
        <v>4559.6000000000004</v>
      </c>
      <c r="G19" s="44">
        <f t="shared" si="0"/>
        <v>4684.29</v>
      </c>
    </row>
    <row r="20" spans="1:7" x14ac:dyDescent="0.25">
      <c r="A20" s="4">
        <v>305</v>
      </c>
      <c r="B20" s="4" t="s">
        <v>22</v>
      </c>
      <c r="C20" s="31" t="b">
        <v>1</v>
      </c>
      <c r="D20" s="31">
        <f>SUMIFS('January 2021 School Census'!X:X,'January 2021 School Census'!A:A,A20)+SUMIFS('January 21 Early Years Census'!G:G,'January 21 Early Years Census'!A:A,A20)+SUMIFS('January 2021 AP Census'!D:D,'January 2021 AP Census'!A:A,A20)+SUMIFS('January 2021 AP Census'!E:E,'January 2021 AP Census'!A:A,A20)</f>
        <v>5086.0241530000003</v>
      </c>
      <c r="E20" s="31">
        <f>IF(C20=FALSE,0,SUMIFS('ESFA Summer Collection'!L:L,'ESFA Summer Collection'!A:A,A20)+SUMIFS('May 2021 School Census'!M:M,'May 2021 School Census'!A:A,A20))</f>
        <v>5932.9199996666666</v>
      </c>
      <c r="F20" s="31">
        <f>IF(C20=FALSE,0,SUMIFS('ESFA Autumn Collection'!L:L,'ESFA Autumn Collection'!A:A,A20)+SUMIFS('October 2021 School Census'!M:M,'October 2021 School Census'!A:A,A20))</f>
        <v>3796.3999990000002</v>
      </c>
      <c r="G20" s="44">
        <f t="shared" si="0"/>
        <v>5009.0200000000004</v>
      </c>
    </row>
    <row r="21" spans="1:7" x14ac:dyDescent="0.25">
      <c r="A21" s="4">
        <v>306</v>
      </c>
      <c r="B21" s="4" t="s">
        <v>23</v>
      </c>
      <c r="C21" s="31" t="b">
        <v>1</v>
      </c>
      <c r="D21" s="31">
        <f>SUMIFS('January 2021 School Census'!X:X,'January 2021 School Census'!A:A,A21)+SUMIFS('January 21 Early Years Census'!G:G,'January 21 Early Years Census'!A:A,A21)+SUMIFS('January 2021 AP Census'!D:D,'January 2021 AP Census'!A:A,A21)+SUMIFS('January 2021 AP Census'!E:E,'January 2021 AP Census'!A:A,A21)</f>
        <v>5870.8666670000002</v>
      </c>
      <c r="E21" s="31">
        <f>IF(C21=FALSE,0,SUMIFS('ESFA Summer Collection'!L:L,'ESFA Summer Collection'!A:A,A21)+SUMIFS('May 2021 School Census'!M:M,'May 2021 School Census'!A:A,A21))</f>
        <v>6932.6</v>
      </c>
      <c r="F21" s="31">
        <f>IF(C21=FALSE,0,SUMIFS('ESFA Autumn Collection'!L:L,'ESFA Autumn Collection'!A:A,A21)+SUMIFS('October 2021 School Census'!M:M,'October 2021 School Census'!A:A,A21))</f>
        <v>4587</v>
      </c>
      <c r="G21" s="44">
        <f t="shared" si="0"/>
        <v>5885.3</v>
      </c>
    </row>
    <row r="22" spans="1:7" x14ac:dyDescent="0.25">
      <c r="A22" s="4">
        <v>307</v>
      </c>
      <c r="B22" s="4" t="s">
        <v>24</v>
      </c>
      <c r="C22" s="31" t="b">
        <v>0</v>
      </c>
      <c r="D22" s="31">
        <f>SUMIFS('January 2021 School Census'!X:X,'January 2021 School Census'!A:A,A22)+SUMIFS('January 21 Early Years Census'!G:G,'January 21 Early Years Census'!A:A,A22)+SUMIFS('January 2021 AP Census'!D:D,'January 2021 AP Census'!A:A,A22)+SUMIFS('January 2021 AP Census'!E:E,'January 2021 AP Census'!A:A,A22)</f>
        <v>5602.8000009999996</v>
      </c>
      <c r="E22" s="31">
        <f>IF(C22=FALSE,0,SUMIFS('ESFA Summer Collection'!L:L,'ESFA Summer Collection'!A:A,A22)+SUMIFS('May 2021 School Census'!M:M,'May 2021 School Census'!A:A,A22))</f>
        <v>0</v>
      </c>
      <c r="F22" s="31">
        <f>IF(C22=FALSE,0,SUMIFS('ESFA Autumn Collection'!L:L,'ESFA Autumn Collection'!A:A,A22)+SUMIFS('October 2021 School Census'!M:M,'October 2021 School Census'!A:A,A22))</f>
        <v>0</v>
      </c>
      <c r="G22" s="44">
        <f t="shared" si="0"/>
        <v>5602.8</v>
      </c>
    </row>
    <row r="23" spans="1:7" x14ac:dyDescent="0.25">
      <c r="A23" s="4">
        <v>308</v>
      </c>
      <c r="B23" s="4" t="s">
        <v>25</v>
      </c>
      <c r="C23" s="31" t="b">
        <v>1</v>
      </c>
      <c r="D23" s="31">
        <f>SUMIFS('January 2021 School Census'!X:X,'January 2021 School Census'!A:A,A23)+SUMIFS('January 21 Early Years Census'!G:G,'January 21 Early Years Census'!A:A,A23)+SUMIFS('January 2021 AP Census'!D:D,'January 2021 AP Census'!A:A,A23)+SUMIFS('January 2021 AP Census'!E:E,'January 2021 AP Census'!A:A,A23)</f>
        <v>4969.5806549999998</v>
      </c>
      <c r="E23" s="31">
        <f>IF(C23=FALSE,0,SUMIFS('ESFA Summer Collection'!L:L,'ESFA Summer Collection'!A:A,A23)+SUMIFS('May 2021 School Census'!M:M,'May 2021 School Census'!A:A,A23))</f>
        <v>5736.1079989999998</v>
      </c>
      <c r="F23" s="31">
        <f>IF(C23=FALSE,0,SUMIFS('ESFA Autumn Collection'!L:L,'ESFA Autumn Collection'!A:A,A23)+SUMIFS('October 2021 School Census'!M:M,'October 2021 School Census'!A:A,A23))</f>
        <v>4093.5993316666663</v>
      </c>
      <c r="G23" s="44">
        <f t="shared" si="0"/>
        <v>4996.97</v>
      </c>
    </row>
    <row r="24" spans="1:7" x14ac:dyDescent="0.25">
      <c r="A24" s="4">
        <v>309</v>
      </c>
      <c r="B24" s="4" t="s">
        <v>26</v>
      </c>
      <c r="C24" s="31" t="b">
        <v>1</v>
      </c>
      <c r="D24" s="31">
        <f>SUMIFS('January 2021 School Census'!X:X,'January 2021 School Census'!A:A,A24)+SUMIFS('January 21 Early Years Census'!G:G,'January 21 Early Years Census'!A:A,A24)+SUMIFS('January 2021 AP Census'!D:D,'January 2021 AP Census'!A:A,A24)+SUMIFS('January 2021 AP Census'!E:E,'January 2021 AP Census'!A:A,A24)</f>
        <v>3499.6333340000001</v>
      </c>
      <c r="E24" s="31">
        <f>IF(C24=FALSE,0,SUMIFS('ESFA Summer Collection'!L:L,'ESFA Summer Collection'!A:A,A24)+SUMIFS('May 2021 School Census'!M:M,'May 2021 School Census'!A:A,A24))</f>
        <v>3964.7333336666666</v>
      </c>
      <c r="F24" s="31">
        <f>IF(C24=FALSE,0,SUMIFS('ESFA Autumn Collection'!L:L,'ESFA Autumn Collection'!A:A,A24)+SUMIFS('October 2021 School Census'!M:M,'October 2021 School Census'!A:A,A24))</f>
        <v>2816.5333333333333</v>
      </c>
      <c r="G24" s="44">
        <f t="shared" si="0"/>
        <v>3465.73</v>
      </c>
    </row>
    <row r="25" spans="1:7" x14ac:dyDescent="0.25">
      <c r="A25" s="4">
        <v>310</v>
      </c>
      <c r="B25" s="4" t="s">
        <v>27</v>
      </c>
      <c r="C25" s="31" t="b">
        <v>1</v>
      </c>
      <c r="D25" s="31">
        <f>SUMIFS('January 2021 School Census'!X:X,'January 2021 School Census'!A:A,A25)+SUMIFS('January 21 Early Years Census'!G:G,'January 21 Early Years Census'!A:A,A25)+SUMIFS('January 2021 AP Census'!D:D,'January 2021 AP Census'!A:A,A25)+SUMIFS('January 2021 AP Census'!E:E,'January 2021 AP Census'!A:A,A25)</f>
        <v>3903.9133299999999</v>
      </c>
      <c r="E25" s="31">
        <f>IF(C25=FALSE,0,SUMIFS('ESFA Summer Collection'!L:L,'ESFA Summer Collection'!A:A,A25)+SUMIFS('May 2021 School Census'!M:M,'May 2021 School Census'!A:A,A25))</f>
        <v>4485</v>
      </c>
      <c r="F25" s="31">
        <f>IF(C25=FALSE,0,SUMIFS('ESFA Autumn Collection'!L:L,'ESFA Autumn Collection'!A:A,A25)+SUMIFS('October 2021 School Census'!M:M,'October 2021 School Census'!A:A,A25))</f>
        <v>3077</v>
      </c>
      <c r="G25" s="44">
        <f t="shared" si="0"/>
        <v>3870.39</v>
      </c>
    </row>
    <row r="26" spans="1:7" x14ac:dyDescent="0.25">
      <c r="A26" s="4">
        <v>311</v>
      </c>
      <c r="B26" s="4" t="s">
        <v>28</v>
      </c>
      <c r="C26" s="31" t="b">
        <v>1</v>
      </c>
      <c r="D26" s="31">
        <f>SUMIFS('January 2021 School Census'!X:X,'January 2021 School Census'!A:A,A26)+SUMIFS('January 21 Early Years Census'!G:G,'January 21 Early Years Census'!A:A,A26)+SUMIFS('January 2021 AP Census'!D:D,'January 2021 AP Census'!A:A,A26)+SUMIFS('January 2021 AP Census'!E:E,'January 2021 AP Census'!A:A,A26)</f>
        <v>4043.8026720000007</v>
      </c>
      <c r="E26" s="31">
        <f>IF(C26=FALSE,0,SUMIFS('ESFA Summer Collection'!L:L,'ESFA Summer Collection'!A:A,A26)+SUMIFS('May 2021 School Census'!M:M,'May 2021 School Census'!A:A,A26))</f>
        <v>4704.1147781111122</v>
      </c>
      <c r="F26" s="31">
        <f>IF(C26=FALSE,0,SUMIFS('ESFA Autumn Collection'!L:L,'ESFA Autumn Collection'!A:A,A26)+SUMIFS('October 2021 School Census'!M:M,'October 2021 School Census'!A:A,A26))</f>
        <v>3302.7666669999999</v>
      </c>
      <c r="G26" s="44">
        <f t="shared" si="0"/>
        <v>4071.92</v>
      </c>
    </row>
    <row r="27" spans="1:7" x14ac:dyDescent="0.25">
      <c r="A27" s="4">
        <v>312</v>
      </c>
      <c r="B27" s="4" t="s">
        <v>29</v>
      </c>
      <c r="C27" s="31" t="b">
        <v>1</v>
      </c>
      <c r="D27" s="31">
        <f>SUMIFS('January 2021 School Census'!X:X,'January 2021 School Census'!A:A,A27)+SUMIFS('January 21 Early Years Census'!G:G,'January 21 Early Years Census'!A:A,A27)+SUMIFS('January 2021 AP Census'!D:D,'January 2021 AP Census'!A:A,A27)+SUMIFS('January 2021 AP Census'!E:E,'January 2021 AP Census'!A:A,A27)</f>
        <v>4652.9495299999999</v>
      </c>
      <c r="E27" s="31">
        <f>IF(C27=FALSE,0,SUMIFS('ESFA Summer Collection'!L:L,'ESFA Summer Collection'!A:A,A27)+SUMIFS('May 2021 School Census'!M:M,'May 2021 School Census'!A:A,A27))</f>
        <v>4818.6853333333329</v>
      </c>
      <c r="F27" s="31">
        <f>IF(C27=FALSE,0,SUMIFS('ESFA Autumn Collection'!L:L,'ESFA Autumn Collection'!A:A,A27)+SUMIFS('October 2021 School Census'!M:M,'October 2021 School Census'!A:A,A27))</f>
        <v>4137.6066666666666</v>
      </c>
      <c r="G27" s="44">
        <f t="shared" si="0"/>
        <v>4550.2299999999996</v>
      </c>
    </row>
    <row r="28" spans="1:7" x14ac:dyDescent="0.25">
      <c r="A28" s="4">
        <v>313</v>
      </c>
      <c r="B28" s="4" t="s">
        <v>30</v>
      </c>
      <c r="C28" s="31" t="b">
        <v>1</v>
      </c>
      <c r="D28" s="31">
        <f>SUMIFS('January 2021 School Census'!X:X,'January 2021 School Census'!A:A,A28)+SUMIFS('January 21 Early Years Census'!G:G,'January 21 Early Years Census'!A:A,A28)+SUMIFS('January 2021 AP Census'!D:D,'January 2021 AP Census'!A:A,A28)+SUMIFS('January 2021 AP Census'!E:E,'January 2021 AP Census'!A:A,A28)</f>
        <v>4162.2638779999997</v>
      </c>
      <c r="E28" s="31">
        <f>IF(C28=FALSE,0,SUMIFS('ESFA Summer Collection'!L:L,'ESFA Summer Collection'!A:A,A28)+SUMIFS('May 2021 School Census'!M:M,'May 2021 School Census'!A:A,A28))</f>
        <v>4815.4533333333329</v>
      </c>
      <c r="F28" s="31">
        <f>IF(C28=FALSE,0,SUMIFS('ESFA Autumn Collection'!L:L,'ESFA Autumn Collection'!A:A,A28)+SUMIFS('October 2021 School Census'!M:M,'October 2021 School Census'!A:A,A28))</f>
        <v>3410.652</v>
      </c>
      <c r="G28" s="44">
        <f t="shared" si="0"/>
        <v>4183.8900000000003</v>
      </c>
    </row>
    <row r="29" spans="1:7" x14ac:dyDescent="0.25">
      <c r="A29" s="4">
        <v>314</v>
      </c>
      <c r="B29" s="4" t="s">
        <v>31</v>
      </c>
      <c r="C29" s="31" t="b">
        <v>0</v>
      </c>
      <c r="D29" s="31">
        <f>SUMIFS('January 2021 School Census'!X:X,'January 2021 School Census'!A:A,A29)+SUMIFS('January 21 Early Years Census'!G:G,'January 21 Early Years Census'!A:A,A29)+SUMIFS('January 2021 AP Census'!D:D,'January 2021 AP Census'!A:A,A29)+SUMIFS('January 2021 AP Census'!E:E,'January 2021 AP Census'!A:A,A29)</f>
        <v>2554.7833419999997</v>
      </c>
      <c r="E29" s="31">
        <f>IF(C29=FALSE,0,SUMIFS('ESFA Summer Collection'!L:L,'ESFA Summer Collection'!A:A,A29)+SUMIFS('May 2021 School Census'!M:M,'May 2021 School Census'!A:A,A29))</f>
        <v>0</v>
      </c>
      <c r="F29" s="31">
        <f>IF(C29=FALSE,0,SUMIFS('ESFA Autumn Collection'!L:L,'ESFA Autumn Collection'!A:A,A29)+SUMIFS('October 2021 School Census'!M:M,'October 2021 School Census'!A:A,A29))</f>
        <v>0</v>
      </c>
      <c r="G29" s="44">
        <f t="shared" si="0"/>
        <v>2554.7800000000002</v>
      </c>
    </row>
    <row r="30" spans="1:7" x14ac:dyDescent="0.25">
      <c r="A30" s="4">
        <v>315</v>
      </c>
      <c r="B30" s="4" t="s">
        <v>32</v>
      </c>
      <c r="C30" s="31" t="b">
        <v>1</v>
      </c>
      <c r="D30" s="31">
        <f>SUMIFS('January 2021 School Census'!X:X,'January 2021 School Census'!A:A,A30)+SUMIFS('January 21 Early Years Census'!G:G,'January 21 Early Years Census'!A:A,A30)+SUMIFS('January 2021 AP Census'!D:D,'January 2021 AP Census'!A:A,A30)+SUMIFS('January 2021 AP Census'!E:E,'January 2021 AP Census'!A:A,A30)</f>
        <v>3222.6606689999999</v>
      </c>
      <c r="E30" s="31">
        <f>IF(C30=FALSE,0,SUMIFS('ESFA Summer Collection'!L:L,'ESFA Summer Collection'!A:A,A30)+SUMIFS('May 2021 School Census'!M:M,'May 2021 School Census'!A:A,A30))</f>
        <v>3677.7833330000003</v>
      </c>
      <c r="F30" s="31">
        <f>IF(C30=FALSE,0,SUMIFS('ESFA Autumn Collection'!L:L,'ESFA Autumn Collection'!A:A,A30)+SUMIFS('October 2021 School Census'!M:M,'October 2021 School Census'!A:A,A30))</f>
        <v>2498.1999996666664</v>
      </c>
      <c r="G30" s="44">
        <f t="shared" si="0"/>
        <v>3170.81</v>
      </c>
    </row>
    <row r="31" spans="1:7" x14ac:dyDescent="0.25">
      <c r="A31" s="4">
        <v>316</v>
      </c>
      <c r="B31" s="4" t="s">
        <v>33</v>
      </c>
      <c r="C31" s="31" t="b">
        <v>1</v>
      </c>
      <c r="D31" s="31">
        <f>SUMIFS('January 2021 School Census'!X:X,'January 2021 School Census'!A:A,A31)+SUMIFS('January 21 Early Years Census'!G:G,'January 21 Early Years Census'!A:A,A31)+SUMIFS('January 2021 AP Census'!D:D,'January 2021 AP Census'!A:A,A31)+SUMIFS('January 2021 AP Census'!E:E,'January 2021 AP Census'!A:A,A31)</f>
        <v>5628.8001829999994</v>
      </c>
      <c r="E31" s="31">
        <f>IF(C31=FALSE,0,SUMIFS('ESFA Summer Collection'!L:L,'ESFA Summer Collection'!A:A,A31)+SUMIFS('May 2021 School Census'!M:M,'May 2021 School Census'!A:A,A31))</f>
        <v>6703.5</v>
      </c>
      <c r="F31" s="31">
        <f>IF(C31=FALSE,0,SUMIFS('ESFA Autumn Collection'!L:L,'ESFA Autumn Collection'!A:A,A31)+SUMIFS('October 2021 School Census'!M:M,'October 2021 School Census'!A:A,A31))</f>
        <v>5082.5</v>
      </c>
      <c r="G31" s="44">
        <f t="shared" si="0"/>
        <v>5894.49</v>
      </c>
    </row>
    <row r="32" spans="1:7" x14ac:dyDescent="0.25">
      <c r="A32" s="4">
        <v>317</v>
      </c>
      <c r="B32" s="4" t="s">
        <v>34</v>
      </c>
      <c r="C32" s="31" t="b">
        <v>1</v>
      </c>
      <c r="D32" s="31">
        <f>SUMIFS('January 2021 School Census'!X:X,'January 2021 School Census'!A:A,A32)+SUMIFS('January 21 Early Years Census'!G:G,'January 21 Early Years Census'!A:A,A32)+SUMIFS('January 2021 AP Census'!D:D,'January 2021 AP Census'!A:A,A32)+SUMIFS('January 2021 AP Census'!E:E,'January 2021 AP Census'!A:A,A32)</f>
        <v>5257.6380129999998</v>
      </c>
      <c r="E32" s="31">
        <f>IF(C32=FALSE,0,SUMIFS('ESFA Summer Collection'!L:L,'ESFA Summer Collection'!A:A,A32)+SUMIFS('May 2021 School Census'!M:M,'May 2021 School Census'!A:A,A32))</f>
        <v>6147.6666666666661</v>
      </c>
      <c r="F32" s="31">
        <f>IF(C32=FALSE,0,SUMIFS('ESFA Autumn Collection'!L:L,'ESFA Autumn Collection'!A:A,A32)+SUMIFS('October 2021 School Census'!M:M,'October 2021 School Census'!A:A,A32))</f>
        <v>4406.4333333333334</v>
      </c>
      <c r="G32" s="44">
        <f t="shared" si="0"/>
        <v>5344.75</v>
      </c>
    </row>
    <row r="33" spans="1:7" x14ac:dyDescent="0.25">
      <c r="A33" s="4">
        <v>318</v>
      </c>
      <c r="B33" s="4" t="s">
        <v>35</v>
      </c>
      <c r="C33" s="31" t="b">
        <v>0</v>
      </c>
      <c r="D33" s="31">
        <f>SUMIFS('January 2021 School Census'!X:X,'January 2021 School Census'!A:A,A33)+SUMIFS('January 21 Early Years Census'!G:G,'January 21 Early Years Census'!A:A,A33)+SUMIFS('January 2021 AP Census'!D:D,'January 2021 AP Census'!A:A,A33)+SUMIFS('January 2021 AP Census'!E:E,'January 2021 AP Census'!A:A,A33)</f>
        <v>3299.7000050000001</v>
      </c>
      <c r="E33" s="31">
        <f>IF(C33=FALSE,0,SUMIFS('ESFA Summer Collection'!L:L,'ESFA Summer Collection'!A:A,A33)+SUMIFS('May 2021 School Census'!M:M,'May 2021 School Census'!A:A,A33))</f>
        <v>0</v>
      </c>
      <c r="F33" s="31">
        <f>IF(C33=FALSE,0,SUMIFS('ESFA Autumn Collection'!L:L,'ESFA Autumn Collection'!A:A,A33)+SUMIFS('October 2021 School Census'!M:M,'October 2021 School Census'!A:A,A33))</f>
        <v>0</v>
      </c>
      <c r="G33" s="44">
        <f t="shared" si="0"/>
        <v>3299.7</v>
      </c>
    </row>
    <row r="34" spans="1:7" x14ac:dyDescent="0.25">
      <c r="A34" s="4">
        <v>319</v>
      </c>
      <c r="B34" s="4" t="s">
        <v>36</v>
      </c>
      <c r="C34" s="31" t="b">
        <v>0</v>
      </c>
      <c r="D34" s="31">
        <f>SUMIFS('January 2021 School Census'!X:X,'January 2021 School Census'!A:A,A34)+SUMIFS('January 21 Early Years Census'!G:G,'January 21 Early Years Census'!A:A,A34)+SUMIFS('January 2021 AP Census'!D:D,'January 2021 AP Census'!A:A,A34)+SUMIFS('January 2021 AP Census'!E:E,'January 2021 AP Census'!A:A,A34)</f>
        <v>3022.7162170000001</v>
      </c>
      <c r="E34" s="31">
        <f>IF(C34=FALSE,0,SUMIFS('ESFA Summer Collection'!L:L,'ESFA Summer Collection'!A:A,A34)+SUMIFS('May 2021 School Census'!M:M,'May 2021 School Census'!A:A,A34))</f>
        <v>0</v>
      </c>
      <c r="F34" s="31">
        <f>IF(C34=FALSE,0,SUMIFS('ESFA Autumn Collection'!L:L,'ESFA Autumn Collection'!A:A,A34)+SUMIFS('October 2021 School Census'!M:M,'October 2021 School Census'!A:A,A34))</f>
        <v>0</v>
      </c>
      <c r="G34" s="44">
        <f t="shared" si="0"/>
        <v>3022.72</v>
      </c>
    </row>
    <row r="35" spans="1:7" x14ac:dyDescent="0.25">
      <c r="A35" s="4">
        <v>320</v>
      </c>
      <c r="B35" s="4" t="s">
        <v>37</v>
      </c>
      <c r="C35" s="31" t="b">
        <v>1</v>
      </c>
      <c r="D35" s="31">
        <f>SUMIFS('January 2021 School Census'!X:X,'January 2021 School Census'!A:A,A35)+SUMIFS('January 21 Early Years Census'!G:G,'January 21 Early Years Census'!A:A,A35)+SUMIFS('January 2021 AP Census'!D:D,'January 2021 AP Census'!A:A,A35)+SUMIFS('January 2021 AP Census'!E:E,'January 2021 AP Census'!A:A,A35)</f>
        <v>4311.0614869999999</v>
      </c>
      <c r="E35" s="31">
        <f>IF(C35=FALSE,0,SUMIFS('ESFA Summer Collection'!L:L,'ESFA Summer Collection'!A:A,A35)+SUMIFS('May 2021 School Census'!M:M,'May 2021 School Census'!A:A,A35))</f>
        <v>5016.2666683333337</v>
      </c>
      <c r="F35" s="31">
        <f>IF(C35=FALSE,0,SUMIFS('ESFA Autumn Collection'!L:L,'ESFA Autumn Collection'!A:A,A35)+SUMIFS('October 2021 School Census'!M:M,'October 2021 School Census'!A:A,A35))</f>
        <v>3441.7666680000002</v>
      </c>
      <c r="G35" s="44">
        <f t="shared" si="0"/>
        <v>4315.13</v>
      </c>
    </row>
    <row r="36" spans="1:7" x14ac:dyDescent="0.25">
      <c r="A36" s="4">
        <v>330</v>
      </c>
      <c r="B36" s="4" t="s">
        <v>38</v>
      </c>
      <c r="C36" s="31" t="b">
        <v>1</v>
      </c>
      <c r="D36" s="31">
        <f>SUMIFS('January 2021 School Census'!X:X,'January 2021 School Census'!A:A,A36)+SUMIFS('January 21 Early Years Census'!G:G,'January 21 Early Years Census'!A:A,A36)+SUMIFS('January 2021 AP Census'!D:D,'January 2021 AP Census'!A:A,A36)+SUMIFS('January 2021 AP Census'!E:E,'January 2021 AP Census'!A:A,A36)</f>
        <v>18012.966666</v>
      </c>
      <c r="E36" s="31">
        <f>IF(C36=FALSE,0,SUMIFS('ESFA Summer Collection'!L:L,'ESFA Summer Collection'!A:A,A36)+SUMIFS('May 2021 School Census'!M:M,'May 2021 School Census'!A:A,A36))</f>
        <v>21085.143333</v>
      </c>
      <c r="F36" s="31">
        <f>IF(C36=FALSE,0,SUMIFS('ESFA Autumn Collection'!L:L,'ESFA Autumn Collection'!A:A,A36)+SUMIFS('October 2021 School Census'!M:M,'October 2021 School Census'!A:A,A36))</f>
        <v>14412.827333000001</v>
      </c>
      <c r="G36" s="44">
        <f t="shared" si="0"/>
        <v>18092.990000000002</v>
      </c>
    </row>
    <row r="37" spans="1:7" x14ac:dyDescent="0.25">
      <c r="A37" s="4">
        <v>331</v>
      </c>
      <c r="B37" s="4" t="s">
        <v>39</v>
      </c>
      <c r="C37" s="31" t="b">
        <v>1</v>
      </c>
      <c r="D37" s="31">
        <f>SUMIFS('January 2021 School Census'!X:X,'January 2021 School Census'!A:A,A37)+SUMIFS('January 21 Early Years Census'!G:G,'January 21 Early Years Census'!A:A,A37)+SUMIFS('January 2021 AP Census'!D:D,'January 2021 AP Census'!A:A,A37)+SUMIFS('January 2021 AP Census'!E:E,'January 2021 AP Census'!A:A,A37)</f>
        <v>5078.7783410000002</v>
      </c>
      <c r="E37" s="31">
        <f>IF(C37=FALSE,0,SUMIFS('ESFA Summer Collection'!L:L,'ESFA Summer Collection'!A:A,A37)+SUMIFS('May 2021 School Census'!M:M,'May 2021 School Census'!A:A,A37))</f>
        <v>5895.8999996666662</v>
      </c>
      <c r="F37" s="31">
        <f>IF(C37=FALSE,0,SUMIFS('ESFA Autumn Collection'!L:L,'ESFA Autumn Collection'!A:A,A37)+SUMIFS('October 2021 School Census'!M:M,'October 2021 School Census'!A:A,A37))</f>
        <v>4026.8999983333333</v>
      </c>
      <c r="G37" s="44">
        <f t="shared" si="0"/>
        <v>5068.62</v>
      </c>
    </row>
    <row r="38" spans="1:7" x14ac:dyDescent="0.25">
      <c r="A38" s="4">
        <v>332</v>
      </c>
      <c r="B38" s="4" t="s">
        <v>40</v>
      </c>
      <c r="C38" s="31" t="b">
        <v>1</v>
      </c>
      <c r="D38" s="31">
        <f>SUMIFS('January 2021 School Census'!X:X,'January 2021 School Census'!A:A,A38)+SUMIFS('January 21 Early Years Census'!G:G,'January 21 Early Years Census'!A:A,A38)+SUMIFS('January 2021 AP Census'!D:D,'January 2021 AP Census'!A:A,A38)+SUMIFS('January 2021 AP Census'!E:E,'January 2021 AP Census'!A:A,A38)</f>
        <v>4170.4313609999999</v>
      </c>
      <c r="E38" s="31">
        <f>IF(C38=FALSE,0,SUMIFS('ESFA Summer Collection'!L:L,'ESFA Summer Collection'!A:A,A38)+SUMIFS('May 2021 School Census'!M:M,'May 2021 School Census'!A:A,A38))</f>
        <v>5299.6120056666668</v>
      </c>
      <c r="F38" s="31">
        <f>IF(C38=FALSE,0,SUMIFS('ESFA Autumn Collection'!L:L,'ESFA Autumn Collection'!A:A,A38)+SUMIFS('October 2021 School Census'!M:M,'October 2021 School Census'!A:A,A38))</f>
        <v>3462.9013403333333</v>
      </c>
      <c r="G38" s="44">
        <f t="shared" si="0"/>
        <v>4405.08</v>
      </c>
    </row>
    <row r="39" spans="1:7" x14ac:dyDescent="0.25">
      <c r="A39" s="4">
        <v>333</v>
      </c>
      <c r="B39" s="4" t="s">
        <v>41</v>
      </c>
      <c r="C39" s="31" t="b">
        <v>1</v>
      </c>
      <c r="D39" s="31">
        <f>SUMIFS('January 2021 School Census'!X:X,'January 2021 School Census'!A:A,A39)+SUMIFS('January 21 Early Years Census'!G:G,'January 21 Early Years Census'!A:A,A39)+SUMIFS('January 2021 AP Census'!D:D,'January 2021 AP Census'!A:A,A39)+SUMIFS('January 2021 AP Census'!E:E,'January 2021 AP Census'!A:A,A39)</f>
        <v>5523.7000010000002</v>
      </c>
      <c r="E39" s="31">
        <f>IF(C39=FALSE,0,SUMIFS('ESFA Summer Collection'!L:L,'ESFA Summer Collection'!A:A,A39)+SUMIFS('May 2021 School Census'!M:M,'May 2021 School Census'!A:A,A39))</f>
        <v>6395.9666666666672</v>
      </c>
      <c r="F39" s="31">
        <f>IF(C39=FALSE,0,SUMIFS('ESFA Autumn Collection'!L:L,'ESFA Autumn Collection'!A:A,A39)+SUMIFS('October 2021 School Census'!M:M,'October 2021 School Census'!A:A,A39))</f>
        <v>4269.2</v>
      </c>
      <c r="G39" s="44">
        <f t="shared" si="0"/>
        <v>5468.98</v>
      </c>
    </row>
    <row r="40" spans="1:7" x14ac:dyDescent="0.25">
      <c r="A40" s="4">
        <v>334</v>
      </c>
      <c r="B40" s="4" t="s">
        <v>42</v>
      </c>
      <c r="C40" s="31" t="b">
        <v>1</v>
      </c>
      <c r="D40" s="31">
        <f>SUMIFS('January 2021 School Census'!X:X,'January 2021 School Census'!A:A,A40)+SUMIFS('January 21 Early Years Census'!G:G,'January 21 Early Years Census'!A:A,A40)+SUMIFS('January 2021 AP Census'!D:D,'January 2021 AP Census'!A:A,A40)+SUMIFS('January 2021 AP Census'!E:E,'January 2021 AP Census'!A:A,A40)</f>
        <v>3386.6429940000003</v>
      </c>
      <c r="E40" s="31">
        <f>IF(C40=FALSE,0,SUMIFS('ESFA Summer Collection'!L:L,'ESFA Summer Collection'!A:A,A40)+SUMIFS('May 2021 School Census'!M:M,'May 2021 School Census'!A:A,A40))</f>
        <v>3916.8440000000001</v>
      </c>
      <c r="F40" s="31">
        <f>IF(C40=FALSE,0,SUMIFS('ESFA Autumn Collection'!L:L,'ESFA Autumn Collection'!A:A,A40)+SUMIFS('October 2021 School Census'!M:M,'October 2021 School Census'!A:A,A40))</f>
        <v>2708.4920010000001</v>
      </c>
      <c r="G40" s="44">
        <f t="shared" si="0"/>
        <v>3381.51</v>
      </c>
    </row>
    <row r="41" spans="1:7" x14ac:dyDescent="0.25">
      <c r="A41" s="4">
        <v>335</v>
      </c>
      <c r="B41" s="4" t="s">
        <v>43</v>
      </c>
      <c r="C41" s="31" t="b">
        <v>1</v>
      </c>
      <c r="D41" s="31">
        <f>SUMIFS('January 2021 School Census'!X:X,'January 2021 School Census'!A:A,A41)+SUMIFS('January 21 Early Years Census'!G:G,'January 21 Early Years Census'!A:A,A41)+SUMIFS('January 2021 AP Census'!D:D,'January 2021 AP Census'!A:A,A41)+SUMIFS('January 2021 AP Census'!E:E,'January 2021 AP Census'!A:A,A41)</f>
        <v>4527.5333330000003</v>
      </c>
      <c r="E41" s="31">
        <f>IF(C41=FALSE,0,SUMIFS('ESFA Summer Collection'!L:L,'ESFA Summer Collection'!A:A,A41)+SUMIFS('May 2021 School Census'!M:M,'May 2021 School Census'!A:A,A41))</f>
        <v>5150.3999999999996</v>
      </c>
      <c r="F41" s="31">
        <f>IF(C41=FALSE,0,SUMIFS('ESFA Autumn Collection'!L:L,'ESFA Autumn Collection'!A:A,A41)+SUMIFS('October 2021 School Census'!M:M,'October 2021 School Census'!A:A,A41))</f>
        <v>3540.9273333333335</v>
      </c>
      <c r="G41" s="44">
        <f t="shared" si="0"/>
        <v>4458.1899999999996</v>
      </c>
    </row>
    <row r="42" spans="1:7" x14ac:dyDescent="0.25">
      <c r="A42" s="4">
        <v>336</v>
      </c>
      <c r="B42" s="4" t="s">
        <v>44</v>
      </c>
      <c r="C42" s="31" t="b">
        <v>1</v>
      </c>
      <c r="D42" s="31">
        <f>SUMIFS('January 2021 School Census'!X:X,'January 2021 School Census'!A:A,A42)+SUMIFS('January 21 Early Years Census'!G:G,'January 21 Early Years Census'!A:A,A42)+SUMIFS('January 2021 AP Census'!D:D,'January 2021 AP Census'!A:A,A42)+SUMIFS('January 2021 AP Census'!E:E,'January 2021 AP Census'!A:A,A42)</f>
        <v>3938.3952650000001</v>
      </c>
      <c r="E42" s="31">
        <f>IF(C42=FALSE,0,SUMIFS('ESFA Summer Collection'!L:L,'ESFA Summer Collection'!A:A,A42)+SUMIFS('May 2021 School Census'!M:M,'May 2021 School Census'!A:A,A42))</f>
        <v>4627.1159996666665</v>
      </c>
      <c r="F42" s="31">
        <f>IF(C42=FALSE,0,SUMIFS('ESFA Autumn Collection'!L:L,'ESFA Autumn Collection'!A:A,A42)+SUMIFS('October 2021 School Census'!M:M,'October 2021 School Census'!A:A,A42))</f>
        <v>3160.55</v>
      </c>
      <c r="G42" s="44">
        <f t="shared" si="0"/>
        <v>3966.08</v>
      </c>
    </row>
    <row r="43" spans="1:7" x14ac:dyDescent="0.25">
      <c r="A43" s="4">
        <v>340</v>
      </c>
      <c r="B43" s="4" t="s">
        <v>45</v>
      </c>
      <c r="C43" s="31" t="b">
        <v>1</v>
      </c>
      <c r="D43" s="31">
        <f>SUMIFS('January 2021 School Census'!X:X,'January 2021 School Census'!A:A,A43)+SUMIFS('January 21 Early Years Census'!G:G,'January 21 Early Years Census'!A:A,A43)+SUMIFS('January 2021 AP Census'!D:D,'January 2021 AP Census'!A:A,A43)+SUMIFS('January 2021 AP Census'!E:E,'January 2021 AP Census'!A:A,A43)</f>
        <v>2598.4666670000001</v>
      </c>
      <c r="E43" s="31">
        <f>IF(C43=FALSE,0,SUMIFS('ESFA Summer Collection'!L:L,'ESFA Summer Collection'!A:A,A43)+SUMIFS('May 2021 School Census'!M:M,'May 2021 School Census'!A:A,A43))</f>
        <v>3078</v>
      </c>
      <c r="F43" s="31">
        <f>IF(C43=FALSE,0,SUMIFS('ESFA Autumn Collection'!L:L,'ESFA Autumn Collection'!A:A,A43)+SUMIFS('October 2021 School Census'!M:M,'October 2021 School Census'!A:A,A43))</f>
        <v>2060</v>
      </c>
      <c r="G43" s="44">
        <f t="shared" si="0"/>
        <v>2618.7800000000002</v>
      </c>
    </row>
    <row r="44" spans="1:7" x14ac:dyDescent="0.25">
      <c r="A44" s="4">
        <v>341</v>
      </c>
      <c r="B44" s="4" t="s">
        <v>46</v>
      </c>
      <c r="C44" s="31" t="b">
        <v>1</v>
      </c>
      <c r="D44" s="31">
        <f>SUMIFS('January 2021 School Census'!X:X,'January 2021 School Census'!A:A,A44)+SUMIFS('January 21 Early Years Census'!G:G,'January 21 Early Years Census'!A:A,A44)+SUMIFS('January 2021 AP Census'!D:D,'January 2021 AP Census'!A:A,A44)+SUMIFS('January 2021 AP Census'!E:E,'January 2021 AP Census'!A:A,A44)</f>
        <v>7237.9666690000013</v>
      </c>
      <c r="E44" s="31">
        <f>IF(C44=FALSE,0,SUMIFS('ESFA Summer Collection'!L:L,'ESFA Summer Collection'!A:A,A44)+SUMIFS('May 2021 School Census'!M:M,'May 2021 School Census'!A:A,A44))</f>
        <v>8727.7999999999993</v>
      </c>
      <c r="F44" s="31">
        <f>IF(C44=FALSE,0,SUMIFS('ESFA Autumn Collection'!L:L,'ESFA Autumn Collection'!A:A,A44)+SUMIFS('October 2021 School Census'!M:M,'October 2021 School Census'!A:A,A44))</f>
        <v>5698.0773333333327</v>
      </c>
      <c r="G44" s="44">
        <f t="shared" si="0"/>
        <v>7345.43</v>
      </c>
    </row>
    <row r="45" spans="1:7" x14ac:dyDescent="0.25">
      <c r="A45" s="4">
        <v>342</v>
      </c>
      <c r="B45" s="4" t="s">
        <v>47</v>
      </c>
      <c r="C45" s="31" t="b">
        <v>1</v>
      </c>
      <c r="D45" s="31">
        <f>SUMIFS('January 2021 School Census'!X:X,'January 2021 School Census'!A:A,A45)+SUMIFS('January 21 Early Years Census'!G:G,'January 21 Early Years Census'!A:A,A45)+SUMIFS('January 2021 AP Census'!D:D,'January 2021 AP Census'!A:A,A45)+SUMIFS('January 2021 AP Census'!E:E,'January 2021 AP Census'!A:A,A45)</f>
        <v>2477.9453330000001</v>
      </c>
      <c r="E45" s="31">
        <f>IF(C45=FALSE,0,SUMIFS('ESFA Summer Collection'!L:L,'ESFA Summer Collection'!A:A,A45)+SUMIFS('May 2021 School Census'!M:M,'May 2021 School Census'!A:A,A45))</f>
        <v>2921.7333336666666</v>
      </c>
      <c r="F45" s="31">
        <f>IF(C45=FALSE,0,SUMIFS('ESFA Autumn Collection'!L:L,'ESFA Autumn Collection'!A:A,A45)+SUMIFS('October 2021 School Census'!M:M,'October 2021 School Census'!A:A,A45))</f>
        <v>1861.96</v>
      </c>
      <c r="G45" s="44">
        <f t="shared" si="0"/>
        <v>2457.5300000000002</v>
      </c>
    </row>
    <row r="46" spans="1:7" x14ac:dyDescent="0.25">
      <c r="A46" s="4">
        <v>343</v>
      </c>
      <c r="B46" s="4" t="s">
        <v>48</v>
      </c>
      <c r="C46" s="31" t="b">
        <v>1</v>
      </c>
      <c r="D46" s="31">
        <f>SUMIFS('January 2021 School Census'!X:X,'January 2021 School Census'!A:A,A46)+SUMIFS('January 21 Early Years Census'!G:G,'January 21 Early Years Census'!A:A,A46)+SUMIFS('January 2021 AP Census'!D:D,'January 2021 AP Census'!A:A,A46)+SUMIFS('January 2021 AP Census'!E:E,'January 2021 AP Census'!A:A,A46)</f>
        <v>3645.4833289999997</v>
      </c>
      <c r="E46" s="31">
        <f>IF(C46=FALSE,0,SUMIFS('ESFA Summer Collection'!L:L,'ESFA Summer Collection'!A:A,A46)+SUMIFS('May 2021 School Census'!M:M,'May 2021 School Census'!A:A,A46))</f>
        <v>4317.6999980000001</v>
      </c>
      <c r="F46" s="31">
        <f>IF(C46=FALSE,0,SUMIFS('ESFA Autumn Collection'!L:L,'ESFA Autumn Collection'!A:A,A46)+SUMIFS('October 2021 School Census'!M:M,'October 2021 School Census'!A:A,A46))</f>
        <v>2715.8906653333333</v>
      </c>
      <c r="G46" s="44">
        <f t="shared" si="0"/>
        <v>3615.71</v>
      </c>
    </row>
    <row r="47" spans="1:7" x14ac:dyDescent="0.25">
      <c r="A47" s="4">
        <v>344</v>
      </c>
      <c r="B47" s="4" t="s">
        <v>49</v>
      </c>
      <c r="C47" s="31" t="b">
        <v>1</v>
      </c>
      <c r="D47" s="31">
        <f>SUMIFS('January 2021 School Census'!X:X,'January 2021 School Census'!A:A,A47)+SUMIFS('January 21 Early Years Census'!G:G,'January 21 Early Years Census'!A:A,A47)+SUMIFS('January 2021 AP Census'!D:D,'January 2021 AP Census'!A:A,A47)+SUMIFS('January 2021 AP Census'!E:E,'January 2021 AP Census'!A:A,A47)</f>
        <v>4438.337998</v>
      </c>
      <c r="E47" s="31">
        <f>IF(C47=FALSE,0,SUMIFS('ESFA Summer Collection'!L:L,'ESFA Summer Collection'!A:A,A47)+SUMIFS('May 2021 School Census'!M:M,'May 2021 School Census'!A:A,A47))</f>
        <v>5218.3273356666668</v>
      </c>
      <c r="F47" s="31">
        <f>IF(C47=FALSE,0,SUMIFS('ESFA Autumn Collection'!L:L,'ESFA Autumn Collection'!A:A,A47)+SUMIFS('October 2021 School Census'!M:M,'October 2021 School Census'!A:A,A47))</f>
        <v>3368.0166680000002</v>
      </c>
      <c r="G47" s="44">
        <f t="shared" si="0"/>
        <v>4406.5600000000004</v>
      </c>
    </row>
    <row r="48" spans="1:7" x14ac:dyDescent="0.25">
      <c r="A48" s="4">
        <v>350</v>
      </c>
      <c r="B48" s="4" t="s">
        <v>50</v>
      </c>
      <c r="C48" s="31" t="b">
        <v>1</v>
      </c>
      <c r="D48" s="31">
        <f>SUMIFS('January 2021 School Census'!X:X,'January 2021 School Census'!A:A,A48)+SUMIFS('January 21 Early Years Census'!G:G,'January 21 Early Years Census'!A:A,A48)+SUMIFS('January 2021 AP Census'!D:D,'January 2021 AP Census'!A:A,A48)+SUMIFS('January 2021 AP Census'!E:E,'January 2021 AP Census'!A:A,A48)</f>
        <v>4780.4706679999999</v>
      </c>
      <c r="E48" s="31">
        <f>IF(C48=FALSE,0,SUMIFS('ESFA Summer Collection'!L:L,'ESFA Summer Collection'!A:A,A48)+SUMIFS('May 2021 School Census'!M:M,'May 2021 School Census'!A:A,A48))</f>
        <v>5643.5333339999997</v>
      </c>
      <c r="F48" s="31">
        <f>IF(C48=FALSE,0,SUMIFS('ESFA Autumn Collection'!L:L,'ESFA Autumn Collection'!A:A,A48)+SUMIFS('October 2021 School Census'!M:M,'October 2021 School Census'!A:A,A48))</f>
        <v>3541.2666616666666</v>
      </c>
      <c r="G48" s="44">
        <f t="shared" si="0"/>
        <v>4727.01</v>
      </c>
    </row>
    <row r="49" spans="1:7" x14ac:dyDescent="0.25">
      <c r="A49" s="4">
        <v>351</v>
      </c>
      <c r="B49" s="4" t="s">
        <v>51</v>
      </c>
      <c r="C49" s="31" t="b">
        <v>1</v>
      </c>
      <c r="D49" s="31">
        <f>SUMIFS('January 2021 School Census'!X:X,'January 2021 School Census'!A:A,A49)+SUMIFS('January 21 Early Years Census'!G:G,'January 21 Early Years Census'!A:A,A49)+SUMIFS('January 2021 AP Census'!D:D,'January 2021 AP Census'!A:A,A49)+SUMIFS('January 2021 AP Census'!E:E,'January 2021 AP Census'!A:A,A49)</f>
        <v>2807.9646659999999</v>
      </c>
      <c r="E49" s="31">
        <f>IF(C49=FALSE,0,SUMIFS('ESFA Summer Collection'!L:L,'ESFA Summer Collection'!A:A,A49)+SUMIFS('May 2021 School Census'!M:M,'May 2021 School Census'!A:A,A49))</f>
        <v>3266.4666673333331</v>
      </c>
      <c r="F49" s="31">
        <f>IF(C49=FALSE,0,SUMIFS('ESFA Autumn Collection'!L:L,'ESFA Autumn Collection'!A:A,A49)+SUMIFS('October 2021 School Census'!M:M,'October 2021 School Census'!A:A,A49))</f>
        <v>2557.9333336666668</v>
      </c>
      <c r="G49" s="44">
        <f t="shared" si="0"/>
        <v>2915.66</v>
      </c>
    </row>
    <row r="50" spans="1:7" x14ac:dyDescent="0.25">
      <c r="A50" s="4">
        <v>352</v>
      </c>
      <c r="B50" s="4" t="s">
        <v>52</v>
      </c>
      <c r="C50" s="31" t="b">
        <v>1</v>
      </c>
      <c r="D50" s="31">
        <f>SUMIFS('January 2021 School Census'!X:X,'January 2021 School Census'!A:A,A50)+SUMIFS('January 21 Early Years Census'!G:G,'January 21 Early Years Census'!A:A,A50)+SUMIFS('January 2021 AP Census'!D:D,'January 2021 AP Census'!A:A,A50)+SUMIFS('January 2021 AP Census'!E:E,'January 2021 AP Census'!A:A,A50)</f>
        <v>8365.872652</v>
      </c>
      <c r="E50" s="31">
        <f>IF(C50=FALSE,0,SUMIFS('ESFA Summer Collection'!L:L,'ESFA Summer Collection'!A:A,A50)+SUMIFS('May 2021 School Census'!M:M,'May 2021 School Census'!A:A,A50))</f>
        <v>9645.1333333333332</v>
      </c>
      <c r="F50" s="31">
        <f>IF(C50=FALSE,0,SUMIFS('ESFA Autumn Collection'!L:L,'ESFA Autumn Collection'!A:A,A50)+SUMIFS('October 2021 School Census'!M:M,'October 2021 School Census'!A:A,A50))</f>
        <v>6798</v>
      </c>
      <c r="G50" s="44">
        <f t="shared" si="0"/>
        <v>8376.27</v>
      </c>
    </row>
    <row r="51" spans="1:7" x14ac:dyDescent="0.25">
      <c r="A51" s="4">
        <v>353</v>
      </c>
      <c r="B51" s="4" t="s">
        <v>53</v>
      </c>
      <c r="C51" s="31" t="b">
        <v>1</v>
      </c>
      <c r="D51" s="31">
        <f>SUMIFS('January 2021 School Census'!X:X,'January 2021 School Census'!A:A,A51)+SUMIFS('January 21 Early Years Census'!G:G,'January 21 Early Years Census'!A:A,A51)+SUMIFS('January 2021 AP Census'!D:D,'January 2021 AP Census'!A:A,A51)+SUMIFS('January 2021 AP Census'!E:E,'January 2021 AP Census'!A:A,A51)</f>
        <v>4039.5466660000002</v>
      </c>
      <c r="E51" s="31">
        <f>IF(C51=FALSE,0,SUMIFS('ESFA Summer Collection'!L:L,'ESFA Summer Collection'!A:A,A51)+SUMIFS('May 2021 School Census'!M:M,'May 2021 School Census'!A:A,A51))</f>
        <v>4457</v>
      </c>
      <c r="F51" s="31">
        <f>IF(C51=FALSE,0,SUMIFS('ESFA Autumn Collection'!L:L,'ESFA Autumn Collection'!A:A,A51)+SUMIFS('October 2021 School Census'!M:M,'October 2021 School Census'!A:A,A51))</f>
        <v>3248.833333</v>
      </c>
      <c r="G51" s="44">
        <f t="shared" si="0"/>
        <v>3949.91</v>
      </c>
    </row>
    <row r="52" spans="1:7" x14ac:dyDescent="0.25">
      <c r="A52" s="4">
        <v>354</v>
      </c>
      <c r="B52" s="4" t="s">
        <v>54</v>
      </c>
      <c r="C52" s="31" t="b">
        <v>0</v>
      </c>
      <c r="D52" s="31">
        <f>SUMIFS('January 2021 School Census'!X:X,'January 2021 School Census'!A:A,A52)+SUMIFS('January 21 Early Years Census'!G:G,'January 21 Early Years Census'!A:A,A52)+SUMIFS('January 2021 AP Census'!D:D,'January 2021 AP Census'!A:A,A52)+SUMIFS('January 2021 AP Census'!E:E,'January 2021 AP Census'!A:A,A52)</f>
        <v>3640.3833290000002</v>
      </c>
      <c r="E52" s="31">
        <f>IF(C52=FALSE,0,SUMIFS('ESFA Summer Collection'!L:L,'ESFA Summer Collection'!A:A,A52)+SUMIFS('May 2021 School Census'!M:M,'May 2021 School Census'!A:A,A52))</f>
        <v>0</v>
      </c>
      <c r="F52" s="31">
        <f>IF(C52=FALSE,0,SUMIFS('ESFA Autumn Collection'!L:L,'ESFA Autumn Collection'!A:A,A52)+SUMIFS('October 2021 School Census'!M:M,'October 2021 School Census'!A:A,A52))</f>
        <v>0</v>
      </c>
      <c r="G52" s="44">
        <f t="shared" si="0"/>
        <v>3640.38</v>
      </c>
    </row>
    <row r="53" spans="1:7" x14ac:dyDescent="0.25">
      <c r="A53" s="4">
        <v>355</v>
      </c>
      <c r="B53" s="4" t="s">
        <v>55</v>
      </c>
      <c r="C53" s="31" t="b">
        <v>1</v>
      </c>
      <c r="D53" s="31">
        <f>SUMIFS('January 2021 School Census'!X:X,'January 2021 School Census'!A:A,A53)+SUMIFS('January 21 Early Years Census'!G:G,'January 21 Early Years Census'!A:A,A53)+SUMIFS('January 2021 AP Census'!D:D,'January 2021 AP Census'!A:A,A53)+SUMIFS('January 2021 AP Census'!E:E,'January 2021 AP Census'!A:A,A53)</f>
        <v>4665.9220009999999</v>
      </c>
      <c r="E53" s="31">
        <f>IF(C53=FALSE,0,SUMIFS('ESFA Summer Collection'!L:L,'ESFA Summer Collection'!A:A,A53)+SUMIFS('May 2021 School Census'!M:M,'May 2021 School Census'!A:A,A53))</f>
        <v>5504</v>
      </c>
      <c r="F53" s="31">
        <f>IF(C53=FALSE,0,SUMIFS('ESFA Autumn Collection'!L:L,'ESFA Autumn Collection'!A:A,A53)+SUMIFS('October 2021 School Census'!M:M,'October 2021 School Census'!A:A,A53))</f>
        <v>6126.4666666666672</v>
      </c>
      <c r="G53" s="44">
        <f t="shared" si="0"/>
        <v>5501.97</v>
      </c>
    </row>
    <row r="54" spans="1:7" x14ac:dyDescent="0.25">
      <c r="A54" s="4">
        <v>356</v>
      </c>
      <c r="B54" s="4" t="s">
        <v>56</v>
      </c>
      <c r="C54" s="31" t="b">
        <v>1</v>
      </c>
      <c r="D54" s="31">
        <f>SUMIFS('January 2021 School Census'!X:X,'January 2021 School Census'!A:A,A54)+SUMIFS('January 21 Early Years Census'!G:G,'January 21 Early Years Census'!A:A,A54)+SUMIFS('January 2021 AP Census'!D:D,'January 2021 AP Census'!A:A,A54)+SUMIFS('January 2021 AP Census'!E:E,'January 2021 AP Census'!A:A,A54)</f>
        <v>4512.9866669999992</v>
      </c>
      <c r="E54" s="31">
        <f>IF(C54=FALSE,0,SUMIFS('ESFA Summer Collection'!L:L,'ESFA Summer Collection'!A:A,A54)+SUMIFS('May 2021 School Census'!M:M,'May 2021 School Census'!A:A,A54))</f>
        <v>5233.466667333334</v>
      </c>
      <c r="F54" s="31">
        <f>IF(C54=FALSE,0,SUMIFS('ESFA Autumn Collection'!L:L,'ESFA Autumn Collection'!A:A,A54)+SUMIFS('October 2021 School Census'!M:M,'October 2021 School Census'!A:A,A54))</f>
        <v>3554.6333326666663</v>
      </c>
      <c r="G54" s="44">
        <f t="shared" si="0"/>
        <v>4493.74</v>
      </c>
    </row>
    <row r="55" spans="1:7" x14ac:dyDescent="0.25">
      <c r="A55" s="4">
        <v>357</v>
      </c>
      <c r="B55" s="4" t="s">
        <v>57</v>
      </c>
      <c r="C55" s="31" t="b">
        <v>1</v>
      </c>
      <c r="D55" s="31">
        <f>SUMIFS('January 2021 School Census'!X:X,'January 2021 School Census'!A:A,A55)+SUMIFS('January 21 Early Years Census'!G:G,'January 21 Early Years Census'!A:A,A55)+SUMIFS('January 2021 AP Census'!D:D,'January 2021 AP Census'!A:A,A55)+SUMIFS('January 2021 AP Census'!E:E,'January 2021 AP Census'!A:A,A55)</f>
        <v>3535.0270179999998</v>
      </c>
      <c r="E55" s="31">
        <f>IF(C55=FALSE,0,SUMIFS('ESFA Summer Collection'!L:L,'ESFA Summer Collection'!A:A,A55)+SUMIFS('May 2021 School Census'!M:M,'May 2021 School Census'!A:A,A55))</f>
        <v>4125.2013333333325</v>
      </c>
      <c r="F55" s="31">
        <f>IF(C55=FALSE,0,SUMIFS('ESFA Autumn Collection'!L:L,'ESFA Autumn Collection'!A:A,A55)+SUMIFS('October 2021 School Census'!M:M,'October 2021 School Census'!A:A,A55))</f>
        <v>2670.8820003333331</v>
      </c>
      <c r="G55" s="44">
        <f t="shared" si="0"/>
        <v>3492.88</v>
      </c>
    </row>
    <row r="56" spans="1:7" x14ac:dyDescent="0.25">
      <c r="A56" s="4">
        <v>358</v>
      </c>
      <c r="B56" s="4" t="s">
        <v>58</v>
      </c>
      <c r="C56" s="31" t="b">
        <v>1</v>
      </c>
      <c r="D56" s="31">
        <f>SUMIFS('January 2021 School Census'!X:X,'January 2021 School Census'!A:A,A56)+SUMIFS('January 21 Early Years Census'!G:G,'January 21 Early Years Census'!A:A,A56)+SUMIFS('January 2021 AP Census'!D:D,'January 2021 AP Census'!A:A,A56)+SUMIFS('January 2021 AP Census'!E:E,'January 2021 AP Census'!A:A,A56)</f>
        <v>3791.9767489999999</v>
      </c>
      <c r="E56" s="31">
        <f>IF(C56=FALSE,0,SUMIFS('ESFA Summer Collection'!L:L,'ESFA Summer Collection'!A:A,A56)+SUMIFS('May 2021 School Census'!M:M,'May 2021 School Census'!A:A,A56))</f>
        <v>4507.5999996666669</v>
      </c>
      <c r="F56" s="31">
        <f>IF(C56=FALSE,0,SUMIFS('ESFA Autumn Collection'!L:L,'ESFA Autumn Collection'!A:A,A56)+SUMIFS('October 2021 School Census'!M:M,'October 2021 School Census'!A:A,A56))</f>
        <v>2917.7333333333336</v>
      </c>
      <c r="G56" s="44">
        <f t="shared" si="0"/>
        <v>3798.74</v>
      </c>
    </row>
    <row r="57" spans="1:7" x14ac:dyDescent="0.25">
      <c r="A57" s="4">
        <v>359</v>
      </c>
      <c r="B57" s="4" t="s">
        <v>59</v>
      </c>
      <c r="C57" s="31" t="b">
        <v>1</v>
      </c>
      <c r="D57" s="31">
        <f>SUMIFS('January 2021 School Census'!X:X,'January 2021 School Census'!A:A,A57)+SUMIFS('January 21 Early Years Census'!G:G,'January 21 Early Years Census'!A:A,A57)+SUMIFS('January 2021 AP Census'!D:D,'January 2021 AP Census'!A:A,A57)+SUMIFS('January 2021 AP Census'!E:E,'January 2021 AP Census'!A:A,A57)</f>
        <v>4553.2560039999998</v>
      </c>
      <c r="E57" s="31">
        <f>IF(C57=FALSE,0,SUMIFS('ESFA Summer Collection'!L:L,'ESFA Summer Collection'!A:A,A57)+SUMIFS('May 2021 School Census'!M:M,'May 2021 School Census'!A:A,A57))</f>
        <v>5404.7666693333331</v>
      </c>
      <c r="F57" s="31">
        <f>IF(C57=FALSE,0,SUMIFS('ESFA Autumn Collection'!L:L,'ESFA Autumn Collection'!A:A,A57)+SUMIFS('October 2021 School Census'!M:M,'October 2021 School Census'!A:A,A57))</f>
        <v>3386.6786673333336</v>
      </c>
      <c r="G57" s="44">
        <f t="shared" si="0"/>
        <v>4519.1899999999996</v>
      </c>
    </row>
    <row r="58" spans="1:7" x14ac:dyDescent="0.25">
      <c r="A58" s="4">
        <v>370</v>
      </c>
      <c r="B58" s="4" t="s">
        <v>60</v>
      </c>
      <c r="C58" s="31" t="b">
        <v>1</v>
      </c>
      <c r="D58" s="31">
        <f>SUMIFS('January 2021 School Census'!X:X,'January 2021 School Census'!A:A,A58)+SUMIFS('January 21 Early Years Census'!G:G,'January 21 Early Years Census'!A:A,A58)+SUMIFS('January 2021 AP Census'!D:D,'January 2021 AP Census'!A:A,A58)+SUMIFS('January 2021 AP Census'!E:E,'January 2021 AP Census'!A:A,A58)</f>
        <v>3506.2333360000002</v>
      </c>
      <c r="E58" s="31">
        <f>IF(C58=FALSE,0,SUMIFS('ESFA Summer Collection'!L:L,'ESFA Summer Collection'!A:A,A58)+SUMIFS('May 2021 School Census'!M:M,'May 2021 School Census'!A:A,A58))</f>
        <v>4201.4666670000006</v>
      </c>
      <c r="F58" s="31">
        <f>IF(C58=FALSE,0,SUMIFS('ESFA Autumn Collection'!L:L,'ESFA Autumn Collection'!A:A,A58)+SUMIFS('October 2021 School Census'!M:M,'October 2021 School Census'!A:A,A58))</f>
        <v>2631.2666669999999</v>
      </c>
      <c r="G58" s="44">
        <f t="shared" si="0"/>
        <v>3504.26</v>
      </c>
    </row>
    <row r="59" spans="1:7" x14ac:dyDescent="0.25">
      <c r="A59" s="4">
        <v>371</v>
      </c>
      <c r="B59" s="4" t="s">
        <v>61</v>
      </c>
      <c r="C59" s="31" t="b">
        <v>1</v>
      </c>
      <c r="D59" s="31">
        <f>SUMIFS('January 2021 School Census'!X:X,'January 2021 School Census'!A:A,A59)+SUMIFS('January 21 Early Years Census'!G:G,'January 21 Early Years Census'!A:A,A59)+SUMIFS('January 2021 AP Census'!D:D,'January 2021 AP Census'!A:A,A59)+SUMIFS('January 2021 AP Census'!E:E,'January 2021 AP Census'!A:A,A59)</f>
        <v>4318.8459970000004</v>
      </c>
      <c r="E59" s="31">
        <f>IF(C59=FALSE,0,SUMIFS('ESFA Summer Collection'!L:L,'ESFA Summer Collection'!A:A,A59)+SUMIFS('May 2021 School Census'!M:M,'May 2021 School Census'!A:A,A59))</f>
        <v>5142.0200016666658</v>
      </c>
      <c r="F59" s="31">
        <f>IF(C59=FALSE,0,SUMIFS('ESFA Autumn Collection'!L:L,'ESFA Autumn Collection'!A:A,A59)+SUMIFS('October 2021 School Census'!M:M,'October 2021 School Census'!A:A,A59))</f>
        <v>3405.6660949047618</v>
      </c>
      <c r="G59" s="44">
        <f t="shared" si="0"/>
        <v>4357.4399999999996</v>
      </c>
    </row>
    <row r="60" spans="1:7" x14ac:dyDescent="0.25">
      <c r="A60" s="4">
        <v>372</v>
      </c>
      <c r="B60" s="4" t="s">
        <v>62</v>
      </c>
      <c r="C60" s="31" t="b">
        <v>1</v>
      </c>
      <c r="D60" s="31">
        <f>SUMIFS('January 2021 School Census'!X:X,'January 2021 School Census'!A:A,A60)+SUMIFS('January 21 Early Years Census'!G:G,'January 21 Early Years Census'!A:A,A60)+SUMIFS('January 2021 AP Census'!D:D,'January 2021 AP Census'!A:A,A60)+SUMIFS('January 2021 AP Census'!E:E,'January 2021 AP Census'!A:A,A60)</f>
        <v>3796.5570790000002</v>
      </c>
      <c r="E60" s="31">
        <f>IF(C60=FALSE,0,SUMIFS('ESFA Summer Collection'!L:L,'ESFA Summer Collection'!A:A,A60)+SUMIFS('May 2021 School Census'!M:M,'May 2021 School Census'!A:A,A60))</f>
        <v>4512.0553353333335</v>
      </c>
      <c r="F60" s="31">
        <f>IF(C60=FALSE,0,SUMIFS('ESFA Autumn Collection'!L:L,'ESFA Autumn Collection'!A:A,A60)+SUMIFS('October 2021 School Census'!M:M,'October 2021 School Census'!A:A,A60))</f>
        <v>2877.8333336666665</v>
      </c>
      <c r="G60" s="44">
        <f t="shared" si="0"/>
        <v>3788.44</v>
      </c>
    </row>
    <row r="61" spans="1:7" x14ac:dyDescent="0.25">
      <c r="A61" s="4">
        <v>373</v>
      </c>
      <c r="B61" s="4" t="s">
        <v>63</v>
      </c>
      <c r="C61" s="31" t="b">
        <v>1</v>
      </c>
      <c r="D61" s="31">
        <f>SUMIFS('January 2021 School Census'!X:X,'January 2021 School Census'!A:A,A61)+SUMIFS('January 21 Early Years Census'!G:G,'January 21 Early Years Census'!A:A,A61)+SUMIFS('January 2021 AP Census'!D:D,'January 2021 AP Census'!A:A,A61)+SUMIFS('January 2021 AP Census'!E:E,'January 2021 AP Census'!A:A,A61)</f>
        <v>7913.7873089999994</v>
      </c>
      <c r="E61" s="31">
        <f>IF(C61=FALSE,0,SUMIFS('ESFA Summer Collection'!L:L,'ESFA Summer Collection'!A:A,A61)+SUMIFS('May 2021 School Census'!M:M,'May 2021 School Census'!A:A,A61))</f>
        <v>9414.4313229999916</v>
      </c>
      <c r="F61" s="31">
        <f>IF(C61=FALSE,0,SUMIFS('ESFA Autumn Collection'!L:L,'ESFA Autumn Collection'!A:A,A61)+SUMIFS('October 2021 School Census'!M:M,'October 2021 School Census'!A:A,A61))</f>
        <v>5976.8793303333296</v>
      </c>
      <c r="G61" s="44">
        <f t="shared" si="0"/>
        <v>7893.42</v>
      </c>
    </row>
    <row r="62" spans="1:7" x14ac:dyDescent="0.25">
      <c r="A62" s="4">
        <v>380</v>
      </c>
      <c r="B62" s="4" t="s">
        <v>64</v>
      </c>
      <c r="C62" s="31" t="b">
        <v>1</v>
      </c>
      <c r="D62" s="31">
        <f>SUMIFS('January 2021 School Census'!X:X,'January 2021 School Census'!A:A,A62)+SUMIFS('January 21 Early Years Census'!G:G,'January 21 Early Years Census'!A:A,A62)+SUMIFS('January 2021 AP Census'!D:D,'January 2021 AP Census'!A:A,A62)+SUMIFS('January 2021 AP Census'!E:E,'January 2021 AP Census'!A:A,A62)</f>
        <v>8894.2253210000017</v>
      </c>
      <c r="E62" s="31">
        <f>IF(C62=FALSE,0,SUMIFS('ESFA Summer Collection'!L:L,'ESFA Summer Collection'!A:A,A62)+SUMIFS('May 2021 School Census'!M:M,'May 2021 School Census'!A:A,A62))</f>
        <v>10624.116652000001</v>
      </c>
      <c r="F62" s="31">
        <f>IF(C62=FALSE,0,SUMIFS('ESFA Autumn Collection'!L:L,'ESFA Autumn Collection'!A:A,A62)+SUMIFS('October 2021 School Census'!M:M,'October 2021 School Census'!A:A,A62))</f>
        <v>6907.1719993333336</v>
      </c>
      <c r="G62" s="44">
        <f t="shared" si="0"/>
        <v>8952.66</v>
      </c>
    </row>
    <row r="63" spans="1:7" x14ac:dyDescent="0.25">
      <c r="A63" s="4">
        <v>381</v>
      </c>
      <c r="B63" s="4" t="s">
        <v>65</v>
      </c>
      <c r="C63" s="31" t="b">
        <v>1</v>
      </c>
      <c r="D63" s="31">
        <f>SUMIFS('January 2021 School Census'!X:X,'January 2021 School Census'!A:A,A63)+SUMIFS('January 21 Early Years Census'!G:G,'January 21 Early Years Census'!A:A,A63)+SUMIFS('January 2021 AP Census'!D:D,'January 2021 AP Census'!A:A,A63)+SUMIFS('January 2021 AP Census'!E:E,'January 2021 AP Census'!A:A,A63)</f>
        <v>3182.7420009999996</v>
      </c>
      <c r="E63" s="31">
        <f>IF(C63=FALSE,0,SUMIFS('ESFA Summer Collection'!L:L,'ESFA Summer Collection'!A:A,A63)+SUMIFS('May 2021 School Census'!M:M,'May 2021 School Census'!A:A,A63))</f>
        <v>3776.4313333333334</v>
      </c>
      <c r="F63" s="31">
        <f>IF(C63=FALSE,0,SUMIFS('ESFA Autumn Collection'!L:L,'ESFA Autumn Collection'!A:A,A63)+SUMIFS('October 2021 School Census'!M:M,'October 2021 School Census'!A:A,A63))</f>
        <v>2508.1713333333332</v>
      </c>
      <c r="G63" s="44">
        <f t="shared" si="0"/>
        <v>3205.26</v>
      </c>
    </row>
    <row r="64" spans="1:7" x14ac:dyDescent="0.25">
      <c r="A64" s="4">
        <v>382</v>
      </c>
      <c r="B64" s="4" t="s">
        <v>66</v>
      </c>
      <c r="C64" s="31" t="b">
        <v>1</v>
      </c>
      <c r="D64" s="31">
        <f>SUMIFS('January 2021 School Census'!X:X,'January 2021 School Census'!A:A,A64)+SUMIFS('January 21 Early Years Census'!G:G,'January 21 Early Years Census'!A:A,A64)+SUMIFS('January 2021 AP Census'!D:D,'January 2021 AP Census'!A:A,A64)+SUMIFS('January 2021 AP Census'!E:E,'January 2021 AP Census'!A:A,A64)</f>
        <v>6479.7794369999992</v>
      </c>
      <c r="E64" s="31">
        <f>IF(C64=FALSE,0,SUMIFS('ESFA Summer Collection'!L:L,'ESFA Summer Collection'!A:A,A64)+SUMIFS('May 2021 School Census'!M:M,'May 2021 School Census'!A:A,A64))</f>
        <v>7594.3679824561368</v>
      </c>
      <c r="F64" s="31">
        <f>IF(C64=FALSE,0,SUMIFS('ESFA Autumn Collection'!L:L,'ESFA Autumn Collection'!A:A,A64)+SUMIFS('October 2021 School Census'!M:M,'October 2021 School Census'!A:A,A64))</f>
        <v>4855.4539470350901</v>
      </c>
      <c r="G64" s="44">
        <f t="shared" si="0"/>
        <v>6402.75</v>
      </c>
    </row>
    <row r="65" spans="1:7" x14ac:dyDescent="0.25">
      <c r="A65" s="4">
        <v>383</v>
      </c>
      <c r="B65" s="4" t="s">
        <v>67</v>
      </c>
      <c r="C65" s="31" t="b">
        <v>1</v>
      </c>
      <c r="D65" s="31">
        <f>SUMIFS('January 2021 School Census'!X:X,'January 2021 School Census'!A:A,A65)+SUMIFS('January 21 Early Years Census'!G:G,'January 21 Early Years Census'!A:A,A65)+SUMIFS('January 2021 AP Census'!D:D,'January 2021 AP Census'!A:A,A65)+SUMIFS('January 2021 AP Census'!E:E,'January 2021 AP Census'!A:A,A65)</f>
        <v>12453.294677</v>
      </c>
      <c r="E65" s="31">
        <f>IF(C65=FALSE,0,SUMIFS('ESFA Summer Collection'!L:L,'ESFA Summer Collection'!A:A,A65)+SUMIFS('May 2021 School Census'!M:M,'May 2021 School Census'!A:A,A65))</f>
        <v>14565.683332666667</v>
      </c>
      <c r="F65" s="31">
        <f>IF(C65=FALSE,0,SUMIFS('ESFA Autumn Collection'!L:L,'ESFA Autumn Collection'!A:A,A65)+SUMIFS('October 2021 School Census'!M:M,'October 2021 School Census'!A:A,A65))</f>
        <v>9473.557333666673</v>
      </c>
      <c r="G65" s="44">
        <f t="shared" si="0"/>
        <v>12340.21</v>
      </c>
    </row>
    <row r="66" spans="1:7" x14ac:dyDescent="0.25">
      <c r="A66" s="4">
        <v>384</v>
      </c>
      <c r="B66" s="4" t="s">
        <v>68</v>
      </c>
      <c r="C66" s="31" t="b">
        <v>1</v>
      </c>
      <c r="D66" s="31">
        <f>SUMIFS('January 2021 School Census'!X:X,'January 2021 School Census'!A:A,A66)+SUMIFS('January 21 Early Years Census'!G:G,'January 21 Early Years Census'!A:A,A66)+SUMIFS('January 2021 AP Census'!D:D,'January 2021 AP Census'!A:A,A66)+SUMIFS('January 2021 AP Census'!E:E,'January 2021 AP Census'!A:A,A66)</f>
        <v>5228.6020009999993</v>
      </c>
      <c r="E66" s="31">
        <f>IF(C66=FALSE,0,SUMIFS('ESFA Summer Collection'!L:L,'ESFA Summer Collection'!A:A,A66)+SUMIFS('May 2021 School Census'!M:M,'May 2021 School Census'!A:A,A66))</f>
        <v>6149.9100013333336</v>
      </c>
      <c r="F66" s="31">
        <f>IF(C66=FALSE,0,SUMIFS('ESFA Autumn Collection'!L:L,'ESFA Autumn Collection'!A:A,A66)+SUMIFS('October 2021 School Census'!M:M,'October 2021 School Census'!A:A,A66))</f>
        <v>4021.9666673333331</v>
      </c>
      <c r="G66" s="44">
        <f t="shared" si="0"/>
        <v>5210.2700000000004</v>
      </c>
    </row>
    <row r="67" spans="1:7" x14ac:dyDescent="0.25">
      <c r="A67" s="4">
        <v>390</v>
      </c>
      <c r="B67" s="4" t="s">
        <v>69</v>
      </c>
      <c r="C67" s="31" t="b">
        <v>1</v>
      </c>
      <c r="D67" s="31">
        <f>SUMIFS('January 2021 School Census'!X:X,'January 2021 School Census'!A:A,A67)+SUMIFS('January 21 Early Years Census'!G:G,'January 21 Early Years Census'!A:A,A67)+SUMIFS('January 2021 AP Census'!D:D,'January 2021 AP Census'!A:A,A67)+SUMIFS('January 2021 AP Census'!E:E,'January 2021 AP Census'!A:A,A67)</f>
        <v>2804.7435399999999</v>
      </c>
      <c r="E67" s="31">
        <f>IF(C67=FALSE,0,SUMIFS('ESFA Summer Collection'!L:L,'ESFA Summer Collection'!A:A,A67)+SUMIFS('May 2021 School Census'!M:M,'May 2021 School Census'!A:A,A67))</f>
        <v>3293.0166666666664</v>
      </c>
      <c r="F67" s="31">
        <f>IF(C67=FALSE,0,SUMIFS('ESFA Autumn Collection'!L:L,'ESFA Autumn Collection'!A:A,A67)+SUMIFS('October 2021 School Census'!M:M,'October 2021 School Census'!A:A,A67))</f>
        <v>2149.333333333333</v>
      </c>
      <c r="G67" s="44">
        <f t="shared" si="0"/>
        <v>2789.72</v>
      </c>
    </row>
    <row r="68" spans="1:7" x14ac:dyDescent="0.25">
      <c r="A68" s="4">
        <v>391</v>
      </c>
      <c r="B68" s="4" t="s">
        <v>70</v>
      </c>
      <c r="C68" s="31" t="b">
        <v>1</v>
      </c>
      <c r="D68" s="31">
        <f>SUMIFS('January 2021 School Census'!X:X,'January 2021 School Census'!A:A,A68)+SUMIFS('January 21 Early Years Census'!G:G,'January 21 Early Years Census'!A:A,A68)+SUMIFS('January 2021 AP Census'!D:D,'January 2021 AP Census'!A:A,A68)+SUMIFS('January 2021 AP Census'!E:E,'January 2021 AP Census'!A:A,A68)</f>
        <v>4085.7706740000003</v>
      </c>
      <c r="E68" s="31">
        <f>IF(C68=FALSE,0,SUMIFS('ESFA Summer Collection'!L:L,'ESFA Summer Collection'!A:A,A68)+SUMIFS('May 2021 School Census'!M:M,'May 2021 School Census'!A:A,A68))</f>
        <v>4780.5226666666658</v>
      </c>
      <c r="F68" s="31">
        <f>IF(C68=FALSE,0,SUMIFS('ESFA Autumn Collection'!L:L,'ESFA Autumn Collection'!A:A,A68)+SUMIFS('October 2021 School Census'!M:M,'October 2021 School Census'!A:A,A68))</f>
        <v>3174.1959999999999</v>
      </c>
      <c r="G68" s="44">
        <f t="shared" si="0"/>
        <v>4071.39</v>
      </c>
    </row>
    <row r="69" spans="1:7" x14ac:dyDescent="0.25">
      <c r="A69" s="4">
        <v>392</v>
      </c>
      <c r="B69" s="4" t="s">
        <v>71</v>
      </c>
      <c r="C69" s="31" t="b">
        <v>1</v>
      </c>
      <c r="D69" s="31">
        <f>SUMIFS('January 2021 School Census'!X:X,'January 2021 School Census'!A:A,A69)+SUMIFS('January 21 Early Years Census'!G:G,'January 21 Early Years Census'!A:A,A69)+SUMIFS('January 2021 AP Census'!D:D,'January 2021 AP Census'!A:A,A69)+SUMIFS('January 2021 AP Census'!E:E,'January 2021 AP Census'!A:A,A69)</f>
        <v>2906.5166669999999</v>
      </c>
      <c r="E69" s="31">
        <f>IF(C69=FALSE,0,SUMIFS('ESFA Summer Collection'!L:L,'ESFA Summer Collection'!A:A,A69)+SUMIFS('May 2021 School Census'!M:M,'May 2021 School Census'!A:A,A69))</f>
        <v>3386.4166669999995</v>
      </c>
      <c r="F69" s="31">
        <f>IF(C69=FALSE,0,SUMIFS('ESFA Autumn Collection'!L:L,'ESFA Autumn Collection'!A:A,A69)+SUMIFS('October 2021 School Census'!M:M,'October 2021 School Census'!A:A,A69))</f>
        <v>2256.1999999999998</v>
      </c>
      <c r="G69" s="44">
        <f t="shared" ref="G69:G132" si="1">ROUND(IF(C69,E69*5/12+F69*4/12+D69*3/12,D69),2)</f>
        <v>2889.7</v>
      </c>
    </row>
    <row r="70" spans="1:7" x14ac:dyDescent="0.25">
      <c r="A70" s="4">
        <v>393</v>
      </c>
      <c r="B70" s="4" t="s">
        <v>72</v>
      </c>
      <c r="C70" s="31" t="b">
        <v>1</v>
      </c>
      <c r="D70" s="31">
        <f>SUMIFS('January 2021 School Census'!X:X,'January 2021 School Census'!A:A,A70)+SUMIFS('January 21 Early Years Census'!G:G,'January 21 Early Years Census'!A:A,A70)+SUMIFS('January 2021 AP Census'!D:D,'January 2021 AP Census'!A:A,A70)+SUMIFS('January 2021 AP Census'!E:E,'January 2021 AP Census'!A:A,A70)</f>
        <v>1993.4000019999999</v>
      </c>
      <c r="E70" s="31">
        <f>IF(C70=FALSE,0,SUMIFS('ESFA Summer Collection'!L:L,'ESFA Summer Collection'!A:A,A70)+SUMIFS('May 2021 School Census'!M:M,'May 2021 School Census'!A:A,A70))</f>
        <v>2420.7666666666664</v>
      </c>
      <c r="F70" s="31">
        <f>IF(C70=FALSE,0,SUMIFS('ESFA Autumn Collection'!L:L,'ESFA Autumn Collection'!A:A,A70)+SUMIFS('October 2021 School Census'!M:M,'October 2021 School Census'!A:A,A70))</f>
        <v>1585.4</v>
      </c>
      <c r="G70" s="44">
        <f t="shared" si="1"/>
        <v>2035.47</v>
      </c>
    </row>
    <row r="71" spans="1:7" x14ac:dyDescent="0.25">
      <c r="A71" s="4">
        <v>394</v>
      </c>
      <c r="B71" s="4" t="s">
        <v>73</v>
      </c>
      <c r="C71" s="31" t="b">
        <v>1</v>
      </c>
      <c r="D71" s="31">
        <f>SUMIFS('January 2021 School Census'!X:X,'January 2021 School Census'!A:A,A71)+SUMIFS('January 21 Early Years Census'!G:G,'January 21 Early Years Census'!A:A,A71)+SUMIFS('January 2021 AP Census'!D:D,'January 2021 AP Census'!A:A,A71)+SUMIFS('January 2021 AP Census'!E:E,'January 2021 AP Census'!A:A,A71)</f>
        <v>3808.1</v>
      </c>
      <c r="E71" s="31">
        <f>IF(C71=FALSE,0,SUMIFS('ESFA Summer Collection'!L:L,'ESFA Summer Collection'!A:A,A71)+SUMIFS('May 2021 School Census'!M:M,'May 2021 School Census'!A:A,A71))</f>
        <v>4454.9666666666672</v>
      </c>
      <c r="F71" s="31">
        <f>IF(C71=FALSE,0,SUMIFS('ESFA Autumn Collection'!L:L,'ESFA Autumn Collection'!A:A,A71)+SUMIFS('October 2021 School Census'!M:M,'October 2021 School Census'!A:A,A71))</f>
        <v>2840.990666666667</v>
      </c>
      <c r="G71" s="44">
        <f t="shared" si="1"/>
        <v>3755.26</v>
      </c>
    </row>
    <row r="72" spans="1:7" x14ac:dyDescent="0.25">
      <c r="A72" s="4">
        <v>800</v>
      </c>
      <c r="B72" s="4" t="s">
        <v>74</v>
      </c>
      <c r="C72" s="31" t="b">
        <v>1</v>
      </c>
      <c r="D72" s="31">
        <f>SUMIFS('January 2021 School Census'!X:X,'January 2021 School Census'!A:A,A72)+SUMIFS('January 21 Early Years Census'!G:G,'January 21 Early Years Census'!A:A,A72)+SUMIFS('January 2021 AP Census'!D:D,'January 2021 AP Census'!A:A,A72)+SUMIFS('January 2021 AP Census'!E:E,'January 2021 AP Census'!A:A,A72)</f>
        <v>2385.207891</v>
      </c>
      <c r="E72" s="31">
        <f>IF(C72=FALSE,0,SUMIFS('ESFA Summer Collection'!L:L,'ESFA Summer Collection'!A:A,A72)+SUMIFS('May 2021 School Census'!M:M,'May 2021 School Census'!A:A,A72))</f>
        <v>2859.2333330000001</v>
      </c>
      <c r="F72" s="31">
        <f>IF(C72=FALSE,0,SUMIFS('ESFA Autumn Collection'!L:L,'ESFA Autumn Collection'!A:A,A72)+SUMIFS('October 2021 School Census'!M:M,'October 2021 School Census'!A:A,A72))</f>
        <v>1941.6999993333334</v>
      </c>
      <c r="G72" s="44">
        <f t="shared" si="1"/>
        <v>2434.88</v>
      </c>
    </row>
    <row r="73" spans="1:7" x14ac:dyDescent="0.25">
      <c r="A73" s="4">
        <v>801</v>
      </c>
      <c r="B73" s="4" t="s">
        <v>75</v>
      </c>
      <c r="C73" s="31" t="b">
        <v>1</v>
      </c>
      <c r="D73" s="31">
        <f>SUMIFS('January 2021 School Census'!X:X,'January 2021 School Census'!A:A,A73)+SUMIFS('January 21 Early Years Census'!G:G,'January 21 Early Years Census'!A:A,A73)+SUMIFS('January 2021 AP Census'!D:D,'January 2021 AP Census'!A:A,A73)+SUMIFS('January 2021 AP Census'!E:E,'January 2021 AP Census'!A:A,A73)</f>
        <v>6435.4333270000006</v>
      </c>
      <c r="E73" s="31">
        <f>IF(C73=FALSE,0,SUMIFS('ESFA Summer Collection'!L:L,'ESFA Summer Collection'!A:A,A73)+SUMIFS('May 2021 School Census'!M:M,'May 2021 School Census'!A:A,A73))</f>
        <v>7903.6333309999991</v>
      </c>
      <c r="F73" s="31">
        <f>IF(C73=FALSE,0,SUMIFS('ESFA Autumn Collection'!L:L,'ESFA Autumn Collection'!A:A,A73)+SUMIFS('October 2021 School Census'!M:M,'October 2021 School Census'!A:A,A73))</f>
        <v>5056.4000003333331</v>
      </c>
      <c r="G73" s="44">
        <f t="shared" si="1"/>
        <v>6587.51</v>
      </c>
    </row>
    <row r="74" spans="1:7" x14ac:dyDescent="0.25">
      <c r="A74" s="4">
        <v>802</v>
      </c>
      <c r="B74" s="4" t="s">
        <v>76</v>
      </c>
      <c r="C74" s="31" t="b">
        <v>1</v>
      </c>
      <c r="D74" s="31">
        <f>SUMIFS('January 2021 School Census'!X:X,'January 2021 School Census'!A:A,A74)+SUMIFS('January 21 Early Years Census'!G:G,'January 21 Early Years Census'!A:A,A74)+SUMIFS('January 2021 AP Census'!D:D,'January 2021 AP Census'!A:A,A74)+SUMIFS('January 2021 AP Census'!E:E,'January 2021 AP Census'!A:A,A74)</f>
        <v>2692.8676259999997</v>
      </c>
      <c r="E74" s="31">
        <f>IF(C74=FALSE,0,SUMIFS('ESFA Summer Collection'!L:L,'ESFA Summer Collection'!A:A,A74)+SUMIFS('May 2021 School Census'!M:M,'May 2021 School Census'!A:A,A74))</f>
        <v>3157.6333336666667</v>
      </c>
      <c r="F74" s="31">
        <f>IF(C74=FALSE,0,SUMIFS('ESFA Autumn Collection'!L:L,'ESFA Autumn Collection'!A:A,A74)+SUMIFS('October 2021 School Census'!M:M,'October 2021 School Census'!A:A,A74))</f>
        <v>2083.2333316666668</v>
      </c>
      <c r="G74" s="44">
        <f t="shared" si="1"/>
        <v>2683.31</v>
      </c>
    </row>
    <row r="75" spans="1:7" x14ac:dyDescent="0.25">
      <c r="A75" s="4">
        <v>803</v>
      </c>
      <c r="B75" s="4" t="s">
        <v>77</v>
      </c>
      <c r="C75" s="31" t="b">
        <v>0</v>
      </c>
      <c r="D75" s="31">
        <f>SUMIFS('January 2021 School Census'!X:X,'January 2021 School Census'!A:A,A75)+SUMIFS('January 21 Early Years Census'!G:G,'January 21 Early Years Census'!A:A,A75)+SUMIFS('January 2021 AP Census'!D:D,'January 2021 AP Census'!A:A,A75)+SUMIFS('January 2021 AP Census'!E:E,'January 2021 AP Census'!A:A,A75)</f>
        <v>4174.1953380000004</v>
      </c>
      <c r="E75" s="31">
        <f>IF(C75=FALSE,0,SUMIFS('ESFA Summer Collection'!L:L,'ESFA Summer Collection'!A:A,A75)+SUMIFS('May 2021 School Census'!M:M,'May 2021 School Census'!A:A,A75))</f>
        <v>0</v>
      </c>
      <c r="F75" s="31">
        <f>IF(C75=FALSE,0,SUMIFS('ESFA Autumn Collection'!L:L,'ESFA Autumn Collection'!A:A,A75)+SUMIFS('October 2021 School Census'!M:M,'October 2021 School Census'!A:A,A75))</f>
        <v>0</v>
      </c>
      <c r="G75" s="44">
        <f t="shared" si="1"/>
        <v>4174.2</v>
      </c>
    </row>
    <row r="76" spans="1:7" x14ac:dyDescent="0.25">
      <c r="A76" s="4">
        <v>805</v>
      </c>
      <c r="B76" s="4" t="s">
        <v>78</v>
      </c>
      <c r="C76" s="31" t="b">
        <v>1</v>
      </c>
      <c r="D76" s="31">
        <f>SUMIFS('January 2021 School Census'!X:X,'January 2021 School Census'!A:A,A76)+SUMIFS('January 21 Early Years Census'!G:G,'January 21 Early Years Census'!A:A,A76)+SUMIFS('January 2021 AP Census'!D:D,'January 2021 AP Census'!A:A,A76)+SUMIFS('January 2021 AP Census'!E:E,'January 2021 AP Census'!A:A,A76)</f>
        <v>1328.905254</v>
      </c>
      <c r="E76" s="31">
        <f>IF(C76=FALSE,0,SUMIFS('ESFA Summer Collection'!L:L,'ESFA Summer Collection'!A:A,A76)+SUMIFS('May 2021 School Census'!M:M,'May 2021 School Census'!A:A,A76))</f>
        <v>1543.6</v>
      </c>
      <c r="F76" s="31">
        <f>IF(C76=FALSE,0,SUMIFS('ESFA Autumn Collection'!L:L,'ESFA Autumn Collection'!A:A,A76)+SUMIFS('October 2021 School Census'!M:M,'October 2021 School Census'!A:A,A76))</f>
        <v>1004</v>
      </c>
      <c r="G76" s="44">
        <f t="shared" si="1"/>
        <v>1310.06</v>
      </c>
    </row>
    <row r="77" spans="1:7" x14ac:dyDescent="0.25">
      <c r="A77" s="4">
        <v>806</v>
      </c>
      <c r="B77" s="4" t="s">
        <v>79</v>
      </c>
      <c r="C77" s="31" t="b">
        <v>1</v>
      </c>
      <c r="D77" s="31">
        <f>SUMIFS('January 2021 School Census'!X:X,'January 2021 School Census'!A:A,A77)+SUMIFS('January 21 Early Years Census'!G:G,'January 21 Early Years Census'!A:A,A77)+SUMIFS('January 2021 AP Census'!D:D,'January 2021 AP Census'!A:A,A77)+SUMIFS('January 2021 AP Census'!E:E,'January 2021 AP Census'!A:A,A77)</f>
        <v>2514.4666670000001</v>
      </c>
      <c r="E77" s="31">
        <f>IF(C77=FALSE,0,SUMIFS('ESFA Summer Collection'!L:L,'ESFA Summer Collection'!A:A,A77)+SUMIFS('May 2021 School Census'!M:M,'May 2021 School Census'!A:A,A77))</f>
        <v>2876</v>
      </c>
      <c r="F77" s="31">
        <f>IF(C77=FALSE,0,SUMIFS('ESFA Autumn Collection'!L:L,'ESFA Autumn Collection'!A:A,A77)+SUMIFS('October 2021 School Census'!M:M,'October 2021 School Census'!A:A,A77))</f>
        <v>1914</v>
      </c>
      <c r="G77" s="44">
        <f t="shared" si="1"/>
        <v>2464.9499999999998</v>
      </c>
    </row>
    <row r="78" spans="1:7" x14ac:dyDescent="0.25">
      <c r="A78" s="4">
        <v>807</v>
      </c>
      <c r="B78" s="4" t="s">
        <v>80</v>
      </c>
      <c r="C78" s="31" t="b">
        <v>1</v>
      </c>
      <c r="D78" s="31">
        <f>SUMIFS('January 2021 School Census'!X:X,'January 2021 School Census'!A:A,A78)+SUMIFS('January 21 Early Years Census'!G:G,'January 21 Early Years Census'!A:A,A78)+SUMIFS('January 2021 AP Census'!D:D,'January 2021 AP Census'!A:A,A78)+SUMIFS('January 2021 AP Census'!E:E,'January 2021 AP Census'!A:A,A78)</f>
        <v>1921</v>
      </c>
      <c r="E78" s="31">
        <f>IF(C78=FALSE,0,SUMIFS('ESFA Summer Collection'!L:L,'ESFA Summer Collection'!A:A,A78)+SUMIFS('May 2021 School Census'!M:M,'May 2021 School Census'!A:A,A78))</f>
        <v>2312</v>
      </c>
      <c r="F78" s="31">
        <f>IF(C78=FALSE,0,SUMIFS('ESFA Autumn Collection'!L:L,'ESFA Autumn Collection'!A:A,A78)+SUMIFS('October 2021 School Census'!M:M,'October 2021 School Census'!A:A,A78))</f>
        <v>1358</v>
      </c>
      <c r="G78" s="44">
        <f t="shared" si="1"/>
        <v>1896.25</v>
      </c>
    </row>
    <row r="79" spans="1:7" x14ac:dyDescent="0.25">
      <c r="A79" s="4">
        <v>808</v>
      </c>
      <c r="B79" s="4" t="s">
        <v>81</v>
      </c>
      <c r="C79" s="31" t="b">
        <v>1</v>
      </c>
      <c r="D79" s="31">
        <f>SUMIFS('January 2021 School Census'!X:X,'January 2021 School Census'!A:A,A79)+SUMIFS('January 21 Early Years Census'!G:G,'January 21 Early Years Census'!A:A,A79)+SUMIFS('January 2021 AP Census'!D:D,'January 2021 AP Census'!A:A,A79)+SUMIFS('January 2021 AP Census'!E:E,'January 2021 AP Census'!A:A,A79)</f>
        <v>3035.3666670000002</v>
      </c>
      <c r="E79" s="31">
        <f>IF(C79=FALSE,0,SUMIFS('ESFA Summer Collection'!L:L,'ESFA Summer Collection'!A:A,A79)+SUMIFS('May 2021 School Census'!M:M,'May 2021 School Census'!A:A,A79))</f>
        <v>3534.4333329999999</v>
      </c>
      <c r="F79" s="31">
        <f>IF(C79=FALSE,0,SUMIFS('ESFA Autumn Collection'!L:L,'ESFA Autumn Collection'!A:A,A79)+SUMIFS('October 2021 School Census'!M:M,'October 2021 School Census'!A:A,A79))</f>
        <v>2285.3333333333335</v>
      </c>
      <c r="G79" s="44">
        <f t="shared" si="1"/>
        <v>2993.3</v>
      </c>
    </row>
    <row r="80" spans="1:7" x14ac:dyDescent="0.25">
      <c r="A80" s="4">
        <v>810</v>
      </c>
      <c r="B80" s="4" t="s">
        <v>82</v>
      </c>
      <c r="C80" s="31" t="b">
        <v>1</v>
      </c>
      <c r="D80" s="31">
        <f>SUMIFS('January 2021 School Census'!X:X,'January 2021 School Census'!A:A,A80)+SUMIFS('January 21 Early Years Census'!G:G,'January 21 Early Years Census'!A:A,A80)+SUMIFS('January 2021 AP Census'!D:D,'January 2021 AP Census'!A:A,A80)+SUMIFS('January 2021 AP Census'!E:E,'January 2021 AP Census'!A:A,A80)</f>
        <v>3891.1543830000001</v>
      </c>
      <c r="E80" s="31">
        <f>IF(C80=FALSE,0,SUMIFS('ESFA Summer Collection'!L:L,'ESFA Summer Collection'!A:A,A80)+SUMIFS('May 2021 School Census'!M:M,'May 2021 School Census'!A:A,A80))</f>
        <v>4660.7753329999996</v>
      </c>
      <c r="F80" s="31">
        <f>IF(C80=FALSE,0,SUMIFS('ESFA Autumn Collection'!L:L,'ESFA Autumn Collection'!A:A,A80)+SUMIFS('October 2021 School Census'!M:M,'October 2021 School Census'!A:A,A80))</f>
        <v>2978.0999996666669</v>
      </c>
      <c r="G80" s="44">
        <f t="shared" si="1"/>
        <v>3907.48</v>
      </c>
    </row>
    <row r="81" spans="1:7" x14ac:dyDescent="0.25">
      <c r="A81" s="4">
        <v>811</v>
      </c>
      <c r="B81" s="4" t="s">
        <v>83</v>
      </c>
      <c r="C81" s="31" t="b">
        <v>0</v>
      </c>
      <c r="D81" s="31">
        <f>SUMIFS('January 2021 School Census'!X:X,'January 2021 School Census'!A:A,A81)+SUMIFS('January 21 Early Years Census'!G:G,'January 21 Early Years Census'!A:A,A81)+SUMIFS('January 2021 AP Census'!D:D,'January 2021 AP Census'!A:A,A81)+SUMIFS('January 2021 AP Census'!E:E,'January 2021 AP Census'!A:A,A81)</f>
        <v>4001.5833419999999</v>
      </c>
      <c r="E81" s="31">
        <f>IF(C81=FALSE,0,SUMIFS('ESFA Summer Collection'!L:L,'ESFA Summer Collection'!A:A,A81)+SUMIFS('May 2021 School Census'!M:M,'May 2021 School Census'!A:A,A81))</f>
        <v>0</v>
      </c>
      <c r="F81" s="31">
        <f>IF(C81=FALSE,0,SUMIFS('ESFA Autumn Collection'!L:L,'ESFA Autumn Collection'!A:A,A81)+SUMIFS('October 2021 School Census'!M:M,'October 2021 School Census'!A:A,A81))</f>
        <v>0</v>
      </c>
      <c r="G81" s="44">
        <f t="shared" si="1"/>
        <v>4001.58</v>
      </c>
    </row>
    <row r="82" spans="1:7" x14ac:dyDescent="0.25">
      <c r="A82" s="4">
        <v>812</v>
      </c>
      <c r="B82" s="4" t="s">
        <v>84</v>
      </c>
      <c r="C82" s="31" t="b">
        <v>1</v>
      </c>
      <c r="D82" s="31">
        <f>SUMIFS('January 2021 School Census'!X:X,'January 2021 School Census'!A:A,A82)+SUMIFS('January 21 Early Years Census'!G:G,'January 21 Early Years Census'!A:A,A82)+SUMIFS('January 2021 AP Census'!D:D,'January 2021 AP Census'!A:A,A82)+SUMIFS('January 2021 AP Census'!E:E,'January 2021 AP Census'!A:A,A82)</f>
        <v>2279.3519969999998</v>
      </c>
      <c r="E82" s="31">
        <f>IF(C82=FALSE,0,SUMIFS('ESFA Summer Collection'!L:L,'ESFA Summer Collection'!A:A,A82)+SUMIFS('May 2021 School Census'!M:M,'May 2021 School Census'!A:A,A82))</f>
        <v>2732.7506666666668</v>
      </c>
      <c r="F82" s="31">
        <f>IF(C82=FALSE,0,SUMIFS('ESFA Autumn Collection'!L:L,'ESFA Autumn Collection'!A:A,A82)+SUMIFS('October 2021 School Census'!M:M,'October 2021 School Census'!A:A,A82))</f>
        <v>1751.0673343333333</v>
      </c>
      <c r="G82" s="44">
        <f t="shared" si="1"/>
        <v>2292.17</v>
      </c>
    </row>
    <row r="83" spans="1:7" x14ac:dyDescent="0.25">
      <c r="A83" s="4">
        <v>813</v>
      </c>
      <c r="B83" s="4" t="s">
        <v>85</v>
      </c>
      <c r="C83" s="31" t="b">
        <v>1</v>
      </c>
      <c r="D83" s="31">
        <f>SUMIFS('January 2021 School Census'!X:X,'January 2021 School Census'!A:A,A83)+SUMIFS('January 21 Early Years Census'!G:G,'January 21 Early Years Census'!A:A,A83)+SUMIFS('January 2021 AP Census'!D:D,'January 2021 AP Census'!A:A,A83)+SUMIFS('January 2021 AP Census'!E:E,'January 2021 AP Census'!A:A,A83)</f>
        <v>2100.3993439999999</v>
      </c>
      <c r="E83" s="31">
        <f>IF(C83=FALSE,0,SUMIFS('ESFA Summer Collection'!L:L,'ESFA Summer Collection'!A:A,A83)+SUMIFS('May 2021 School Census'!M:M,'May 2021 School Census'!A:A,A83))</f>
        <v>2486.5666679999999</v>
      </c>
      <c r="F83" s="31">
        <f>IF(C83=FALSE,0,SUMIFS('ESFA Autumn Collection'!L:L,'ESFA Autumn Collection'!A:A,A83)+SUMIFS('October 2021 School Census'!M:M,'October 2021 School Census'!A:A,A83))</f>
        <v>1613.2000006666667</v>
      </c>
      <c r="G83" s="44">
        <f t="shared" si="1"/>
        <v>2098.9</v>
      </c>
    </row>
    <row r="84" spans="1:7" x14ac:dyDescent="0.25">
      <c r="A84" s="4">
        <v>815</v>
      </c>
      <c r="B84" s="4" t="s">
        <v>86</v>
      </c>
      <c r="C84" s="31" t="b">
        <v>1</v>
      </c>
      <c r="D84" s="31">
        <f>SUMIFS('January 2021 School Census'!X:X,'January 2021 School Census'!A:A,A84)+SUMIFS('January 21 Early Years Census'!G:G,'January 21 Early Years Census'!A:A,A84)+SUMIFS('January 2021 AP Census'!D:D,'January 2021 AP Census'!A:A,A84)+SUMIFS('January 2021 AP Census'!E:E,'January 2021 AP Census'!A:A,A84)</f>
        <v>7324.355337</v>
      </c>
      <c r="E84" s="31">
        <f>IF(C84=FALSE,0,SUMIFS('ESFA Summer Collection'!L:L,'ESFA Summer Collection'!A:A,A84)+SUMIFS('May 2021 School Census'!M:M,'May 2021 School Census'!A:A,A84))</f>
        <v>8833.9520049999992</v>
      </c>
      <c r="F84" s="31">
        <f>IF(C84=FALSE,0,SUMIFS('ESFA Autumn Collection'!L:L,'ESFA Autumn Collection'!A:A,A84)+SUMIFS('October 2021 School Census'!M:M,'October 2021 School Census'!A:A,A84))</f>
        <v>5815.1333313333325</v>
      </c>
      <c r="G84" s="44">
        <f t="shared" si="1"/>
        <v>7450.28</v>
      </c>
    </row>
    <row r="85" spans="1:7" x14ac:dyDescent="0.25">
      <c r="A85" s="4">
        <v>816</v>
      </c>
      <c r="B85" s="4" t="s">
        <v>87</v>
      </c>
      <c r="C85" s="31" t="b">
        <v>1</v>
      </c>
      <c r="D85" s="31">
        <f>SUMIFS('January 2021 School Census'!X:X,'January 2021 School Census'!A:A,A85)+SUMIFS('January 21 Early Years Census'!G:G,'January 21 Early Years Census'!A:A,A85)+SUMIFS('January 2021 AP Census'!D:D,'January 2021 AP Census'!A:A,A85)+SUMIFS('January 2021 AP Census'!E:E,'January 2021 AP Census'!A:A,A85)</f>
        <v>2358.100003</v>
      </c>
      <c r="E85" s="31">
        <f>IF(C85=FALSE,0,SUMIFS('ESFA Summer Collection'!L:L,'ESFA Summer Collection'!A:A,A85)+SUMIFS('May 2021 School Census'!M:M,'May 2021 School Census'!A:A,A85))</f>
        <v>2748.0259966666667</v>
      </c>
      <c r="F85" s="31">
        <f>IF(C85=FALSE,0,SUMIFS('ESFA Autumn Collection'!L:L,'ESFA Autumn Collection'!A:A,A85)+SUMIFS('October 2021 School Census'!M:M,'October 2021 School Census'!A:A,A85))</f>
        <v>1778.9353353333331</v>
      </c>
      <c r="G85" s="44">
        <f t="shared" si="1"/>
        <v>2327.5100000000002</v>
      </c>
    </row>
    <row r="86" spans="1:7" x14ac:dyDescent="0.25">
      <c r="A86" s="4">
        <v>821</v>
      </c>
      <c r="B86" s="4" t="s">
        <v>88</v>
      </c>
      <c r="C86" s="31" t="b">
        <v>1</v>
      </c>
      <c r="D86" s="31">
        <f>SUMIFS('January 2021 School Census'!X:X,'January 2021 School Census'!A:A,A86)+SUMIFS('January 21 Early Years Census'!G:G,'January 21 Early Years Census'!A:A,A86)+SUMIFS('January 2021 AP Census'!D:D,'January 2021 AP Census'!A:A,A86)+SUMIFS('January 2021 AP Census'!E:E,'January 2021 AP Census'!A:A,A86)</f>
        <v>3927.884669</v>
      </c>
      <c r="E86" s="31">
        <f>IF(C86=FALSE,0,SUMIFS('ESFA Summer Collection'!L:L,'ESFA Summer Collection'!A:A,A86)+SUMIFS('May 2021 School Census'!M:M,'May 2021 School Census'!A:A,A86))</f>
        <v>4602.9000003333331</v>
      </c>
      <c r="F86" s="31">
        <f>IF(C86=FALSE,0,SUMIFS('ESFA Autumn Collection'!L:L,'ESFA Autumn Collection'!A:A,A86)+SUMIFS('October 2021 School Census'!M:M,'October 2021 School Census'!A:A,A86))</f>
        <v>2939.6000006666663</v>
      </c>
      <c r="G86" s="44">
        <f t="shared" si="1"/>
        <v>3879.71</v>
      </c>
    </row>
    <row r="87" spans="1:7" x14ac:dyDescent="0.25">
      <c r="A87" s="4">
        <v>822</v>
      </c>
      <c r="B87" s="4" t="s">
        <v>89</v>
      </c>
      <c r="C87" s="31" t="b">
        <v>1</v>
      </c>
      <c r="D87" s="31">
        <f>SUMIFS('January 2021 School Census'!X:X,'January 2021 School Census'!A:A,A87)+SUMIFS('January 21 Early Years Census'!G:G,'January 21 Early Years Census'!A:A,A87)+SUMIFS('January 2021 AP Census'!D:D,'January 2021 AP Census'!A:A,A87)+SUMIFS('January 2021 AP Census'!E:E,'January 2021 AP Census'!A:A,A87)</f>
        <v>2674.5166599999998</v>
      </c>
      <c r="E87" s="31">
        <f>IF(C87=FALSE,0,SUMIFS('ESFA Summer Collection'!L:L,'ESFA Summer Collection'!A:A,A87)+SUMIFS('May 2021 School Census'!M:M,'May 2021 School Census'!A:A,A87))</f>
        <v>3258.9953306666666</v>
      </c>
      <c r="F87" s="31">
        <f>IF(C87=FALSE,0,SUMIFS('ESFA Autumn Collection'!L:L,'ESFA Autumn Collection'!A:A,A87)+SUMIFS('October 2021 School Census'!M:M,'October 2021 School Census'!A:A,A87))</f>
        <v>2214.3533356666667</v>
      </c>
      <c r="G87" s="44">
        <f t="shared" si="1"/>
        <v>2764.66</v>
      </c>
    </row>
    <row r="88" spans="1:7" x14ac:dyDescent="0.25">
      <c r="A88" s="4">
        <v>823</v>
      </c>
      <c r="B88" s="4" t="s">
        <v>90</v>
      </c>
      <c r="C88" s="31" t="b">
        <v>1</v>
      </c>
      <c r="D88" s="31">
        <f>SUMIFS('January 2021 School Census'!X:X,'January 2021 School Census'!A:A,A88)+SUMIFS('January 21 Early Years Census'!G:G,'January 21 Early Years Census'!A:A,A88)+SUMIFS('January 2021 AP Census'!D:D,'January 2021 AP Census'!A:A,A88)+SUMIFS('January 2021 AP Census'!E:E,'January 2021 AP Census'!A:A,A88)</f>
        <v>4153.9230019999995</v>
      </c>
      <c r="E88" s="31">
        <f>IF(C88=FALSE,0,SUMIFS('ESFA Summer Collection'!L:L,'ESFA Summer Collection'!A:A,A88)+SUMIFS('May 2021 School Census'!M:M,'May 2021 School Census'!A:A,A88))</f>
        <v>5078.0273313333337</v>
      </c>
      <c r="F88" s="31">
        <f>IF(C88=FALSE,0,SUMIFS('ESFA Autumn Collection'!L:L,'ESFA Autumn Collection'!A:A,A88)+SUMIFS('October 2021 School Census'!M:M,'October 2021 School Census'!A:A,A88))</f>
        <v>3415.3886693333334</v>
      </c>
      <c r="G88" s="44">
        <f t="shared" si="1"/>
        <v>4292.79</v>
      </c>
    </row>
    <row r="89" spans="1:7" x14ac:dyDescent="0.25">
      <c r="A89" s="4">
        <v>825</v>
      </c>
      <c r="B89" s="4" t="s">
        <v>91</v>
      </c>
      <c r="C89" s="31" t="b">
        <v>1</v>
      </c>
      <c r="D89" s="31">
        <f>SUMIFS('January 2021 School Census'!X:X,'January 2021 School Census'!A:A,A89)+SUMIFS('January 21 Early Years Census'!G:G,'January 21 Early Years Census'!A:A,A89)+SUMIFS('January 2021 AP Census'!D:D,'January 2021 AP Census'!A:A,A89)+SUMIFS('January 2021 AP Census'!E:E,'January 2021 AP Census'!A:A,A89)</f>
        <v>7699.9377589999995</v>
      </c>
      <c r="E89" s="31">
        <f>IF(C89=FALSE,0,SUMIFS('ESFA Summer Collection'!L:L,'ESFA Summer Collection'!A:A,A89)+SUMIFS('May 2021 School Census'!M:M,'May 2021 School Census'!A:A,A89))</f>
        <v>9196.8333343333325</v>
      </c>
      <c r="F89" s="31">
        <f>IF(C89=FALSE,0,SUMIFS('ESFA Autumn Collection'!L:L,'ESFA Autumn Collection'!A:A,A89)+SUMIFS('October 2021 School Census'!M:M,'October 2021 School Census'!A:A,A89))</f>
        <v>6019.7666663333339</v>
      </c>
      <c r="G89" s="44">
        <f t="shared" si="1"/>
        <v>7763.59</v>
      </c>
    </row>
    <row r="90" spans="1:7" x14ac:dyDescent="0.25">
      <c r="A90" s="4">
        <v>826</v>
      </c>
      <c r="B90" s="4" t="s">
        <v>92</v>
      </c>
      <c r="C90" s="31" t="b">
        <v>1</v>
      </c>
      <c r="D90" s="31">
        <f>SUMIFS('January 2021 School Census'!X:X,'January 2021 School Census'!A:A,A90)+SUMIFS('January 21 Early Years Census'!G:G,'January 21 Early Years Census'!A:A,A90)+SUMIFS('January 2021 AP Census'!D:D,'January 2021 AP Census'!A:A,A90)+SUMIFS('January 2021 AP Census'!E:E,'January 2021 AP Census'!A:A,A90)</f>
        <v>4081.393309</v>
      </c>
      <c r="E90" s="31">
        <f>IF(C90=FALSE,0,SUMIFS('ESFA Summer Collection'!L:L,'ESFA Summer Collection'!A:A,A90)+SUMIFS('May 2021 School Census'!M:M,'May 2021 School Census'!A:A,A90))</f>
        <v>5470.1999993333338</v>
      </c>
      <c r="F90" s="31">
        <f>IF(C90=FALSE,0,SUMIFS('ESFA Autumn Collection'!L:L,'ESFA Autumn Collection'!A:A,A90)+SUMIFS('October 2021 School Census'!M:M,'October 2021 School Census'!A:A,A90))</f>
        <v>3627.333333333333</v>
      </c>
      <c r="G90" s="44">
        <f t="shared" si="1"/>
        <v>4508.71</v>
      </c>
    </row>
    <row r="91" spans="1:7" x14ac:dyDescent="0.25">
      <c r="A91" s="4">
        <v>830</v>
      </c>
      <c r="B91" s="4" t="s">
        <v>93</v>
      </c>
      <c r="C91" s="31" t="b">
        <v>1</v>
      </c>
      <c r="D91" s="31">
        <f>SUMIFS('January 2021 School Census'!X:X,'January 2021 School Census'!A:A,A91)+SUMIFS('January 21 Early Years Census'!G:G,'January 21 Early Years Census'!A:A,A91)+SUMIFS('January 2021 AP Census'!D:D,'January 2021 AP Census'!A:A,A91)+SUMIFS('January 2021 AP Census'!E:E,'January 2021 AP Census'!A:A,A91)</f>
        <v>9465.5338740000007</v>
      </c>
      <c r="E91" s="31">
        <f>IF(C91=FALSE,0,SUMIFS('ESFA Summer Collection'!L:L,'ESFA Summer Collection'!A:A,A91)+SUMIFS('May 2021 School Census'!M:M,'May 2021 School Census'!A:A,A91))</f>
        <v>11415.799994666668</v>
      </c>
      <c r="F91" s="31">
        <f>IF(C91=FALSE,0,SUMIFS('ESFA Autumn Collection'!L:L,'ESFA Autumn Collection'!A:A,A91)+SUMIFS('October 2021 School Census'!M:M,'October 2021 School Census'!A:A,A91))</f>
        <v>7302.8553273333337</v>
      </c>
      <c r="G91" s="44">
        <f t="shared" si="1"/>
        <v>9557.25</v>
      </c>
    </row>
    <row r="92" spans="1:7" x14ac:dyDescent="0.25">
      <c r="A92" s="4">
        <v>831</v>
      </c>
      <c r="B92" s="4" t="s">
        <v>94</v>
      </c>
      <c r="C92" s="31" t="b">
        <v>1</v>
      </c>
      <c r="D92" s="31">
        <f>SUMIFS('January 2021 School Census'!X:X,'January 2021 School Census'!A:A,A92)+SUMIFS('January 21 Early Years Census'!G:G,'January 21 Early Years Census'!A:A,A92)+SUMIFS('January 2021 AP Census'!D:D,'January 2021 AP Census'!A:A,A92)+SUMIFS('January 2021 AP Census'!E:E,'January 2021 AP Census'!A:A,A92)</f>
        <v>3839.3535810000003</v>
      </c>
      <c r="E92" s="31">
        <f>IF(C92=FALSE,0,SUMIFS('ESFA Summer Collection'!L:L,'ESFA Summer Collection'!A:A,A92)+SUMIFS('May 2021 School Census'!M:M,'May 2021 School Census'!A:A,A92))</f>
        <v>4452.7333209999997</v>
      </c>
      <c r="F92" s="31">
        <f>IF(C92=FALSE,0,SUMIFS('ESFA Autumn Collection'!L:L,'ESFA Autumn Collection'!A:A,A92)+SUMIFS('October 2021 School Census'!M:M,'October 2021 School Census'!A:A,A92))</f>
        <v>2976.7999996666667</v>
      </c>
      <c r="G92" s="44">
        <f t="shared" si="1"/>
        <v>3807.41</v>
      </c>
    </row>
    <row r="93" spans="1:7" x14ac:dyDescent="0.25">
      <c r="A93" s="4">
        <v>838</v>
      </c>
      <c r="B93" s="4" t="s">
        <v>95</v>
      </c>
      <c r="C93" s="31" t="b">
        <v>1</v>
      </c>
      <c r="D93" s="31">
        <f>SUMIFS('January 2021 School Census'!X:X,'January 2021 School Census'!A:A,A93)+SUMIFS('January 21 Early Years Census'!G:G,'January 21 Early Years Census'!A:A,A93)+SUMIFS('January 2021 AP Census'!D:D,'January 2021 AP Census'!A:A,A93)+SUMIFS('January 2021 AP Census'!E:E,'January 2021 AP Census'!A:A,A93)</f>
        <v>4096.3270309999998</v>
      </c>
      <c r="E93" s="31">
        <f>IF(C93=FALSE,0,SUMIFS('ESFA Summer Collection'!L:L,'ESFA Summer Collection'!A:A,A93)+SUMIFS('May 2021 School Census'!M:M,'May 2021 School Census'!A:A,A93))</f>
        <v>4734.0173349999995</v>
      </c>
      <c r="F93" s="31">
        <f>IF(C93=FALSE,0,SUMIFS('ESFA Autumn Collection'!L:L,'ESFA Autumn Collection'!A:A,A93)+SUMIFS('October 2021 School Census'!M:M,'October 2021 School Census'!A:A,A93))</f>
        <v>3076.7333330000001</v>
      </c>
      <c r="G93" s="44">
        <f t="shared" si="1"/>
        <v>4022.17</v>
      </c>
    </row>
    <row r="94" spans="1:7" x14ac:dyDescent="0.25">
      <c r="A94" s="4">
        <v>839</v>
      </c>
      <c r="B94" s="4" t="s">
        <v>96</v>
      </c>
      <c r="C94" s="31" t="b">
        <v>1</v>
      </c>
      <c r="D94" s="31">
        <f>SUMIFS('January 2021 School Census'!X:X,'January 2021 School Census'!A:A,A94)+SUMIFS('January 21 Early Years Census'!G:G,'January 21 Early Years Census'!A:A,A94)+SUMIFS('January 2021 AP Census'!D:D,'January 2021 AP Census'!A:A,A94)+SUMIFS('January 2021 AP Census'!E:E,'January 2021 AP Census'!A:A,A94)</f>
        <v>4756.7745940000004</v>
      </c>
      <c r="E94" s="31">
        <f>IF(C94=FALSE,0,SUMIFS('ESFA Summer Collection'!L:L,'ESFA Summer Collection'!A:A,A94)+SUMIFS('May 2021 School Census'!M:M,'May 2021 School Census'!A:A,A94))</f>
        <v>5482.9469294912296</v>
      </c>
      <c r="F94" s="31">
        <f>IF(C94=FALSE,0,SUMIFS('ESFA Autumn Collection'!L:L,'ESFA Autumn Collection'!A:A,A94)+SUMIFS('October 2021 School Census'!M:M,'October 2021 School Census'!A:A,A94))</f>
        <v>3590.416666666667</v>
      </c>
      <c r="G94" s="44">
        <f t="shared" si="1"/>
        <v>4670.5600000000004</v>
      </c>
    </row>
    <row r="95" spans="1:7" x14ac:dyDescent="0.25">
      <c r="A95" s="4">
        <v>840</v>
      </c>
      <c r="B95" s="4" t="s">
        <v>97</v>
      </c>
      <c r="C95" s="31" t="b">
        <v>1</v>
      </c>
      <c r="D95" s="31">
        <f>SUMIFS('January 2021 School Census'!X:X,'January 2021 School Census'!A:A,A95)+SUMIFS('January 21 Early Years Census'!G:G,'January 21 Early Years Census'!A:A,A95)+SUMIFS('January 2021 AP Census'!D:D,'January 2021 AP Census'!A:A,A95)+SUMIFS('January 2021 AP Census'!E:E,'January 2021 AP Census'!A:A,A95)</f>
        <v>6251.8467130000008</v>
      </c>
      <c r="E95" s="31">
        <f>IF(C95=FALSE,0,SUMIFS('ESFA Summer Collection'!L:L,'ESFA Summer Collection'!A:A,A95)+SUMIFS('May 2021 School Census'!M:M,'May 2021 School Census'!A:A,A95))</f>
        <v>7813.4999946666667</v>
      </c>
      <c r="F95" s="31">
        <f>IF(C95=FALSE,0,SUMIFS('ESFA Autumn Collection'!L:L,'ESFA Autumn Collection'!A:A,A95)+SUMIFS('October 2021 School Census'!M:M,'October 2021 School Census'!A:A,A95))</f>
        <v>5034.6726649999991</v>
      </c>
      <c r="G95" s="44">
        <f t="shared" si="1"/>
        <v>6496.81</v>
      </c>
    </row>
    <row r="96" spans="1:7" x14ac:dyDescent="0.25">
      <c r="A96" s="4">
        <v>841</v>
      </c>
      <c r="B96" s="4" t="s">
        <v>98</v>
      </c>
      <c r="C96" s="31" t="b">
        <v>1</v>
      </c>
      <c r="D96" s="31">
        <f>SUMIFS('January 2021 School Census'!X:X,'January 2021 School Census'!A:A,A96)+SUMIFS('January 21 Early Years Census'!G:G,'January 21 Early Years Census'!A:A,A96)+SUMIFS('January 2021 AP Census'!D:D,'January 2021 AP Census'!A:A,A96)+SUMIFS('January 2021 AP Census'!E:E,'January 2021 AP Census'!A:A,A96)</f>
        <v>1410.84737</v>
      </c>
      <c r="E96" s="31">
        <f>IF(C96=FALSE,0,SUMIFS('ESFA Summer Collection'!L:L,'ESFA Summer Collection'!A:A,A96)+SUMIFS('May 2021 School Census'!M:M,'May 2021 School Census'!A:A,A96))</f>
        <v>1663.9533333333334</v>
      </c>
      <c r="F96" s="31">
        <f>IF(C96=FALSE,0,SUMIFS('ESFA Autumn Collection'!L:L,'ESFA Autumn Collection'!A:A,A96)+SUMIFS('October 2021 School Census'!M:M,'October 2021 School Census'!A:A,A96))</f>
        <v>1150.9333333333334</v>
      </c>
      <c r="G96" s="44">
        <f t="shared" si="1"/>
        <v>1429.67</v>
      </c>
    </row>
    <row r="97" spans="1:7" x14ac:dyDescent="0.25">
      <c r="A97" s="4">
        <v>845</v>
      </c>
      <c r="B97" s="4" t="s">
        <v>99</v>
      </c>
      <c r="C97" s="31" t="b">
        <v>1</v>
      </c>
      <c r="D97" s="31">
        <f>SUMIFS('January 2021 School Census'!X:X,'January 2021 School Census'!A:A,A97)+SUMIFS('January 21 Early Years Census'!G:G,'January 21 Early Years Census'!A:A,A97)+SUMIFS('January 2021 AP Census'!D:D,'January 2021 AP Census'!A:A,A97)+SUMIFS('January 2021 AP Census'!E:E,'January 2021 AP Census'!A:A,A97)</f>
        <v>5922.0300139999999</v>
      </c>
      <c r="E97" s="31">
        <f>IF(C97=FALSE,0,SUMIFS('ESFA Summer Collection'!L:L,'ESFA Summer Collection'!A:A,A97)+SUMIFS('May 2021 School Census'!M:M,'May 2021 School Census'!A:A,A97))</f>
        <v>7478.0666713333339</v>
      </c>
      <c r="F97" s="31">
        <f>IF(C97=FALSE,0,SUMIFS('ESFA Autumn Collection'!L:L,'ESFA Autumn Collection'!A:A,A97)+SUMIFS('October 2021 School Census'!M:M,'October 2021 School Census'!A:A,A97))</f>
        <v>5034.3500039999999</v>
      </c>
      <c r="G97" s="44">
        <f t="shared" si="1"/>
        <v>6274.49</v>
      </c>
    </row>
    <row r="98" spans="1:7" x14ac:dyDescent="0.25">
      <c r="A98" s="4">
        <v>846</v>
      </c>
      <c r="B98" s="4" t="s">
        <v>100</v>
      </c>
      <c r="C98" s="31" t="b">
        <v>1</v>
      </c>
      <c r="D98" s="31">
        <f>SUMIFS('January 2021 School Census'!X:X,'January 2021 School Census'!A:A,A98)+SUMIFS('January 21 Early Years Census'!G:G,'January 21 Early Years Census'!A:A,A98)+SUMIFS('January 2021 AP Census'!D:D,'January 2021 AP Census'!A:A,A98)+SUMIFS('January 2021 AP Census'!E:E,'January 2021 AP Census'!A:A,A98)</f>
        <v>3352.7625399999997</v>
      </c>
      <c r="E98" s="31">
        <f>IF(C98=FALSE,0,SUMIFS('ESFA Summer Collection'!L:L,'ESFA Summer Collection'!A:A,A98)+SUMIFS('May 2021 School Census'!M:M,'May 2021 School Census'!A:A,A98))</f>
        <v>4067.161333333333</v>
      </c>
      <c r="F98" s="31">
        <f>IF(C98=FALSE,0,SUMIFS('ESFA Autumn Collection'!L:L,'ESFA Autumn Collection'!A:A,A98)+SUMIFS('October 2021 School Census'!M:M,'October 2021 School Census'!A:A,A98))</f>
        <v>2627.4666666666667</v>
      </c>
      <c r="G98" s="44">
        <f t="shared" si="1"/>
        <v>3408.66</v>
      </c>
    </row>
    <row r="99" spans="1:7" x14ac:dyDescent="0.25">
      <c r="A99" s="4">
        <v>850</v>
      </c>
      <c r="B99" s="4" t="s">
        <v>101</v>
      </c>
      <c r="C99" s="31" t="b">
        <v>0</v>
      </c>
      <c r="D99" s="31">
        <f>SUMIFS('January 2021 School Census'!X:X,'January 2021 School Census'!A:A,A99)+SUMIFS('January 21 Early Years Census'!G:G,'January 21 Early Years Census'!A:A,A99)+SUMIFS('January 2021 AP Census'!D:D,'January 2021 AP Census'!A:A,A99)+SUMIFS('January 2021 AP Census'!E:E,'January 2021 AP Census'!A:A,A99)</f>
        <v>18565.180181</v>
      </c>
      <c r="E99" s="31">
        <f>IF(C99=FALSE,0,SUMIFS('ESFA Summer Collection'!L:L,'ESFA Summer Collection'!A:A,A99)+SUMIFS('May 2021 School Census'!M:M,'May 2021 School Census'!A:A,A99))</f>
        <v>0</v>
      </c>
      <c r="F99" s="31">
        <f>IF(C99=FALSE,0,SUMIFS('ESFA Autumn Collection'!L:L,'ESFA Autumn Collection'!A:A,A99)+SUMIFS('October 2021 School Census'!M:M,'October 2021 School Census'!A:A,A99))</f>
        <v>0</v>
      </c>
      <c r="G99" s="44">
        <f t="shared" si="1"/>
        <v>18565.18</v>
      </c>
    </row>
    <row r="100" spans="1:7" x14ac:dyDescent="0.25">
      <c r="A100" s="4">
        <v>851</v>
      </c>
      <c r="B100" s="4" t="s">
        <v>102</v>
      </c>
      <c r="C100" s="31" t="b">
        <v>1</v>
      </c>
      <c r="D100" s="31">
        <f>SUMIFS('January 2021 School Census'!X:X,'January 2021 School Census'!A:A,A100)+SUMIFS('January 21 Early Years Census'!G:G,'January 21 Early Years Census'!A:A,A100)+SUMIFS('January 2021 AP Census'!D:D,'January 2021 AP Census'!A:A,A100)+SUMIFS('January 2021 AP Census'!E:E,'January 2021 AP Census'!A:A,A100)</f>
        <v>2804.291561</v>
      </c>
      <c r="E100" s="31">
        <f>IF(C100=FALSE,0,SUMIFS('ESFA Summer Collection'!L:L,'ESFA Summer Collection'!A:A,A100)+SUMIFS('May 2021 School Census'!M:M,'May 2021 School Census'!A:A,A100))</f>
        <v>3362.0999976666667</v>
      </c>
      <c r="F100" s="31">
        <f>IF(C100=FALSE,0,SUMIFS('ESFA Autumn Collection'!L:L,'ESFA Autumn Collection'!A:A,A100)+SUMIFS('October 2021 School Census'!M:M,'October 2021 School Census'!A:A,A100))</f>
        <v>2187.299998</v>
      </c>
      <c r="G100" s="44">
        <f t="shared" si="1"/>
        <v>2831.05</v>
      </c>
    </row>
    <row r="101" spans="1:7" x14ac:dyDescent="0.25">
      <c r="A101" s="4">
        <v>852</v>
      </c>
      <c r="B101" s="4" t="s">
        <v>103</v>
      </c>
      <c r="C101" s="31" t="b">
        <v>1</v>
      </c>
      <c r="D101" s="31">
        <f>SUMIFS('January 2021 School Census'!X:X,'January 2021 School Census'!A:A,A101)+SUMIFS('January 21 Early Years Census'!G:G,'January 21 Early Years Census'!A:A,A101)+SUMIFS('January 2021 AP Census'!D:D,'January 2021 AP Census'!A:A,A101)+SUMIFS('January 2021 AP Census'!E:E,'January 2021 AP Census'!A:A,A101)</f>
        <v>3208.8556230000004</v>
      </c>
      <c r="E101" s="31">
        <f>IF(C101=FALSE,0,SUMIFS('ESFA Summer Collection'!L:L,'ESFA Summer Collection'!A:A,A101)+SUMIFS('May 2021 School Census'!M:M,'May 2021 School Census'!A:A,A101))</f>
        <v>3862.3126649999999</v>
      </c>
      <c r="F101" s="31">
        <f>IF(C101=FALSE,0,SUMIFS('ESFA Autumn Collection'!L:L,'ESFA Autumn Collection'!A:A,A101)+SUMIFS('October 2021 School Census'!M:M,'October 2021 School Census'!A:A,A101))</f>
        <v>2333.2933333333335</v>
      </c>
      <c r="G101" s="44">
        <f t="shared" si="1"/>
        <v>3189.28</v>
      </c>
    </row>
    <row r="102" spans="1:7" x14ac:dyDescent="0.25">
      <c r="A102" s="4">
        <v>855</v>
      </c>
      <c r="B102" s="4" t="s">
        <v>104</v>
      </c>
      <c r="C102" s="31" t="b">
        <v>1</v>
      </c>
      <c r="D102" s="31">
        <f>SUMIFS('January 2021 School Census'!X:X,'January 2021 School Census'!A:A,A102)+SUMIFS('January 21 Early Years Census'!G:G,'January 21 Early Years Census'!A:A,A102)+SUMIFS('January 2021 AP Census'!D:D,'January 2021 AP Census'!A:A,A102)+SUMIFS('January 2021 AP Census'!E:E,'January 2021 AP Census'!A:A,A102)</f>
        <v>8825.1498289999981</v>
      </c>
      <c r="E102" s="31">
        <f>IF(C102=FALSE,0,SUMIFS('ESFA Summer Collection'!L:L,'ESFA Summer Collection'!A:A,A102)+SUMIFS('May 2021 School Census'!M:M,'May 2021 School Census'!A:A,A102))</f>
        <v>10826.733333333332</v>
      </c>
      <c r="F102" s="31">
        <f>IF(C102=FALSE,0,SUMIFS('ESFA Autumn Collection'!L:L,'ESFA Autumn Collection'!A:A,A102)+SUMIFS('October 2021 School Census'!M:M,'October 2021 School Census'!A:A,A102))</f>
        <v>7249.7186666666666</v>
      </c>
      <c r="G102" s="44">
        <f t="shared" si="1"/>
        <v>9134</v>
      </c>
    </row>
    <row r="103" spans="1:7" x14ac:dyDescent="0.25">
      <c r="A103" s="4">
        <v>856</v>
      </c>
      <c r="B103" s="4" t="s">
        <v>105</v>
      </c>
      <c r="C103" s="31" t="b">
        <v>1</v>
      </c>
      <c r="D103" s="31">
        <f>SUMIFS('January 2021 School Census'!X:X,'January 2021 School Census'!A:A,A103)+SUMIFS('January 21 Early Years Census'!G:G,'January 21 Early Years Census'!A:A,A103)+SUMIFS('January 2021 AP Census'!D:D,'January 2021 AP Census'!A:A,A103)+SUMIFS('January 2021 AP Census'!E:E,'January 2021 AP Census'!A:A,A103)</f>
        <v>5533.2848279999998</v>
      </c>
      <c r="E103" s="31">
        <f>IF(C103=FALSE,0,SUMIFS('ESFA Summer Collection'!L:L,'ESFA Summer Collection'!A:A,A103)+SUMIFS('May 2021 School Census'!M:M,'May 2021 School Census'!A:A,A103))</f>
        <v>6462</v>
      </c>
      <c r="F103" s="31">
        <f>IF(C103=FALSE,0,SUMIFS('ESFA Autumn Collection'!L:L,'ESFA Autumn Collection'!A:A,A103)+SUMIFS('October 2021 School Census'!M:M,'October 2021 School Census'!A:A,A103))</f>
        <v>4513.262666333334</v>
      </c>
      <c r="G103" s="44">
        <f t="shared" si="1"/>
        <v>5580.24</v>
      </c>
    </row>
    <row r="104" spans="1:7" x14ac:dyDescent="0.25">
      <c r="A104" s="4">
        <v>857</v>
      </c>
      <c r="B104" s="4" t="s">
        <v>106</v>
      </c>
      <c r="C104" s="31" t="b">
        <v>1</v>
      </c>
      <c r="D104" s="31">
        <f>SUMIFS('January 2021 School Census'!X:X,'January 2021 School Census'!A:A,A104)+SUMIFS('January 21 Early Years Census'!G:G,'January 21 Early Years Census'!A:A,A104)+SUMIFS('January 2021 AP Census'!D:D,'January 2021 AP Census'!A:A,A104)+SUMIFS('January 2021 AP Census'!E:E,'January 2021 AP Census'!A:A,A104)</f>
        <v>442.65981699999992</v>
      </c>
      <c r="E104" s="31">
        <f>IF(C104=FALSE,0,SUMIFS('ESFA Summer Collection'!L:L,'ESFA Summer Collection'!A:A,A104)+SUMIFS('May 2021 School Census'!M:M,'May 2021 School Census'!A:A,A104))</f>
        <v>501.13333399999999</v>
      </c>
      <c r="F104" s="31">
        <f>IF(C104=FALSE,0,SUMIFS('ESFA Autumn Collection'!L:L,'ESFA Autumn Collection'!A:A,A104)+SUMIFS('October 2021 School Census'!M:M,'October 2021 School Census'!A:A,A104))</f>
        <v>311.20000033333338</v>
      </c>
      <c r="G104" s="44">
        <f t="shared" si="1"/>
        <v>423.2</v>
      </c>
    </row>
    <row r="105" spans="1:7" x14ac:dyDescent="0.25">
      <c r="A105" s="4">
        <v>860</v>
      </c>
      <c r="B105" s="4" t="s">
        <v>107</v>
      </c>
      <c r="C105" s="31" t="b">
        <v>1</v>
      </c>
      <c r="D105" s="31">
        <f>SUMIFS('January 2021 School Census'!X:X,'January 2021 School Census'!A:A,A105)+SUMIFS('January 21 Early Years Census'!G:G,'January 21 Early Years Census'!A:A,A105)+SUMIFS('January 2021 AP Census'!D:D,'January 2021 AP Census'!A:A,A105)+SUMIFS('January 2021 AP Census'!E:E,'January 2021 AP Census'!A:A,A105)</f>
        <v>11416.046005</v>
      </c>
      <c r="E105" s="31">
        <f>IF(C105=FALSE,0,SUMIFS('ESFA Summer Collection'!L:L,'ESFA Summer Collection'!A:A,A105)+SUMIFS('May 2021 School Census'!M:M,'May 2021 School Census'!A:A,A105))</f>
        <v>13657.384666666667</v>
      </c>
      <c r="F105" s="31">
        <f>IF(C105=FALSE,0,SUMIFS('ESFA Autumn Collection'!L:L,'ESFA Autumn Collection'!A:A,A105)+SUMIFS('October 2021 School Census'!M:M,'October 2021 School Census'!A:A,A105))</f>
        <v>8865.8940000000002</v>
      </c>
      <c r="G105" s="44">
        <f t="shared" si="1"/>
        <v>11499.89</v>
      </c>
    </row>
    <row r="106" spans="1:7" x14ac:dyDescent="0.25">
      <c r="A106" s="4">
        <v>861</v>
      </c>
      <c r="B106" s="4" t="s">
        <v>108</v>
      </c>
      <c r="C106" s="31" t="b">
        <v>1</v>
      </c>
      <c r="D106" s="31">
        <f>SUMIFS('January 2021 School Census'!X:X,'January 2021 School Census'!A:A,A106)+SUMIFS('January 21 Early Years Census'!G:G,'January 21 Early Years Census'!A:A,A106)+SUMIFS('January 2021 AP Census'!D:D,'January 2021 AP Census'!A:A,A106)+SUMIFS('January 2021 AP Census'!E:E,'January 2021 AP Census'!A:A,A106)</f>
        <v>3586.5702920000003</v>
      </c>
      <c r="E106" s="31">
        <f>IF(C106=FALSE,0,SUMIFS('ESFA Summer Collection'!L:L,'ESFA Summer Collection'!A:A,A106)+SUMIFS('May 2021 School Census'!M:M,'May 2021 School Census'!A:A,A106))</f>
        <v>4182.5533329999998</v>
      </c>
      <c r="F106" s="31">
        <f>IF(C106=FALSE,0,SUMIFS('ESFA Autumn Collection'!L:L,'ESFA Autumn Collection'!A:A,A106)+SUMIFS('October 2021 School Census'!M:M,'October 2021 School Census'!A:A,A106))</f>
        <v>2940.6333323333333</v>
      </c>
      <c r="G106" s="44">
        <f t="shared" si="1"/>
        <v>3619.58</v>
      </c>
    </row>
    <row r="107" spans="1:7" x14ac:dyDescent="0.25">
      <c r="A107" s="4">
        <v>865</v>
      </c>
      <c r="B107" s="4" t="s">
        <v>109</v>
      </c>
      <c r="C107" s="31" t="b">
        <v>1</v>
      </c>
      <c r="D107" s="31">
        <f>SUMIFS('January 2021 School Census'!X:X,'January 2021 School Census'!A:A,A107)+SUMIFS('January 21 Early Years Census'!G:G,'January 21 Early Years Census'!A:A,A107)+SUMIFS('January 2021 AP Census'!D:D,'January 2021 AP Census'!A:A,A107)+SUMIFS('January 2021 AP Census'!E:E,'January 2021 AP Census'!A:A,A107)</f>
        <v>6820.5666609999998</v>
      </c>
      <c r="E107" s="31">
        <f>IF(C107=FALSE,0,SUMIFS('ESFA Summer Collection'!L:L,'ESFA Summer Collection'!A:A,A107)+SUMIFS('May 2021 School Census'!M:M,'May 2021 School Census'!A:A,A107))</f>
        <v>8576.8833376666662</v>
      </c>
      <c r="F107" s="31">
        <f>IF(C107=FALSE,0,SUMIFS('ESFA Autumn Collection'!L:L,'ESFA Autumn Collection'!A:A,A107)+SUMIFS('October 2021 School Census'!M:M,'October 2021 School Census'!A:A,A107))</f>
        <v>5760.2666673333342</v>
      </c>
      <c r="G107" s="44">
        <f t="shared" si="1"/>
        <v>7198.93</v>
      </c>
    </row>
    <row r="108" spans="1:7" x14ac:dyDescent="0.25">
      <c r="A108" s="4">
        <v>866</v>
      </c>
      <c r="B108" s="4" t="s">
        <v>110</v>
      </c>
      <c r="C108" s="31" t="b">
        <v>0</v>
      </c>
      <c r="D108" s="31">
        <f>SUMIFS('January 2021 School Census'!X:X,'January 2021 School Census'!A:A,A108)+SUMIFS('January 21 Early Years Census'!G:G,'January 21 Early Years Census'!A:A,A108)+SUMIFS('January 2021 AP Census'!D:D,'January 2021 AP Census'!A:A,A108)+SUMIFS('January 2021 AP Census'!E:E,'January 2021 AP Census'!A:A,A108)</f>
        <v>3598.4843569999998</v>
      </c>
      <c r="E108" s="31">
        <f>IF(C108=FALSE,0,SUMIFS('ESFA Summer Collection'!L:L,'ESFA Summer Collection'!A:A,A108)+SUMIFS('May 2021 School Census'!M:M,'May 2021 School Census'!A:A,A108))</f>
        <v>0</v>
      </c>
      <c r="F108" s="31">
        <f>IF(C108=FALSE,0,SUMIFS('ESFA Autumn Collection'!L:L,'ESFA Autumn Collection'!A:A,A108)+SUMIFS('October 2021 School Census'!M:M,'October 2021 School Census'!A:A,A108))</f>
        <v>0</v>
      </c>
      <c r="G108" s="44">
        <f t="shared" si="1"/>
        <v>3598.48</v>
      </c>
    </row>
    <row r="109" spans="1:7" x14ac:dyDescent="0.25">
      <c r="A109" s="4">
        <v>867</v>
      </c>
      <c r="B109" s="4" t="s">
        <v>111</v>
      </c>
      <c r="C109" s="31" t="b">
        <v>1</v>
      </c>
      <c r="D109" s="31">
        <f>SUMIFS('January 2021 School Census'!X:X,'January 2021 School Census'!A:A,A109)+SUMIFS('January 21 Early Years Census'!G:G,'January 21 Early Years Census'!A:A,A109)+SUMIFS('January 2021 AP Census'!D:D,'January 2021 AP Census'!A:A,A109)+SUMIFS('January 2021 AP Census'!E:E,'January 2021 AP Census'!A:A,A109)</f>
        <v>1644.340987</v>
      </c>
      <c r="E109" s="31">
        <f>IF(C109=FALSE,0,SUMIFS('ESFA Summer Collection'!L:L,'ESFA Summer Collection'!A:A,A109)+SUMIFS('May 2021 School Census'!M:M,'May 2021 School Census'!A:A,A109))</f>
        <v>2045.7159999999999</v>
      </c>
      <c r="F109" s="31">
        <f>IF(C109=FALSE,0,SUMIFS('ESFA Autumn Collection'!L:L,'ESFA Autumn Collection'!A:A,A109)+SUMIFS('October 2021 School Census'!M:M,'October 2021 School Census'!A:A,A109))</f>
        <v>1328.2633333333333</v>
      </c>
      <c r="G109" s="44">
        <f t="shared" si="1"/>
        <v>1706.22</v>
      </c>
    </row>
    <row r="110" spans="1:7" x14ac:dyDescent="0.25">
      <c r="A110" s="4">
        <v>868</v>
      </c>
      <c r="B110" s="4" t="s">
        <v>112</v>
      </c>
      <c r="C110" s="31" t="b">
        <v>0</v>
      </c>
      <c r="D110" s="31">
        <f>SUMIFS('January 2021 School Census'!X:X,'January 2021 School Census'!A:A,A110)+SUMIFS('January 21 Early Years Census'!G:G,'January 21 Early Years Census'!A:A,A110)+SUMIFS('January 2021 AP Census'!D:D,'January 2021 AP Census'!A:A,A110)+SUMIFS('January 2021 AP Census'!E:E,'January 2021 AP Census'!A:A,A110)</f>
        <v>2277.6440000000002</v>
      </c>
      <c r="E110" s="31">
        <f>IF(C110=FALSE,0,SUMIFS('ESFA Summer Collection'!L:L,'ESFA Summer Collection'!A:A,A110)+SUMIFS('May 2021 School Census'!M:M,'May 2021 School Census'!A:A,A110))</f>
        <v>0</v>
      </c>
      <c r="F110" s="31">
        <f>IF(C110=FALSE,0,SUMIFS('ESFA Autumn Collection'!L:L,'ESFA Autumn Collection'!A:A,A110)+SUMIFS('October 2021 School Census'!M:M,'October 2021 School Census'!A:A,A110))</f>
        <v>0</v>
      </c>
      <c r="G110" s="44">
        <f t="shared" si="1"/>
        <v>2277.64</v>
      </c>
    </row>
    <row r="111" spans="1:7" x14ac:dyDescent="0.25">
      <c r="A111" s="4">
        <v>869</v>
      </c>
      <c r="B111" s="4" t="s">
        <v>113</v>
      </c>
      <c r="C111" s="31" t="b">
        <v>1</v>
      </c>
      <c r="D111" s="31">
        <f>SUMIFS('January 2021 School Census'!X:X,'January 2021 School Census'!A:A,A111)+SUMIFS('January 21 Early Years Census'!G:G,'January 21 Early Years Census'!A:A,A111)+SUMIFS('January 2021 AP Census'!D:D,'January 2021 AP Census'!A:A,A111)+SUMIFS('January 2021 AP Census'!E:E,'January 2021 AP Census'!A:A,A111)</f>
        <v>2263.3166689999998</v>
      </c>
      <c r="E111" s="31">
        <f>IF(C111=FALSE,0,SUMIFS('ESFA Summer Collection'!L:L,'ESFA Summer Collection'!A:A,A111)+SUMIFS('May 2021 School Census'!M:M,'May 2021 School Census'!A:A,A111))</f>
        <v>2674.0666663333332</v>
      </c>
      <c r="F111" s="31">
        <f>IF(C111=FALSE,0,SUMIFS('ESFA Autumn Collection'!L:L,'ESFA Autumn Collection'!A:A,A111)+SUMIFS('October 2021 School Census'!M:M,'October 2021 School Census'!A:A,A111))</f>
        <v>1738.8699996666667</v>
      </c>
      <c r="G111" s="44">
        <f t="shared" si="1"/>
        <v>2259.65</v>
      </c>
    </row>
    <row r="112" spans="1:7" x14ac:dyDescent="0.25">
      <c r="A112" s="4">
        <v>870</v>
      </c>
      <c r="B112" s="4" t="s">
        <v>114</v>
      </c>
      <c r="C112" s="31" t="b">
        <v>1</v>
      </c>
      <c r="D112" s="31">
        <f>SUMIFS('January 2021 School Census'!X:X,'January 2021 School Census'!A:A,A112)+SUMIFS('January 21 Early Years Census'!G:G,'January 21 Early Years Census'!A:A,A112)+SUMIFS('January 2021 AP Census'!D:D,'January 2021 AP Census'!A:A,A112)+SUMIFS('January 2021 AP Census'!E:E,'January 2021 AP Census'!A:A,A112)</f>
        <v>2414.6099910000003</v>
      </c>
      <c r="E112" s="31">
        <f>IF(C112=FALSE,0,SUMIFS('ESFA Summer Collection'!L:L,'ESFA Summer Collection'!A:A,A112)+SUMIFS('May 2021 School Census'!M:M,'May 2021 School Census'!A:A,A112))</f>
        <v>3041.5333333333333</v>
      </c>
      <c r="F112" s="31">
        <f>IF(C112=FALSE,0,SUMIFS('ESFA Autumn Collection'!L:L,'ESFA Autumn Collection'!A:A,A112)+SUMIFS('October 2021 School Census'!M:M,'October 2021 School Census'!A:A,A112))</f>
        <v>2004.3166666666666</v>
      </c>
      <c r="G112" s="44">
        <f t="shared" si="1"/>
        <v>2539.06</v>
      </c>
    </row>
    <row r="113" spans="1:7" x14ac:dyDescent="0.25">
      <c r="A113" s="4">
        <v>871</v>
      </c>
      <c r="B113" s="4" t="s">
        <v>115</v>
      </c>
      <c r="C113" s="31" t="b">
        <v>1</v>
      </c>
      <c r="D113" s="31">
        <f>SUMIFS('January 2021 School Census'!X:X,'January 2021 School Census'!A:A,A113)+SUMIFS('January 21 Early Years Census'!G:G,'January 21 Early Years Census'!A:A,A113)+SUMIFS('January 2021 AP Census'!D:D,'January 2021 AP Census'!A:A,A113)+SUMIFS('January 2021 AP Census'!E:E,'January 2021 AP Census'!A:A,A113)</f>
        <v>2827.4257210000001</v>
      </c>
      <c r="E113" s="31">
        <f>IF(C113=FALSE,0,SUMIFS('ESFA Summer Collection'!L:L,'ESFA Summer Collection'!A:A,A113)+SUMIFS('May 2021 School Census'!M:M,'May 2021 School Census'!A:A,A113))</f>
        <v>3287.666666666667</v>
      </c>
      <c r="F113" s="31">
        <f>IF(C113=FALSE,0,SUMIFS('ESFA Autumn Collection'!L:L,'ESFA Autumn Collection'!A:A,A113)+SUMIFS('October 2021 School Census'!M:M,'October 2021 School Census'!A:A,A113))</f>
        <v>2207.333333333333</v>
      </c>
      <c r="G113" s="44">
        <f t="shared" si="1"/>
        <v>2812.5</v>
      </c>
    </row>
    <row r="114" spans="1:7" x14ac:dyDescent="0.25">
      <c r="A114" s="4">
        <v>872</v>
      </c>
      <c r="B114" s="4" t="s">
        <v>116</v>
      </c>
      <c r="C114" s="31" t="b">
        <v>0</v>
      </c>
      <c r="D114" s="31">
        <f>SUMIFS('January 2021 School Census'!X:X,'January 2021 School Census'!A:A,A114)+SUMIFS('January 21 Early Years Census'!G:G,'January 21 Early Years Census'!A:A,A114)+SUMIFS('January 2021 AP Census'!D:D,'January 2021 AP Census'!A:A,A114)+SUMIFS('January 2021 AP Census'!E:E,'January 2021 AP Census'!A:A,A114)</f>
        <v>2670.941973</v>
      </c>
      <c r="E114" s="31">
        <f>IF(C114=FALSE,0,SUMIFS('ESFA Summer Collection'!L:L,'ESFA Summer Collection'!A:A,A114)+SUMIFS('May 2021 School Census'!M:M,'May 2021 School Census'!A:A,A114))</f>
        <v>0</v>
      </c>
      <c r="F114" s="31">
        <f>IF(C114=FALSE,0,SUMIFS('ESFA Autumn Collection'!L:L,'ESFA Autumn Collection'!A:A,A114)+SUMIFS('October 2021 School Census'!M:M,'October 2021 School Census'!A:A,A114))</f>
        <v>0</v>
      </c>
      <c r="G114" s="44">
        <f t="shared" si="1"/>
        <v>2670.94</v>
      </c>
    </row>
    <row r="115" spans="1:7" x14ac:dyDescent="0.25">
      <c r="A115" s="4">
        <v>873</v>
      </c>
      <c r="B115" s="4" t="s">
        <v>117</v>
      </c>
      <c r="C115" s="31" t="b">
        <v>1</v>
      </c>
      <c r="D115" s="31">
        <f>SUMIFS('January 2021 School Census'!X:X,'January 2021 School Census'!A:A,A115)+SUMIFS('January 21 Early Years Census'!G:G,'January 21 Early Years Census'!A:A,A115)+SUMIFS('January 2021 AP Census'!D:D,'January 2021 AP Census'!A:A,A115)+SUMIFS('January 2021 AP Census'!E:E,'January 2021 AP Census'!A:A,A115)</f>
        <v>8828.693342999999</v>
      </c>
      <c r="E115" s="31">
        <f>IF(C115=FALSE,0,SUMIFS('ESFA Summer Collection'!L:L,'ESFA Summer Collection'!A:A,A115)+SUMIFS('May 2021 School Census'!M:M,'May 2021 School Census'!A:A,A115))</f>
        <v>12804.499993666668</v>
      </c>
      <c r="F115" s="31">
        <f>IF(C115=FALSE,0,SUMIFS('ESFA Autumn Collection'!L:L,'ESFA Autumn Collection'!A:A,A115)+SUMIFS('October 2021 School Census'!M:M,'October 2021 School Census'!A:A,A115))</f>
        <v>8899.7686659999999</v>
      </c>
      <c r="G115" s="44">
        <f t="shared" si="1"/>
        <v>10508.97</v>
      </c>
    </row>
    <row r="116" spans="1:7" x14ac:dyDescent="0.25">
      <c r="A116" s="4">
        <v>874</v>
      </c>
      <c r="B116" s="4" t="s">
        <v>118</v>
      </c>
      <c r="C116" s="31" t="b">
        <v>1</v>
      </c>
      <c r="D116" s="31">
        <f>SUMIFS('January 2021 School Census'!X:X,'January 2021 School Census'!A:A,A116)+SUMIFS('January 21 Early Years Census'!G:G,'January 21 Early Years Census'!A:A,A116)+SUMIFS('January 2021 AP Census'!D:D,'January 2021 AP Census'!A:A,A116)+SUMIFS('January 2021 AP Census'!E:E,'January 2021 AP Census'!A:A,A116)</f>
        <v>3581.9055179999996</v>
      </c>
      <c r="E116" s="31">
        <f>IF(C116=FALSE,0,SUMIFS('ESFA Summer Collection'!L:L,'ESFA Summer Collection'!A:A,A116)+SUMIFS('May 2021 School Census'!M:M,'May 2021 School Census'!A:A,A116))</f>
        <v>4250.3880016666662</v>
      </c>
      <c r="F116" s="31">
        <f>IF(C116=FALSE,0,SUMIFS('ESFA Autumn Collection'!L:L,'ESFA Autumn Collection'!A:A,A116)+SUMIFS('October 2021 School Census'!M:M,'October 2021 School Census'!A:A,A116))</f>
        <v>2688.8333349999998</v>
      </c>
      <c r="G116" s="44">
        <f t="shared" si="1"/>
        <v>3562.75</v>
      </c>
    </row>
    <row r="117" spans="1:7" x14ac:dyDescent="0.25">
      <c r="A117" s="4">
        <v>876</v>
      </c>
      <c r="B117" s="4" t="s">
        <v>119</v>
      </c>
      <c r="C117" s="31" t="b">
        <v>1</v>
      </c>
      <c r="D117" s="31">
        <f>SUMIFS('January 2021 School Census'!X:X,'January 2021 School Census'!A:A,A117)+SUMIFS('January 21 Early Years Census'!G:G,'January 21 Early Years Census'!A:A,A117)+SUMIFS('January 2021 AP Census'!D:D,'January 2021 AP Census'!A:A,A117)+SUMIFS('January 2021 AP Census'!E:E,'January 2021 AP Census'!A:A,A117)</f>
        <v>1758.653333</v>
      </c>
      <c r="E117" s="31">
        <f>IF(C117=FALSE,0,SUMIFS('ESFA Summer Collection'!L:L,'ESFA Summer Collection'!A:A,A117)+SUMIFS('May 2021 School Census'!M:M,'May 2021 School Census'!A:A,A117))</f>
        <v>2221.8666670000002</v>
      </c>
      <c r="F117" s="31">
        <f>IF(C117=FALSE,0,SUMIFS('ESFA Autumn Collection'!L:L,'ESFA Autumn Collection'!A:A,A117)+SUMIFS('October 2021 School Census'!M:M,'October 2021 School Census'!A:A,A117))</f>
        <v>1762.6559999999999</v>
      </c>
      <c r="G117" s="44">
        <f t="shared" si="1"/>
        <v>1952.99</v>
      </c>
    </row>
    <row r="118" spans="1:7" x14ac:dyDescent="0.25">
      <c r="A118" s="4">
        <v>877</v>
      </c>
      <c r="B118" s="4" t="s">
        <v>120</v>
      </c>
      <c r="C118" s="31" t="b">
        <v>1</v>
      </c>
      <c r="D118" s="31">
        <f>SUMIFS('January 2021 School Census'!X:X,'January 2021 School Census'!A:A,A118)+SUMIFS('January 21 Early Years Census'!G:G,'January 21 Early Years Census'!A:A,A118)+SUMIFS('January 2021 AP Census'!D:D,'January 2021 AP Census'!A:A,A118)+SUMIFS('January 2021 AP Census'!E:E,'January 2021 AP Census'!A:A,A118)</f>
        <v>2909.0473349999997</v>
      </c>
      <c r="E118" s="31">
        <f>IF(C118=FALSE,0,SUMIFS('ESFA Summer Collection'!L:L,'ESFA Summer Collection'!A:A,A118)+SUMIFS('May 2021 School Census'!M:M,'May 2021 School Census'!A:A,A118))</f>
        <v>3747.1773343333334</v>
      </c>
      <c r="F118" s="31">
        <f>IF(C118=FALSE,0,SUMIFS('ESFA Autumn Collection'!L:L,'ESFA Autumn Collection'!A:A,A118)+SUMIFS('October 2021 School Census'!M:M,'October 2021 School Census'!A:A,A118))</f>
        <v>2386.4320006666667</v>
      </c>
      <c r="G118" s="44">
        <f t="shared" si="1"/>
        <v>3084.06</v>
      </c>
    </row>
    <row r="119" spans="1:7" x14ac:dyDescent="0.25">
      <c r="A119" s="4">
        <v>878</v>
      </c>
      <c r="B119" s="4" t="s">
        <v>121</v>
      </c>
      <c r="C119" s="31" t="b">
        <v>0</v>
      </c>
      <c r="D119" s="31">
        <f>SUMIFS('January 2021 School Census'!X:X,'January 2021 School Census'!A:A,A119)+SUMIFS('January 21 Early Years Census'!G:G,'January 21 Early Years Census'!A:A,A119)+SUMIFS('January 2021 AP Census'!D:D,'January 2021 AP Census'!A:A,A119)+SUMIFS('January 2021 AP Census'!E:E,'January 2021 AP Census'!A:A,A119)</f>
        <v>9592.8842269999986</v>
      </c>
      <c r="E119" s="31">
        <f>IF(C119=FALSE,0,SUMIFS('ESFA Summer Collection'!L:L,'ESFA Summer Collection'!A:A,A119)+SUMIFS('May 2021 School Census'!M:M,'May 2021 School Census'!A:A,A119))</f>
        <v>0</v>
      </c>
      <c r="F119" s="31">
        <f>IF(C119=FALSE,0,SUMIFS('ESFA Autumn Collection'!L:L,'ESFA Autumn Collection'!A:A,A119)+SUMIFS('October 2021 School Census'!M:M,'October 2021 School Census'!A:A,A119))</f>
        <v>0</v>
      </c>
      <c r="G119" s="44">
        <f t="shared" si="1"/>
        <v>9592.8799999999992</v>
      </c>
    </row>
    <row r="120" spans="1:7" x14ac:dyDescent="0.25">
      <c r="A120" s="4">
        <v>879</v>
      </c>
      <c r="B120" s="4" t="s">
        <v>122</v>
      </c>
      <c r="C120" s="31" t="b">
        <v>1</v>
      </c>
      <c r="D120" s="31">
        <f>SUMIFS('January 2021 School Census'!X:X,'January 2021 School Census'!A:A,A120)+SUMIFS('January 21 Early Years Census'!G:G,'January 21 Early Years Census'!A:A,A120)+SUMIFS('January 2021 AP Census'!D:D,'January 2021 AP Census'!A:A,A120)+SUMIFS('January 2021 AP Census'!E:E,'January 2021 AP Census'!A:A,A120)</f>
        <v>3363.5333270000001</v>
      </c>
      <c r="E120" s="31">
        <f>IF(C120=FALSE,0,SUMIFS('ESFA Summer Collection'!L:L,'ESFA Summer Collection'!A:A,A120)+SUMIFS('May 2021 School Census'!M:M,'May 2021 School Census'!A:A,A120))</f>
        <v>4062.8553286666665</v>
      </c>
      <c r="F120" s="31">
        <f>IF(C120=FALSE,0,SUMIFS('ESFA Autumn Collection'!L:L,'ESFA Autumn Collection'!A:A,A120)+SUMIFS('October 2021 School Census'!M:M,'October 2021 School Census'!A:A,A120))</f>
        <v>2664.430664</v>
      </c>
      <c r="G120" s="44">
        <f t="shared" si="1"/>
        <v>3421.88</v>
      </c>
    </row>
    <row r="121" spans="1:7" x14ac:dyDescent="0.25">
      <c r="A121" s="4">
        <v>880</v>
      </c>
      <c r="B121" s="4" t="s">
        <v>123</v>
      </c>
      <c r="C121" s="31" t="b">
        <v>1</v>
      </c>
      <c r="D121" s="31">
        <f>SUMIFS('January 2021 School Census'!X:X,'January 2021 School Census'!A:A,A121)+SUMIFS('January 21 Early Years Census'!G:G,'January 21 Early Years Census'!A:A,A121)+SUMIFS('January 2021 AP Census'!D:D,'January 2021 AP Census'!A:A,A121)+SUMIFS('January 2021 AP Census'!E:E,'January 2021 AP Census'!A:A,A121)</f>
        <v>1597.0388479999999</v>
      </c>
      <c r="E121" s="31">
        <f>IF(C121=FALSE,0,SUMIFS('ESFA Summer Collection'!L:L,'ESFA Summer Collection'!A:A,A121)+SUMIFS('May 2021 School Census'!M:M,'May 2021 School Census'!A:A,A121))</f>
        <v>1858.9833429999999</v>
      </c>
      <c r="F121" s="31">
        <f>IF(C121=FALSE,0,SUMIFS('ESFA Autumn Collection'!L:L,'ESFA Autumn Collection'!A:A,A121)+SUMIFS('October 2021 School Census'!M:M,'October 2021 School Census'!A:A,A121))</f>
        <v>1258.0406720000001</v>
      </c>
      <c r="G121" s="44">
        <f t="shared" si="1"/>
        <v>1593.18</v>
      </c>
    </row>
    <row r="122" spans="1:7" x14ac:dyDescent="0.25">
      <c r="A122" s="4">
        <v>881</v>
      </c>
      <c r="B122" s="4" t="s">
        <v>124</v>
      </c>
      <c r="C122" s="31" t="b">
        <v>0</v>
      </c>
      <c r="D122" s="31">
        <f>SUMIFS('January 2021 School Census'!X:X,'January 2021 School Census'!A:A,A122)+SUMIFS('January 21 Early Years Census'!G:G,'January 21 Early Years Census'!A:A,A122)+SUMIFS('January 2021 AP Census'!D:D,'January 2021 AP Census'!A:A,A122)+SUMIFS('January 2021 AP Census'!E:E,'January 2021 AP Census'!A:A,A122)</f>
        <v>21172.389952000001</v>
      </c>
      <c r="E122" s="31">
        <f>IF(C122=FALSE,0,SUMIFS('ESFA Summer Collection'!L:L,'ESFA Summer Collection'!A:A,A122)+SUMIFS('May 2021 School Census'!M:M,'May 2021 School Census'!A:A,A122))</f>
        <v>0</v>
      </c>
      <c r="F122" s="31">
        <f>IF(C122=FALSE,0,SUMIFS('ESFA Autumn Collection'!L:L,'ESFA Autumn Collection'!A:A,A122)+SUMIFS('October 2021 School Census'!M:M,'October 2021 School Census'!A:A,A122))</f>
        <v>0</v>
      </c>
      <c r="G122" s="44">
        <f t="shared" si="1"/>
        <v>21172.39</v>
      </c>
    </row>
    <row r="123" spans="1:7" x14ac:dyDescent="0.25">
      <c r="A123" s="4">
        <v>882</v>
      </c>
      <c r="B123" s="4" t="s">
        <v>125</v>
      </c>
      <c r="C123" s="31" t="b">
        <v>1</v>
      </c>
      <c r="D123" s="31">
        <f>SUMIFS('January 2021 School Census'!X:X,'January 2021 School Census'!A:A,A123)+SUMIFS('January 21 Early Years Census'!G:G,'January 21 Early Years Census'!A:A,A123)+SUMIFS('January 2021 AP Census'!D:D,'January 2021 AP Census'!A:A,A123)+SUMIFS('January 2021 AP Census'!E:E,'January 2021 AP Census'!A:A,A123)</f>
        <v>2507.3636799999999</v>
      </c>
      <c r="E123" s="31">
        <f>IF(C123=FALSE,0,SUMIFS('ESFA Summer Collection'!L:L,'ESFA Summer Collection'!A:A,A123)+SUMIFS('May 2021 School Census'!M:M,'May 2021 School Census'!A:A,A123))</f>
        <v>3076.1333359999999</v>
      </c>
      <c r="F123" s="31">
        <f>IF(C123=FALSE,0,SUMIFS('ESFA Autumn Collection'!L:L,'ESFA Autumn Collection'!A:A,A123)+SUMIFS('October 2021 School Census'!M:M,'October 2021 School Census'!A:A,A123))</f>
        <v>1954.5833336666665</v>
      </c>
      <c r="G123" s="44">
        <f t="shared" si="1"/>
        <v>2560.09</v>
      </c>
    </row>
    <row r="124" spans="1:7" x14ac:dyDescent="0.25">
      <c r="A124" s="4">
        <v>883</v>
      </c>
      <c r="B124" s="4" t="s">
        <v>126</v>
      </c>
      <c r="C124" s="31" t="b">
        <v>1</v>
      </c>
      <c r="D124" s="31">
        <f>SUMIFS('January 2021 School Census'!X:X,'January 2021 School Census'!A:A,A124)+SUMIFS('January 21 Early Years Census'!G:G,'January 21 Early Years Census'!A:A,A124)+SUMIFS('January 2021 AP Census'!D:D,'January 2021 AP Census'!A:A,A124)+SUMIFS('January 2021 AP Census'!E:E,'January 2021 AP Census'!A:A,A124)</f>
        <v>2640.9852500000002</v>
      </c>
      <c r="E124" s="31">
        <f>IF(C124=FALSE,0,SUMIFS('ESFA Summer Collection'!L:L,'ESFA Summer Collection'!A:A,A124)+SUMIFS('May 2021 School Census'!M:M,'May 2021 School Census'!A:A,A124))</f>
        <v>3541.7326666666663</v>
      </c>
      <c r="F124" s="31">
        <f>IF(C124=FALSE,0,SUMIFS('ESFA Autumn Collection'!L:L,'ESFA Autumn Collection'!A:A,A124)+SUMIFS('October 2021 School Census'!M:M,'October 2021 School Census'!A:A,A124))</f>
        <v>2338.6173333333336</v>
      </c>
      <c r="G124" s="44">
        <f t="shared" si="1"/>
        <v>2915.51</v>
      </c>
    </row>
    <row r="125" spans="1:7" x14ac:dyDescent="0.25">
      <c r="A125" s="4">
        <v>884</v>
      </c>
      <c r="B125" s="4" t="s">
        <v>127</v>
      </c>
      <c r="C125" s="31" t="b">
        <v>0</v>
      </c>
      <c r="D125" s="31">
        <f>SUMIFS('January 2021 School Census'!X:X,'January 2021 School Census'!A:A,A125)+SUMIFS('January 21 Early Years Census'!G:G,'January 21 Early Years Census'!A:A,A125)+SUMIFS('January 2021 AP Census'!D:D,'January 2021 AP Census'!A:A,A125)+SUMIFS('January 2021 AP Census'!E:E,'January 2021 AP Census'!A:A,A125)</f>
        <v>2267.4832000000001</v>
      </c>
      <c r="E125" s="31">
        <f>IF(C125=FALSE,0,SUMIFS('ESFA Summer Collection'!L:L,'ESFA Summer Collection'!A:A,A125)+SUMIFS('May 2021 School Census'!M:M,'May 2021 School Census'!A:A,A125))</f>
        <v>0</v>
      </c>
      <c r="F125" s="31">
        <f>IF(C125=FALSE,0,SUMIFS('ESFA Autumn Collection'!L:L,'ESFA Autumn Collection'!A:A,A125)+SUMIFS('October 2021 School Census'!M:M,'October 2021 School Census'!A:A,A125))</f>
        <v>0</v>
      </c>
      <c r="G125" s="44">
        <f t="shared" si="1"/>
        <v>2267.48</v>
      </c>
    </row>
    <row r="126" spans="1:7" x14ac:dyDescent="0.25">
      <c r="A126" s="4">
        <v>885</v>
      </c>
      <c r="B126" s="4" t="s">
        <v>128</v>
      </c>
      <c r="C126" s="31" t="b">
        <v>1</v>
      </c>
      <c r="D126" s="31">
        <f>SUMIFS('January 2021 School Census'!X:X,'January 2021 School Census'!A:A,A126)+SUMIFS('January 21 Early Years Census'!G:G,'January 21 Early Years Census'!A:A,A126)+SUMIFS('January 2021 AP Census'!D:D,'January 2021 AP Census'!A:A,A126)+SUMIFS('January 2021 AP Census'!E:E,'January 2021 AP Census'!A:A,A126)</f>
        <v>7651.258988999999</v>
      </c>
      <c r="E126" s="31">
        <f>IF(C126=FALSE,0,SUMIFS('ESFA Summer Collection'!L:L,'ESFA Summer Collection'!A:A,A126)+SUMIFS('May 2021 School Census'!M:M,'May 2021 School Census'!A:A,A126))</f>
        <v>8987.8833369999993</v>
      </c>
      <c r="F126" s="31">
        <f>IF(C126=FALSE,0,SUMIFS('ESFA Autumn Collection'!L:L,'ESFA Autumn Collection'!A:A,A126)+SUMIFS('October 2021 School Census'!M:M,'October 2021 School Census'!A:A,A126))</f>
        <v>5796.0086663333332</v>
      </c>
      <c r="G126" s="44">
        <f t="shared" si="1"/>
        <v>7589.77</v>
      </c>
    </row>
    <row r="127" spans="1:7" x14ac:dyDescent="0.25">
      <c r="A127" s="4">
        <v>886</v>
      </c>
      <c r="B127" s="4" t="s">
        <v>129</v>
      </c>
      <c r="C127" s="31" t="b">
        <v>1</v>
      </c>
      <c r="D127" s="31">
        <f>SUMIFS('January 2021 School Census'!X:X,'January 2021 School Census'!A:A,A127)+SUMIFS('January 21 Early Years Census'!G:G,'January 21 Early Years Census'!A:A,A127)+SUMIFS('January 2021 AP Census'!D:D,'January 2021 AP Census'!A:A,A127)+SUMIFS('January 2021 AP Census'!E:E,'January 2021 AP Census'!A:A,A127)</f>
        <v>21685.338941999998</v>
      </c>
      <c r="E127" s="31">
        <f>IF(C127=FALSE,0,SUMIFS('ESFA Summer Collection'!L:L,'ESFA Summer Collection'!A:A,A127)+SUMIFS('May 2021 School Census'!M:M,'May 2021 School Census'!A:A,A127))</f>
        <v>28563.933336000002</v>
      </c>
      <c r="F127" s="31">
        <f>IF(C127=FALSE,0,SUMIFS('ESFA Autumn Collection'!L:L,'ESFA Autumn Collection'!A:A,A127)+SUMIFS('October 2021 School Census'!M:M,'October 2021 School Census'!A:A,A127))</f>
        <v>18700.583334333332</v>
      </c>
      <c r="G127" s="44">
        <f t="shared" si="1"/>
        <v>23556.5</v>
      </c>
    </row>
    <row r="128" spans="1:7" x14ac:dyDescent="0.25">
      <c r="A128" s="4">
        <v>887</v>
      </c>
      <c r="B128" s="4" t="s">
        <v>130</v>
      </c>
      <c r="C128" s="31" t="b">
        <v>0</v>
      </c>
      <c r="D128" s="31">
        <f>SUMIFS('January 2021 School Census'!X:X,'January 2021 School Census'!A:A,A128)+SUMIFS('January 21 Early Years Census'!G:G,'January 21 Early Years Census'!A:A,A128)+SUMIFS('January 2021 AP Census'!D:D,'January 2021 AP Census'!A:A,A128)+SUMIFS('January 2021 AP Census'!E:E,'January 2021 AP Census'!A:A,A128)</f>
        <v>4266.4040059999998</v>
      </c>
      <c r="E128" s="31">
        <f>IF(C128=FALSE,0,SUMIFS('ESFA Summer Collection'!L:L,'ESFA Summer Collection'!A:A,A128)+SUMIFS('May 2021 School Census'!M:M,'May 2021 School Census'!A:A,A128))</f>
        <v>0</v>
      </c>
      <c r="F128" s="31">
        <f>IF(C128=FALSE,0,SUMIFS('ESFA Autumn Collection'!L:L,'ESFA Autumn Collection'!A:A,A128)+SUMIFS('October 2021 School Census'!M:M,'October 2021 School Census'!A:A,A128))</f>
        <v>0</v>
      </c>
      <c r="G128" s="44">
        <f t="shared" si="1"/>
        <v>4266.3999999999996</v>
      </c>
    </row>
    <row r="129" spans="1:7" x14ac:dyDescent="0.25">
      <c r="A129" s="4">
        <v>888</v>
      </c>
      <c r="B129" s="4" t="s">
        <v>131</v>
      </c>
      <c r="C129" s="31" t="b">
        <v>1</v>
      </c>
      <c r="D129" s="31">
        <f>SUMIFS('January 2021 School Census'!X:X,'January 2021 School Census'!A:A,A129)+SUMIFS('January 21 Early Years Census'!G:G,'January 21 Early Years Census'!A:A,A129)+SUMIFS('January 2021 AP Census'!D:D,'January 2021 AP Census'!A:A,A129)+SUMIFS('January 2021 AP Census'!E:E,'January 2021 AP Census'!A:A,A129)</f>
        <v>16953.263984999998</v>
      </c>
      <c r="E129" s="31">
        <f>IF(C129=FALSE,0,SUMIFS('ESFA Summer Collection'!L:L,'ESFA Summer Collection'!A:A,A129)+SUMIFS('May 2021 School Census'!M:M,'May 2021 School Census'!A:A,A129))</f>
        <v>20083.626666333334</v>
      </c>
      <c r="F129" s="31">
        <f>IF(C129=FALSE,0,SUMIFS('ESFA Autumn Collection'!L:L,'ESFA Autumn Collection'!A:A,A129)+SUMIFS('October 2021 School Census'!M:M,'October 2021 School Census'!A:A,A129))</f>
        <v>12881.153999333334</v>
      </c>
      <c r="G129" s="44">
        <f t="shared" si="1"/>
        <v>16900.21</v>
      </c>
    </row>
    <row r="130" spans="1:7" x14ac:dyDescent="0.25">
      <c r="A130" s="4">
        <v>889</v>
      </c>
      <c r="B130" s="4" t="s">
        <v>132</v>
      </c>
      <c r="C130" s="31" t="b">
        <v>1</v>
      </c>
      <c r="D130" s="31">
        <f>SUMIFS('January 2021 School Census'!X:X,'January 2021 School Census'!A:A,A130)+SUMIFS('January 21 Early Years Census'!G:G,'January 21 Early Years Census'!A:A,A130)+SUMIFS('January 2021 AP Census'!D:D,'January 2021 AP Census'!A:A,A130)+SUMIFS('January 2021 AP Census'!E:E,'January 2021 AP Census'!A:A,A130)</f>
        <v>2387.0190090000001</v>
      </c>
      <c r="E130" s="31">
        <f>IF(C130=FALSE,0,SUMIFS('ESFA Summer Collection'!L:L,'ESFA Summer Collection'!A:A,A130)+SUMIFS('May 2021 School Census'!M:M,'May 2021 School Census'!A:A,A130))</f>
        <v>2910.3873333333331</v>
      </c>
      <c r="F130" s="31">
        <f>IF(C130=FALSE,0,SUMIFS('ESFA Autumn Collection'!L:L,'ESFA Autumn Collection'!A:A,A130)+SUMIFS('October 2021 School Census'!M:M,'October 2021 School Census'!A:A,A130))</f>
        <v>1872.2666666666667</v>
      </c>
      <c r="G130" s="44">
        <f t="shared" si="1"/>
        <v>2433.5100000000002</v>
      </c>
    </row>
    <row r="131" spans="1:7" x14ac:dyDescent="0.25">
      <c r="A131" s="4">
        <v>890</v>
      </c>
      <c r="B131" s="4" t="s">
        <v>133</v>
      </c>
      <c r="C131" s="31" t="b">
        <v>1</v>
      </c>
      <c r="D131" s="31">
        <f>SUMIFS('January 2021 School Census'!X:X,'January 2021 School Census'!A:A,A131)+SUMIFS('January 21 Early Years Census'!G:G,'January 21 Early Years Census'!A:A,A131)+SUMIFS('January 2021 AP Census'!D:D,'January 2021 AP Census'!A:A,A131)+SUMIFS('January 2021 AP Census'!E:E,'January 2021 AP Census'!A:A,A131)</f>
        <v>1808.9965139999999</v>
      </c>
      <c r="E131" s="31">
        <f>IF(C131=FALSE,0,SUMIFS('ESFA Summer Collection'!L:L,'ESFA Summer Collection'!A:A,A131)+SUMIFS('May 2021 School Census'!M:M,'May 2021 School Census'!A:A,A131))</f>
        <v>2204.559999666667</v>
      </c>
      <c r="F131" s="31">
        <f>IF(C131=FALSE,0,SUMIFS('ESFA Autumn Collection'!L:L,'ESFA Autumn Collection'!A:A,A131)+SUMIFS('October 2021 School Census'!M:M,'October 2021 School Census'!A:A,A131))</f>
        <v>1371.6733330000002</v>
      </c>
      <c r="G131" s="44">
        <f t="shared" si="1"/>
        <v>1828.04</v>
      </c>
    </row>
    <row r="132" spans="1:7" x14ac:dyDescent="0.25">
      <c r="A132" s="4">
        <v>891</v>
      </c>
      <c r="B132" s="4" t="s">
        <v>134</v>
      </c>
      <c r="C132" s="31" t="b">
        <v>0</v>
      </c>
      <c r="D132" s="31">
        <f>SUMIFS('January 2021 School Census'!X:X,'January 2021 School Census'!A:A,A132)+SUMIFS('January 21 Early Years Census'!G:G,'January 21 Early Years Census'!A:A,A132)+SUMIFS('January 2021 AP Census'!D:D,'January 2021 AP Census'!A:A,A132)+SUMIFS('January 2021 AP Census'!E:E,'January 2021 AP Census'!A:A,A132)</f>
        <v>11564.348002000001</v>
      </c>
      <c r="E132" s="31">
        <f>IF(C132=FALSE,0,SUMIFS('ESFA Summer Collection'!L:L,'ESFA Summer Collection'!A:A,A132)+SUMIFS('May 2021 School Census'!M:M,'May 2021 School Census'!A:A,A132))</f>
        <v>0</v>
      </c>
      <c r="F132" s="31">
        <f>IF(C132=FALSE,0,SUMIFS('ESFA Autumn Collection'!L:L,'ESFA Autumn Collection'!A:A,A132)+SUMIFS('October 2021 School Census'!M:M,'October 2021 School Census'!A:A,A132))</f>
        <v>0</v>
      </c>
      <c r="G132" s="44">
        <f t="shared" si="1"/>
        <v>11564.35</v>
      </c>
    </row>
    <row r="133" spans="1:7" x14ac:dyDescent="0.25">
      <c r="A133" s="4">
        <v>892</v>
      </c>
      <c r="B133" s="4" t="s">
        <v>135</v>
      </c>
      <c r="C133" s="31" t="b">
        <v>1</v>
      </c>
      <c r="D133" s="31">
        <f>SUMIFS('January 2021 School Census'!X:X,'January 2021 School Census'!A:A,A133)+SUMIFS('January 21 Early Years Census'!G:G,'January 21 Early Years Census'!A:A,A133)+SUMIFS('January 2021 AP Census'!D:D,'January 2021 AP Census'!A:A,A133)+SUMIFS('January 2021 AP Census'!E:E,'January 2021 AP Census'!A:A,A133)</f>
        <v>4552.2113300000001</v>
      </c>
      <c r="E133" s="31">
        <f>IF(C133=FALSE,0,SUMIFS('ESFA Summer Collection'!L:L,'ESFA Summer Collection'!A:A,A133)+SUMIFS('May 2021 School Census'!M:M,'May 2021 School Census'!A:A,A133))</f>
        <v>5332.5919990000002</v>
      </c>
      <c r="F133" s="31">
        <f>IF(C133=FALSE,0,SUMIFS('ESFA Autumn Collection'!L:L,'ESFA Autumn Collection'!A:A,A133)+SUMIFS('October 2021 School Census'!M:M,'October 2021 School Census'!A:A,A133))</f>
        <v>3416.333333333333</v>
      </c>
      <c r="G133" s="44">
        <f t="shared" ref="G133:G153" si="2">ROUND(IF(C133,E133*5/12+F133*4/12+D133*3/12,D133),2)</f>
        <v>4498.74</v>
      </c>
    </row>
    <row r="134" spans="1:7" x14ac:dyDescent="0.25">
      <c r="A134" s="4">
        <v>893</v>
      </c>
      <c r="B134" s="4" t="s">
        <v>136</v>
      </c>
      <c r="C134" s="31" t="b">
        <v>1</v>
      </c>
      <c r="D134" s="31">
        <f>SUMIFS('January 2021 School Census'!X:X,'January 2021 School Census'!A:A,A134)+SUMIFS('January 21 Early Years Census'!G:G,'January 21 Early Years Census'!A:A,A134)+SUMIFS('January 2021 AP Census'!D:D,'January 2021 AP Census'!A:A,A134)+SUMIFS('January 2021 AP Census'!E:E,'January 2021 AP Census'!A:A,A134)</f>
        <v>3903.470018</v>
      </c>
      <c r="E134" s="31">
        <f>IF(C134=FALSE,0,SUMIFS('ESFA Summer Collection'!L:L,'ESFA Summer Collection'!A:A,A134)+SUMIFS('May 2021 School Census'!M:M,'May 2021 School Census'!A:A,A134))</f>
        <v>4716.0493349999997</v>
      </c>
      <c r="F134" s="31">
        <f>IF(C134=FALSE,0,SUMIFS('ESFA Autumn Collection'!L:L,'ESFA Autumn Collection'!A:A,A134)+SUMIFS('October 2021 School Census'!M:M,'October 2021 School Census'!A:A,A134))</f>
        <v>3063.4313336666664</v>
      </c>
      <c r="G134" s="44">
        <f t="shared" si="2"/>
        <v>3962.03</v>
      </c>
    </row>
    <row r="135" spans="1:7" x14ac:dyDescent="0.25">
      <c r="A135" s="4">
        <v>894</v>
      </c>
      <c r="B135" s="4" t="s">
        <v>137</v>
      </c>
      <c r="C135" s="31" t="b">
        <v>1</v>
      </c>
      <c r="D135" s="31">
        <f>SUMIFS('January 2021 School Census'!X:X,'January 2021 School Census'!A:A,A135)+SUMIFS('January 21 Early Years Census'!G:G,'January 21 Early Years Census'!A:A,A135)+SUMIFS('January 2021 AP Census'!D:D,'January 2021 AP Census'!A:A,A135)+SUMIFS('January 2021 AP Census'!E:E,'January 2021 AP Census'!A:A,A135)</f>
        <v>2732.7491220000002</v>
      </c>
      <c r="E135" s="31">
        <f>IF(C135=FALSE,0,SUMIFS('ESFA Summer Collection'!L:L,'ESFA Summer Collection'!A:A,A135)+SUMIFS('May 2021 School Census'!M:M,'May 2021 School Census'!A:A,A135))</f>
        <v>3227.650001</v>
      </c>
      <c r="F135" s="31">
        <f>IF(C135=FALSE,0,SUMIFS('ESFA Autumn Collection'!L:L,'ESFA Autumn Collection'!A:A,A135)+SUMIFS('October 2021 School Census'!M:M,'October 2021 School Census'!A:A,A135))</f>
        <v>2102.6000006666668</v>
      </c>
      <c r="G135" s="44">
        <f t="shared" si="2"/>
        <v>2728.91</v>
      </c>
    </row>
    <row r="136" spans="1:7" x14ac:dyDescent="0.25">
      <c r="A136" s="4">
        <v>895</v>
      </c>
      <c r="B136" s="4" t="s">
        <v>138</v>
      </c>
      <c r="C136" s="31" t="b">
        <v>1</v>
      </c>
      <c r="D136" s="31">
        <f>SUMIFS('January 2021 School Census'!X:X,'January 2021 School Census'!A:A,A136)+SUMIFS('January 21 Early Years Census'!G:G,'January 21 Early Years Census'!A:A,A136)+SUMIFS('January 2021 AP Census'!D:D,'January 2021 AP Census'!A:A,A136)+SUMIFS('January 2021 AP Census'!E:E,'January 2021 AP Census'!A:A,A136)</f>
        <v>5301.6107219999994</v>
      </c>
      <c r="E136" s="31">
        <f>IF(C136=FALSE,0,SUMIFS('ESFA Summer Collection'!L:L,'ESFA Summer Collection'!A:A,A136)+SUMIFS('May 2021 School Census'!M:M,'May 2021 School Census'!A:A,A136))</f>
        <v>6255.7020016666665</v>
      </c>
      <c r="F136" s="31">
        <f>IF(C136=FALSE,0,SUMIFS('ESFA Autumn Collection'!L:L,'ESFA Autumn Collection'!A:A,A136)+SUMIFS('October 2021 School Census'!M:M,'October 2021 School Census'!A:A,A136))</f>
        <v>4096.2353343333334</v>
      </c>
      <c r="G136" s="44">
        <f t="shared" si="2"/>
        <v>5297.36</v>
      </c>
    </row>
    <row r="137" spans="1:7" x14ac:dyDescent="0.25">
      <c r="A137" s="4">
        <v>896</v>
      </c>
      <c r="B137" s="4" t="s">
        <v>139</v>
      </c>
      <c r="C137" s="31" t="b">
        <v>1</v>
      </c>
      <c r="D137" s="31">
        <f>SUMIFS('January 2021 School Census'!X:X,'January 2021 School Census'!A:A,A137)+SUMIFS('January 21 Early Years Census'!G:G,'January 21 Early Years Census'!A:A,A137)+SUMIFS('January 2021 AP Census'!D:D,'January 2021 AP Census'!A:A,A137)+SUMIFS('January 2021 AP Census'!E:E,'January 2021 AP Census'!A:A,A137)</f>
        <v>4770.811275</v>
      </c>
      <c r="E137" s="31">
        <f>IF(C137=FALSE,0,SUMIFS('ESFA Summer Collection'!L:L,'ESFA Summer Collection'!A:A,A137)+SUMIFS('May 2021 School Census'!M:M,'May 2021 School Census'!A:A,A137))</f>
        <v>5726.333337</v>
      </c>
      <c r="F137" s="31">
        <f>IF(C137=FALSE,0,SUMIFS('ESFA Autumn Collection'!L:L,'ESFA Autumn Collection'!A:A,A137)+SUMIFS('October 2021 School Census'!M:M,'October 2021 School Census'!A:A,A137))</f>
        <v>3537.9000030000002</v>
      </c>
      <c r="G137" s="44">
        <f t="shared" si="2"/>
        <v>4757.9799999999996</v>
      </c>
    </row>
    <row r="138" spans="1:7" x14ac:dyDescent="0.25">
      <c r="A138" s="4">
        <v>908</v>
      </c>
      <c r="B138" s="4" t="s">
        <v>140</v>
      </c>
      <c r="C138" s="31" t="b">
        <v>1</v>
      </c>
      <c r="D138" s="31">
        <f>SUMIFS('January 2021 School Census'!X:X,'January 2021 School Census'!A:A,A138)+SUMIFS('January 21 Early Years Census'!G:G,'January 21 Early Years Census'!A:A,A138)+SUMIFS('January 2021 AP Census'!D:D,'January 2021 AP Census'!A:A,A138)+SUMIFS('January 2021 AP Census'!E:E,'January 2021 AP Census'!A:A,A138)</f>
        <v>6544.2007140000005</v>
      </c>
      <c r="E138" s="31">
        <f>IF(C138=FALSE,0,SUMIFS('ESFA Summer Collection'!L:L,'ESFA Summer Collection'!A:A,A138)+SUMIFS('May 2021 School Census'!M:M,'May 2021 School Census'!A:A,A138))</f>
        <v>8007.4366733333336</v>
      </c>
      <c r="F138" s="31">
        <f>IF(C138=FALSE,0,SUMIFS('ESFA Autumn Collection'!L:L,'ESFA Autumn Collection'!A:A,A138)+SUMIFS('October 2021 School Census'!M:M,'October 2021 School Census'!A:A,A138))</f>
        <v>6304.4053323333337</v>
      </c>
      <c r="G138" s="44">
        <f t="shared" si="2"/>
        <v>7073.95</v>
      </c>
    </row>
    <row r="139" spans="1:7" x14ac:dyDescent="0.25">
      <c r="A139" s="4">
        <v>909</v>
      </c>
      <c r="B139" s="4" t="s">
        <v>141</v>
      </c>
      <c r="C139" s="31" t="b">
        <v>1</v>
      </c>
      <c r="D139" s="31">
        <f>SUMIFS('January 2021 School Census'!X:X,'January 2021 School Census'!A:A,A139)+SUMIFS('January 21 Early Years Census'!G:G,'January 21 Early Years Census'!A:A,A139)+SUMIFS('January 2021 AP Census'!D:D,'January 2021 AP Census'!A:A,A139)+SUMIFS('January 2021 AP Census'!E:E,'January 2021 AP Census'!A:A,A139)</f>
        <v>6042.8889870000003</v>
      </c>
      <c r="E139" s="31">
        <f>IF(C139=FALSE,0,SUMIFS('ESFA Summer Collection'!L:L,'ESFA Summer Collection'!A:A,A139)+SUMIFS('May 2021 School Census'!M:M,'May 2021 School Census'!A:A,A139))</f>
        <v>7162.7586649999994</v>
      </c>
      <c r="F139" s="31">
        <f>IF(C139=FALSE,0,SUMIFS('ESFA Autumn Collection'!L:L,'ESFA Autumn Collection'!A:A,A139)+SUMIFS('October 2021 School Census'!M:M,'October 2021 School Census'!A:A,A139))</f>
        <v>4911.1166723333336</v>
      </c>
      <c r="G139" s="44">
        <f t="shared" si="2"/>
        <v>6132.24</v>
      </c>
    </row>
    <row r="140" spans="1:7" x14ac:dyDescent="0.25">
      <c r="A140" s="4">
        <v>916</v>
      </c>
      <c r="B140" s="4" t="s">
        <v>142</v>
      </c>
      <c r="C140" s="31" t="b">
        <v>1</v>
      </c>
      <c r="D140" s="31">
        <f>SUMIFS('January 2021 School Census'!X:X,'January 2021 School Census'!A:A,A140)+SUMIFS('January 21 Early Years Census'!G:G,'January 21 Early Years Census'!A:A,A140)+SUMIFS('January 2021 AP Census'!D:D,'January 2021 AP Census'!A:A,A140)+SUMIFS('January 2021 AP Census'!E:E,'January 2021 AP Census'!A:A,A140)</f>
        <v>8466.5619750000005</v>
      </c>
      <c r="E140" s="31">
        <f>IF(C140=FALSE,0,SUMIFS('ESFA Summer Collection'!L:L,'ESFA Summer Collection'!A:A,A140)+SUMIFS('May 2021 School Census'!M:M,'May 2021 School Census'!A:A,A140))</f>
        <v>10809.092667999999</v>
      </c>
      <c r="F140" s="31">
        <f>IF(C140=FALSE,0,SUMIFS('ESFA Autumn Collection'!L:L,'ESFA Autumn Collection'!A:A,A140)+SUMIFS('October 2021 School Census'!M:M,'October 2021 School Census'!A:A,A140))</f>
        <v>6655.1400003333329</v>
      </c>
      <c r="G140" s="44">
        <f t="shared" si="2"/>
        <v>8838.81</v>
      </c>
    </row>
    <row r="141" spans="1:7" x14ac:dyDescent="0.25">
      <c r="A141" s="4">
        <v>919</v>
      </c>
      <c r="B141" s="4" t="s">
        <v>143</v>
      </c>
      <c r="C141" s="31" t="b">
        <v>1</v>
      </c>
      <c r="D141" s="31">
        <f>SUMIFS('January 2021 School Census'!X:X,'January 2021 School Census'!A:A,A141)+SUMIFS('January 21 Early Years Census'!G:G,'January 21 Early Years Census'!A:A,A141)+SUMIFS('January 2021 AP Census'!D:D,'January 2021 AP Census'!A:A,A141)+SUMIFS('January 2021 AP Census'!E:E,'January 2021 AP Census'!A:A,A141)</f>
        <v>18219.549389</v>
      </c>
      <c r="E141" s="31">
        <f>IF(C141=FALSE,0,SUMIFS('ESFA Summer Collection'!L:L,'ESFA Summer Collection'!A:A,A141)+SUMIFS('May 2021 School Census'!M:M,'May 2021 School Census'!A:A,A141))</f>
        <v>21062.692438929917</v>
      </c>
      <c r="F141" s="31">
        <f>IF(C141=FALSE,0,SUMIFS('ESFA Autumn Collection'!L:L,'ESFA Autumn Collection'!A:A,A141)+SUMIFS('October 2021 School Census'!M:M,'October 2021 School Census'!A:A,A141))</f>
        <v>14142.820000333333</v>
      </c>
      <c r="G141" s="44">
        <f t="shared" si="2"/>
        <v>18045.28</v>
      </c>
    </row>
    <row r="142" spans="1:7" x14ac:dyDescent="0.25">
      <c r="A142" s="4">
        <v>921</v>
      </c>
      <c r="B142" s="4" t="s">
        <v>144</v>
      </c>
      <c r="C142" s="31" t="b">
        <v>1</v>
      </c>
      <c r="D142" s="31">
        <f>SUMIFS('January 2021 School Census'!X:X,'January 2021 School Census'!A:A,A142)+SUMIFS('January 21 Early Years Census'!G:G,'January 21 Early Years Census'!A:A,A142)+SUMIFS('January 2021 AP Census'!D:D,'January 2021 AP Census'!A:A,A142)+SUMIFS('January 2021 AP Census'!E:E,'January 2021 AP Census'!A:A,A142)</f>
        <v>1483.7367039999999</v>
      </c>
      <c r="E142" s="31">
        <f>IF(C142=FALSE,0,SUMIFS('ESFA Summer Collection'!L:L,'ESFA Summer Collection'!A:A,A142)+SUMIFS('May 2021 School Census'!M:M,'May 2021 School Census'!A:A,A142))</f>
        <v>1808.9979996666666</v>
      </c>
      <c r="F142" s="31">
        <f>IF(C142=FALSE,0,SUMIFS('ESFA Autumn Collection'!L:L,'ESFA Autumn Collection'!A:A,A142)+SUMIFS('October 2021 School Census'!M:M,'October 2021 School Census'!A:A,A142))</f>
        <v>1091.2499989999999</v>
      </c>
      <c r="G142" s="44">
        <f t="shared" si="2"/>
        <v>1488.43</v>
      </c>
    </row>
    <row r="143" spans="1:7" x14ac:dyDescent="0.25">
      <c r="A143" s="4">
        <v>925</v>
      </c>
      <c r="B143" s="4" t="s">
        <v>145</v>
      </c>
      <c r="C143" s="31" t="b">
        <v>1</v>
      </c>
      <c r="D143" s="31">
        <f>SUMIFS('January 2021 School Census'!X:X,'January 2021 School Census'!A:A,A143)+SUMIFS('January 21 Early Years Census'!G:G,'January 21 Early Years Census'!A:A,A143)+SUMIFS('January 2021 AP Census'!D:D,'January 2021 AP Census'!A:A,A143)+SUMIFS('January 2021 AP Census'!E:E,'January 2021 AP Census'!A:A,A143)</f>
        <v>9296.8273509999999</v>
      </c>
      <c r="E143" s="31">
        <f>IF(C143=FALSE,0,SUMIFS('ESFA Summer Collection'!L:L,'ESFA Summer Collection'!A:A,A143)+SUMIFS('May 2021 School Census'!M:M,'May 2021 School Census'!A:A,A143))</f>
        <v>11049.649995666667</v>
      </c>
      <c r="F143" s="31">
        <f>IF(C143=FALSE,0,SUMIFS('ESFA Autumn Collection'!L:L,'ESFA Autumn Collection'!A:A,A143)+SUMIFS('October 2021 School Census'!M:M,'October 2021 School Census'!A:A,A143))</f>
        <v>7076.1833296666664</v>
      </c>
      <c r="G143" s="44">
        <f t="shared" si="2"/>
        <v>9286.9599999999991</v>
      </c>
    </row>
    <row r="144" spans="1:7" x14ac:dyDescent="0.25">
      <c r="A144" s="4">
        <v>926</v>
      </c>
      <c r="B144" s="4" t="s">
        <v>146</v>
      </c>
      <c r="C144" s="31" t="b">
        <v>1</v>
      </c>
      <c r="D144" s="31">
        <f>SUMIFS('January 2021 School Census'!X:X,'January 2021 School Census'!A:A,A144)+SUMIFS('January 21 Early Years Census'!G:G,'January 21 Early Years Census'!A:A,A144)+SUMIFS('January 2021 AP Census'!D:D,'January 2021 AP Census'!A:A,A144)+SUMIFS('January 2021 AP Census'!E:E,'January 2021 AP Census'!A:A,A144)</f>
        <v>10284.572963999999</v>
      </c>
      <c r="E144" s="31">
        <f>IF(C144=FALSE,0,SUMIFS('ESFA Summer Collection'!L:L,'ESFA Summer Collection'!A:A,A144)+SUMIFS('May 2021 School Census'!M:M,'May 2021 School Census'!A:A,A144))</f>
        <v>12121.646665333334</v>
      </c>
      <c r="F144" s="31">
        <f>IF(C144=FALSE,0,SUMIFS('ESFA Autumn Collection'!L:L,'ESFA Autumn Collection'!A:A,A144)+SUMIFS('October 2021 School Census'!M:M,'October 2021 School Census'!A:A,A144))</f>
        <v>8341.6213299999999</v>
      </c>
      <c r="G144" s="44">
        <f t="shared" si="2"/>
        <v>10402.370000000001</v>
      </c>
    </row>
    <row r="145" spans="1:7" x14ac:dyDescent="0.25">
      <c r="A145" s="4">
        <v>929</v>
      </c>
      <c r="B145" s="4" t="s">
        <v>148</v>
      </c>
      <c r="C145" s="31" t="b">
        <v>1</v>
      </c>
      <c r="D145" s="31">
        <f>SUMIFS('January 2021 School Census'!X:X,'January 2021 School Census'!A:A,A145)+SUMIFS('January 21 Early Years Census'!G:G,'January 21 Early Years Census'!A:A,A145)+SUMIFS('January 2021 AP Census'!D:D,'January 2021 AP Census'!A:A,A145)+SUMIFS('January 2021 AP Census'!E:E,'January 2021 AP Census'!A:A,A145)</f>
        <v>4010.4459939999997</v>
      </c>
      <c r="E145" s="31">
        <f>IF(C145=FALSE,0,SUMIFS('ESFA Summer Collection'!L:L,'ESFA Summer Collection'!A:A,A145)+SUMIFS('May 2021 School Census'!M:M,'May 2021 School Census'!A:A,A145))</f>
        <v>4739.6759986666666</v>
      </c>
      <c r="F145" s="31">
        <f>IF(C145=FALSE,0,SUMIFS('ESFA Autumn Collection'!L:L,'ESFA Autumn Collection'!A:A,A145)+SUMIFS('October 2021 School Census'!M:M,'October 2021 School Census'!A:A,A145))</f>
        <v>3118.1740003333334</v>
      </c>
      <c r="G145" s="44">
        <f t="shared" si="2"/>
        <v>4016.87</v>
      </c>
    </row>
    <row r="146" spans="1:7" x14ac:dyDescent="0.25">
      <c r="A146" s="4">
        <v>931</v>
      </c>
      <c r="B146" s="4" t="s">
        <v>149</v>
      </c>
      <c r="C146" s="31" t="b">
        <v>1</v>
      </c>
      <c r="D146" s="31">
        <f>SUMIFS('January 2021 School Census'!X:X,'January 2021 School Census'!A:A,A146)+SUMIFS('January 21 Early Years Census'!G:G,'January 21 Early Years Census'!A:A,A146)+SUMIFS('January 2021 AP Census'!D:D,'January 2021 AP Census'!A:A,A146)+SUMIFS('January 2021 AP Census'!E:E,'January 2021 AP Census'!A:A,A146)</f>
        <v>9464.6486679999998</v>
      </c>
      <c r="E146" s="31">
        <f>IF(C146=FALSE,0,SUMIFS('ESFA Summer Collection'!L:L,'ESFA Summer Collection'!A:A,A146)+SUMIFS('May 2021 School Census'!M:M,'May 2021 School Census'!A:A,A146))</f>
        <v>11107.038667666668</v>
      </c>
      <c r="F146" s="31">
        <f>IF(C146=FALSE,0,SUMIFS('ESFA Autumn Collection'!L:L,'ESFA Autumn Collection'!A:A,A146)+SUMIFS('October 2021 School Census'!M:M,'October 2021 School Census'!A:A,A146))</f>
        <v>7504.7886686666661</v>
      </c>
      <c r="G146" s="44">
        <f t="shared" si="2"/>
        <v>9495.69</v>
      </c>
    </row>
    <row r="147" spans="1:7" x14ac:dyDescent="0.25">
      <c r="A147" s="4">
        <v>933</v>
      </c>
      <c r="B147" s="4" t="s">
        <v>150</v>
      </c>
      <c r="C147" s="31" t="b">
        <v>1</v>
      </c>
      <c r="D147" s="31">
        <f>SUMIFS('January 2021 School Census'!X:X,'January 2021 School Census'!A:A,A147)+SUMIFS('January 21 Early Years Census'!G:G,'January 21 Early Years Census'!A:A,A147)+SUMIFS('January 2021 AP Census'!D:D,'January 2021 AP Census'!A:A,A147)+SUMIFS('January 2021 AP Census'!E:E,'January 2021 AP Census'!A:A,A147)</f>
        <v>6738.7050729999992</v>
      </c>
      <c r="E147" s="31">
        <f>IF(C147=FALSE,0,SUMIFS('ESFA Summer Collection'!L:L,'ESFA Summer Collection'!A:A,A147)+SUMIFS('May 2021 School Census'!M:M,'May 2021 School Census'!A:A,A147))</f>
        <v>7973.9593380000006</v>
      </c>
      <c r="F147" s="31">
        <f>IF(C147=FALSE,0,SUMIFS('ESFA Autumn Collection'!L:L,'ESFA Autumn Collection'!A:A,A147)+SUMIFS('October 2021 School Census'!M:M,'October 2021 School Census'!A:A,A147))</f>
        <v>5158.9986739999995</v>
      </c>
      <c r="G147" s="44">
        <f t="shared" si="2"/>
        <v>6726.83</v>
      </c>
    </row>
    <row r="148" spans="1:7" x14ac:dyDescent="0.25">
      <c r="A148" s="4">
        <v>935</v>
      </c>
      <c r="B148" s="4" t="s">
        <v>151</v>
      </c>
      <c r="C148" s="31" t="b">
        <v>1</v>
      </c>
      <c r="D148" s="31">
        <f>SUMIFS('January 2021 School Census'!X:X,'January 2021 School Census'!A:A,A148)+SUMIFS('January 21 Early Years Census'!G:G,'January 21 Early Years Census'!A:A,A148)+SUMIFS('January 2021 AP Census'!D:D,'January 2021 AP Census'!A:A,A148)+SUMIFS('January 2021 AP Census'!E:E,'January 2021 AP Census'!A:A,A148)</f>
        <v>9044.9046170000001</v>
      </c>
      <c r="E148" s="31">
        <f>IF(C148=FALSE,0,SUMIFS('ESFA Summer Collection'!L:L,'ESFA Summer Collection'!A:A,A148)+SUMIFS('May 2021 School Census'!M:M,'May 2021 School Census'!A:A,A148))</f>
        <v>10929.935998000001</v>
      </c>
      <c r="F148" s="31">
        <f>IF(C148=FALSE,0,SUMIFS('ESFA Autumn Collection'!L:L,'ESFA Autumn Collection'!A:A,A148)+SUMIFS('October 2021 School Census'!M:M,'October 2021 School Census'!A:A,A148))</f>
        <v>7205.7206646666664</v>
      </c>
      <c r="G148" s="44">
        <f t="shared" si="2"/>
        <v>9217.27</v>
      </c>
    </row>
    <row r="149" spans="1:7" x14ac:dyDescent="0.25">
      <c r="A149" s="4">
        <v>936</v>
      </c>
      <c r="B149" s="4" t="s">
        <v>152</v>
      </c>
      <c r="C149" s="31" t="b">
        <v>1</v>
      </c>
      <c r="D149" s="31">
        <f>SUMIFS('January 2021 School Census'!X:X,'January 2021 School Census'!A:A,A149)+SUMIFS('January 21 Early Years Census'!G:G,'January 21 Early Years Census'!A:A,A149)+SUMIFS('January 2021 AP Census'!D:D,'January 2021 AP Census'!A:A,A149)+SUMIFS('January 2021 AP Census'!E:E,'January 2021 AP Census'!A:A,A149)</f>
        <v>16955.868587000001</v>
      </c>
      <c r="E149" s="31">
        <f>IF(C149=FALSE,0,SUMIFS('ESFA Summer Collection'!L:L,'ESFA Summer Collection'!A:A,A149)+SUMIFS('May 2021 School Census'!M:M,'May 2021 School Census'!A:A,A149))</f>
        <v>19876.192000333333</v>
      </c>
      <c r="F149" s="31">
        <f>IF(C149=FALSE,0,SUMIFS('ESFA Autumn Collection'!L:L,'ESFA Autumn Collection'!A:A,A149)+SUMIFS('October 2021 School Census'!M:M,'October 2021 School Census'!A:A,A149))</f>
        <v>13677.316666666666</v>
      </c>
      <c r="G149" s="44">
        <f t="shared" si="2"/>
        <v>17079.82</v>
      </c>
    </row>
    <row r="150" spans="1:7" x14ac:dyDescent="0.25">
      <c r="A150" s="4">
        <v>937</v>
      </c>
      <c r="B150" s="4" t="s">
        <v>153</v>
      </c>
      <c r="C150" s="31" t="b">
        <v>1</v>
      </c>
      <c r="D150" s="31">
        <f>SUMIFS('January 2021 School Census'!X:X,'January 2021 School Census'!A:A,A150)+SUMIFS('January 21 Early Years Census'!G:G,'January 21 Early Years Census'!A:A,A150)+SUMIFS('January 2021 AP Census'!D:D,'January 2021 AP Census'!A:A,A150)+SUMIFS('January 2021 AP Census'!E:E,'January 2021 AP Census'!A:A,A150)</f>
        <v>8134.4513470000002</v>
      </c>
      <c r="E150" s="31">
        <f>IF(C150=FALSE,0,SUMIFS('ESFA Summer Collection'!L:L,'ESFA Summer Collection'!A:A,A150)+SUMIFS('May 2021 School Census'!M:M,'May 2021 School Census'!A:A,A150))</f>
        <v>9724.0266673333317</v>
      </c>
      <c r="F150" s="31">
        <f>IF(C150=FALSE,0,SUMIFS('ESFA Autumn Collection'!L:L,'ESFA Autumn Collection'!A:A,A150)+SUMIFS('October 2021 School Census'!M:M,'October 2021 School Census'!A:A,A150))</f>
        <v>6404.2720006666668</v>
      </c>
      <c r="G150" s="44">
        <f t="shared" si="2"/>
        <v>8220.0499999999993</v>
      </c>
    </row>
    <row r="151" spans="1:7" x14ac:dyDescent="0.25">
      <c r="A151" s="4">
        <v>938</v>
      </c>
      <c r="B151" s="4" t="s">
        <v>154</v>
      </c>
      <c r="C151" s="31" t="b">
        <v>1</v>
      </c>
      <c r="D151" s="31">
        <f>SUMIFS('January 2021 School Census'!X:X,'January 2021 School Census'!A:A,A151)+SUMIFS('January 21 Early Years Census'!G:G,'January 21 Early Years Census'!A:A,A151)+SUMIFS('January 2021 AP Census'!D:D,'January 2021 AP Census'!A:A,A151)+SUMIFS('January 2021 AP Census'!E:E,'January 2021 AP Census'!A:A,A151)</f>
        <v>11429.483843</v>
      </c>
      <c r="E151" s="31">
        <f>IF(C151=FALSE,0,SUMIFS('ESFA Summer Collection'!L:L,'ESFA Summer Collection'!A:A,A151)+SUMIFS('May 2021 School Census'!M:M,'May 2021 School Census'!A:A,A151))</f>
        <v>13604.527997666668</v>
      </c>
      <c r="F151" s="31">
        <f>IF(C151=FALSE,0,SUMIFS('ESFA Autumn Collection'!L:L,'ESFA Autumn Collection'!A:A,A151)+SUMIFS('October 2021 School Census'!M:M,'October 2021 School Census'!A:A,A151))</f>
        <v>8964.7333313333329</v>
      </c>
      <c r="G151" s="44">
        <f t="shared" si="2"/>
        <v>11514.17</v>
      </c>
    </row>
    <row r="152" spans="1:7" x14ac:dyDescent="0.25">
      <c r="A152" s="4">
        <v>940</v>
      </c>
      <c r="B152" s="4" t="s">
        <v>185</v>
      </c>
      <c r="C152" s="31" t="b">
        <v>1</v>
      </c>
      <c r="D152" s="31">
        <f>SUMIFS('January 2021 School Census'!X:X,'January 2021 School Census'!A:A,A152)+SUMIFS('January 21 Early Years Census'!G:G,'January 21 Early Years Census'!A:A,A152)+SUMIFS('January 2021 AP Census'!D:D,'January 2021 AP Census'!A:A,A152)+SUMIFS('January 2021 AP Census'!E:E,'January 2021 AP Census'!A:A,A152)</f>
        <v>4994.7968700000001</v>
      </c>
      <c r="E152" s="31">
        <f>IF(C152=FALSE,0,SUMIFS('ESFA Summer Collection'!L:L,'ESFA Summer Collection'!A:A,A152)+SUMIFS('May 2021 School Census'!M:M,'May 2021 School Census'!A:A,A152))</f>
        <v>5760.4402207435987</v>
      </c>
      <c r="F152" s="31">
        <f>IF(C152=FALSE,0,SUMIFS('ESFA Autumn Collection'!L:L,'ESFA Autumn Collection'!A:A,A152)+SUMIFS('October 2021 School Census'!M:M,'October 2021 School Census'!A:A,A152))</f>
        <v>3712.1626493333333</v>
      </c>
      <c r="G152" s="44">
        <f t="shared" si="2"/>
        <v>4886.2700000000004</v>
      </c>
    </row>
    <row r="153" spans="1:7" x14ac:dyDescent="0.25">
      <c r="A153" s="4">
        <v>941</v>
      </c>
      <c r="B153" s="4" t="s">
        <v>186</v>
      </c>
      <c r="C153" s="31" t="b">
        <v>1</v>
      </c>
      <c r="D153" s="31">
        <f>SUMIFS('January 2021 School Census'!X:X,'January 2021 School Census'!A:A,A153)+SUMIFS('January 21 Early Years Census'!G:G,'January 21 Early Years Census'!A:A,A153)+SUMIFS('January 2021 AP Census'!D:D,'January 2021 AP Census'!A:A,A153)+SUMIFS('January 2021 AP Census'!E:E,'January 2021 AP Census'!A:A,A153)</f>
        <v>5916.7440839999999</v>
      </c>
      <c r="E153" s="31">
        <f>IF(C153=FALSE,0,SUMIFS('ESFA Summer Collection'!L:L,'ESFA Summer Collection'!A:A,A153)+SUMIFS('May 2021 School Census'!M:M,'May 2021 School Census'!A:A,A153))</f>
        <v>7038.1199720000204</v>
      </c>
      <c r="F153" s="31">
        <f>IF(C153=FALSE,0,SUMIFS('ESFA Autumn Collection'!L:L,'ESFA Autumn Collection'!A:A,A153)+SUMIFS('October 2021 School Census'!M:M,'October 2021 School Census'!A:A,A153))</f>
        <v>4720.7033376666677</v>
      </c>
      <c r="G153" s="44">
        <f t="shared" si="2"/>
        <v>5985.3</v>
      </c>
    </row>
    <row r="156" spans="1:7" x14ac:dyDescent="0.25">
      <c r="D156" s="1">
        <f>'[1]Universal Hours (3-4)'!F127</f>
        <v>21685.338941999998</v>
      </c>
    </row>
    <row r="157" spans="1:7" x14ac:dyDescent="0.25">
      <c r="D157" s="1" t="b">
        <f>D156=D127</f>
        <v>1</v>
      </c>
    </row>
    <row r="159" spans="1:7" x14ac:dyDescent="0.25">
      <c r="C159" s="61"/>
      <c r="D159" s="61"/>
    </row>
  </sheetData>
  <autoFilter ref="A3:G153" xr:uid="{A0239A27-B254-4464-B093-7493DA0A231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2C45F-FC9F-49D2-8DFE-58247C07E311}">
  <sheetPr codeName="Sheet4">
    <tabColor theme="7" tint="0.39997558519241921"/>
  </sheetPr>
  <dimension ref="A1:G154"/>
  <sheetViews>
    <sheetView workbookViewId="0">
      <pane xSplit="2" ySplit="3" topLeftCell="C4" activePane="bottomRight" state="frozen"/>
      <selection activeCell="E14" sqref="E14"/>
      <selection pane="topRight" activeCell="E14" sqref="E14"/>
      <selection pane="bottomLeft" activeCell="E14" sqref="E14"/>
      <selection pane="bottomRight" activeCell="A3" sqref="A3"/>
    </sheetView>
  </sheetViews>
  <sheetFormatPr defaultColWidth="9" defaultRowHeight="15" x14ac:dyDescent="0.25"/>
  <cols>
    <col min="1" max="1" width="9" style="1"/>
    <col min="2" max="2" width="21.5703125" style="1" customWidth="1"/>
    <col min="3" max="3" width="21.28515625" style="1" bestFit="1" customWidth="1"/>
    <col min="4" max="4" width="10.28515625" style="1" customWidth="1"/>
    <col min="5" max="5" width="10.7109375" style="1" customWidth="1"/>
    <col min="6" max="6" width="9.42578125" style="1" customWidth="1"/>
    <col min="7" max="7" width="23.28515625" style="1" customWidth="1"/>
    <col min="8" max="16384" width="9" style="1"/>
  </cols>
  <sheetData>
    <row r="1" spans="1:7" x14ac:dyDescent="0.25">
      <c r="A1" s="60" t="s">
        <v>236</v>
      </c>
    </row>
    <row r="2" spans="1:7" ht="45" x14ac:dyDescent="0.25">
      <c r="A2" s="3" t="s">
        <v>0</v>
      </c>
      <c r="B2" s="3" t="s">
        <v>1</v>
      </c>
      <c r="C2" s="7" t="s">
        <v>242</v>
      </c>
      <c r="D2" s="7" t="s">
        <v>3</v>
      </c>
      <c r="E2" s="7" t="s">
        <v>5</v>
      </c>
      <c r="F2" s="7" t="s">
        <v>230</v>
      </c>
      <c r="G2" s="7" t="s">
        <v>239</v>
      </c>
    </row>
    <row r="3" spans="1:7" ht="45" x14ac:dyDescent="0.25">
      <c r="A3" s="4"/>
      <c r="B3" s="4"/>
      <c r="C3" s="6" t="s">
        <v>2</v>
      </c>
      <c r="D3" s="6" t="s">
        <v>231</v>
      </c>
      <c r="E3" s="6" t="s">
        <v>4</v>
      </c>
      <c r="F3" s="6" t="s">
        <v>240</v>
      </c>
      <c r="G3" s="7" t="s">
        <v>241</v>
      </c>
    </row>
    <row r="4" spans="1:7" x14ac:dyDescent="0.25">
      <c r="A4" s="4">
        <v>202</v>
      </c>
      <c r="B4" s="4" t="s">
        <v>6</v>
      </c>
      <c r="C4" s="42" t="b">
        <v>1</v>
      </c>
      <c r="D4" s="42">
        <f>SUMIFS('January 2021 School Census'!AO:AO,'January 2021 School Census'!A:A,A4)+SUMIFS('January 21 Early Years Census'!K:K,'January 21 Early Years Census'!A:A,A4)</f>
        <v>488.66666799999996</v>
      </c>
      <c r="E4" s="42">
        <f>IF(C4=FALSE,0,SUMIFS('ESFA Summer Collection'!M:M,'ESFA Summer Collection'!A:A,A4)+SUMIFS('May 2021 School Census'!Y:Y,'May 2021 School Census'!A:A,A4))</f>
        <v>587</v>
      </c>
      <c r="F4" s="43">
        <f>IF(C4=FALSE,0,SUMIFS('October 2021 School Census'!Y:Y,'October 2021 School Census'!A:A,A4)+SUMIFS('ESFA Autumn Collection'!M:M,'ESFA Autumn Collection'!A:A,A4))</f>
        <v>366</v>
      </c>
      <c r="G4" s="44">
        <f>ROUND(IF(C4,E4*5/12+F4*4/12+D4*3/12,D4),2)</f>
        <v>488.75</v>
      </c>
    </row>
    <row r="5" spans="1:7" x14ac:dyDescent="0.25">
      <c r="A5" s="4">
        <v>203</v>
      </c>
      <c r="B5" s="4" t="s">
        <v>7</v>
      </c>
      <c r="C5" s="42" t="b">
        <v>1</v>
      </c>
      <c r="D5" s="42">
        <f>SUMIFS('January 2021 School Census'!AO:AO,'January 2021 School Census'!A:A,A5)+SUMIFS('January 21 Early Years Census'!K:K,'January 21 Early Years Census'!A:A,A5)</f>
        <v>1517.0780060000002</v>
      </c>
      <c r="E5" s="42">
        <f>IF(C5=FALSE,0,SUMIFS('ESFA Summer Collection'!M:M,'ESFA Summer Collection'!A:A,A5)+SUMIFS('May 2021 School Census'!Y:Y,'May 2021 School Census'!A:A,A5))</f>
        <v>1754.2639999999999</v>
      </c>
      <c r="F5" s="43">
        <f>IF(C5=FALSE,0,SUMIFS('October 2021 School Census'!Y:Y,'October 2021 School Census'!A:A,A5)+SUMIFS('ESFA Autumn Collection'!M:M,'ESFA Autumn Collection'!A:A,A5))</f>
        <v>1108.3539999999998</v>
      </c>
      <c r="G5" s="44">
        <f t="shared" ref="G5:G68" si="0">ROUND(IF(C5,E5*5/12+F5*4/12+D5*3/12,D5),2)</f>
        <v>1479.66</v>
      </c>
    </row>
    <row r="6" spans="1:7" x14ac:dyDescent="0.25">
      <c r="A6" s="4">
        <v>204</v>
      </c>
      <c r="B6" s="4" t="s">
        <v>8</v>
      </c>
      <c r="C6" s="42" t="b">
        <v>1</v>
      </c>
      <c r="D6" s="42">
        <f>SUMIFS('January 2021 School Census'!AO:AO,'January 2021 School Census'!A:A,A6)+SUMIFS('January 21 Early Years Census'!K:K,'January 21 Early Years Census'!A:A,A6)</f>
        <v>1894.6000019999999</v>
      </c>
      <c r="E6" s="42">
        <f>IF(C6=FALSE,0,SUMIFS('ESFA Summer Collection'!M:M,'ESFA Summer Collection'!A:A,A6)+SUMIFS('May 2021 School Census'!Y:Y,'May 2021 School Census'!A:A,A6))</f>
        <v>2068.5333333333333</v>
      </c>
      <c r="F6" s="43">
        <f>IF(C6=FALSE,0,SUMIFS('October 2021 School Census'!Y:Y,'October 2021 School Census'!A:A,A6)+SUMIFS('ESFA Autumn Collection'!M:M,'ESFA Autumn Collection'!A:A,A6))</f>
        <v>1694</v>
      </c>
      <c r="G6" s="44">
        <f t="shared" si="0"/>
        <v>1900.21</v>
      </c>
    </row>
    <row r="7" spans="1:7" x14ac:dyDescent="0.25">
      <c r="A7" s="4">
        <v>205</v>
      </c>
      <c r="B7" s="4" t="s">
        <v>9</v>
      </c>
      <c r="C7" s="42" t="b">
        <v>1</v>
      </c>
      <c r="D7" s="42">
        <f>SUMIFS('January 2021 School Census'!AO:AO,'January 2021 School Census'!A:A,A7)+SUMIFS('January 21 Early Years Census'!K:K,'January 21 Early Years Census'!A:A,A7)</f>
        <v>454.55466699999999</v>
      </c>
      <c r="E7" s="42">
        <f>IF(C7=FALSE,0,SUMIFS('ESFA Summer Collection'!M:M,'ESFA Summer Collection'!A:A,A7)+SUMIFS('May 2021 School Census'!Y:Y,'May 2021 School Census'!A:A,A7))</f>
        <v>517.06666666666661</v>
      </c>
      <c r="F7" s="43">
        <f>IF(C7=FALSE,0,SUMIFS('October 2021 School Census'!Y:Y,'October 2021 School Census'!A:A,A7)+SUMIFS('ESFA Autumn Collection'!M:M,'ESFA Autumn Collection'!A:A,A7))</f>
        <v>377.23333400000001</v>
      </c>
      <c r="G7" s="44">
        <f t="shared" si="0"/>
        <v>454.83</v>
      </c>
    </row>
    <row r="8" spans="1:7" x14ac:dyDescent="0.25">
      <c r="A8" s="4">
        <v>206</v>
      </c>
      <c r="B8" s="4" t="s">
        <v>10</v>
      </c>
      <c r="C8" s="42" t="b">
        <v>1</v>
      </c>
      <c r="D8" s="42">
        <f>SUMIFS('January 2021 School Census'!AO:AO,'January 2021 School Census'!A:A,A8)+SUMIFS('January 21 Early Years Census'!K:K,'January 21 Early Years Census'!A:A,A8)</f>
        <v>709.31399800000008</v>
      </c>
      <c r="E8" s="42">
        <f>IF(C8=FALSE,0,SUMIFS('ESFA Summer Collection'!M:M,'ESFA Summer Collection'!A:A,A8)+SUMIFS('May 2021 School Census'!Y:Y,'May 2021 School Census'!A:A,A8))</f>
        <v>852.92133233333334</v>
      </c>
      <c r="F8" s="43">
        <f>IF(C8=FALSE,0,SUMIFS('October 2021 School Census'!Y:Y,'October 2021 School Census'!A:A,A8)+SUMIFS('ESFA Autumn Collection'!M:M,'ESFA Autumn Collection'!A:A,A8))</f>
        <v>546.06666666666661</v>
      </c>
      <c r="G8" s="44">
        <f t="shared" si="0"/>
        <v>714.73</v>
      </c>
    </row>
    <row r="9" spans="1:7" x14ac:dyDescent="0.25">
      <c r="A9" s="4">
        <v>207</v>
      </c>
      <c r="B9" s="4" t="s">
        <v>11</v>
      </c>
      <c r="C9" s="42" t="b">
        <v>1</v>
      </c>
      <c r="D9" s="42">
        <f>SUMIFS('January 2021 School Census'!AO:AO,'January 2021 School Census'!A:A,A9)+SUMIFS('January 21 Early Years Census'!K:K,'January 21 Early Years Census'!A:A,A9)</f>
        <v>260.30000100000001</v>
      </c>
      <c r="E9" s="42">
        <f>IF(C9=FALSE,0,SUMIFS('ESFA Summer Collection'!M:M,'ESFA Summer Collection'!A:A,A9)+SUMIFS('May 2021 School Census'!Y:Y,'May 2021 School Census'!A:A,A9))</f>
        <v>245.63333333333333</v>
      </c>
      <c r="F9" s="43">
        <f>IF(C9=FALSE,0,SUMIFS('October 2021 School Census'!Y:Y,'October 2021 School Census'!A:A,A9)+SUMIFS('ESFA Autumn Collection'!M:M,'ESFA Autumn Collection'!A:A,A9))</f>
        <v>213.6</v>
      </c>
      <c r="G9" s="44">
        <f t="shared" si="0"/>
        <v>238.62</v>
      </c>
    </row>
    <row r="10" spans="1:7" x14ac:dyDescent="0.25">
      <c r="A10" s="4">
        <v>208</v>
      </c>
      <c r="B10" s="4" t="s">
        <v>12</v>
      </c>
      <c r="C10" s="42" t="b">
        <v>1</v>
      </c>
      <c r="D10" s="42">
        <f>SUMIFS('January 2021 School Census'!AO:AO,'January 2021 School Census'!A:A,A10)+SUMIFS('January 21 Early Years Census'!K:K,'January 21 Early Years Census'!A:A,A10)</f>
        <v>1354.59267</v>
      </c>
      <c r="E10" s="42">
        <f>IF(C10=FALSE,0,SUMIFS('ESFA Summer Collection'!M:M,'ESFA Summer Collection'!A:A,A10)+SUMIFS('May 2021 School Census'!Y:Y,'May 2021 School Census'!A:A,A10))</f>
        <v>1571.6333343333331</v>
      </c>
      <c r="F10" s="43">
        <f>IF(C10=FALSE,0,SUMIFS('October 2021 School Census'!Y:Y,'October 2021 School Census'!A:A,A10)+SUMIFS('ESFA Autumn Collection'!M:M,'ESFA Autumn Collection'!A:A,A10))</f>
        <v>1128.4999996666666</v>
      </c>
      <c r="G10" s="44">
        <f t="shared" si="0"/>
        <v>1369.66</v>
      </c>
    </row>
    <row r="11" spans="1:7" x14ac:dyDescent="0.25">
      <c r="A11" s="4">
        <v>209</v>
      </c>
      <c r="B11" s="4" t="s">
        <v>13</v>
      </c>
      <c r="C11" s="42" t="b">
        <v>0</v>
      </c>
      <c r="D11" s="42">
        <f>SUMIFS('January 2021 School Census'!AO:AO,'January 2021 School Census'!A:A,A11)+SUMIFS('January 21 Early Years Census'!K:K,'January 21 Early Years Census'!A:A,A11)</f>
        <v>1698.018671</v>
      </c>
      <c r="E11" s="42">
        <f>IF(C11=FALSE,0,SUMIFS('ESFA Summer Collection'!M:M,'ESFA Summer Collection'!A:A,A11)+SUMIFS('May 2021 School Census'!Y:Y,'May 2021 School Census'!A:A,A11))</f>
        <v>0</v>
      </c>
      <c r="F11" s="43">
        <f>IF(C11=FALSE,0,SUMIFS('October 2021 School Census'!Y:Y,'October 2021 School Census'!A:A,A11)+SUMIFS('ESFA Autumn Collection'!M:M,'ESFA Autumn Collection'!A:A,A11))</f>
        <v>0</v>
      </c>
      <c r="G11" s="44">
        <f t="shared" si="0"/>
        <v>1698.02</v>
      </c>
    </row>
    <row r="12" spans="1:7" x14ac:dyDescent="0.25">
      <c r="A12" s="4">
        <v>210</v>
      </c>
      <c r="B12" s="4" t="s">
        <v>14</v>
      </c>
      <c r="C12" s="42" t="b">
        <v>0</v>
      </c>
      <c r="D12" s="42">
        <f>SUMIFS('January 2021 School Census'!AO:AO,'January 2021 School Census'!A:A,A12)+SUMIFS('January 21 Early Years Census'!K:K,'January 21 Early Years Census'!A:A,A12)</f>
        <v>1157.7333410000001</v>
      </c>
      <c r="E12" s="42">
        <f>IF(C12=FALSE,0,SUMIFS('ESFA Summer Collection'!M:M,'ESFA Summer Collection'!A:A,A12)+SUMIFS('May 2021 School Census'!Y:Y,'May 2021 School Census'!A:A,A12))</f>
        <v>0</v>
      </c>
      <c r="F12" s="43">
        <f>IF(C12=FALSE,0,SUMIFS('October 2021 School Census'!Y:Y,'October 2021 School Census'!A:A,A12)+SUMIFS('ESFA Autumn Collection'!M:M,'ESFA Autumn Collection'!A:A,A12))</f>
        <v>0</v>
      </c>
      <c r="G12" s="44">
        <f t="shared" si="0"/>
        <v>1157.73</v>
      </c>
    </row>
    <row r="13" spans="1:7" x14ac:dyDescent="0.25">
      <c r="A13" s="4">
        <v>211</v>
      </c>
      <c r="B13" s="4" t="s">
        <v>15</v>
      </c>
      <c r="C13" s="42" t="b">
        <v>1</v>
      </c>
      <c r="D13" s="42">
        <f>SUMIFS('January 2021 School Census'!AO:AO,'January 2021 School Census'!A:A,A13)+SUMIFS('January 21 Early Years Census'!K:K,'January 21 Early Years Census'!A:A,A13)</f>
        <v>941.17932899999994</v>
      </c>
      <c r="E13" s="42">
        <f>IF(C13=FALSE,0,SUMIFS('ESFA Summer Collection'!M:M,'ESFA Summer Collection'!A:A,A13)+SUMIFS('May 2021 School Census'!Y:Y,'May 2021 School Census'!A:A,A13))</f>
        <v>1092.266662</v>
      </c>
      <c r="F13" s="43">
        <f>IF(C13=FALSE,0,SUMIFS('October 2021 School Census'!Y:Y,'October 2021 School Census'!A:A,A13)+SUMIFS('ESFA Autumn Collection'!M:M,'ESFA Autumn Collection'!A:A,A13))</f>
        <v>730.32599566666659</v>
      </c>
      <c r="G13" s="44">
        <f t="shared" si="0"/>
        <v>933.85</v>
      </c>
    </row>
    <row r="14" spans="1:7" x14ac:dyDescent="0.25">
      <c r="A14" s="4">
        <v>212</v>
      </c>
      <c r="B14" s="4" t="s">
        <v>16</v>
      </c>
      <c r="C14" s="42" t="b">
        <v>0</v>
      </c>
      <c r="D14" s="42">
        <f>SUMIFS('January 2021 School Census'!AO:AO,'January 2021 School Census'!A:A,A14)+SUMIFS('January 21 Early Years Census'!K:K,'January 21 Early Years Census'!A:A,A14)</f>
        <v>1013.6999950000001</v>
      </c>
      <c r="E14" s="42">
        <f>IF(C14=FALSE,0,SUMIFS('ESFA Summer Collection'!M:M,'ESFA Summer Collection'!A:A,A14)+SUMIFS('May 2021 School Census'!Y:Y,'May 2021 School Census'!A:A,A14))</f>
        <v>0</v>
      </c>
      <c r="F14" s="43">
        <f>IF(C14=FALSE,0,SUMIFS('October 2021 School Census'!Y:Y,'October 2021 School Census'!A:A,A14)+SUMIFS('ESFA Autumn Collection'!M:M,'ESFA Autumn Collection'!A:A,A14))</f>
        <v>0</v>
      </c>
      <c r="G14" s="44">
        <f t="shared" si="0"/>
        <v>1013.7</v>
      </c>
    </row>
    <row r="15" spans="1:7" x14ac:dyDescent="0.25">
      <c r="A15" s="4">
        <v>213</v>
      </c>
      <c r="B15" s="4" t="s">
        <v>17</v>
      </c>
      <c r="C15" s="42" t="b">
        <v>1</v>
      </c>
      <c r="D15" s="42">
        <f>SUMIFS('January 2021 School Census'!AO:AO,'January 2021 School Census'!A:A,A15)+SUMIFS('January 21 Early Years Census'!K:K,'January 21 Early Years Census'!A:A,A15)</f>
        <v>298.56667000000004</v>
      </c>
      <c r="E15" s="42">
        <f>IF(C15=FALSE,0,SUMIFS('ESFA Summer Collection'!M:M,'ESFA Summer Collection'!A:A,A15)+SUMIFS('May 2021 School Census'!Y:Y,'May 2021 School Census'!A:A,A15))</f>
        <v>346.87467100000003</v>
      </c>
      <c r="F15" s="43">
        <f>IF(C15=FALSE,0,SUMIFS('October 2021 School Census'!Y:Y,'October 2021 School Census'!A:A,A15)+SUMIFS('ESFA Autumn Collection'!M:M,'ESFA Autumn Collection'!A:A,A15))</f>
        <v>215.20000166666665</v>
      </c>
      <c r="G15" s="44">
        <f t="shared" si="0"/>
        <v>290.91000000000003</v>
      </c>
    </row>
    <row r="16" spans="1:7" x14ac:dyDescent="0.25">
      <c r="A16" s="4">
        <v>301</v>
      </c>
      <c r="B16" s="4" t="s">
        <v>18</v>
      </c>
      <c r="C16" s="42" t="b">
        <v>1</v>
      </c>
      <c r="D16" s="42">
        <f>SUMIFS('January 2021 School Census'!AO:AO,'January 2021 School Census'!A:A,A16)+SUMIFS('January 21 Early Years Census'!K:K,'January 21 Early Years Census'!A:A,A16)</f>
        <v>1056.533334</v>
      </c>
      <c r="E16" s="42">
        <f>IF(C16=FALSE,0,SUMIFS('ESFA Summer Collection'!M:M,'ESFA Summer Collection'!A:A,A16)+SUMIFS('May 2021 School Census'!Y:Y,'May 2021 School Census'!A:A,A16))</f>
        <v>1204</v>
      </c>
      <c r="F16" s="43">
        <f>IF(C16=FALSE,0,SUMIFS('October 2021 School Census'!Y:Y,'October 2021 School Census'!A:A,A16)+SUMIFS('ESFA Autumn Collection'!M:M,'ESFA Autumn Collection'!A:A,A16))</f>
        <v>887</v>
      </c>
      <c r="G16" s="44">
        <f t="shared" si="0"/>
        <v>1061.47</v>
      </c>
    </row>
    <row r="17" spans="1:7" x14ac:dyDescent="0.25">
      <c r="A17" s="4">
        <v>302</v>
      </c>
      <c r="B17" s="4" t="s">
        <v>19</v>
      </c>
      <c r="C17" s="42" t="b">
        <v>1</v>
      </c>
      <c r="D17" s="42">
        <f>SUMIFS('January 2021 School Census'!AO:AO,'January 2021 School Census'!A:A,A17)+SUMIFS('January 21 Early Years Census'!K:K,'January 21 Early Years Census'!A:A,A17)</f>
        <v>1804.7200069999999</v>
      </c>
      <c r="E17" s="42">
        <f>IF(C17=FALSE,0,SUMIFS('ESFA Summer Collection'!M:M,'ESFA Summer Collection'!A:A,A17)+SUMIFS('May 2021 School Census'!Y:Y,'May 2021 School Census'!A:A,A17))</f>
        <v>2300.299998</v>
      </c>
      <c r="F17" s="43">
        <f>IF(C17=FALSE,0,SUMIFS('October 2021 School Census'!Y:Y,'October 2021 School Census'!A:A,A17)+SUMIFS('ESFA Autumn Collection'!M:M,'ESFA Autumn Collection'!A:A,A17))</f>
        <v>1522.2333330000001</v>
      </c>
      <c r="G17" s="44">
        <f t="shared" si="0"/>
        <v>1917.05</v>
      </c>
    </row>
    <row r="18" spans="1:7" x14ac:dyDescent="0.25">
      <c r="A18" s="4">
        <v>303</v>
      </c>
      <c r="B18" s="4" t="s">
        <v>20</v>
      </c>
      <c r="C18" s="42" t="b">
        <v>1</v>
      </c>
      <c r="D18" s="42">
        <f>SUMIFS('January 2021 School Census'!AO:AO,'January 2021 School Census'!A:A,A18)+SUMIFS('January 21 Early Years Census'!K:K,'January 21 Early Years Census'!A:A,A18)</f>
        <v>1251.848</v>
      </c>
      <c r="E18" s="42">
        <f>IF(C18=FALSE,0,SUMIFS('ESFA Summer Collection'!M:M,'ESFA Summer Collection'!A:A,A18)+SUMIFS('May 2021 School Census'!Y:Y,'May 2021 School Census'!A:A,A18))</f>
        <v>1511.7000009999999</v>
      </c>
      <c r="F18" s="43">
        <f>IF(C18=FALSE,0,SUMIFS('October 2021 School Census'!Y:Y,'October 2021 School Census'!A:A,A18)+SUMIFS('ESFA Autumn Collection'!M:M,'ESFA Autumn Collection'!A:A,A18))</f>
        <v>1018.5666666666666</v>
      </c>
      <c r="G18" s="44">
        <f t="shared" si="0"/>
        <v>1282.3599999999999</v>
      </c>
    </row>
    <row r="19" spans="1:7" x14ac:dyDescent="0.25">
      <c r="A19" s="4">
        <v>304</v>
      </c>
      <c r="B19" s="4" t="s">
        <v>21</v>
      </c>
      <c r="C19" s="42" t="b">
        <v>1</v>
      </c>
      <c r="D19" s="42">
        <f>SUMIFS('January 2021 School Census'!AO:AO,'January 2021 School Census'!A:A,A19)+SUMIFS('January 21 Early Years Census'!K:K,'January 21 Early Years Census'!A:A,A19)</f>
        <v>1120.5166710000001</v>
      </c>
      <c r="E19" s="42">
        <f>IF(C19=FALSE,0,SUMIFS('ESFA Summer Collection'!M:M,'ESFA Summer Collection'!A:A,A19)+SUMIFS('May 2021 School Census'!Y:Y,'May 2021 School Census'!A:A,A19))</f>
        <v>1540.8973333333333</v>
      </c>
      <c r="F19" s="43">
        <f>IF(C19=FALSE,0,SUMIFS('October 2021 School Census'!Y:Y,'October 2021 School Census'!A:A,A19)+SUMIFS('ESFA Autumn Collection'!M:M,'ESFA Autumn Collection'!A:A,A19))</f>
        <v>1238.6666666666665</v>
      </c>
      <c r="G19" s="44">
        <f t="shared" si="0"/>
        <v>1335.06</v>
      </c>
    </row>
    <row r="20" spans="1:7" x14ac:dyDescent="0.25">
      <c r="A20" s="4">
        <v>305</v>
      </c>
      <c r="B20" s="4" t="s">
        <v>22</v>
      </c>
      <c r="C20" s="42" t="b">
        <v>1</v>
      </c>
      <c r="D20" s="42">
        <f>SUMIFS('January 2021 School Census'!AO:AO,'January 2021 School Census'!A:A,A20)+SUMIFS('January 21 Early Years Census'!K:K,'January 21 Early Years Census'!A:A,A20)</f>
        <v>1657.6319719999999</v>
      </c>
      <c r="E20" s="42">
        <f>IF(C20=FALSE,0,SUMIFS('ESFA Summer Collection'!M:M,'ESFA Summer Collection'!A:A,A20)+SUMIFS('May 2021 School Census'!Y:Y,'May 2021 School Census'!A:A,A20))</f>
        <v>1926.340001</v>
      </c>
      <c r="F20" s="43">
        <f>IF(C20=FALSE,0,SUMIFS('October 2021 School Census'!Y:Y,'October 2021 School Census'!A:A,A20)+SUMIFS('ESFA Autumn Collection'!M:M,'ESFA Autumn Collection'!A:A,A20))</f>
        <v>1284.8000010000001</v>
      </c>
      <c r="G20" s="44">
        <f t="shared" si="0"/>
        <v>1645.32</v>
      </c>
    </row>
    <row r="21" spans="1:7" x14ac:dyDescent="0.25">
      <c r="A21" s="4">
        <v>306</v>
      </c>
      <c r="B21" s="4" t="s">
        <v>23</v>
      </c>
      <c r="C21" s="42" t="b">
        <v>1</v>
      </c>
      <c r="D21" s="42">
        <f>SUMIFS('January 2021 School Census'!AO:AO,'January 2021 School Census'!A:A,A21)+SUMIFS('January 21 Early Years Census'!K:K,'January 21 Early Years Census'!A:A,A21)</f>
        <v>2026.66867</v>
      </c>
      <c r="E21" s="42">
        <f>IF(C21=FALSE,0,SUMIFS('ESFA Summer Collection'!M:M,'ESFA Summer Collection'!A:A,A21)+SUMIFS('May 2021 School Census'!Y:Y,'May 2021 School Census'!A:A,A21))</f>
        <v>2517.8000019999999</v>
      </c>
      <c r="F21" s="43">
        <f>IF(C21=FALSE,0,SUMIFS('October 2021 School Census'!Y:Y,'October 2021 School Census'!A:A,A21)+SUMIFS('ESFA Autumn Collection'!M:M,'ESFA Autumn Collection'!A:A,A21))</f>
        <v>1569.8</v>
      </c>
      <c r="G21" s="44">
        <f t="shared" si="0"/>
        <v>2079.02</v>
      </c>
    </row>
    <row r="22" spans="1:7" x14ac:dyDescent="0.25">
      <c r="A22" s="4">
        <v>307</v>
      </c>
      <c r="B22" s="4" t="s">
        <v>24</v>
      </c>
      <c r="C22" s="42" t="b">
        <v>0</v>
      </c>
      <c r="D22" s="42">
        <f>SUMIFS('January 2021 School Census'!AO:AO,'January 2021 School Census'!A:A,A22)+SUMIFS('January 21 Early Years Census'!K:K,'January 21 Early Years Census'!A:A,A22)</f>
        <v>1307.4666709999999</v>
      </c>
      <c r="E22" s="42">
        <f>IF(C22=FALSE,0,SUMIFS('ESFA Summer Collection'!M:M,'ESFA Summer Collection'!A:A,A22)+SUMIFS('May 2021 School Census'!Y:Y,'May 2021 School Census'!A:A,A22))</f>
        <v>0</v>
      </c>
      <c r="F22" s="43">
        <f>IF(C22=FALSE,0,SUMIFS('October 2021 School Census'!Y:Y,'October 2021 School Census'!A:A,A22)+SUMIFS('ESFA Autumn Collection'!M:M,'ESFA Autumn Collection'!A:A,A22))</f>
        <v>0</v>
      </c>
      <c r="G22" s="44">
        <f t="shared" si="0"/>
        <v>1307.47</v>
      </c>
    </row>
    <row r="23" spans="1:7" x14ac:dyDescent="0.25">
      <c r="A23" s="4">
        <v>308</v>
      </c>
      <c r="B23" s="4" t="s">
        <v>25</v>
      </c>
      <c r="C23" s="42" t="b">
        <v>1</v>
      </c>
      <c r="D23" s="42">
        <f>SUMIFS('January 2021 School Census'!AO:AO,'January 2021 School Census'!A:A,A23)+SUMIFS('January 21 Early Years Census'!K:K,'January 21 Early Years Census'!A:A,A23)</f>
        <v>1298.2439999999999</v>
      </c>
      <c r="E23" s="42">
        <f>IF(C23=FALSE,0,SUMIFS('ESFA Summer Collection'!M:M,'ESFA Summer Collection'!A:A,A23)+SUMIFS('May 2021 School Census'!Y:Y,'May 2021 School Census'!A:A,A23))</f>
        <v>1546.4666676666666</v>
      </c>
      <c r="F23" s="43">
        <f>IF(C23=FALSE,0,SUMIFS('October 2021 School Census'!Y:Y,'October 2021 School Census'!A:A,A23)+SUMIFS('ESFA Autumn Collection'!M:M,'ESFA Autumn Collection'!A:A,A23))</f>
        <v>996.05733333333342</v>
      </c>
      <c r="G23" s="44">
        <f t="shared" si="0"/>
        <v>1300.94</v>
      </c>
    </row>
    <row r="24" spans="1:7" x14ac:dyDescent="0.25">
      <c r="A24" s="4">
        <v>309</v>
      </c>
      <c r="B24" s="4" t="s">
        <v>26</v>
      </c>
      <c r="C24" s="42" t="b">
        <v>1</v>
      </c>
      <c r="D24" s="42">
        <f>SUMIFS('January 2021 School Census'!AO:AO,'January 2021 School Census'!A:A,A24)+SUMIFS('January 21 Early Years Census'!K:K,'January 21 Early Years Census'!A:A,A24)</f>
        <v>1123.233334</v>
      </c>
      <c r="E24" s="42">
        <f>IF(C24=FALSE,0,SUMIFS('ESFA Summer Collection'!M:M,'ESFA Summer Collection'!A:A,A24)+SUMIFS('May 2021 School Census'!Y:Y,'May 2021 School Census'!A:A,A24))</f>
        <v>1301.4000000000001</v>
      </c>
      <c r="F24" s="43">
        <f>IF(C24=FALSE,0,SUMIFS('October 2021 School Census'!Y:Y,'October 2021 School Census'!A:A,A24)+SUMIFS('ESFA Autumn Collection'!M:M,'ESFA Autumn Collection'!A:A,A24))</f>
        <v>878.79999933333329</v>
      </c>
      <c r="G24" s="44">
        <f t="shared" si="0"/>
        <v>1115.99</v>
      </c>
    </row>
    <row r="25" spans="1:7" x14ac:dyDescent="0.25">
      <c r="A25" s="4">
        <v>310</v>
      </c>
      <c r="B25" s="4" t="s">
        <v>27</v>
      </c>
      <c r="C25" s="42" t="b">
        <v>1</v>
      </c>
      <c r="D25" s="42">
        <f>SUMIFS('January 2021 School Census'!AO:AO,'January 2021 School Census'!A:A,A25)+SUMIFS('January 21 Early Years Census'!K:K,'January 21 Early Years Census'!A:A,A25)</f>
        <v>1113.8820029999999</v>
      </c>
      <c r="E25" s="42">
        <f>IF(C25=FALSE,0,SUMIFS('ESFA Summer Collection'!M:M,'ESFA Summer Collection'!A:A,A25)+SUMIFS('May 2021 School Census'!Y:Y,'May 2021 School Census'!A:A,A25))</f>
        <v>1335</v>
      </c>
      <c r="F25" s="43">
        <f>IF(C25=FALSE,0,SUMIFS('October 2021 School Census'!Y:Y,'October 2021 School Census'!A:A,A25)+SUMIFS('ESFA Autumn Collection'!M:M,'ESFA Autumn Collection'!A:A,A25))</f>
        <v>785</v>
      </c>
      <c r="G25" s="44">
        <f t="shared" si="0"/>
        <v>1096.3900000000001</v>
      </c>
    </row>
    <row r="26" spans="1:7" x14ac:dyDescent="0.25">
      <c r="A26" s="4">
        <v>311</v>
      </c>
      <c r="B26" s="4" t="s">
        <v>28</v>
      </c>
      <c r="C26" s="42" t="b">
        <v>1</v>
      </c>
      <c r="D26" s="42">
        <f>SUMIFS('January 2021 School Census'!AO:AO,'January 2021 School Census'!A:A,A26)+SUMIFS('January 21 Early Years Census'!K:K,'January 21 Early Years Census'!A:A,A26)</f>
        <v>1575.9233489999999</v>
      </c>
      <c r="E26" s="42">
        <f>IF(C26=FALSE,0,SUMIFS('ESFA Summer Collection'!M:M,'ESFA Summer Collection'!A:A,A26)+SUMIFS('May 2021 School Census'!Y:Y,'May 2021 School Census'!A:A,A26))</f>
        <v>1889.3702218888889</v>
      </c>
      <c r="F26" s="43">
        <f>IF(C26=FALSE,0,SUMIFS('October 2021 School Census'!Y:Y,'October 2021 School Census'!A:A,A26)+SUMIFS('ESFA Autumn Collection'!M:M,'ESFA Autumn Collection'!A:A,A26))</f>
        <v>1305.3333333333335</v>
      </c>
      <c r="G26" s="44">
        <f t="shared" si="0"/>
        <v>1616.33</v>
      </c>
    </row>
    <row r="27" spans="1:7" x14ac:dyDescent="0.25">
      <c r="A27" s="4">
        <v>312</v>
      </c>
      <c r="B27" s="4" t="s">
        <v>29</v>
      </c>
      <c r="C27" s="42" t="b">
        <v>1</v>
      </c>
      <c r="D27" s="42">
        <f>SUMIFS('January 2021 School Census'!AO:AO,'January 2021 School Census'!A:A,A27)+SUMIFS('January 21 Early Years Census'!K:K,'January 21 Early Years Census'!A:A,A27)</f>
        <v>1384.551348</v>
      </c>
      <c r="E27" s="42">
        <f>IF(C27=FALSE,0,SUMIFS('ESFA Summer Collection'!M:M,'ESFA Summer Collection'!A:A,A27)+SUMIFS('May 2021 School Census'!Y:Y,'May 2021 School Census'!A:A,A27))</f>
        <v>1591.7406666666668</v>
      </c>
      <c r="F27" s="43">
        <f>IF(C27=FALSE,0,SUMIFS('October 2021 School Census'!Y:Y,'October 2021 School Census'!A:A,A27)+SUMIFS('ESFA Autumn Collection'!M:M,'ESFA Autumn Collection'!A:A,A27))</f>
        <v>1182.8266663333334</v>
      </c>
      <c r="G27" s="44">
        <f t="shared" si="0"/>
        <v>1403.64</v>
      </c>
    </row>
    <row r="28" spans="1:7" x14ac:dyDescent="0.25">
      <c r="A28" s="4">
        <v>313</v>
      </c>
      <c r="B28" s="4" t="s">
        <v>30</v>
      </c>
      <c r="C28" s="42" t="b">
        <v>1</v>
      </c>
      <c r="D28" s="42">
        <f>SUMIFS('January 2021 School Census'!AO:AO,'January 2021 School Census'!A:A,A28)+SUMIFS('January 21 Early Years Census'!K:K,'January 21 Early Years Census'!A:A,A28)</f>
        <v>974.52266099999997</v>
      </c>
      <c r="E28" s="42">
        <f>IF(C28=FALSE,0,SUMIFS('ESFA Summer Collection'!M:M,'ESFA Summer Collection'!A:A,A28)+SUMIFS('May 2021 School Census'!Y:Y,'May 2021 School Census'!A:A,A28))</f>
        <v>1194.1666666666667</v>
      </c>
      <c r="F28" s="43">
        <f>IF(C28=FALSE,0,SUMIFS('October 2021 School Census'!Y:Y,'October 2021 School Census'!A:A,A28)+SUMIFS('ESFA Autumn Collection'!M:M,'ESFA Autumn Collection'!A:A,A28))</f>
        <v>798.5386666666667</v>
      </c>
      <c r="G28" s="44">
        <f t="shared" si="0"/>
        <v>1007.38</v>
      </c>
    </row>
    <row r="29" spans="1:7" x14ac:dyDescent="0.25">
      <c r="A29" s="4">
        <v>314</v>
      </c>
      <c r="B29" s="4" t="s">
        <v>31</v>
      </c>
      <c r="C29" s="42" t="b">
        <v>0</v>
      </c>
      <c r="D29" s="42">
        <f>SUMIFS('January 2021 School Census'!AO:AO,'January 2021 School Census'!A:A,A29)+SUMIFS('January 21 Early Years Census'!K:K,'January 21 Early Years Census'!A:A,A29)</f>
        <v>943.47732999999994</v>
      </c>
      <c r="E29" s="42">
        <f>IF(C29=FALSE,0,SUMIFS('ESFA Summer Collection'!M:M,'ESFA Summer Collection'!A:A,A29)+SUMIFS('May 2021 School Census'!Y:Y,'May 2021 School Census'!A:A,A29))</f>
        <v>0</v>
      </c>
      <c r="F29" s="43">
        <f>IF(C29=FALSE,0,SUMIFS('October 2021 School Census'!Y:Y,'October 2021 School Census'!A:A,A29)+SUMIFS('ESFA Autumn Collection'!M:M,'ESFA Autumn Collection'!A:A,A29))</f>
        <v>0</v>
      </c>
      <c r="G29" s="44">
        <f t="shared" si="0"/>
        <v>943.48</v>
      </c>
    </row>
    <row r="30" spans="1:7" x14ac:dyDescent="0.25">
      <c r="A30" s="4">
        <v>315</v>
      </c>
      <c r="B30" s="4" t="s">
        <v>32</v>
      </c>
      <c r="C30" s="42" t="b">
        <v>1</v>
      </c>
      <c r="D30" s="42">
        <f>SUMIFS('January 2021 School Census'!AO:AO,'January 2021 School Census'!A:A,A30)+SUMIFS('January 21 Early Years Census'!K:K,'January 21 Early Years Census'!A:A,A30)</f>
        <v>925.25133299999993</v>
      </c>
      <c r="E30" s="42">
        <f>IF(C30=FALSE,0,SUMIFS('ESFA Summer Collection'!M:M,'ESFA Summer Collection'!A:A,A30)+SUMIFS('May 2021 School Census'!Y:Y,'May 2021 School Census'!A:A,A30))</f>
        <v>1081.8766666666666</v>
      </c>
      <c r="F30" s="43">
        <f>IF(C30=FALSE,0,SUMIFS('October 2021 School Census'!Y:Y,'October 2021 School Census'!A:A,A30)+SUMIFS('ESFA Autumn Collection'!M:M,'ESFA Autumn Collection'!A:A,A30))</f>
        <v>742.87666666666667</v>
      </c>
      <c r="G30" s="44">
        <f t="shared" si="0"/>
        <v>929.72</v>
      </c>
    </row>
    <row r="31" spans="1:7" x14ac:dyDescent="0.25">
      <c r="A31" s="4">
        <v>316</v>
      </c>
      <c r="B31" s="4" t="s">
        <v>33</v>
      </c>
      <c r="C31" s="42" t="b">
        <v>1</v>
      </c>
      <c r="D31" s="42">
        <f>SUMIFS('January 2021 School Census'!AO:AO,'January 2021 School Census'!A:A,A31)+SUMIFS('January 21 Early Years Census'!K:K,'January 21 Early Years Census'!A:A,A31)</f>
        <v>1128.0020370000002</v>
      </c>
      <c r="E31" s="42">
        <f>IF(C31=FALSE,0,SUMIFS('ESFA Summer Collection'!M:M,'ESFA Summer Collection'!A:A,A31)+SUMIFS('May 2021 School Census'!Y:Y,'May 2021 School Census'!A:A,A31))</f>
        <v>1474</v>
      </c>
      <c r="F31" s="43">
        <f>IF(C31=FALSE,0,SUMIFS('October 2021 School Census'!Y:Y,'October 2021 School Census'!A:A,A31)+SUMIFS('ESFA Autumn Collection'!M:M,'ESFA Autumn Collection'!A:A,A31))</f>
        <v>1194</v>
      </c>
      <c r="G31" s="44">
        <f t="shared" si="0"/>
        <v>1294.17</v>
      </c>
    </row>
    <row r="32" spans="1:7" x14ac:dyDescent="0.25">
      <c r="A32" s="4">
        <v>317</v>
      </c>
      <c r="B32" s="4" t="s">
        <v>34</v>
      </c>
      <c r="C32" s="42" t="b">
        <v>1</v>
      </c>
      <c r="D32" s="42">
        <f>SUMIFS('January 2021 School Census'!AO:AO,'January 2021 School Census'!A:A,A32)+SUMIFS('January 21 Early Years Census'!K:K,'January 21 Early Years Census'!A:A,A32)</f>
        <v>1479.610666</v>
      </c>
      <c r="E32" s="42">
        <f>IF(C32=FALSE,0,SUMIFS('ESFA Summer Collection'!M:M,'ESFA Summer Collection'!A:A,A32)+SUMIFS('May 2021 School Census'!Y:Y,'May 2021 School Census'!A:A,A32))</f>
        <v>1731.6333333333332</v>
      </c>
      <c r="F32" s="43">
        <f>IF(C32=FALSE,0,SUMIFS('October 2021 School Census'!Y:Y,'October 2021 School Census'!A:A,A32)+SUMIFS('ESFA Autumn Collection'!M:M,'ESFA Autumn Collection'!A:A,A32))</f>
        <v>1181</v>
      </c>
      <c r="G32" s="44">
        <f t="shared" si="0"/>
        <v>1485.08</v>
      </c>
    </row>
    <row r="33" spans="1:7" x14ac:dyDescent="0.25">
      <c r="A33" s="4">
        <v>318</v>
      </c>
      <c r="B33" s="4" t="s">
        <v>35</v>
      </c>
      <c r="C33" s="42" t="b">
        <v>0</v>
      </c>
      <c r="D33" s="42">
        <f>SUMIFS('January 2021 School Census'!AO:AO,'January 2021 School Census'!A:A,A33)+SUMIFS('January 21 Early Years Census'!K:K,'January 21 Early Years Census'!A:A,A33)</f>
        <v>802.74999600000001</v>
      </c>
      <c r="E33" s="42">
        <f>IF(C33=FALSE,0,SUMIFS('ESFA Summer Collection'!M:M,'ESFA Summer Collection'!A:A,A33)+SUMIFS('May 2021 School Census'!Y:Y,'May 2021 School Census'!A:A,A33))</f>
        <v>0</v>
      </c>
      <c r="F33" s="43">
        <f>IF(C33=FALSE,0,SUMIFS('October 2021 School Census'!Y:Y,'October 2021 School Census'!A:A,A33)+SUMIFS('ESFA Autumn Collection'!M:M,'ESFA Autumn Collection'!A:A,A33))</f>
        <v>0</v>
      </c>
      <c r="G33" s="44">
        <f t="shared" si="0"/>
        <v>802.75</v>
      </c>
    </row>
    <row r="34" spans="1:7" x14ac:dyDescent="0.25">
      <c r="A34" s="4">
        <v>319</v>
      </c>
      <c r="B34" s="4" t="s">
        <v>36</v>
      </c>
      <c r="C34" s="42" t="b">
        <v>0</v>
      </c>
      <c r="D34" s="42">
        <f>SUMIFS('January 2021 School Census'!AO:AO,'January 2021 School Census'!A:A,A34)+SUMIFS('January 21 Early Years Census'!K:K,'January 21 Early Years Census'!A:A,A34)</f>
        <v>1094.546002</v>
      </c>
      <c r="E34" s="42">
        <f>IF(C34=FALSE,0,SUMIFS('ESFA Summer Collection'!M:M,'ESFA Summer Collection'!A:A,A34)+SUMIFS('May 2021 School Census'!Y:Y,'May 2021 School Census'!A:A,A34))</f>
        <v>0</v>
      </c>
      <c r="F34" s="43">
        <f>IF(C34=FALSE,0,SUMIFS('October 2021 School Census'!Y:Y,'October 2021 School Census'!A:A,A34)+SUMIFS('ESFA Autumn Collection'!M:M,'ESFA Autumn Collection'!A:A,A34))</f>
        <v>0</v>
      </c>
      <c r="G34" s="44">
        <f t="shared" si="0"/>
        <v>1094.55</v>
      </c>
    </row>
    <row r="35" spans="1:7" x14ac:dyDescent="0.25">
      <c r="A35" s="4">
        <v>320</v>
      </c>
      <c r="B35" s="4" t="s">
        <v>37</v>
      </c>
      <c r="C35" s="42" t="b">
        <v>1</v>
      </c>
      <c r="D35" s="42">
        <f>SUMIFS('January 2021 School Census'!AO:AO,'January 2021 School Census'!A:A,A35)+SUMIFS('January 21 Early Years Census'!K:K,'January 21 Early Years Census'!A:A,A35)</f>
        <v>1547.1593189999999</v>
      </c>
      <c r="E35" s="42">
        <f>IF(C35=FALSE,0,SUMIFS('ESFA Summer Collection'!M:M,'ESFA Summer Collection'!A:A,A35)+SUMIFS('May 2021 School Census'!Y:Y,'May 2021 School Census'!A:A,A35))</f>
        <v>1812.2906656666667</v>
      </c>
      <c r="F35" s="43">
        <f>IF(C35=FALSE,0,SUMIFS('October 2021 School Census'!Y:Y,'October 2021 School Census'!A:A,A35)+SUMIFS('ESFA Autumn Collection'!M:M,'ESFA Autumn Collection'!A:A,A35))</f>
        <v>1248.5166670000001</v>
      </c>
      <c r="G35" s="44">
        <f t="shared" si="0"/>
        <v>1558.08</v>
      </c>
    </row>
    <row r="36" spans="1:7" x14ac:dyDescent="0.25">
      <c r="A36" s="4">
        <v>330</v>
      </c>
      <c r="B36" s="4" t="s">
        <v>38</v>
      </c>
      <c r="C36" s="42" t="b">
        <v>1</v>
      </c>
      <c r="D36" s="42">
        <f>SUMIFS('January 2021 School Census'!AO:AO,'January 2021 School Census'!A:A,A36)+SUMIFS('January 21 Early Years Census'!K:K,'January 21 Early Years Census'!A:A,A36)</f>
        <v>4786.5373090000003</v>
      </c>
      <c r="E36" s="42">
        <f>IF(C36=FALSE,0,SUMIFS('ESFA Summer Collection'!M:M,'ESFA Summer Collection'!A:A,A36)+SUMIFS('May 2021 School Census'!Y:Y,'May 2021 School Census'!A:A,A36))</f>
        <v>5593.6253336666668</v>
      </c>
      <c r="F36" s="43">
        <f>IF(C36=FALSE,0,SUMIFS('October 2021 School Census'!Y:Y,'October 2021 School Census'!A:A,A36)+SUMIFS('ESFA Autumn Collection'!M:M,'ESFA Autumn Collection'!A:A,A36))</f>
        <v>3616.7086676666677</v>
      </c>
      <c r="G36" s="44">
        <f t="shared" si="0"/>
        <v>4732.88</v>
      </c>
    </row>
    <row r="37" spans="1:7" x14ac:dyDescent="0.25">
      <c r="A37" s="4">
        <v>331</v>
      </c>
      <c r="B37" s="4" t="s">
        <v>39</v>
      </c>
      <c r="C37" s="42" t="b">
        <v>1</v>
      </c>
      <c r="D37" s="42">
        <f>SUMIFS('January 2021 School Census'!AO:AO,'January 2021 School Census'!A:A,A37)+SUMIFS('January 21 Early Years Census'!K:K,'January 21 Early Years Census'!A:A,A37)</f>
        <v>1836.387334</v>
      </c>
      <c r="E37" s="42">
        <f>IF(C37=FALSE,0,SUMIFS('ESFA Summer Collection'!M:M,'ESFA Summer Collection'!A:A,A37)+SUMIFS('May 2021 School Census'!Y:Y,'May 2021 School Census'!A:A,A37))</f>
        <v>2104.6666676666664</v>
      </c>
      <c r="F37" s="43">
        <f>IF(C37=FALSE,0,SUMIFS('October 2021 School Census'!Y:Y,'October 2021 School Census'!A:A,A37)+SUMIFS('ESFA Autumn Collection'!M:M,'ESFA Autumn Collection'!A:A,A37))</f>
        <v>1403.366667</v>
      </c>
      <c r="G37" s="44">
        <f t="shared" si="0"/>
        <v>1803.83</v>
      </c>
    </row>
    <row r="38" spans="1:7" x14ac:dyDescent="0.25">
      <c r="A38" s="4">
        <v>332</v>
      </c>
      <c r="B38" s="4" t="s">
        <v>40</v>
      </c>
      <c r="C38" s="42" t="b">
        <v>1</v>
      </c>
      <c r="D38" s="42">
        <f>SUMIFS('January 2021 School Census'!AO:AO,'January 2021 School Census'!A:A,A38)+SUMIFS('January 21 Early Years Census'!K:K,'January 21 Early Years Census'!A:A,A38)</f>
        <v>1388.431341</v>
      </c>
      <c r="E38" s="42">
        <f>IF(C38=FALSE,0,SUMIFS('ESFA Summer Collection'!M:M,'ESFA Summer Collection'!A:A,A38)+SUMIFS('May 2021 School Census'!Y:Y,'May 2021 School Census'!A:A,A38))</f>
        <v>1684.098</v>
      </c>
      <c r="F38" s="43">
        <f>IF(C38=FALSE,0,SUMIFS('October 2021 School Census'!Y:Y,'October 2021 School Census'!A:A,A38)+SUMIFS('ESFA Autumn Collection'!M:M,'ESFA Autumn Collection'!A:A,A38))</f>
        <v>1189.3566666666668</v>
      </c>
      <c r="G38" s="44">
        <f t="shared" si="0"/>
        <v>1445.27</v>
      </c>
    </row>
    <row r="39" spans="1:7" x14ac:dyDescent="0.25">
      <c r="A39" s="4">
        <v>333</v>
      </c>
      <c r="B39" s="4" t="s">
        <v>41</v>
      </c>
      <c r="C39" s="42" t="b">
        <v>1</v>
      </c>
      <c r="D39" s="42">
        <f>SUMIFS('January 2021 School Census'!AO:AO,'January 2021 School Census'!A:A,A39)+SUMIFS('January 21 Early Years Census'!K:K,'January 21 Early Years Census'!A:A,A39)</f>
        <v>1592.4866650000001</v>
      </c>
      <c r="E39" s="42">
        <f>IF(C39=FALSE,0,SUMIFS('ESFA Summer Collection'!M:M,'ESFA Summer Collection'!A:A,A39)+SUMIFS('May 2021 School Census'!Y:Y,'May 2021 School Census'!A:A,A39))</f>
        <v>1822.3999996666666</v>
      </c>
      <c r="F39" s="43">
        <f>IF(C39=FALSE,0,SUMIFS('October 2021 School Census'!Y:Y,'October 2021 School Census'!A:A,A39)+SUMIFS('ESFA Autumn Collection'!M:M,'ESFA Autumn Collection'!A:A,A39))</f>
        <v>1207.2666666666667</v>
      </c>
      <c r="G39" s="44">
        <f t="shared" si="0"/>
        <v>1559.88</v>
      </c>
    </row>
    <row r="40" spans="1:7" x14ac:dyDescent="0.25">
      <c r="A40" s="4">
        <v>334</v>
      </c>
      <c r="B40" s="4" t="s">
        <v>42</v>
      </c>
      <c r="C40" s="42" t="b">
        <v>1</v>
      </c>
      <c r="D40" s="42">
        <f>SUMIFS('January 2021 School Census'!AO:AO,'January 2021 School Census'!A:A,A40)+SUMIFS('January 21 Early Years Census'!K:K,'January 21 Early Years Census'!A:A,A40)</f>
        <v>1611.7926640000001</v>
      </c>
      <c r="E40" s="42">
        <f>IF(C40=FALSE,0,SUMIFS('ESFA Summer Collection'!M:M,'ESFA Summer Collection'!A:A,A40)+SUMIFS('May 2021 School Census'!Y:Y,'May 2021 School Census'!A:A,A40))</f>
        <v>1840.1953320000002</v>
      </c>
      <c r="F40" s="43">
        <f>IF(C40=FALSE,0,SUMIFS('October 2021 School Census'!Y:Y,'October 2021 School Census'!A:A,A40)+SUMIFS('ESFA Autumn Collection'!M:M,'ESFA Autumn Collection'!A:A,A40))</f>
        <v>1246.4993326666668</v>
      </c>
      <c r="G40" s="44">
        <f t="shared" si="0"/>
        <v>1585.2</v>
      </c>
    </row>
    <row r="41" spans="1:7" x14ac:dyDescent="0.25">
      <c r="A41" s="4">
        <v>335</v>
      </c>
      <c r="B41" s="4" t="s">
        <v>43</v>
      </c>
      <c r="C41" s="42" t="b">
        <v>1</v>
      </c>
      <c r="D41" s="42">
        <f>SUMIFS('January 2021 School Census'!AO:AO,'January 2021 School Census'!A:A,A41)+SUMIFS('January 21 Early Years Census'!K:K,'January 21 Early Years Census'!A:A,A41)</f>
        <v>1247.595333</v>
      </c>
      <c r="E41" s="42">
        <f>IF(C41=FALSE,0,SUMIFS('ESFA Summer Collection'!M:M,'ESFA Summer Collection'!A:A,A41)+SUMIFS('May 2021 School Census'!Y:Y,'May 2021 School Census'!A:A,A41))</f>
        <v>1457.5666666666666</v>
      </c>
      <c r="F41" s="43">
        <f>IF(C41=FALSE,0,SUMIFS('October 2021 School Census'!Y:Y,'October 2021 School Census'!A:A,A41)+SUMIFS('ESFA Autumn Collection'!M:M,'ESFA Autumn Collection'!A:A,A41))</f>
        <v>1002.2666666666667</v>
      </c>
      <c r="G41" s="44">
        <f t="shared" si="0"/>
        <v>1253.31</v>
      </c>
    </row>
    <row r="42" spans="1:7" x14ac:dyDescent="0.25">
      <c r="A42" s="4">
        <v>336</v>
      </c>
      <c r="B42" s="4" t="s">
        <v>44</v>
      </c>
      <c r="C42" s="42" t="b">
        <v>1</v>
      </c>
      <c r="D42" s="42">
        <f>SUMIFS('January 2021 School Census'!AO:AO,'January 2021 School Census'!A:A,A42)+SUMIFS('January 21 Early Years Census'!K:K,'January 21 Early Years Census'!A:A,A42)</f>
        <v>985.44</v>
      </c>
      <c r="E42" s="42">
        <f>IF(C42=FALSE,0,SUMIFS('ESFA Summer Collection'!M:M,'ESFA Summer Collection'!A:A,A42)+SUMIFS('May 2021 School Census'!Y:Y,'May 2021 School Census'!A:A,A42))</f>
        <v>1084.0033336666665</v>
      </c>
      <c r="F42" s="43">
        <f>IF(C42=FALSE,0,SUMIFS('October 2021 School Census'!Y:Y,'October 2021 School Census'!A:A,A42)+SUMIFS('ESFA Autumn Collection'!M:M,'ESFA Autumn Collection'!A:A,A42))</f>
        <v>759.05666700000006</v>
      </c>
      <c r="G42" s="44">
        <f t="shared" si="0"/>
        <v>951.05</v>
      </c>
    </row>
    <row r="43" spans="1:7" x14ac:dyDescent="0.25">
      <c r="A43" s="4">
        <v>340</v>
      </c>
      <c r="B43" s="4" t="s">
        <v>45</v>
      </c>
      <c r="C43" s="42" t="b">
        <v>1</v>
      </c>
      <c r="D43" s="42">
        <f>SUMIFS('January 2021 School Census'!AO:AO,'January 2021 School Census'!A:A,A43)+SUMIFS('January 21 Early Years Census'!K:K,'January 21 Early Years Census'!A:A,A43)</f>
        <v>1101.6833329999999</v>
      </c>
      <c r="E43" s="42">
        <f>IF(C43=FALSE,0,SUMIFS('ESFA Summer Collection'!M:M,'ESFA Summer Collection'!A:A,A43)+SUMIFS('May 2021 School Census'!Y:Y,'May 2021 School Census'!A:A,A43))</f>
        <v>1342.6</v>
      </c>
      <c r="F43" s="43">
        <f>IF(C43=FALSE,0,SUMIFS('October 2021 School Census'!Y:Y,'October 2021 School Census'!A:A,A43)+SUMIFS('ESFA Autumn Collection'!M:M,'ESFA Autumn Collection'!A:A,A43))</f>
        <v>959.66666899999996</v>
      </c>
      <c r="G43" s="44">
        <f t="shared" si="0"/>
        <v>1154.73</v>
      </c>
    </row>
    <row r="44" spans="1:7" x14ac:dyDescent="0.25">
      <c r="A44" s="4">
        <v>341</v>
      </c>
      <c r="B44" s="4" t="s">
        <v>46</v>
      </c>
      <c r="C44" s="42" t="b">
        <v>1</v>
      </c>
      <c r="D44" s="42">
        <f>SUMIFS('January 2021 School Census'!AO:AO,'January 2021 School Census'!A:A,A44)+SUMIFS('January 21 Early Years Census'!K:K,'January 21 Early Years Census'!A:A,A44)</f>
        <v>2940.2999959999997</v>
      </c>
      <c r="E44" s="42">
        <f>IF(C44=FALSE,0,SUMIFS('ESFA Summer Collection'!M:M,'ESFA Summer Collection'!A:A,A44)+SUMIFS('May 2021 School Census'!Y:Y,'May 2021 School Census'!A:A,A44))</f>
        <v>3472.0166666666669</v>
      </c>
      <c r="F44" s="43">
        <f>IF(C44=FALSE,0,SUMIFS('October 2021 School Census'!Y:Y,'October 2021 School Census'!A:A,A44)+SUMIFS('ESFA Autumn Collection'!M:M,'ESFA Autumn Collection'!A:A,A44))</f>
        <v>2290.0506666666665</v>
      </c>
      <c r="G44" s="44">
        <f t="shared" si="0"/>
        <v>2945.1</v>
      </c>
    </row>
    <row r="45" spans="1:7" x14ac:dyDescent="0.25">
      <c r="A45" s="4">
        <v>342</v>
      </c>
      <c r="B45" s="4" t="s">
        <v>47</v>
      </c>
      <c r="C45" s="42" t="b">
        <v>1</v>
      </c>
      <c r="D45" s="42">
        <f>SUMIFS('January 2021 School Census'!AO:AO,'January 2021 School Census'!A:A,A45)+SUMIFS('January 21 Early Years Census'!K:K,'January 21 Early Years Census'!A:A,A45)</f>
        <v>1226.728666</v>
      </c>
      <c r="E45" s="42">
        <f>IF(C45=FALSE,0,SUMIFS('ESFA Summer Collection'!M:M,'ESFA Summer Collection'!A:A,A45)+SUMIFS('May 2021 School Census'!Y:Y,'May 2021 School Census'!A:A,A45))</f>
        <v>1446.935334</v>
      </c>
      <c r="F45" s="43">
        <f>IF(C45=FALSE,0,SUMIFS('October 2021 School Census'!Y:Y,'October 2021 School Census'!A:A,A45)+SUMIFS('ESFA Autumn Collection'!M:M,'ESFA Autumn Collection'!A:A,A45))</f>
        <v>884.36333333333346</v>
      </c>
      <c r="G45" s="44">
        <f t="shared" si="0"/>
        <v>1204.3599999999999</v>
      </c>
    </row>
    <row r="46" spans="1:7" x14ac:dyDescent="0.25">
      <c r="A46" s="4">
        <v>343</v>
      </c>
      <c r="B46" s="4" t="s">
        <v>48</v>
      </c>
      <c r="C46" s="42" t="b">
        <v>1</v>
      </c>
      <c r="D46" s="42">
        <f>SUMIFS('January 2021 School Census'!AO:AO,'January 2021 School Census'!A:A,A46)+SUMIFS('January 21 Early Years Census'!K:K,'January 21 Early Years Census'!A:A,A46)</f>
        <v>1730.2879969999999</v>
      </c>
      <c r="E46" s="42">
        <f>IF(C46=FALSE,0,SUMIFS('ESFA Summer Collection'!M:M,'ESFA Summer Collection'!A:A,A46)+SUMIFS('May 2021 School Census'!Y:Y,'May 2021 School Census'!A:A,A46))</f>
        <v>2085.8700083333333</v>
      </c>
      <c r="F46" s="43">
        <f>IF(C46=FALSE,0,SUMIFS('October 2021 School Census'!Y:Y,'October 2021 School Census'!A:A,A46)+SUMIFS('ESFA Autumn Collection'!M:M,'ESFA Autumn Collection'!A:A,A46))</f>
        <v>1340.6426726666668</v>
      </c>
      <c r="G46" s="44">
        <f t="shared" si="0"/>
        <v>1748.57</v>
      </c>
    </row>
    <row r="47" spans="1:7" x14ac:dyDescent="0.25">
      <c r="A47" s="4">
        <v>344</v>
      </c>
      <c r="B47" s="4" t="s">
        <v>49</v>
      </c>
      <c r="C47" s="42" t="b">
        <v>1</v>
      </c>
      <c r="D47" s="42">
        <f>SUMIFS('January 2021 School Census'!AO:AO,'January 2021 School Census'!A:A,A47)+SUMIFS('January 21 Early Years Census'!K:K,'January 21 Early Years Census'!A:A,A47)</f>
        <v>2157.6013170000001</v>
      </c>
      <c r="E47" s="42">
        <f>IF(C47=FALSE,0,SUMIFS('ESFA Summer Collection'!M:M,'ESFA Summer Collection'!A:A,A47)+SUMIFS('May 2021 School Census'!Y:Y,'May 2021 School Census'!A:A,A47))</f>
        <v>2535.599329666667</v>
      </c>
      <c r="F47" s="43">
        <f>IF(C47=FALSE,0,SUMIFS('October 2021 School Census'!Y:Y,'October 2021 School Census'!A:A,A47)+SUMIFS('ESFA Autumn Collection'!M:M,'ESFA Autumn Collection'!A:A,A47))</f>
        <v>1700.716668</v>
      </c>
      <c r="G47" s="44">
        <f t="shared" si="0"/>
        <v>2162.81</v>
      </c>
    </row>
    <row r="48" spans="1:7" x14ac:dyDescent="0.25">
      <c r="A48" s="4">
        <v>350</v>
      </c>
      <c r="B48" s="4" t="s">
        <v>50</v>
      </c>
      <c r="C48" s="42" t="b">
        <v>1</v>
      </c>
      <c r="D48" s="42">
        <f>SUMIFS('January 2021 School Census'!AO:AO,'January 2021 School Census'!A:A,A48)+SUMIFS('January 21 Early Years Census'!K:K,'January 21 Early Years Census'!A:A,A48)</f>
        <v>1892.0633309999998</v>
      </c>
      <c r="E48" s="42">
        <f>IF(C48=FALSE,0,SUMIFS('ESFA Summer Collection'!M:M,'ESFA Summer Collection'!A:A,A48)+SUMIFS('May 2021 School Census'!Y:Y,'May 2021 School Census'!A:A,A48))</f>
        <v>2220.5000016666668</v>
      </c>
      <c r="F48" s="43">
        <f>IF(C48=FALSE,0,SUMIFS('October 2021 School Census'!Y:Y,'October 2021 School Census'!A:A,A48)+SUMIFS('ESFA Autumn Collection'!M:M,'ESFA Autumn Collection'!A:A,A48))</f>
        <v>1403.533334</v>
      </c>
      <c r="G48" s="44">
        <f t="shared" si="0"/>
        <v>1866.07</v>
      </c>
    </row>
    <row r="49" spans="1:7" x14ac:dyDescent="0.25">
      <c r="A49" s="4">
        <v>351</v>
      </c>
      <c r="B49" s="4" t="s">
        <v>51</v>
      </c>
      <c r="C49" s="42" t="b">
        <v>1</v>
      </c>
      <c r="D49" s="42">
        <f>SUMIFS('January 2021 School Census'!AO:AO,'January 2021 School Census'!A:A,A49)+SUMIFS('January 21 Early Years Census'!K:K,'January 21 Early Years Census'!A:A,A49)</f>
        <v>1441.8373300000001</v>
      </c>
      <c r="E49" s="42">
        <f>IF(C49=FALSE,0,SUMIFS('ESFA Summer Collection'!M:M,'ESFA Summer Collection'!A:A,A49)+SUMIFS('May 2021 School Census'!Y:Y,'May 2021 School Census'!A:A,A49))</f>
        <v>1697.666663</v>
      </c>
      <c r="F49" s="43">
        <f>IF(C49=FALSE,0,SUMIFS('October 2021 School Census'!Y:Y,'October 2021 School Census'!A:A,A49)+SUMIFS('ESFA Autumn Collection'!M:M,'ESFA Autumn Collection'!A:A,A49))</f>
        <v>1232.3666643333333</v>
      </c>
      <c r="G49" s="44">
        <f t="shared" si="0"/>
        <v>1478.61</v>
      </c>
    </row>
    <row r="50" spans="1:7" x14ac:dyDescent="0.25">
      <c r="A50" s="4">
        <v>352</v>
      </c>
      <c r="B50" s="4" t="s">
        <v>52</v>
      </c>
      <c r="C50" s="42" t="b">
        <v>1</v>
      </c>
      <c r="D50" s="42">
        <f>SUMIFS('January 2021 School Census'!AO:AO,'January 2021 School Census'!A:A,A50)+SUMIFS('January 21 Early Years Census'!K:K,'January 21 Early Years Census'!A:A,A50)</f>
        <v>2080.919993</v>
      </c>
      <c r="E50" s="42">
        <f>IF(C50=FALSE,0,SUMIFS('ESFA Summer Collection'!M:M,'ESFA Summer Collection'!A:A,A50)+SUMIFS('May 2021 School Census'!Y:Y,'May 2021 School Census'!A:A,A50))</f>
        <v>2470.2666673333333</v>
      </c>
      <c r="F50" s="43">
        <f>IF(C50=FALSE,0,SUMIFS('October 2021 School Census'!Y:Y,'October 2021 School Census'!A:A,A50)+SUMIFS('ESFA Autumn Collection'!M:M,'ESFA Autumn Collection'!A:A,A50))</f>
        <v>1579.4666666666667</v>
      </c>
      <c r="G50" s="44">
        <f t="shared" si="0"/>
        <v>2076</v>
      </c>
    </row>
    <row r="51" spans="1:7" x14ac:dyDescent="0.25">
      <c r="A51" s="4">
        <v>353</v>
      </c>
      <c r="B51" s="4" t="s">
        <v>53</v>
      </c>
      <c r="C51" s="42" t="b">
        <v>1</v>
      </c>
      <c r="D51" s="42">
        <f>SUMIFS('January 2021 School Census'!AO:AO,'January 2021 School Census'!A:A,A51)+SUMIFS('January 21 Early Years Census'!K:K,'January 21 Early Years Census'!A:A,A51)</f>
        <v>1464.5666719999999</v>
      </c>
      <c r="E51" s="42">
        <f>IF(C51=FALSE,0,SUMIFS('ESFA Summer Collection'!M:M,'ESFA Summer Collection'!A:A,A51)+SUMIFS('May 2021 School Census'!Y:Y,'May 2021 School Census'!A:A,A51))</f>
        <v>1481.7453373333333</v>
      </c>
      <c r="F51" s="43">
        <f>IF(C51=FALSE,0,SUMIFS('October 2021 School Census'!Y:Y,'October 2021 School Census'!A:A,A51)+SUMIFS('ESFA Autumn Collection'!M:M,'ESFA Autumn Collection'!A:A,A51))</f>
        <v>1105.7333356666668</v>
      </c>
      <c r="G51" s="44">
        <f t="shared" si="0"/>
        <v>1352.11</v>
      </c>
    </row>
    <row r="52" spans="1:7" x14ac:dyDescent="0.25">
      <c r="A52" s="4">
        <v>354</v>
      </c>
      <c r="B52" s="4" t="s">
        <v>54</v>
      </c>
      <c r="C52" s="42" t="b">
        <v>0</v>
      </c>
      <c r="D52" s="42">
        <f>SUMIFS('January 2021 School Census'!AO:AO,'January 2021 School Census'!A:A,A52)+SUMIFS('January 21 Early Years Census'!K:K,'January 21 Early Years Census'!A:A,A52)</f>
        <v>1418.56666</v>
      </c>
      <c r="E52" s="42">
        <f>IF(C52=FALSE,0,SUMIFS('ESFA Summer Collection'!M:M,'ESFA Summer Collection'!A:A,A52)+SUMIFS('May 2021 School Census'!Y:Y,'May 2021 School Census'!A:A,A52))</f>
        <v>0</v>
      </c>
      <c r="F52" s="43">
        <f>IF(C52=FALSE,0,SUMIFS('October 2021 School Census'!Y:Y,'October 2021 School Census'!A:A,A52)+SUMIFS('ESFA Autumn Collection'!M:M,'ESFA Autumn Collection'!A:A,A52))</f>
        <v>0</v>
      </c>
      <c r="G52" s="44">
        <f t="shared" si="0"/>
        <v>1418.57</v>
      </c>
    </row>
    <row r="53" spans="1:7" x14ac:dyDescent="0.25">
      <c r="A53" s="4">
        <v>355</v>
      </c>
      <c r="B53" s="4" t="s">
        <v>55</v>
      </c>
      <c r="C53" s="42" t="b">
        <v>1</v>
      </c>
      <c r="D53" s="42">
        <f>SUMIFS('January 2021 School Census'!AO:AO,'January 2021 School Census'!A:A,A53)+SUMIFS('January 21 Early Years Census'!K:K,'January 21 Early Years Census'!A:A,A53)</f>
        <v>1626.0326640000001</v>
      </c>
      <c r="E53" s="42">
        <f>IF(C53=FALSE,0,SUMIFS('ESFA Summer Collection'!M:M,'ESFA Summer Collection'!A:A,A53)+SUMIFS('May 2021 School Census'!Y:Y,'May 2021 School Census'!A:A,A53))</f>
        <v>1943.8666693333332</v>
      </c>
      <c r="F53" s="43">
        <f>IF(C53=FALSE,0,SUMIFS('October 2021 School Census'!Y:Y,'October 2021 School Census'!A:A,A53)+SUMIFS('ESFA Autumn Collection'!M:M,'ESFA Autumn Collection'!A:A,A53))</f>
        <v>1788.6666680000001</v>
      </c>
      <c r="G53" s="44">
        <f t="shared" si="0"/>
        <v>1812.67</v>
      </c>
    </row>
    <row r="54" spans="1:7" x14ac:dyDescent="0.25">
      <c r="A54" s="4">
        <v>356</v>
      </c>
      <c r="B54" s="4" t="s">
        <v>56</v>
      </c>
      <c r="C54" s="42" t="b">
        <v>1</v>
      </c>
      <c r="D54" s="42">
        <f>SUMIFS('January 2021 School Census'!AO:AO,'January 2021 School Census'!A:A,A54)+SUMIFS('January 21 Early Years Census'!K:K,'January 21 Early Years Census'!A:A,A54)</f>
        <v>2372.5573370000002</v>
      </c>
      <c r="E54" s="42">
        <f>IF(C54=FALSE,0,SUMIFS('ESFA Summer Collection'!M:M,'ESFA Summer Collection'!A:A,A54)+SUMIFS('May 2021 School Census'!Y:Y,'May 2021 School Census'!A:A,A54))</f>
        <v>2808.6566643333331</v>
      </c>
      <c r="F54" s="43">
        <f>IF(C54=FALSE,0,SUMIFS('October 2021 School Census'!Y:Y,'October 2021 School Census'!A:A,A54)+SUMIFS('ESFA Autumn Collection'!M:M,'ESFA Autumn Collection'!A:A,A54))</f>
        <v>1911.9939993333335</v>
      </c>
      <c r="G54" s="44">
        <f t="shared" si="0"/>
        <v>2400.7399999999998</v>
      </c>
    </row>
    <row r="55" spans="1:7" x14ac:dyDescent="0.25">
      <c r="A55" s="4">
        <v>357</v>
      </c>
      <c r="B55" s="4" t="s">
        <v>57</v>
      </c>
      <c r="C55" s="42" t="b">
        <v>1</v>
      </c>
      <c r="D55" s="42">
        <f>SUMIFS('January 2021 School Census'!AO:AO,'January 2021 School Census'!A:A,A55)+SUMIFS('January 21 Early Years Census'!K:K,'January 21 Early Years Census'!A:A,A55)</f>
        <v>1568.1826610000001</v>
      </c>
      <c r="E55" s="42">
        <f>IF(C55=FALSE,0,SUMIFS('ESFA Summer Collection'!M:M,'ESFA Summer Collection'!A:A,A55)+SUMIFS('May 2021 School Census'!Y:Y,'May 2021 School Census'!A:A,A55))</f>
        <v>1900.0846666666666</v>
      </c>
      <c r="F55" s="43">
        <f>IF(C55=FALSE,0,SUMIFS('October 2021 School Census'!Y:Y,'October 2021 School Census'!A:A,A55)+SUMIFS('ESFA Autumn Collection'!M:M,'ESFA Autumn Collection'!A:A,A55))</f>
        <v>1245.5586666666666</v>
      </c>
      <c r="G55" s="44">
        <f t="shared" si="0"/>
        <v>1598.93</v>
      </c>
    </row>
    <row r="56" spans="1:7" x14ac:dyDescent="0.25">
      <c r="A56" s="4">
        <v>358</v>
      </c>
      <c r="B56" s="4" t="s">
        <v>58</v>
      </c>
      <c r="C56" s="42" t="b">
        <v>1</v>
      </c>
      <c r="D56" s="42">
        <f>SUMIFS('January 2021 School Census'!AO:AO,'January 2021 School Census'!A:A,A56)+SUMIFS('January 21 Early Years Census'!K:K,'January 21 Early Years Census'!A:A,A56)</f>
        <v>2113.8940009999997</v>
      </c>
      <c r="E56" s="42">
        <f>IF(C56=FALSE,0,SUMIFS('ESFA Summer Collection'!M:M,'ESFA Summer Collection'!A:A,A56)+SUMIFS('May 2021 School Census'!Y:Y,'May 2021 School Census'!A:A,A56))</f>
        <v>2563.2999959999997</v>
      </c>
      <c r="F56" s="43">
        <f>IF(C56=FALSE,0,SUMIFS('October 2021 School Census'!Y:Y,'October 2021 School Census'!A:A,A56)+SUMIFS('ESFA Autumn Collection'!M:M,'ESFA Autumn Collection'!A:A,A56))</f>
        <v>1588.1000020000001</v>
      </c>
      <c r="G56" s="44">
        <f t="shared" si="0"/>
        <v>2125.88</v>
      </c>
    </row>
    <row r="57" spans="1:7" x14ac:dyDescent="0.25">
      <c r="A57" s="4">
        <v>359</v>
      </c>
      <c r="B57" s="4" t="s">
        <v>59</v>
      </c>
      <c r="C57" s="42" t="b">
        <v>1</v>
      </c>
      <c r="D57" s="42">
        <f>SUMIFS('January 2021 School Census'!AO:AO,'January 2021 School Census'!A:A,A57)+SUMIFS('January 21 Early Years Census'!K:K,'January 21 Early Years Census'!A:A,A57)</f>
        <v>2442.3679929999998</v>
      </c>
      <c r="E57" s="42">
        <f>IF(C57=FALSE,0,SUMIFS('ESFA Summer Collection'!M:M,'ESFA Summer Collection'!A:A,A57)+SUMIFS('May 2021 School Census'!Y:Y,'May 2021 School Census'!A:A,A57))</f>
        <v>2910.899997333333</v>
      </c>
      <c r="F57" s="43">
        <f>IF(C57=FALSE,0,SUMIFS('October 2021 School Census'!Y:Y,'October 2021 School Census'!A:A,A57)+SUMIFS('ESFA Autumn Collection'!M:M,'ESFA Autumn Collection'!A:A,A57))</f>
        <v>1771.0666633333333</v>
      </c>
      <c r="G57" s="44">
        <f t="shared" si="0"/>
        <v>2413.8200000000002</v>
      </c>
    </row>
    <row r="58" spans="1:7" x14ac:dyDescent="0.25">
      <c r="A58" s="4">
        <v>370</v>
      </c>
      <c r="B58" s="4" t="s">
        <v>60</v>
      </c>
      <c r="C58" s="42" t="b">
        <v>1</v>
      </c>
      <c r="D58" s="42">
        <f>SUMIFS('January 2021 School Census'!AO:AO,'January 2021 School Census'!A:A,A58)+SUMIFS('January 21 Early Years Census'!K:K,'January 21 Early Years Census'!A:A,A58)</f>
        <v>1381.8979989999998</v>
      </c>
      <c r="E58" s="42">
        <f>IF(C58=FALSE,0,SUMIFS('ESFA Summer Collection'!M:M,'ESFA Summer Collection'!A:A,A58)+SUMIFS('May 2021 School Census'!Y:Y,'May 2021 School Census'!A:A,A58))</f>
        <v>1665.0166643333334</v>
      </c>
      <c r="F58" s="43">
        <f>IF(C58=FALSE,0,SUMIFS('October 2021 School Census'!Y:Y,'October 2021 School Census'!A:A,A58)+SUMIFS('ESFA Autumn Collection'!M:M,'ESFA Autumn Collection'!A:A,A58))</f>
        <v>1099.4833330000001</v>
      </c>
      <c r="G58" s="44">
        <f t="shared" si="0"/>
        <v>1405.73</v>
      </c>
    </row>
    <row r="59" spans="1:7" x14ac:dyDescent="0.25">
      <c r="A59" s="4">
        <v>371</v>
      </c>
      <c r="B59" s="4" t="s">
        <v>61</v>
      </c>
      <c r="C59" s="42" t="b">
        <v>1</v>
      </c>
      <c r="D59" s="42">
        <f>SUMIFS('January 2021 School Census'!AO:AO,'January 2021 School Census'!A:A,A59)+SUMIFS('January 21 Early Years Census'!K:K,'January 21 Early Years Census'!A:A,A59)</f>
        <v>1684.5393310000002</v>
      </c>
      <c r="E59" s="42">
        <f>IF(C59=FALSE,0,SUMIFS('ESFA Summer Collection'!M:M,'ESFA Summer Collection'!A:A,A59)+SUMIFS('May 2021 School Census'!Y:Y,'May 2021 School Census'!A:A,A59))</f>
        <v>2020.1066656666667</v>
      </c>
      <c r="F59" s="43">
        <f>IF(C59=FALSE,0,SUMIFS('October 2021 School Census'!Y:Y,'October 2021 School Census'!A:A,A59)+SUMIFS('ESFA Autumn Collection'!M:M,'ESFA Autumn Collection'!A:A,A59))</f>
        <v>1295.2012394285714</v>
      </c>
      <c r="G59" s="44">
        <f t="shared" si="0"/>
        <v>1694.58</v>
      </c>
    </row>
    <row r="60" spans="1:7" x14ac:dyDescent="0.25">
      <c r="A60" s="4">
        <v>372</v>
      </c>
      <c r="B60" s="4" t="s">
        <v>62</v>
      </c>
      <c r="C60" s="42" t="b">
        <v>1</v>
      </c>
      <c r="D60" s="42">
        <f>SUMIFS('January 2021 School Census'!AO:AO,'January 2021 School Census'!A:A,A60)+SUMIFS('January 21 Early Years Census'!K:K,'January 21 Early Years Census'!A:A,A60)</f>
        <v>1496.327992</v>
      </c>
      <c r="E60" s="42">
        <f>IF(C60=FALSE,0,SUMIFS('ESFA Summer Collection'!M:M,'ESFA Summer Collection'!A:A,A60)+SUMIFS('May 2021 School Census'!Y:Y,'May 2021 School Census'!A:A,A60))</f>
        <v>1754.2706579999999</v>
      </c>
      <c r="F60" s="43">
        <f>IF(C60=FALSE,0,SUMIFS('October 2021 School Census'!Y:Y,'October 2021 School Census'!A:A,A60)+SUMIFS('ESFA Autumn Collection'!M:M,'ESFA Autumn Collection'!A:A,A60))</f>
        <v>1162.975332</v>
      </c>
      <c r="G60" s="44">
        <f t="shared" si="0"/>
        <v>1492.69</v>
      </c>
    </row>
    <row r="61" spans="1:7" x14ac:dyDescent="0.25">
      <c r="A61" s="4">
        <v>373</v>
      </c>
      <c r="B61" s="4" t="s">
        <v>63</v>
      </c>
      <c r="C61" s="42" t="b">
        <v>1</v>
      </c>
      <c r="D61" s="42">
        <f>SUMIFS('January 2021 School Census'!AO:AO,'January 2021 School Census'!A:A,A61)+SUMIFS('January 21 Early Years Census'!K:K,'January 21 Early Years Census'!A:A,A61)</f>
        <v>2841.786646</v>
      </c>
      <c r="E61" s="42">
        <f>IF(C61=FALSE,0,SUMIFS('ESFA Summer Collection'!M:M,'ESFA Summer Collection'!A:A,A61)+SUMIFS('May 2021 School Census'!Y:Y,'May 2021 School Census'!A:A,A61))</f>
        <v>3358.5873356666766</v>
      </c>
      <c r="F61" s="43">
        <f>IF(C61=FALSE,0,SUMIFS('October 2021 School Census'!Y:Y,'October 2021 School Census'!A:A,A61)+SUMIFS('ESFA Autumn Collection'!M:M,'ESFA Autumn Collection'!A:A,A61))</f>
        <v>2124.9926746666688</v>
      </c>
      <c r="G61" s="44">
        <f t="shared" si="0"/>
        <v>2818.19</v>
      </c>
    </row>
    <row r="62" spans="1:7" x14ac:dyDescent="0.25">
      <c r="A62" s="4">
        <v>380</v>
      </c>
      <c r="B62" s="4" t="s">
        <v>64</v>
      </c>
      <c r="C62" s="42" t="b">
        <v>1</v>
      </c>
      <c r="D62" s="42">
        <f>SUMIFS('January 2021 School Census'!AO:AO,'January 2021 School Census'!A:A,A62)+SUMIFS('January 21 Early Years Census'!K:K,'January 21 Early Years Census'!A:A,A62)</f>
        <v>2770.9520169999996</v>
      </c>
      <c r="E62" s="42">
        <f>IF(C62=FALSE,0,SUMIFS('ESFA Summer Collection'!M:M,'ESFA Summer Collection'!A:A,A62)+SUMIFS('May 2021 School Census'!Y:Y,'May 2021 School Census'!A:A,A62))</f>
        <v>3280.7113329999997</v>
      </c>
      <c r="F62" s="43">
        <f>IF(C62=FALSE,0,SUMIFS('October 2021 School Census'!Y:Y,'October 2021 School Census'!A:A,A62)+SUMIFS('ESFA Autumn Collection'!M:M,'ESFA Autumn Collection'!A:A,A62))</f>
        <v>2105.7053310000001</v>
      </c>
      <c r="G62" s="44">
        <f t="shared" si="0"/>
        <v>2761.6</v>
      </c>
    </row>
    <row r="63" spans="1:7" x14ac:dyDescent="0.25">
      <c r="A63" s="4">
        <v>381</v>
      </c>
      <c r="B63" s="4" t="s">
        <v>65</v>
      </c>
      <c r="C63" s="42" t="b">
        <v>1</v>
      </c>
      <c r="D63" s="42">
        <f>SUMIFS('January 2021 School Census'!AO:AO,'January 2021 School Census'!A:A,A63)+SUMIFS('January 21 Early Years Census'!K:K,'January 21 Early Years Census'!A:A,A63)</f>
        <v>1326.112662</v>
      </c>
      <c r="E63" s="42">
        <f>IF(C63=FALSE,0,SUMIFS('ESFA Summer Collection'!M:M,'ESFA Summer Collection'!A:A,A63)+SUMIFS('May 2021 School Census'!Y:Y,'May 2021 School Census'!A:A,A63))</f>
        <v>1633.3806653333334</v>
      </c>
      <c r="F63" s="43">
        <f>IF(C63=FALSE,0,SUMIFS('October 2021 School Census'!Y:Y,'October 2021 School Census'!A:A,A63)+SUMIFS('ESFA Autumn Collection'!M:M,'ESFA Autumn Collection'!A:A,A63))</f>
        <v>1088.9759999999999</v>
      </c>
      <c r="G63" s="44">
        <f t="shared" si="0"/>
        <v>1375.1</v>
      </c>
    </row>
    <row r="64" spans="1:7" x14ac:dyDescent="0.25">
      <c r="A64" s="4">
        <v>382</v>
      </c>
      <c r="B64" s="4" t="s">
        <v>66</v>
      </c>
      <c r="C64" s="42" t="b">
        <v>1</v>
      </c>
      <c r="D64" s="42">
        <f>SUMIFS('January 2021 School Census'!AO:AO,'January 2021 School Census'!A:A,A64)+SUMIFS('January 21 Early Years Census'!K:K,'January 21 Early Years Census'!A:A,A64)</f>
        <v>2638.7759879999999</v>
      </c>
      <c r="E64" s="42">
        <f>IF(C64=FALSE,0,SUMIFS('ESFA Summer Collection'!M:M,'ESFA Summer Collection'!A:A,A64)+SUMIFS('May 2021 School Census'!Y:Y,'May 2021 School Census'!A:A,A64))</f>
        <v>3110.1418434385987</v>
      </c>
      <c r="F64" s="43">
        <f>IF(C64=FALSE,0,SUMIFS('October 2021 School Census'!Y:Y,'October 2021 School Census'!A:A,A64)+SUMIFS('ESFA Autumn Collection'!M:M,'ESFA Autumn Collection'!A:A,A64))</f>
        <v>2037.2714928947357</v>
      </c>
      <c r="G64" s="44">
        <f t="shared" si="0"/>
        <v>2634.68</v>
      </c>
    </row>
    <row r="65" spans="1:7" x14ac:dyDescent="0.25">
      <c r="A65" s="4">
        <v>383</v>
      </c>
      <c r="B65" s="4" t="s">
        <v>67</v>
      </c>
      <c r="C65" s="42" t="b">
        <v>1</v>
      </c>
      <c r="D65" s="42">
        <f>SUMIFS('January 2021 School Census'!AO:AO,'January 2021 School Census'!A:A,A65)+SUMIFS('January 21 Early Years Census'!K:K,'January 21 Early Years Census'!A:A,A65)</f>
        <v>5111.9233060000006</v>
      </c>
      <c r="E65" s="42">
        <f>IF(C65=FALSE,0,SUMIFS('ESFA Summer Collection'!M:M,'ESFA Summer Collection'!A:A,A65)+SUMIFS('May 2021 School Census'!Y:Y,'May 2021 School Census'!A:A,A65))</f>
        <v>6162.1053273333337</v>
      </c>
      <c r="F65" s="43">
        <f>IF(C65=FALSE,0,SUMIFS('October 2021 School Census'!Y:Y,'October 2021 School Census'!A:A,A65)+SUMIFS('ESFA Autumn Collection'!M:M,'ESFA Autumn Collection'!A:A,A65))</f>
        <v>4001.8606600000012</v>
      </c>
      <c r="G65" s="44">
        <f t="shared" si="0"/>
        <v>5179.4799999999996</v>
      </c>
    </row>
    <row r="66" spans="1:7" x14ac:dyDescent="0.25">
      <c r="A66" s="4">
        <v>384</v>
      </c>
      <c r="B66" s="4" t="s">
        <v>68</v>
      </c>
      <c r="C66" s="42" t="b">
        <v>1</v>
      </c>
      <c r="D66" s="42">
        <f>SUMIFS('January 2021 School Census'!AO:AO,'January 2021 School Census'!A:A,A66)+SUMIFS('January 21 Early Years Census'!K:K,'January 21 Early Years Census'!A:A,A66)</f>
        <v>1870.502671</v>
      </c>
      <c r="E66" s="42">
        <f>IF(C66=FALSE,0,SUMIFS('ESFA Summer Collection'!M:M,'ESFA Summer Collection'!A:A,A66)+SUMIFS('May 2021 School Census'!Y:Y,'May 2021 School Census'!A:A,A66))</f>
        <v>2277.1419946666665</v>
      </c>
      <c r="F66" s="43">
        <f>IF(C66=FALSE,0,SUMIFS('October 2021 School Census'!Y:Y,'October 2021 School Census'!A:A,A66)+SUMIFS('ESFA Autumn Collection'!M:M,'ESFA Autumn Collection'!A:A,A66))</f>
        <v>1504.0299983333334</v>
      </c>
      <c r="G66" s="44">
        <f t="shared" si="0"/>
        <v>1917.78</v>
      </c>
    </row>
    <row r="67" spans="1:7" x14ac:dyDescent="0.25">
      <c r="A67" s="4">
        <v>390</v>
      </c>
      <c r="B67" s="4" t="s">
        <v>69</v>
      </c>
      <c r="C67" s="42" t="b">
        <v>1</v>
      </c>
      <c r="D67" s="42">
        <f>SUMIFS('January 2021 School Census'!AO:AO,'January 2021 School Census'!A:A,A67)+SUMIFS('January 21 Early Years Census'!K:K,'January 21 Early Years Census'!A:A,A67)</f>
        <v>1311.414004</v>
      </c>
      <c r="E67" s="42">
        <f>IF(C67=FALSE,0,SUMIFS('ESFA Summer Collection'!M:M,'ESFA Summer Collection'!A:A,A67)+SUMIFS('May 2021 School Census'!Y:Y,'May 2021 School Census'!A:A,A67))</f>
        <v>1532.6266659999999</v>
      </c>
      <c r="F67" s="43">
        <f>IF(C67=FALSE,0,SUMIFS('October 2021 School Census'!Y:Y,'October 2021 School Census'!A:A,A67)+SUMIFS('ESFA Autumn Collection'!M:M,'ESFA Autumn Collection'!A:A,A67))</f>
        <v>974.64666699999998</v>
      </c>
      <c r="G67" s="44">
        <f t="shared" si="0"/>
        <v>1291.33</v>
      </c>
    </row>
    <row r="68" spans="1:7" x14ac:dyDescent="0.25">
      <c r="A68" s="4">
        <v>391</v>
      </c>
      <c r="B68" s="4" t="s">
        <v>70</v>
      </c>
      <c r="C68" s="42" t="b">
        <v>1</v>
      </c>
      <c r="D68" s="42">
        <f>SUMIFS('January 2021 School Census'!AO:AO,'January 2021 School Census'!A:A,A68)+SUMIFS('January 21 Early Years Census'!K:K,'January 21 Early Years Census'!A:A,A68)</f>
        <v>1459.0799919999999</v>
      </c>
      <c r="E68" s="42">
        <f>IF(C68=FALSE,0,SUMIFS('ESFA Summer Collection'!M:M,'ESFA Summer Collection'!A:A,A68)+SUMIFS('May 2021 School Census'!Y:Y,'May 2021 School Census'!A:A,A68))</f>
        <v>1716.8706736666668</v>
      </c>
      <c r="F68" s="43">
        <f>IF(C68=FALSE,0,SUMIFS('October 2021 School Census'!Y:Y,'October 2021 School Census'!A:A,A68)+SUMIFS('ESFA Autumn Collection'!M:M,'ESFA Autumn Collection'!A:A,A68))</f>
        <v>1082.8066706666668</v>
      </c>
      <c r="G68" s="44">
        <f t="shared" si="0"/>
        <v>1441.07</v>
      </c>
    </row>
    <row r="69" spans="1:7" x14ac:dyDescent="0.25">
      <c r="A69" s="4">
        <v>392</v>
      </c>
      <c r="B69" s="4" t="s">
        <v>71</v>
      </c>
      <c r="C69" s="42" t="b">
        <v>1</v>
      </c>
      <c r="D69" s="42">
        <f>SUMIFS('January 2021 School Census'!AO:AO,'January 2021 School Census'!A:A,A69)+SUMIFS('January 21 Early Years Census'!K:K,'January 21 Early Years Census'!A:A,A69)</f>
        <v>1413.6633299999999</v>
      </c>
      <c r="E69" s="42">
        <f>IF(C69=FALSE,0,SUMIFS('ESFA Summer Collection'!M:M,'ESFA Summer Collection'!A:A,A69)+SUMIFS('May 2021 School Census'!Y:Y,'May 2021 School Census'!A:A,A69))</f>
        <v>1685.4106676666665</v>
      </c>
      <c r="F69" s="43">
        <f>IF(C69=FALSE,0,SUMIFS('October 2021 School Census'!Y:Y,'October 2021 School Census'!A:A,A69)+SUMIFS('ESFA Autumn Collection'!M:M,'ESFA Autumn Collection'!A:A,A69))</f>
        <v>1120.7333343333335</v>
      </c>
      <c r="G69" s="44">
        <f t="shared" ref="G69:G132" si="1">ROUND(IF(C69,E69*5/12+F69*4/12+D69*3/12,D69),2)</f>
        <v>1429.25</v>
      </c>
    </row>
    <row r="70" spans="1:7" x14ac:dyDescent="0.25">
      <c r="A70" s="4">
        <v>393</v>
      </c>
      <c r="B70" s="4" t="s">
        <v>72</v>
      </c>
      <c r="C70" s="42" t="b">
        <v>1</v>
      </c>
      <c r="D70" s="42">
        <f>SUMIFS('January 2021 School Census'!AO:AO,'January 2021 School Census'!A:A,A70)+SUMIFS('January 21 Early Years Census'!K:K,'January 21 Early Years Census'!A:A,A70)</f>
        <v>793.75333599999999</v>
      </c>
      <c r="E70" s="42">
        <f>IF(C70=FALSE,0,SUMIFS('ESFA Summer Collection'!M:M,'ESFA Summer Collection'!A:A,A70)+SUMIFS('May 2021 School Census'!Y:Y,'May 2021 School Census'!A:A,A70))</f>
        <v>986.13333333333333</v>
      </c>
      <c r="F70" s="43">
        <f>IF(C70=FALSE,0,SUMIFS('October 2021 School Census'!Y:Y,'October 2021 School Census'!A:A,A70)+SUMIFS('ESFA Autumn Collection'!M:M,'ESFA Autumn Collection'!A:A,A70))</f>
        <v>667</v>
      </c>
      <c r="G70" s="44">
        <f t="shared" si="1"/>
        <v>831.66</v>
      </c>
    </row>
    <row r="71" spans="1:7" x14ac:dyDescent="0.25">
      <c r="A71" s="4">
        <v>394</v>
      </c>
      <c r="B71" s="4" t="s">
        <v>73</v>
      </c>
      <c r="C71" s="42" t="b">
        <v>1</v>
      </c>
      <c r="D71" s="42">
        <f>SUMIFS('January 2021 School Census'!AO:AO,'January 2021 School Census'!A:A,A71)+SUMIFS('January 21 Early Years Census'!K:K,'January 21 Early Years Census'!A:A,A71)</f>
        <v>1569.5333350000001</v>
      </c>
      <c r="E71" s="42">
        <f>IF(C71=FALSE,0,SUMIFS('ESFA Summer Collection'!M:M,'ESFA Summer Collection'!A:A,A71)+SUMIFS('May 2021 School Census'!Y:Y,'May 2021 School Census'!A:A,A71))</f>
        <v>1821.9666659999998</v>
      </c>
      <c r="F71" s="43">
        <f>IF(C71=FALSE,0,SUMIFS('October 2021 School Census'!Y:Y,'October 2021 School Census'!A:A,A71)+SUMIFS('ESFA Autumn Collection'!M:M,'ESFA Autumn Collection'!A:A,A71))</f>
        <v>1175.79</v>
      </c>
      <c r="G71" s="44">
        <f t="shared" si="1"/>
        <v>1543.47</v>
      </c>
    </row>
    <row r="72" spans="1:7" x14ac:dyDescent="0.25">
      <c r="A72" s="4">
        <v>800</v>
      </c>
      <c r="B72" s="4" t="s">
        <v>74</v>
      </c>
      <c r="C72" s="42" t="b">
        <v>1</v>
      </c>
      <c r="D72" s="42">
        <f>SUMIFS('January 2021 School Census'!AO:AO,'January 2021 School Census'!A:A,A72)+SUMIFS('January 21 Early Years Census'!K:K,'January 21 Early Years Census'!A:A,A72)</f>
        <v>975.48399100000006</v>
      </c>
      <c r="E72" s="42">
        <f>IF(C72=FALSE,0,SUMIFS('ESFA Summer Collection'!M:M,'ESFA Summer Collection'!A:A,A72)+SUMIFS('May 2021 School Census'!Y:Y,'May 2021 School Census'!A:A,A72))</f>
        <v>1193.8000023333334</v>
      </c>
      <c r="F72" s="43">
        <f>IF(C72=FALSE,0,SUMIFS('October 2021 School Census'!Y:Y,'October 2021 School Census'!A:A,A72)+SUMIFS('ESFA Autumn Collection'!M:M,'ESFA Autumn Collection'!A:A,A72))</f>
        <v>805.40000133333342</v>
      </c>
      <c r="G72" s="44">
        <f t="shared" si="1"/>
        <v>1009.75</v>
      </c>
    </row>
    <row r="73" spans="1:7" x14ac:dyDescent="0.25">
      <c r="A73" s="4">
        <v>801</v>
      </c>
      <c r="B73" s="4" t="s">
        <v>75</v>
      </c>
      <c r="C73" s="42" t="b">
        <v>1</v>
      </c>
      <c r="D73" s="42">
        <f>SUMIFS('January 2021 School Census'!AO:AO,'January 2021 School Census'!A:A,A73)+SUMIFS('January 21 Early Years Census'!K:K,'January 21 Early Years Census'!A:A,A73)</f>
        <v>2895.1933459999996</v>
      </c>
      <c r="E73" s="42">
        <f>IF(C73=FALSE,0,SUMIFS('ESFA Summer Collection'!M:M,'ESFA Summer Collection'!A:A,A73)+SUMIFS('May 2021 School Census'!Y:Y,'May 2021 School Census'!A:A,A73))</f>
        <v>3431.9333329999999</v>
      </c>
      <c r="F73" s="43">
        <f>IF(C73=FALSE,0,SUMIFS('October 2021 School Census'!Y:Y,'October 2021 School Census'!A:A,A73)+SUMIFS('ESFA Autumn Collection'!M:M,'ESFA Autumn Collection'!A:A,A73))</f>
        <v>2375.4666663333333</v>
      </c>
      <c r="G73" s="44">
        <f t="shared" si="1"/>
        <v>2945.59</v>
      </c>
    </row>
    <row r="74" spans="1:7" x14ac:dyDescent="0.25">
      <c r="A74" s="4">
        <v>802</v>
      </c>
      <c r="B74" s="4" t="s">
        <v>76</v>
      </c>
      <c r="C74" s="42" t="b">
        <v>1</v>
      </c>
      <c r="D74" s="42">
        <f>SUMIFS('January 2021 School Census'!AO:AO,'January 2021 School Census'!A:A,A74)+SUMIFS('January 21 Early Years Census'!K:K,'January 21 Early Years Census'!A:A,A74)</f>
        <v>1246.6013589999998</v>
      </c>
      <c r="E74" s="42">
        <f>IF(C74=FALSE,0,SUMIFS('ESFA Summer Collection'!M:M,'ESFA Summer Collection'!A:A,A74)+SUMIFS('May 2021 School Census'!Y:Y,'May 2021 School Census'!A:A,A74))</f>
        <v>1470.244334</v>
      </c>
      <c r="F74" s="43">
        <f>IF(C74=FALSE,0,SUMIFS('October 2021 School Census'!Y:Y,'October 2021 School Census'!A:A,A74)+SUMIFS('ESFA Autumn Collection'!M:M,'ESFA Autumn Collection'!A:A,A74))</f>
        <v>912.36666466666668</v>
      </c>
      <c r="G74" s="44">
        <f t="shared" si="1"/>
        <v>1228.3699999999999</v>
      </c>
    </row>
    <row r="75" spans="1:7" x14ac:dyDescent="0.25">
      <c r="A75" s="4">
        <v>803</v>
      </c>
      <c r="B75" s="4" t="s">
        <v>77</v>
      </c>
      <c r="C75" s="42" t="b">
        <v>0</v>
      </c>
      <c r="D75" s="42">
        <f>SUMIFS('January 2021 School Census'!AO:AO,'January 2021 School Census'!A:A,A75)+SUMIFS('January 21 Early Years Census'!K:K,'January 21 Early Years Census'!A:A,A75)</f>
        <v>2080.9440039999999</v>
      </c>
      <c r="E75" s="42">
        <f>IF(C75=FALSE,0,SUMIFS('ESFA Summer Collection'!M:M,'ESFA Summer Collection'!A:A,A75)+SUMIFS('May 2021 School Census'!Y:Y,'May 2021 School Census'!A:A,A75))</f>
        <v>0</v>
      </c>
      <c r="F75" s="43">
        <f>IF(C75=FALSE,0,SUMIFS('October 2021 School Census'!Y:Y,'October 2021 School Census'!A:A,A75)+SUMIFS('ESFA Autumn Collection'!M:M,'ESFA Autumn Collection'!A:A,A75))</f>
        <v>0</v>
      </c>
      <c r="G75" s="44">
        <f t="shared" si="1"/>
        <v>2080.94</v>
      </c>
    </row>
    <row r="76" spans="1:7" x14ac:dyDescent="0.25">
      <c r="A76" s="4">
        <v>805</v>
      </c>
      <c r="B76" s="4" t="s">
        <v>78</v>
      </c>
      <c r="C76" s="42" t="b">
        <v>1</v>
      </c>
      <c r="D76" s="42">
        <f>SUMIFS('January 2021 School Census'!AO:AO,'January 2021 School Census'!A:A,A76)+SUMIFS('January 21 Early Years Census'!K:K,'January 21 Early Years Census'!A:A,A76)</f>
        <v>388.07200699999999</v>
      </c>
      <c r="E76" s="42">
        <f>IF(C76=FALSE,0,SUMIFS('ESFA Summer Collection'!M:M,'ESFA Summer Collection'!A:A,A76)+SUMIFS('May 2021 School Census'!Y:Y,'May 2021 School Census'!A:A,A76))</f>
        <v>463.13333299999999</v>
      </c>
      <c r="F76" s="43">
        <f>IF(C76=FALSE,0,SUMIFS('October 2021 School Census'!Y:Y,'October 2021 School Census'!A:A,A76)+SUMIFS('ESFA Autumn Collection'!M:M,'ESFA Autumn Collection'!A:A,A76))</f>
        <v>319.7166666666667</v>
      </c>
      <c r="G76" s="44">
        <f t="shared" si="1"/>
        <v>396.56</v>
      </c>
    </row>
    <row r="77" spans="1:7" x14ac:dyDescent="0.25">
      <c r="A77" s="4">
        <v>806</v>
      </c>
      <c r="B77" s="4" t="s">
        <v>79</v>
      </c>
      <c r="C77" s="42" t="b">
        <v>1</v>
      </c>
      <c r="D77" s="42">
        <f>SUMIFS('January 2021 School Census'!AO:AO,'January 2021 School Census'!A:A,A77)+SUMIFS('January 21 Early Years Census'!K:K,'January 21 Early Years Census'!A:A,A77)</f>
        <v>655.499999</v>
      </c>
      <c r="E77" s="42">
        <f>IF(C77=FALSE,0,SUMIFS('ESFA Summer Collection'!M:M,'ESFA Summer Collection'!A:A,A77)+SUMIFS('May 2021 School Census'!Y:Y,'May 2021 School Census'!A:A,A77))</f>
        <v>879</v>
      </c>
      <c r="F77" s="43">
        <f>IF(C77=FALSE,0,SUMIFS('October 2021 School Census'!Y:Y,'October 2021 School Census'!A:A,A77)+SUMIFS('ESFA Autumn Collection'!M:M,'ESFA Autumn Collection'!A:A,A77))</f>
        <v>575</v>
      </c>
      <c r="G77" s="44">
        <f t="shared" si="1"/>
        <v>721.79</v>
      </c>
    </row>
    <row r="78" spans="1:7" x14ac:dyDescent="0.25">
      <c r="A78" s="4">
        <v>807</v>
      </c>
      <c r="B78" s="4" t="s">
        <v>80</v>
      </c>
      <c r="C78" s="42" t="b">
        <v>1</v>
      </c>
      <c r="D78" s="42">
        <f>SUMIFS('January 2021 School Census'!AO:AO,'January 2021 School Census'!A:A,A78)+SUMIFS('January 21 Early Years Census'!K:K,'January 21 Early Years Census'!A:A,A78)</f>
        <v>583.29999999999995</v>
      </c>
      <c r="E78" s="42">
        <f>IF(C78=FALSE,0,SUMIFS('ESFA Summer Collection'!M:M,'ESFA Summer Collection'!A:A,A78)+SUMIFS('May 2021 School Census'!Y:Y,'May 2021 School Census'!A:A,A78))</f>
        <v>671.500001</v>
      </c>
      <c r="F78" s="43">
        <f>IF(C78=FALSE,0,SUMIFS('October 2021 School Census'!Y:Y,'October 2021 School Census'!A:A,A78)+SUMIFS('ESFA Autumn Collection'!M:M,'ESFA Autumn Collection'!A:A,A78))</f>
        <v>439.53333299999997</v>
      </c>
      <c r="G78" s="44">
        <f t="shared" si="1"/>
        <v>572.13</v>
      </c>
    </row>
    <row r="79" spans="1:7" x14ac:dyDescent="0.25">
      <c r="A79" s="4">
        <v>808</v>
      </c>
      <c r="B79" s="4" t="s">
        <v>81</v>
      </c>
      <c r="C79" s="42" t="b">
        <v>1</v>
      </c>
      <c r="D79" s="42">
        <f>SUMIFS('January 2021 School Census'!AO:AO,'January 2021 School Census'!A:A,A79)+SUMIFS('January 21 Early Years Census'!K:K,'January 21 Early Years Census'!A:A,A79)</f>
        <v>1061.8366679999999</v>
      </c>
      <c r="E79" s="42">
        <f>IF(C79=FALSE,0,SUMIFS('ESFA Summer Collection'!M:M,'ESFA Summer Collection'!A:A,A79)+SUMIFS('May 2021 School Census'!Y:Y,'May 2021 School Census'!A:A,A79))</f>
        <v>1263.9333336666668</v>
      </c>
      <c r="F79" s="43">
        <f>IF(C79=FALSE,0,SUMIFS('October 2021 School Census'!Y:Y,'October 2021 School Census'!A:A,A79)+SUMIFS('ESFA Autumn Collection'!M:M,'ESFA Autumn Collection'!A:A,A79))</f>
        <v>895.91666733333329</v>
      </c>
      <c r="G79" s="44">
        <f t="shared" si="1"/>
        <v>1090.74</v>
      </c>
    </row>
    <row r="80" spans="1:7" x14ac:dyDescent="0.25">
      <c r="A80" s="4">
        <v>810</v>
      </c>
      <c r="B80" s="4" t="s">
        <v>82</v>
      </c>
      <c r="C80" s="42" t="b">
        <v>1</v>
      </c>
      <c r="D80" s="42">
        <f>SUMIFS('January 2021 School Census'!AO:AO,'January 2021 School Census'!A:A,A80)+SUMIFS('January 21 Early Years Census'!K:K,'January 21 Early Years Census'!A:A,A80)</f>
        <v>1160.267985</v>
      </c>
      <c r="E80" s="42">
        <f>IF(C80=FALSE,0,SUMIFS('ESFA Summer Collection'!M:M,'ESFA Summer Collection'!A:A,A80)+SUMIFS('May 2021 School Census'!Y:Y,'May 2021 School Census'!A:A,A80))</f>
        <v>1391.9673330000001</v>
      </c>
      <c r="F80" s="43">
        <f>IF(C80=FALSE,0,SUMIFS('October 2021 School Census'!Y:Y,'October 2021 School Census'!A:A,A80)+SUMIFS('ESFA Autumn Collection'!M:M,'ESFA Autumn Collection'!A:A,A80))</f>
        <v>905.8</v>
      </c>
      <c r="G80" s="44">
        <f t="shared" si="1"/>
        <v>1171.99</v>
      </c>
    </row>
    <row r="81" spans="1:7" x14ac:dyDescent="0.25">
      <c r="A81" s="4">
        <v>811</v>
      </c>
      <c r="B81" s="4" t="s">
        <v>83</v>
      </c>
      <c r="C81" s="42" t="b">
        <v>0</v>
      </c>
      <c r="D81" s="42">
        <f>SUMIFS('January 2021 School Census'!AO:AO,'January 2021 School Census'!A:A,A81)+SUMIFS('January 21 Early Years Census'!K:K,'January 21 Early Years Census'!A:A,A81)</f>
        <v>1954.500004</v>
      </c>
      <c r="E81" s="42">
        <f>IF(C81=FALSE,0,SUMIFS('ESFA Summer Collection'!M:M,'ESFA Summer Collection'!A:A,A81)+SUMIFS('May 2021 School Census'!Y:Y,'May 2021 School Census'!A:A,A81))</f>
        <v>0</v>
      </c>
      <c r="F81" s="43">
        <f>IF(C81=FALSE,0,SUMIFS('October 2021 School Census'!Y:Y,'October 2021 School Census'!A:A,A81)+SUMIFS('ESFA Autumn Collection'!M:M,'ESFA Autumn Collection'!A:A,A81))</f>
        <v>0</v>
      </c>
      <c r="G81" s="44">
        <f t="shared" si="1"/>
        <v>1954.5</v>
      </c>
    </row>
    <row r="82" spans="1:7" x14ac:dyDescent="0.25">
      <c r="A82" s="4">
        <v>812</v>
      </c>
      <c r="B82" s="4" t="s">
        <v>84</v>
      </c>
      <c r="C82" s="42" t="b">
        <v>1</v>
      </c>
      <c r="D82" s="42">
        <f>SUMIFS('January 2021 School Census'!AO:AO,'January 2021 School Census'!A:A,A82)+SUMIFS('January 21 Early Years Census'!K:K,'January 21 Early Years Census'!A:A,A82)</f>
        <v>786.43733199999997</v>
      </c>
      <c r="E82" s="42">
        <f>IF(C82=FALSE,0,SUMIFS('ESFA Summer Collection'!M:M,'ESFA Summer Collection'!A:A,A82)+SUMIFS('May 2021 School Census'!Y:Y,'May 2021 School Census'!A:A,A82))</f>
        <v>975.27999966666664</v>
      </c>
      <c r="F82" s="43">
        <f>IF(C82=FALSE,0,SUMIFS('October 2021 School Census'!Y:Y,'October 2021 School Census'!A:A,A82)+SUMIFS('ESFA Autumn Collection'!M:M,'ESFA Autumn Collection'!A:A,A82))</f>
        <v>626.99266599999999</v>
      </c>
      <c r="G82" s="44">
        <f t="shared" si="1"/>
        <v>811.97</v>
      </c>
    </row>
    <row r="83" spans="1:7" x14ac:dyDescent="0.25">
      <c r="A83" s="4">
        <v>813</v>
      </c>
      <c r="B83" s="4" t="s">
        <v>85</v>
      </c>
      <c r="C83" s="42" t="b">
        <v>1</v>
      </c>
      <c r="D83" s="42">
        <f>SUMIFS('January 2021 School Census'!AO:AO,'January 2021 School Census'!A:A,A83)+SUMIFS('January 21 Early Years Census'!K:K,'January 21 Early Years Census'!A:A,A83)</f>
        <v>801.72599300000002</v>
      </c>
      <c r="E83" s="42">
        <f>IF(C83=FALSE,0,SUMIFS('ESFA Summer Collection'!M:M,'ESFA Summer Collection'!A:A,A83)+SUMIFS('May 2021 School Census'!Y:Y,'May 2021 School Census'!A:A,A83))</f>
        <v>966.63333166666666</v>
      </c>
      <c r="F83" s="43">
        <f>IF(C83=FALSE,0,SUMIFS('October 2021 School Census'!Y:Y,'October 2021 School Census'!A:A,A83)+SUMIFS('ESFA Autumn Collection'!M:M,'ESFA Autumn Collection'!A:A,A83))</f>
        <v>633.29999933333329</v>
      </c>
      <c r="G83" s="44">
        <f t="shared" si="1"/>
        <v>814.3</v>
      </c>
    </row>
    <row r="84" spans="1:7" x14ac:dyDescent="0.25">
      <c r="A84" s="4">
        <v>815</v>
      </c>
      <c r="B84" s="4" t="s">
        <v>86</v>
      </c>
      <c r="C84" s="42" t="b">
        <v>1</v>
      </c>
      <c r="D84" s="42">
        <f>SUMIFS('January 2021 School Census'!AO:AO,'January 2021 School Census'!A:A,A84)+SUMIFS('January 21 Early Years Census'!K:K,'January 21 Early Years Census'!A:A,A84)</f>
        <v>3660.5966440000002</v>
      </c>
      <c r="E84" s="42">
        <f>IF(C84=FALSE,0,SUMIFS('ESFA Summer Collection'!M:M,'ESFA Summer Collection'!A:A,A84)+SUMIFS('May 2021 School Census'!Y:Y,'May 2021 School Census'!A:A,A84))</f>
        <v>4483.345988666666</v>
      </c>
      <c r="F84" s="43">
        <f>IF(C84=FALSE,0,SUMIFS('October 2021 School Census'!Y:Y,'October 2021 School Census'!A:A,A84)+SUMIFS('ESFA Autumn Collection'!M:M,'ESFA Autumn Collection'!A:A,A84))</f>
        <v>2892.8666629999998</v>
      </c>
      <c r="G84" s="44">
        <f t="shared" si="1"/>
        <v>3747.5</v>
      </c>
    </row>
    <row r="85" spans="1:7" x14ac:dyDescent="0.25">
      <c r="A85" s="4">
        <v>816</v>
      </c>
      <c r="B85" s="4" t="s">
        <v>87</v>
      </c>
      <c r="C85" s="42" t="b">
        <v>1</v>
      </c>
      <c r="D85" s="42">
        <f>SUMIFS('January 2021 School Census'!AO:AO,'January 2021 School Census'!A:A,A85)+SUMIFS('January 21 Early Years Census'!K:K,'January 21 Early Years Census'!A:A,A85)</f>
        <v>1268.9193310000001</v>
      </c>
      <c r="E85" s="42">
        <f>IF(C85=FALSE,0,SUMIFS('ESFA Summer Collection'!M:M,'ESFA Summer Collection'!A:A,A85)+SUMIFS('May 2021 School Census'!Y:Y,'May 2021 School Census'!A:A,A85))</f>
        <v>1490.1673333333333</v>
      </c>
      <c r="F85" s="43">
        <f>IF(C85=FALSE,0,SUMIFS('October 2021 School Census'!Y:Y,'October 2021 School Census'!A:A,A85)+SUMIFS('ESFA Autumn Collection'!M:M,'ESFA Autumn Collection'!A:A,A85))</f>
        <v>980.67732966666665</v>
      </c>
      <c r="G85" s="44">
        <f t="shared" si="1"/>
        <v>1265.03</v>
      </c>
    </row>
    <row r="86" spans="1:7" x14ac:dyDescent="0.25">
      <c r="A86" s="4">
        <v>821</v>
      </c>
      <c r="B86" s="4" t="s">
        <v>88</v>
      </c>
      <c r="C86" s="42" t="b">
        <v>1</v>
      </c>
      <c r="D86" s="42">
        <f>SUMIFS('January 2021 School Census'!AO:AO,'January 2021 School Census'!A:A,A86)+SUMIFS('January 21 Early Years Census'!K:K,'January 21 Early Years Census'!A:A,A86)</f>
        <v>899.04933000000005</v>
      </c>
      <c r="E86" s="42">
        <f>IF(C86=FALSE,0,SUMIFS('ESFA Summer Collection'!M:M,'ESFA Summer Collection'!A:A,A86)+SUMIFS('May 2021 School Census'!Y:Y,'May 2021 School Census'!A:A,A86))</f>
        <v>1120.1333316666667</v>
      </c>
      <c r="F86" s="43">
        <f>IF(C86=FALSE,0,SUMIFS('October 2021 School Census'!Y:Y,'October 2021 School Census'!A:A,A86)+SUMIFS('ESFA Autumn Collection'!M:M,'ESFA Autumn Collection'!A:A,A86))</f>
        <v>689.79999833333329</v>
      </c>
      <c r="G86" s="44">
        <f t="shared" si="1"/>
        <v>921.42</v>
      </c>
    </row>
    <row r="87" spans="1:7" x14ac:dyDescent="0.25">
      <c r="A87" s="4">
        <v>822</v>
      </c>
      <c r="B87" s="4" t="s">
        <v>89</v>
      </c>
      <c r="C87" s="42" t="b">
        <v>1</v>
      </c>
      <c r="D87" s="42">
        <f>SUMIFS('January 2021 School Census'!AO:AO,'January 2021 School Census'!A:A,A87)+SUMIFS('January 21 Early Years Census'!K:K,'January 21 Early Years Census'!A:A,A87)</f>
        <v>919.10000400000013</v>
      </c>
      <c r="E87" s="42">
        <f>IF(C87=FALSE,0,SUMIFS('ESFA Summer Collection'!M:M,'ESFA Summer Collection'!A:A,A87)+SUMIFS('May 2021 School Census'!Y:Y,'May 2021 School Census'!A:A,A87))</f>
        <v>1144.2233316666666</v>
      </c>
      <c r="F87" s="43">
        <f>IF(C87=FALSE,0,SUMIFS('October 2021 School Census'!Y:Y,'October 2021 School Census'!A:A,A87)+SUMIFS('ESFA Autumn Collection'!M:M,'ESFA Autumn Collection'!A:A,A87))</f>
        <v>761.17066433333332</v>
      </c>
      <c r="G87" s="44">
        <f t="shared" si="1"/>
        <v>960.26</v>
      </c>
    </row>
    <row r="88" spans="1:7" x14ac:dyDescent="0.25">
      <c r="A88" s="4">
        <v>823</v>
      </c>
      <c r="B88" s="4" t="s">
        <v>90</v>
      </c>
      <c r="C88" s="42" t="b">
        <v>1</v>
      </c>
      <c r="D88" s="42">
        <f>SUMIFS('January 2021 School Census'!AO:AO,'January 2021 School Census'!A:A,A88)+SUMIFS('January 21 Early Years Census'!K:K,'January 21 Early Years Census'!A:A,A88)</f>
        <v>1722.6113190000001</v>
      </c>
      <c r="E88" s="42">
        <f>IF(C88=FALSE,0,SUMIFS('ESFA Summer Collection'!M:M,'ESFA Summer Collection'!A:A,A88)+SUMIFS('May 2021 School Census'!Y:Y,'May 2021 School Census'!A:A,A88))</f>
        <v>2071.931329</v>
      </c>
      <c r="F88" s="43">
        <f>IF(C88=FALSE,0,SUMIFS('October 2021 School Census'!Y:Y,'October 2021 School Census'!A:A,A88)+SUMIFS('ESFA Autumn Collection'!M:M,'ESFA Autumn Collection'!A:A,A88))</f>
        <v>1387.8859970000001</v>
      </c>
      <c r="G88" s="44">
        <f t="shared" si="1"/>
        <v>1756.59</v>
      </c>
    </row>
    <row r="89" spans="1:7" x14ac:dyDescent="0.25">
      <c r="A89" s="4">
        <v>825</v>
      </c>
      <c r="B89" s="4" t="s">
        <v>91</v>
      </c>
      <c r="C89" s="42" t="b">
        <v>1</v>
      </c>
      <c r="D89" s="42">
        <f>SUMIFS('January 2021 School Census'!AO:AO,'January 2021 School Census'!A:A,A89)+SUMIFS('January 21 Early Years Census'!K:K,'January 21 Early Years Census'!A:A,A89)</f>
        <v>2769.9966490000002</v>
      </c>
      <c r="E89" s="42">
        <f>IF(C89=FALSE,0,SUMIFS('ESFA Summer Collection'!M:M,'ESFA Summer Collection'!A:A,A89)+SUMIFS('May 2021 School Census'!Y:Y,'May 2021 School Census'!A:A,A89))</f>
        <v>3329.0999973333337</v>
      </c>
      <c r="F89" s="43">
        <f>IF(C89=FALSE,0,SUMIFS('October 2021 School Census'!Y:Y,'October 2021 School Census'!A:A,A89)+SUMIFS('ESFA Autumn Collection'!M:M,'ESFA Autumn Collection'!A:A,A89))</f>
        <v>2227.5666653333333</v>
      </c>
      <c r="G89" s="44">
        <f t="shared" si="1"/>
        <v>2822.15</v>
      </c>
    </row>
    <row r="90" spans="1:7" x14ac:dyDescent="0.25">
      <c r="A90" s="4">
        <v>826</v>
      </c>
      <c r="B90" s="4" t="s">
        <v>92</v>
      </c>
      <c r="C90" s="42" t="b">
        <v>1</v>
      </c>
      <c r="D90" s="42">
        <f>SUMIFS('January 2021 School Census'!AO:AO,'January 2021 School Census'!A:A,A90)+SUMIFS('January 21 Early Years Census'!K:K,'January 21 Early Years Census'!A:A,A90)</f>
        <v>1744.3893309999999</v>
      </c>
      <c r="E90" s="42">
        <f>IF(C90=FALSE,0,SUMIFS('ESFA Summer Collection'!M:M,'ESFA Summer Collection'!A:A,A90)+SUMIFS('May 2021 School Census'!Y:Y,'May 2021 School Census'!A:A,A90))</f>
        <v>2207.2500013333333</v>
      </c>
      <c r="F90" s="43">
        <f>IF(C90=FALSE,0,SUMIFS('October 2021 School Census'!Y:Y,'October 2021 School Census'!A:A,A90)+SUMIFS('ESFA Autumn Collection'!M:M,'ESFA Autumn Collection'!A:A,A90))</f>
        <v>1318.3333349999998</v>
      </c>
      <c r="G90" s="44">
        <f t="shared" si="1"/>
        <v>1795.23</v>
      </c>
    </row>
    <row r="91" spans="1:7" x14ac:dyDescent="0.25">
      <c r="A91" s="4">
        <v>830</v>
      </c>
      <c r="B91" s="4" t="s">
        <v>93</v>
      </c>
      <c r="C91" s="42" t="b">
        <v>1</v>
      </c>
      <c r="D91" s="42">
        <f>SUMIFS('January 2021 School Census'!AO:AO,'January 2021 School Census'!A:A,A91)+SUMIFS('January 21 Early Years Census'!K:K,'January 21 Early Years Census'!A:A,A91)</f>
        <v>4219.7179799999994</v>
      </c>
      <c r="E91" s="42">
        <f>IF(C91=FALSE,0,SUMIFS('ESFA Summer Collection'!M:M,'ESFA Summer Collection'!A:A,A91)+SUMIFS('May 2021 School Census'!Y:Y,'May 2021 School Census'!A:A,A91))</f>
        <v>5256.6260066666664</v>
      </c>
      <c r="F91" s="43">
        <f>IF(C91=FALSE,0,SUMIFS('October 2021 School Census'!Y:Y,'October 2021 School Census'!A:A,A91)+SUMIFS('ESFA Autumn Collection'!M:M,'ESFA Autumn Collection'!A:A,A91))</f>
        <v>3250.5233483333332</v>
      </c>
      <c r="G91" s="44">
        <f t="shared" si="1"/>
        <v>4328.7</v>
      </c>
    </row>
    <row r="92" spans="1:7" x14ac:dyDescent="0.25">
      <c r="A92" s="4">
        <v>831</v>
      </c>
      <c r="B92" s="4" t="s">
        <v>94</v>
      </c>
      <c r="C92" s="42" t="b">
        <v>1</v>
      </c>
      <c r="D92" s="42">
        <f>SUMIFS('January 2021 School Census'!AO:AO,'January 2021 School Census'!A:A,A92)+SUMIFS('January 21 Early Years Census'!K:K,'January 21 Early Years Census'!A:A,A92)</f>
        <v>1407.7986699999999</v>
      </c>
      <c r="E92" s="42">
        <f>IF(C92=FALSE,0,SUMIFS('ESFA Summer Collection'!M:M,'ESFA Summer Collection'!A:A,A92)+SUMIFS('May 2021 School Census'!Y:Y,'May 2021 School Census'!A:A,A92))</f>
        <v>1638.7333323333332</v>
      </c>
      <c r="F92" s="43">
        <f>IF(C92=FALSE,0,SUMIFS('October 2021 School Census'!Y:Y,'October 2021 School Census'!A:A,A92)+SUMIFS('ESFA Autumn Collection'!M:M,'ESFA Autumn Collection'!A:A,A92))</f>
        <v>1083.5499993333333</v>
      </c>
      <c r="G92" s="44">
        <f t="shared" si="1"/>
        <v>1395.94</v>
      </c>
    </row>
    <row r="93" spans="1:7" x14ac:dyDescent="0.25">
      <c r="A93" s="4">
        <v>838</v>
      </c>
      <c r="B93" s="4" t="s">
        <v>95</v>
      </c>
      <c r="C93" s="42" t="b">
        <v>1</v>
      </c>
      <c r="D93" s="42">
        <f>SUMIFS('January 2021 School Census'!AO:AO,'January 2021 School Census'!A:A,A93)+SUMIFS('January 21 Early Years Census'!K:K,'January 21 Early Years Census'!A:A,A93)</f>
        <v>1393.438637</v>
      </c>
      <c r="E93" s="42">
        <f>IF(C93=FALSE,0,SUMIFS('ESFA Summer Collection'!M:M,'ESFA Summer Collection'!A:A,A93)+SUMIFS('May 2021 School Census'!Y:Y,'May 2021 School Census'!A:A,A93))</f>
        <v>1912.0200013333333</v>
      </c>
      <c r="F93" s="43">
        <f>IF(C93=FALSE,0,SUMIFS('October 2021 School Census'!Y:Y,'October 2021 School Census'!A:A,A93)+SUMIFS('ESFA Autumn Collection'!M:M,'ESFA Autumn Collection'!A:A,A93))</f>
        <v>1121.9519976666668</v>
      </c>
      <c r="G93" s="44">
        <f t="shared" si="1"/>
        <v>1519.02</v>
      </c>
    </row>
    <row r="94" spans="1:7" x14ac:dyDescent="0.25">
      <c r="A94" s="4">
        <v>839</v>
      </c>
      <c r="B94" s="4" t="s">
        <v>96</v>
      </c>
      <c r="C94" s="42" t="b">
        <v>1</v>
      </c>
      <c r="D94" s="42">
        <f>SUMIFS('January 2021 School Census'!AO:AO,'January 2021 School Census'!A:A,A94)+SUMIFS('January 21 Early Years Census'!K:K,'January 21 Early Years Census'!A:A,A94)</f>
        <v>2230.3553339999999</v>
      </c>
      <c r="E94" s="42">
        <f>IF(C94=FALSE,0,SUMIFS('ESFA Summer Collection'!M:M,'ESFA Summer Collection'!A:A,A94)+SUMIFS('May 2021 School Census'!Y:Y,'May 2021 School Census'!A:A,A94))</f>
        <v>2501.4728755263131</v>
      </c>
      <c r="F94" s="43">
        <f>IF(C94=FALSE,0,SUMIFS('October 2021 School Census'!Y:Y,'October 2021 School Census'!A:A,A94)+SUMIFS('ESFA Autumn Collection'!M:M,'ESFA Autumn Collection'!A:A,A94))</f>
        <v>1637.2666663333334</v>
      </c>
      <c r="G94" s="44">
        <f t="shared" si="1"/>
        <v>2145.62</v>
      </c>
    </row>
    <row r="95" spans="1:7" x14ac:dyDescent="0.25">
      <c r="A95" s="4">
        <v>840</v>
      </c>
      <c r="B95" s="4" t="s">
        <v>97</v>
      </c>
      <c r="C95" s="42" t="b">
        <v>1</v>
      </c>
      <c r="D95" s="42">
        <f>SUMIFS('January 2021 School Census'!AO:AO,'January 2021 School Census'!A:A,A95)+SUMIFS('January 21 Early Years Census'!K:K,'January 21 Early Years Census'!A:A,A95)</f>
        <v>2866.0480079999998</v>
      </c>
      <c r="E95" s="42">
        <f>IF(C95=FALSE,0,SUMIFS('ESFA Summer Collection'!M:M,'ESFA Summer Collection'!A:A,A95)+SUMIFS('May 2021 School Census'!Y:Y,'May 2021 School Census'!A:A,A95))</f>
        <v>3562.7533316666668</v>
      </c>
      <c r="F95" s="43">
        <f>IF(C95=FALSE,0,SUMIFS('October 2021 School Census'!Y:Y,'October 2021 School Census'!A:A,A95)+SUMIFS('ESFA Autumn Collection'!M:M,'ESFA Autumn Collection'!A:A,A95))</f>
        <v>2411.016666</v>
      </c>
      <c r="G95" s="44">
        <f t="shared" si="1"/>
        <v>3004.66</v>
      </c>
    </row>
    <row r="96" spans="1:7" x14ac:dyDescent="0.25">
      <c r="A96" s="4">
        <v>841</v>
      </c>
      <c r="B96" s="4" t="s">
        <v>98</v>
      </c>
      <c r="C96" s="42" t="b">
        <v>1</v>
      </c>
      <c r="D96" s="42">
        <f>SUMIFS('January 2021 School Census'!AO:AO,'January 2021 School Census'!A:A,A96)+SUMIFS('January 21 Early Years Census'!K:K,'January 21 Early Years Census'!A:A,A96)</f>
        <v>643.18332699999996</v>
      </c>
      <c r="E96" s="42">
        <f>IF(C96=FALSE,0,SUMIFS('ESFA Summer Collection'!M:M,'ESFA Summer Collection'!A:A,A96)+SUMIFS('May 2021 School Census'!Y:Y,'May 2021 School Census'!A:A,A96))</f>
        <v>778.25399933333335</v>
      </c>
      <c r="F96" s="43">
        <f>IF(C96=FALSE,0,SUMIFS('October 2021 School Census'!Y:Y,'October 2021 School Census'!A:A,A96)+SUMIFS('ESFA Autumn Collection'!M:M,'ESFA Autumn Collection'!A:A,A96))</f>
        <v>554.73333333333335</v>
      </c>
      <c r="G96" s="44">
        <f t="shared" si="1"/>
        <v>669.98</v>
      </c>
    </row>
    <row r="97" spans="1:7" x14ac:dyDescent="0.25">
      <c r="A97" s="4">
        <v>845</v>
      </c>
      <c r="B97" s="4" t="s">
        <v>99</v>
      </c>
      <c r="C97" s="42" t="b">
        <v>1</v>
      </c>
      <c r="D97" s="42">
        <f>SUMIFS('January 2021 School Census'!AO:AO,'January 2021 School Census'!A:A,A97)+SUMIFS('January 21 Early Years Census'!K:K,'January 21 Early Years Census'!A:A,A97)</f>
        <v>1993.6666809999999</v>
      </c>
      <c r="E97" s="42">
        <f>IF(C97=FALSE,0,SUMIFS('ESFA Summer Collection'!M:M,'ESFA Summer Collection'!A:A,A97)+SUMIFS('May 2021 School Census'!Y:Y,'May 2021 School Census'!A:A,A97))</f>
        <v>2527.6106686666672</v>
      </c>
      <c r="F97" s="43">
        <f>IF(C97=FALSE,0,SUMIFS('October 2021 School Census'!Y:Y,'October 2021 School Census'!A:A,A97)+SUMIFS('ESFA Autumn Collection'!M:M,'ESFA Autumn Collection'!A:A,A97))</f>
        <v>1710.5333303333334</v>
      </c>
      <c r="G97" s="44">
        <f t="shared" si="1"/>
        <v>2121.77</v>
      </c>
    </row>
    <row r="98" spans="1:7" x14ac:dyDescent="0.25">
      <c r="A98" s="4">
        <v>846</v>
      </c>
      <c r="B98" s="4" t="s">
        <v>100</v>
      </c>
      <c r="C98" s="42" t="b">
        <v>1</v>
      </c>
      <c r="D98" s="42">
        <f>SUMIFS('January 2021 School Census'!AO:AO,'January 2021 School Census'!A:A,A98)+SUMIFS('January 21 Early Years Census'!K:K,'January 21 Early Years Census'!A:A,A98)</f>
        <v>1414.6826229999999</v>
      </c>
      <c r="E98" s="42">
        <f>IF(C98=FALSE,0,SUMIFS('ESFA Summer Collection'!M:M,'ESFA Summer Collection'!A:A,A98)+SUMIFS('May 2021 School Census'!Y:Y,'May 2021 School Census'!A:A,A98))</f>
        <v>1701.7140003333334</v>
      </c>
      <c r="F98" s="43">
        <f>IF(C98=FALSE,0,SUMIFS('October 2021 School Census'!Y:Y,'October 2021 School Census'!A:A,A98)+SUMIFS('ESFA Autumn Collection'!M:M,'ESFA Autumn Collection'!A:A,A98))</f>
        <v>1044.5333333333333</v>
      </c>
      <c r="G98" s="44">
        <f t="shared" si="1"/>
        <v>1410.9</v>
      </c>
    </row>
    <row r="99" spans="1:7" x14ac:dyDescent="0.25">
      <c r="A99" s="4">
        <v>850</v>
      </c>
      <c r="B99" s="4" t="s">
        <v>101</v>
      </c>
      <c r="C99" s="42" t="b">
        <v>0</v>
      </c>
      <c r="D99" s="42">
        <f>SUMIFS('January 2021 School Census'!AO:AO,'January 2021 School Census'!A:A,A99)+SUMIFS('January 21 Early Years Census'!K:K,'January 21 Early Years Census'!A:A,A99)</f>
        <v>8198.6533010000003</v>
      </c>
      <c r="E99" s="42">
        <f>IF(C99=FALSE,0,SUMIFS('ESFA Summer Collection'!M:M,'ESFA Summer Collection'!A:A,A99)+SUMIFS('May 2021 School Census'!Y:Y,'May 2021 School Census'!A:A,A99))</f>
        <v>0</v>
      </c>
      <c r="F99" s="43">
        <f>IF(C99=FALSE,0,SUMIFS('October 2021 School Census'!Y:Y,'October 2021 School Census'!A:A,A99)+SUMIFS('ESFA Autumn Collection'!M:M,'ESFA Autumn Collection'!A:A,A99))</f>
        <v>0</v>
      </c>
      <c r="G99" s="44">
        <f t="shared" si="1"/>
        <v>8198.65</v>
      </c>
    </row>
    <row r="100" spans="1:7" x14ac:dyDescent="0.25">
      <c r="A100" s="4">
        <v>851</v>
      </c>
      <c r="B100" s="4" t="s">
        <v>102</v>
      </c>
      <c r="C100" s="42" t="b">
        <v>1</v>
      </c>
      <c r="D100" s="42">
        <f>SUMIFS('January 2021 School Census'!AO:AO,'January 2021 School Census'!A:A,A100)+SUMIFS('January 21 Early Years Census'!K:K,'January 21 Early Years Census'!A:A,A100)</f>
        <v>1197.3206800000003</v>
      </c>
      <c r="E100" s="42">
        <f>IF(C100=FALSE,0,SUMIFS('ESFA Summer Collection'!M:M,'ESFA Summer Collection'!A:A,A100)+SUMIFS('May 2021 School Census'!Y:Y,'May 2021 School Census'!A:A,A100))</f>
        <v>1477.3333340000001</v>
      </c>
      <c r="F100" s="43">
        <f>IF(C100=FALSE,0,SUMIFS('October 2021 School Census'!Y:Y,'October 2021 School Census'!A:A,A100)+SUMIFS('ESFA Autumn Collection'!M:M,'ESFA Autumn Collection'!A:A,A100))</f>
        <v>916.59999999999991</v>
      </c>
      <c r="G100" s="44">
        <f t="shared" si="1"/>
        <v>1220.42</v>
      </c>
    </row>
    <row r="101" spans="1:7" x14ac:dyDescent="0.25">
      <c r="A101" s="4">
        <v>852</v>
      </c>
      <c r="B101" s="4" t="s">
        <v>103</v>
      </c>
      <c r="C101" s="42" t="b">
        <v>1</v>
      </c>
      <c r="D101" s="42">
        <f>SUMIFS('January 2021 School Census'!AO:AO,'January 2021 School Census'!A:A,A101)+SUMIFS('January 21 Early Years Census'!K:K,'January 21 Early Years Census'!A:A,A101)</f>
        <v>1202.828665</v>
      </c>
      <c r="E101" s="42">
        <f>IF(C101=FALSE,0,SUMIFS('ESFA Summer Collection'!M:M,'ESFA Summer Collection'!A:A,A101)+SUMIFS('May 2021 School Census'!Y:Y,'May 2021 School Census'!A:A,A101))</f>
        <v>1373.8173320000001</v>
      </c>
      <c r="F101" s="43">
        <f>IF(C101=FALSE,0,SUMIFS('October 2021 School Census'!Y:Y,'October 2021 School Census'!A:A,A101)+SUMIFS('ESFA Autumn Collection'!M:M,'ESFA Autumn Collection'!A:A,A101))</f>
        <v>801.86000033333335</v>
      </c>
      <c r="G101" s="44">
        <f t="shared" si="1"/>
        <v>1140.42</v>
      </c>
    </row>
    <row r="102" spans="1:7" x14ac:dyDescent="0.25">
      <c r="A102" s="4">
        <v>855</v>
      </c>
      <c r="B102" s="4" t="s">
        <v>104</v>
      </c>
      <c r="C102" s="42" t="b">
        <v>1</v>
      </c>
      <c r="D102" s="42">
        <f>SUMIFS('January 2021 School Census'!AO:AO,'January 2021 School Census'!A:A,A102)+SUMIFS('January 21 Early Years Census'!K:K,'January 21 Early Years Census'!A:A,A102)</f>
        <v>3607.0492810000001</v>
      </c>
      <c r="E102" s="42">
        <f>IF(C102=FALSE,0,SUMIFS('ESFA Summer Collection'!M:M,'ESFA Summer Collection'!A:A,A102)+SUMIFS('May 2021 School Census'!Y:Y,'May 2021 School Census'!A:A,A102))</f>
        <v>3932.3333333333335</v>
      </c>
      <c r="F102" s="43">
        <f>IF(C102=FALSE,0,SUMIFS('October 2021 School Census'!Y:Y,'October 2021 School Census'!A:A,A102)+SUMIFS('ESFA Autumn Collection'!M:M,'ESFA Autumn Collection'!A:A,A102))</f>
        <v>2823.8700000000003</v>
      </c>
      <c r="G102" s="44">
        <f t="shared" si="1"/>
        <v>3481.52</v>
      </c>
    </row>
    <row r="103" spans="1:7" x14ac:dyDescent="0.25">
      <c r="A103" s="4">
        <v>856</v>
      </c>
      <c r="B103" s="4" t="s">
        <v>105</v>
      </c>
      <c r="C103" s="42" t="b">
        <v>1</v>
      </c>
      <c r="D103" s="42">
        <f>SUMIFS('January 2021 School Census'!AO:AO,'January 2021 School Census'!A:A,A103)+SUMIFS('January 21 Early Years Census'!K:K,'January 21 Early Years Census'!A:A,A103)</f>
        <v>1366.8606479999999</v>
      </c>
      <c r="E103" s="42">
        <f>IF(C103=FALSE,0,SUMIFS('ESFA Summer Collection'!M:M,'ESFA Summer Collection'!A:A,A103)+SUMIFS('May 2021 School Census'!Y:Y,'May 2021 School Census'!A:A,A103))</f>
        <v>1651.422</v>
      </c>
      <c r="F103" s="43">
        <f>IF(C103=FALSE,0,SUMIFS('October 2021 School Census'!Y:Y,'October 2021 School Census'!A:A,A103)+SUMIFS('ESFA Autumn Collection'!M:M,'ESFA Autumn Collection'!A:A,A103))</f>
        <v>1073.5333333333333</v>
      </c>
      <c r="G103" s="44">
        <f t="shared" si="1"/>
        <v>1387.65</v>
      </c>
    </row>
    <row r="104" spans="1:7" x14ac:dyDescent="0.25">
      <c r="A104" s="4">
        <v>857</v>
      </c>
      <c r="B104" s="4" t="s">
        <v>106</v>
      </c>
      <c r="C104" s="42" t="b">
        <v>1</v>
      </c>
      <c r="D104" s="42">
        <f>SUMIFS('January 2021 School Census'!AO:AO,'January 2021 School Census'!A:A,A104)+SUMIFS('January 21 Early Years Census'!K:K,'January 21 Early Years Census'!A:A,A104)</f>
        <v>209.73600200000001</v>
      </c>
      <c r="E104" s="42">
        <f>IF(C104=FALSE,0,SUMIFS('ESFA Summer Collection'!M:M,'ESFA Summer Collection'!A:A,A104)+SUMIFS('May 2021 School Census'!Y:Y,'May 2021 School Census'!A:A,A104))</f>
        <v>263.53333166666664</v>
      </c>
      <c r="F104" s="43">
        <f>IF(C104=FALSE,0,SUMIFS('October 2021 School Census'!Y:Y,'October 2021 School Census'!A:A,A104)+SUMIFS('ESFA Autumn Collection'!M:M,'ESFA Autumn Collection'!A:A,A104))</f>
        <v>145.38666633333332</v>
      </c>
      <c r="G104" s="44">
        <f t="shared" si="1"/>
        <v>210.7</v>
      </c>
    </row>
    <row r="105" spans="1:7" x14ac:dyDescent="0.25">
      <c r="A105" s="4">
        <v>860</v>
      </c>
      <c r="B105" s="4" t="s">
        <v>107</v>
      </c>
      <c r="C105" s="42" t="b">
        <v>1</v>
      </c>
      <c r="D105" s="42">
        <f>SUMIFS('January 2021 School Census'!AO:AO,'January 2021 School Census'!A:A,A105)+SUMIFS('January 21 Early Years Census'!K:K,'January 21 Early Years Census'!A:A,A105)</f>
        <v>5686.2119420000008</v>
      </c>
      <c r="E105" s="42">
        <f>IF(C105=FALSE,0,SUMIFS('ESFA Summer Collection'!M:M,'ESFA Summer Collection'!A:A,A105)+SUMIFS('May 2021 School Census'!Y:Y,'May 2021 School Census'!A:A,A105))</f>
        <v>6970.2093333333332</v>
      </c>
      <c r="F105" s="43">
        <f>IF(C105=FALSE,0,SUMIFS('October 2021 School Census'!Y:Y,'October 2021 School Census'!A:A,A105)+SUMIFS('ESFA Autumn Collection'!M:M,'ESFA Autumn Collection'!A:A,A105))</f>
        <v>4430.0613323333337</v>
      </c>
      <c r="G105" s="44">
        <f t="shared" si="1"/>
        <v>5802.49</v>
      </c>
    </row>
    <row r="106" spans="1:7" x14ac:dyDescent="0.25">
      <c r="A106" s="4">
        <v>861</v>
      </c>
      <c r="B106" s="4" t="s">
        <v>108</v>
      </c>
      <c r="C106" s="42" t="b">
        <v>1</v>
      </c>
      <c r="D106" s="42">
        <f>SUMIFS('January 2021 School Census'!AO:AO,'January 2021 School Census'!A:A,A106)+SUMIFS('January 21 Early Years Census'!K:K,'January 21 Early Years Census'!A:A,A106)</f>
        <v>1352.242671</v>
      </c>
      <c r="E106" s="42">
        <f>IF(C106=FALSE,0,SUMIFS('ESFA Summer Collection'!M:M,'ESFA Summer Collection'!A:A,A106)+SUMIFS('May 2021 School Census'!Y:Y,'May 2021 School Census'!A:A,A106))</f>
        <v>1562.6500040000001</v>
      </c>
      <c r="F106" s="43">
        <f>IF(C106=FALSE,0,SUMIFS('October 2021 School Census'!Y:Y,'October 2021 School Census'!A:A,A106)+SUMIFS('ESFA Autumn Collection'!M:M,'ESFA Autumn Collection'!A:A,A106))</f>
        <v>1087.3333406666668</v>
      </c>
      <c r="G106" s="44">
        <f t="shared" si="1"/>
        <v>1351.61</v>
      </c>
    </row>
    <row r="107" spans="1:7" x14ac:dyDescent="0.25">
      <c r="A107" s="4">
        <v>865</v>
      </c>
      <c r="B107" s="4" t="s">
        <v>109</v>
      </c>
      <c r="C107" s="42" t="b">
        <v>1</v>
      </c>
      <c r="D107" s="42">
        <f>SUMIFS('January 2021 School Census'!AO:AO,'January 2021 School Census'!A:A,A107)+SUMIFS('January 21 Early Years Census'!K:K,'January 21 Early Years Census'!A:A,A107)</f>
        <v>3089.7500019999998</v>
      </c>
      <c r="E107" s="42">
        <f>IF(C107=FALSE,0,SUMIFS('ESFA Summer Collection'!M:M,'ESFA Summer Collection'!A:A,A107)+SUMIFS('May 2021 School Census'!Y:Y,'May 2021 School Census'!A:A,A107))</f>
        <v>3908.2499973333333</v>
      </c>
      <c r="F107" s="43">
        <f>IF(C107=FALSE,0,SUMIFS('October 2021 School Census'!Y:Y,'October 2021 School Census'!A:A,A107)+SUMIFS('ESFA Autumn Collection'!M:M,'ESFA Autumn Collection'!A:A,A107))</f>
        <v>2615.3166656666667</v>
      </c>
      <c r="G107" s="44">
        <f t="shared" si="1"/>
        <v>3272.65</v>
      </c>
    </row>
    <row r="108" spans="1:7" x14ac:dyDescent="0.25">
      <c r="A108" s="4">
        <v>866</v>
      </c>
      <c r="B108" s="4" t="s">
        <v>110</v>
      </c>
      <c r="C108" s="42" t="b">
        <v>0</v>
      </c>
      <c r="D108" s="42">
        <f>SUMIFS('January 2021 School Census'!AO:AO,'January 2021 School Census'!A:A,A108)+SUMIFS('January 21 Early Years Census'!K:K,'January 21 Early Years Census'!A:A,A108)</f>
        <v>1461.3746679999999</v>
      </c>
      <c r="E108" s="42">
        <f>IF(C108=FALSE,0,SUMIFS('ESFA Summer Collection'!M:M,'ESFA Summer Collection'!A:A,A108)+SUMIFS('May 2021 School Census'!Y:Y,'May 2021 School Census'!A:A,A108))</f>
        <v>0</v>
      </c>
      <c r="F108" s="43">
        <f>IF(C108=FALSE,0,SUMIFS('October 2021 School Census'!Y:Y,'October 2021 School Census'!A:A,A108)+SUMIFS('ESFA Autumn Collection'!M:M,'ESFA Autumn Collection'!A:A,A108))</f>
        <v>0</v>
      </c>
      <c r="G108" s="44">
        <f t="shared" si="1"/>
        <v>1461.37</v>
      </c>
    </row>
    <row r="109" spans="1:7" x14ac:dyDescent="0.25">
      <c r="A109" s="4">
        <v>867</v>
      </c>
      <c r="B109" s="4" t="s">
        <v>111</v>
      </c>
      <c r="C109" s="42" t="b">
        <v>1</v>
      </c>
      <c r="D109" s="42">
        <f>SUMIFS('January 2021 School Census'!AO:AO,'January 2021 School Census'!A:A,A109)+SUMIFS('January 21 Early Years Census'!K:K,'January 21 Early Years Census'!A:A,A109)</f>
        <v>771.92999699999996</v>
      </c>
      <c r="E109" s="42">
        <f>IF(C109=FALSE,0,SUMIFS('ESFA Summer Collection'!M:M,'ESFA Summer Collection'!A:A,A109)+SUMIFS('May 2021 School Census'!Y:Y,'May 2021 School Census'!A:A,A109))</f>
        <v>930.25266733333342</v>
      </c>
      <c r="F109" s="43">
        <f>IF(C109=FALSE,0,SUMIFS('October 2021 School Census'!Y:Y,'October 2021 School Census'!A:A,A109)+SUMIFS('ESFA Autumn Collection'!M:M,'ESFA Autumn Collection'!A:A,A109))</f>
        <v>529.53933366666672</v>
      </c>
      <c r="G109" s="44">
        <f t="shared" si="1"/>
        <v>757.1</v>
      </c>
    </row>
    <row r="110" spans="1:7" x14ac:dyDescent="0.25">
      <c r="A110" s="4">
        <v>868</v>
      </c>
      <c r="B110" s="4" t="s">
        <v>112</v>
      </c>
      <c r="C110" s="42" t="b">
        <v>0</v>
      </c>
      <c r="D110" s="42">
        <f>SUMIFS('January 2021 School Census'!AO:AO,'January 2021 School Census'!A:A,A110)+SUMIFS('January 21 Early Years Census'!K:K,'January 21 Early Years Census'!A:A,A110)</f>
        <v>755.13800299999991</v>
      </c>
      <c r="E110" s="42">
        <f>IF(C110=FALSE,0,SUMIFS('ESFA Summer Collection'!M:M,'ESFA Summer Collection'!A:A,A110)+SUMIFS('May 2021 School Census'!Y:Y,'May 2021 School Census'!A:A,A110))</f>
        <v>0</v>
      </c>
      <c r="F110" s="43">
        <f>IF(C110=FALSE,0,SUMIFS('October 2021 School Census'!Y:Y,'October 2021 School Census'!A:A,A110)+SUMIFS('ESFA Autumn Collection'!M:M,'ESFA Autumn Collection'!A:A,A110))</f>
        <v>0</v>
      </c>
      <c r="G110" s="44">
        <f t="shared" si="1"/>
        <v>755.14</v>
      </c>
    </row>
    <row r="111" spans="1:7" x14ac:dyDescent="0.25">
      <c r="A111" s="4">
        <v>869</v>
      </c>
      <c r="B111" s="4" t="s">
        <v>113</v>
      </c>
      <c r="C111" s="42" t="b">
        <v>1</v>
      </c>
      <c r="D111" s="42">
        <f>SUMIFS('January 2021 School Census'!AO:AO,'January 2021 School Census'!A:A,A111)+SUMIFS('January 21 Early Years Census'!K:K,'January 21 Early Years Census'!A:A,A111)</f>
        <v>932.13667699999996</v>
      </c>
      <c r="E111" s="42">
        <f>IF(C111=FALSE,0,SUMIFS('ESFA Summer Collection'!M:M,'ESFA Summer Collection'!A:A,A111)+SUMIFS('May 2021 School Census'!Y:Y,'May 2021 School Census'!A:A,A111))</f>
        <v>1125.9366679999998</v>
      </c>
      <c r="F111" s="43">
        <f>IF(C111=FALSE,0,SUMIFS('October 2021 School Census'!Y:Y,'October 2021 School Census'!A:A,A111)+SUMIFS('ESFA Autumn Collection'!M:M,'ESFA Autumn Collection'!A:A,A111))</f>
        <v>718.91666799999996</v>
      </c>
      <c r="G111" s="44">
        <f t="shared" si="1"/>
        <v>941.81</v>
      </c>
    </row>
    <row r="112" spans="1:7" x14ac:dyDescent="0.25">
      <c r="A112" s="4">
        <v>870</v>
      </c>
      <c r="B112" s="4" t="s">
        <v>114</v>
      </c>
      <c r="C112" s="42" t="b">
        <v>1</v>
      </c>
      <c r="D112" s="42">
        <f>SUMIFS('January 2021 School Census'!AO:AO,'January 2021 School Census'!A:A,A112)+SUMIFS('January 21 Early Years Census'!K:K,'January 21 Early Years Census'!A:A,A112)</f>
        <v>840.01998900000012</v>
      </c>
      <c r="E112" s="42">
        <f>IF(C112=FALSE,0,SUMIFS('ESFA Summer Collection'!M:M,'ESFA Summer Collection'!A:A,A112)+SUMIFS('May 2021 School Census'!Y:Y,'May 2021 School Census'!A:A,A112))</f>
        <v>1026.2</v>
      </c>
      <c r="F112" s="43">
        <f>IF(C112=FALSE,0,SUMIFS('October 2021 School Census'!Y:Y,'October 2021 School Census'!A:A,A112)+SUMIFS('ESFA Autumn Collection'!M:M,'ESFA Autumn Collection'!A:A,A112))</f>
        <v>635.07799999999997</v>
      </c>
      <c r="G112" s="44">
        <f t="shared" si="1"/>
        <v>849.28</v>
      </c>
    </row>
    <row r="113" spans="1:7" x14ac:dyDescent="0.25">
      <c r="A113" s="4">
        <v>871</v>
      </c>
      <c r="B113" s="4" t="s">
        <v>115</v>
      </c>
      <c r="C113" s="42" t="b">
        <v>1</v>
      </c>
      <c r="D113" s="42">
        <f>SUMIFS('January 2021 School Census'!AO:AO,'January 2021 School Census'!A:A,A113)+SUMIFS('January 21 Early Years Census'!K:K,'January 21 Early Years Census'!A:A,A113)</f>
        <v>764.78999500000009</v>
      </c>
      <c r="E113" s="42">
        <f>IF(C113=FALSE,0,SUMIFS('ESFA Summer Collection'!M:M,'ESFA Summer Collection'!A:A,A113)+SUMIFS('May 2021 School Census'!Y:Y,'May 2021 School Census'!A:A,A113))</f>
        <v>859.13333266666666</v>
      </c>
      <c r="F113" s="43">
        <f>IF(C113=FALSE,0,SUMIFS('October 2021 School Census'!Y:Y,'October 2021 School Census'!A:A,A113)+SUMIFS('ESFA Autumn Collection'!M:M,'ESFA Autumn Collection'!A:A,A113))</f>
        <v>549.26666666666665</v>
      </c>
      <c r="G113" s="44">
        <f t="shared" si="1"/>
        <v>732.26</v>
      </c>
    </row>
    <row r="114" spans="1:7" x14ac:dyDescent="0.25">
      <c r="A114" s="4">
        <v>872</v>
      </c>
      <c r="B114" s="4" t="s">
        <v>116</v>
      </c>
      <c r="C114" s="42" t="b">
        <v>0</v>
      </c>
      <c r="D114" s="42">
        <f>SUMIFS('January 2021 School Census'!AO:AO,'January 2021 School Census'!A:A,A114)+SUMIFS('January 21 Early Years Census'!K:K,'January 21 Early Years Census'!A:A,A114)</f>
        <v>931.19867999999997</v>
      </c>
      <c r="E114" s="42">
        <f>IF(C114=FALSE,0,SUMIFS('ESFA Summer Collection'!M:M,'ESFA Summer Collection'!A:A,A114)+SUMIFS('May 2021 School Census'!Y:Y,'May 2021 School Census'!A:A,A114))</f>
        <v>0</v>
      </c>
      <c r="F114" s="43">
        <f>IF(C114=FALSE,0,SUMIFS('October 2021 School Census'!Y:Y,'October 2021 School Census'!A:A,A114)+SUMIFS('ESFA Autumn Collection'!M:M,'ESFA Autumn Collection'!A:A,A114))</f>
        <v>0</v>
      </c>
      <c r="G114" s="44">
        <f t="shared" si="1"/>
        <v>931.2</v>
      </c>
    </row>
    <row r="115" spans="1:7" x14ac:dyDescent="0.25">
      <c r="A115" s="4">
        <v>873</v>
      </c>
      <c r="B115" s="4" t="s">
        <v>117</v>
      </c>
      <c r="C115" s="42" t="b">
        <v>1</v>
      </c>
      <c r="D115" s="42">
        <f>SUMIFS('January 2021 School Census'!AO:AO,'January 2021 School Census'!A:A,A115)+SUMIFS('January 21 Early Years Census'!K:K,'January 21 Early Years Census'!A:A,A115)</f>
        <v>3572.1953670000003</v>
      </c>
      <c r="E115" s="42">
        <f>IF(C115=FALSE,0,SUMIFS('ESFA Summer Collection'!M:M,'ESFA Summer Collection'!A:A,A115)+SUMIFS('May 2021 School Census'!Y:Y,'May 2021 School Census'!A:A,A115))</f>
        <v>4583.6333359999999</v>
      </c>
      <c r="F115" s="43">
        <f>IF(C115=FALSE,0,SUMIFS('October 2021 School Census'!Y:Y,'October 2021 School Census'!A:A,A115)+SUMIFS('ESFA Autumn Collection'!M:M,'ESFA Autumn Collection'!A:A,A115))</f>
        <v>3031.0219996666665</v>
      </c>
      <c r="G115" s="44">
        <f t="shared" si="1"/>
        <v>3813.24</v>
      </c>
    </row>
    <row r="116" spans="1:7" x14ac:dyDescent="0.25">
      <c r="A116" s="4">
        <v>874</v>
      </c>
      <c r="B116" s="4" t="s">
        <v>118</v>
      </c>
      <c r="C116" s="42" t="b">
        <v>1</v>
      </c>
      <c r="D116" s="42">
        <f>SUMIFS('January 2021 School Census'!AO:AO,'January 2021 School Census'!A:A,A116)+SUMIFS('January 21 Early Years Census'!K:K,'January 21 Early Years Census'!A:A,A116)</f>
        <v>1404.139306</v>
      </c>
      <c r="E116" s="42">
        <f>IF(C116=FALSE,0,SUMIFS('ESFA Summer Collection'!M:M,'ESFA Summer Collection'!A:A,A116)+SUMIFS('May 2021 School Census'!Y:Y,'May 2021 School Census'!A:A,A116))</f>
        <v>1632.366665</v>
      </c>
      <c r="F116" s="43">
        <f>IF(C116=FALSE,0,SUMIFS('October 2021 School Census'!Y:Y,'October 2021 School Census'!A:A,A116)+SUMIFS('ESFA Autumn Collection'!M:M,'ESFA Autumn Collection'!A:A,A116))</f>
        <v>1012.077665999985</v>
      </c>
      <c r="G116" s="44">
        <f t="shared" si="1"/>
        <v>1368.55</v>
      </c>
    </row>
    <row r="117" spans="1:7" x14ac:dyDescent="0.25">
      <c r="A117" s="4">
        <v>876</v>
      </c>
      <c r="B117" s="4" t="s">
        <v>119</v>
      </c>
      <c r="C117" s="42" t="b">
        <v>1</v>
      </c>
      <c r="D117" s="42">
        <f>SUMIFS('January 2021 School Census'!AO:AO,'January 2021 School Census'!A:A,A117)+SUMIFS('January 21 Early Years Census'!K:K,'January 21 Early Years Census'!A:A,A117)</f>
        <v>848.08666500000004</v>
      </c>
      <c r="E117" s="42">
        <f>IF(C117=FALSE,0,SUMIFS('ESFA Summer Collection'!M:M,'ESFA Summer Collection'!A:A,A117)+SUMIFS('May 2021 School Census'!Y:Y,'May 2021 School Census'!A:A,A117))</f>
        <v>1025</v>
      </c>
      <c r="F117" s="43">
        <f>IF(C117=FALSE,0,SUMIFS('October 2021 School Census'!Y:Y,'October 2021 School Census'!A:A,A117)+SUMIFS('ESFA Autumn Collection'!M:M,'ESFA Autumn Collection'!A:A,A117))</f>
        <v>774.84466666666663</v>
      </c>
      <c r="G117" s="44">
        <f t="shared" si="1"/>
        <v>897.39</v>
      </c>
    </row>
    <row r="118" spans="1:7" x14ac:dyDescent="0.25">
      <c r="A118" s="4">
        <v>877</v>
      </c>
      <c r="B118" s="4" t="s">
        <v>120</v>
      </c>
      <c r="C118" s="42" t="b">
        <v>1</v>
      </c>
      <c r="D118" s="42">
        <f>SUMIFS('January 2021 School Census'!AO:AO,'January 2021 School Census'!A:A,A118)+SUMIFS('January 21 Early Years Census'!K:K,'January 21 Early Years Census'!A:A,A118)</f>
        <v>1598.210654</v>
      </c>
      <c r="E118" s="42">
        <f>IF(C118=FALSE,0,SUMIFS('ESFA Summer Collection'!M:M,'ESFA Summer Collection'!A:A,A118)+SUMIFS('May 2021 School Census'!Y:Y,'May 2021 School Census'!A:A,A118))</f>
        <v>2007.139336</v>
      </c>
      <c r="F118" s="43">
        <f>IF(C118=FALSE,0,SUMIFS('October 2021 School Census'!Y:Y,'October 2021 School Census'!A:A,A118)+SUMIFS('ESFA Autumn Collection'!M:M,'ESFA Autumn Collection'!A:A,A118))</f>
        <v>1280.4073343333334</v>
      </c>
      <c r="G118" s="44">
        <f t="shared" si="1"/>
        <v>1662.66</v>
      </c>
    </row>
    <row r="119" spans="1:7" x14ac:dyDescent="0.25">
      <c r="A119" s="4">
        <v>878</v>
      </c>
      <c r="B119" s="4" t="s">
        <v>121</v>
      </c>
      <c r="C119" s="42" t="b">
        <v>0</v>
      </c>
      <c r="D119" s="42">
        <f>SUMIFS('January 2021 School Census'!AO:AO,'January 2021 School Census'!A:A,A119)+SUMIFS('January 21 Early Years Census'!K:K,'January 21 Early Years Census'!A:A,A119)</f>
        <v>3943.7886440000002</v>
      </c>
      <c r="E119" s="42">
        <f>IF(C119=FALSE,0,SUMIFS('ESFA Summer Collection'!M:M,'ESFA Summer Collection'!A:A,A119)+SUMIFS('May 2021 School Census'!Y:Y,'May 2021 School Census'!A:A,A119))</f>
        <v>0</v>
      </c>
      <c r="F119" s="43">
        <f>IF(C119=FALSE,0,SUMIFS('October 2021 School Census'!Y:Y,'October 2021 School Census'!A:A,A119)+SUMIFS('ESFA Autumn Collection'!M:M,'ESFA Autumn Collection'!A:A,A119))</f>
        <v>0</v>
      </c>
      <c r="G119" s="44">
        <f t="shared" si="1"/>
        <v>3943.79</v>
      </c>
    </row>
    <row r="120" spans="1:7" x14ac:dyDescent="0.25">
      <c r="A120" s="4">
        <v>879</v>
      </c>
      <c r="B120" s="4" t="s">
        <v>122</v>
      </c>
      <c r="C120" s="42" t="b">
        <v>1</v>
      </c>
      <c r="D120" s="42">
        <f>SUMIFS('January 2021 School Census'!AO:AO,'January 2021 School Census'!A:A,A120)+SUMIFS('January 21 Early Years Census'!K:K,'January 21 Early Years Census'!A:A,A120)</f>
        <v>1352.8653389999999</v>
      </c>
      <c r="E120" s="42">
        <f>IF(C120=FALSE,0,SUMIFS('ESFA Summer Collection'!M:M,'ESFA Summer Collection'!A:A,A120)+SUMIFS('May 2021 School Census'!Y:Y,'May 2021 School Census'!A:A,A120))</f>
        <v>1695.8200046666666</v>
      </c>
      <c r="F120" s="43">
        <f>IF(C120=FALSE,0,SUMIFS('October 2021 School Census'!Y:Y,'October 2021 School Census'!A:A,A120)+SUMIFS('ESFA Autumn Collection'!M:M,'ESFA Autumn Collection'!A:A,A120))</f>
        <v>1078.7860043333333</v>
      </c>
      <c r="G120" s="44">
        <f t="shared" si="1"/>
        <v>1404.4</v>
      </c>
    </row>
    <row r="121" spans="1:7" x14ac:dyDescent="0.25">
      <c r="A121" s="4">
        <v>880</v>
      </c>
      <c r="B121" s="4" t="s">
        <v>123</v>
      </c>
      <c r="C121" s="42" t="b">
        <v>1</v>
      </c>
      <c r="D121" s="42">
        <f>SUMIFS('January 2021 School Census'!AO:AO,'January 2021 School Census'!A:A,A121)+SUMIFS('January 21 Early Years Census'!K:K,'January 21 Early Years Census'!A:A,A121)</f>
        <v>621.64598699999988</v>
      </c>
      <c r="E121" s="42">
        <f>IF(C121=FALSE,0,SUMIFS('ESFA Summer Collection'!M:M,'ESFA Summer Collection'!A:A,A121)+SUMIFS('May 2021 School Census'!Y:Y,'May 2021 School Census'!A:A,A121))</f>
        <v>771.41666133333342</v>
      </c>
      <c r="F121" s="43">
        <f>IF(C121=FALSE,0,SUMIFS('October 2021 School Census'!Y:Y,'October 2021 School Census'!A:A,A121)+SUMIFS('ESFA Autumn Collection'!M:M,'ESFA Autumn Collection'!A:A,A121))</f>
        <v>546.50066500000003</v>
      </c>
      <c r="G121" s="44">
        <f t="shared" si="1"/>
        <v>659</v>
      </c>
    </row>
    <row r="122" spans="1:7" x14ac:dyDescent="0.25">
      <c r="A122" s="4">
        <v>881</v>
      </c>
      <c r="B122" s="4" t="s">
        <v>124</v>
      </c>
      <c r="C122" s="42" t="b">
        <v>0</v>
      </c>
      <c r="D122" s="42">
        <f>SUMIFS('January 2021 School Census'!AO:AO,'January 2021 School Census'!A:A,A122)+SUMIFS('January 21 Early Years Census'!K:K,'January 21 Early Years Census'!A:A,A122)</f>
        <v>7189.0666739999997</v>
      </c>
      <c r="E122" s="42">
        <f>IF(C122=FALSE,0,SUMIFS('ESFA Summer Collection'!M:M,'ESFA Summer Collection'!A:A,A122)+SUMIFS('May 2021 School Census'!Y:Y,'May 2021 School Census'!A:A,A122))</f>
        <v>0</v>
      </c>
      <c r="F122" s="43">
        <f>IF(C122=FALSE,0,SUMIFS('October 2021 School Census'!Y:Y,'October 2021 School Census'!A:A,A122)+SUMIFS('ESFA Autumn Collection'!M:M,'ESFA Autumn Collection'!A:A,A122))</f>
        <v>0</v>
      </c>
      <c r="G122" s="44">
        <f t="shared" si="1"/>
        <v>7189.07</v>
      </c>
    </row>
    <row r="123" spans="1:7" x14ac:dyDescent="0.25">
      <c r="A123" s="4">
        <v>882</v>
      </c>
      <c r="B123" s="4" t="s">
        <v>125</v>
      </c>
      <c r="C123" s="42" t="b">
        <v>1</v>
      </c>
      <c r="D123" s="42">
        <f>SUMIFS('January 2021 School Census'!AO:AO,'January 2021 School Census'!A:A,A123)+SUMIFS('January 21 Early Years Census'!K:K,'January 21 Early Years Census'!A:A,A123)</f>
        <v>719.7773269999999</v>
      </c>
      <c r="E123" s="42">
        <f>IF(C123=FALSE,0,SUMIFS('ESFA Summer Collection'!M:M,'ESFA Summer Collection'!A:A,A123)+SUMIFS('May 2021 School Census'!Y:Y,'May 2021 School Census'!A:A,A123))</f>
        <v>909.61666500000001</v>
      </c>
      <c r="F123" s="43">
        <f>IF(C123=FALSE,0,SUMIFS('October 2021 School Census'!Y:Y,'October 2021 School Census'!A:A,A123)+SUMIFS('ESFA Autumn Collection'!M:M,'ESFA Autumn Collection'!A:A,A123))</f>
        <v>605.96666733333336</v>
      </c>
      <c r="G123" s="44">
        <f t="shared" si="1"/>
        <v>760.94</v>
      </c>
    </row>
    <row r="124" spans="1:7" x14ac:dyDescent="0.25">
      <c r="A124" s="4">
        <v>883</v>
      </c>
      <c r="B124" s="4" t="s">
        <v>126</v>
      </c>
      <c r="C124" s="42" t="b">
        <v>1</v>
      </c>
      <c r="D124" s="42">
        <f>SUMIFS('January 2021 School Census'!AO:AO,'January 2021 School Census'!A:A,A124)+SUMIFS('January 21 Early Years Census'!K:K,'January 21 Early Years Census'!A:A,A124)</f>
        <v>842.47400500000003</v>
      </c>
      <c r="E124" s="42">
        <f>IF(C124=FALSE,0,SUMIFS('ESFA Summer Collection'!M:M,'ESFA Summer Collection'!A:A,A124)+SUMIFS('May 2021 School Census'!Y:Y,'May 2021 School Census'!A:A,A124))</f>
        <v>1173.5273323333333</v>
      </c>
      <c r="F124" s="43">
        <f>IF(C124=FALSE,0,SUMIFS('October 2021 School Census'!Y:Y,'October 2021 School Census'!A:A,A124)+SUMIFS('ESFA Autumn Collection'!M:M,'ESFA Autumn Collection'!A:A,A124))</f>
        <v>874.03266666666673</v>
      </c>
      <c r="G124" s="44">
        <f t="shared" si="1"/>
        <v>990.93</v>
      </c>
    </row>
    <row r="125" spans="1:7" x14ac:dyDescent="0.25">
      <c r="A125" s="4">
        <v>884</v>
      </c>
      <c r="B125" s="4" t="s">
        <v>127</v>
      </c>
      <c r="C125" s="42" t="b">
        <v>0</v>
      </c>
      <c r="D125" s="42">
        <f>SUMIFS('January 2021 School Census'!AO:AO,'January 2021 School Census'!A:A,A125)+SUMIFS('January 21 Early Years Census'!K:K,'January 21 Early Years Census'!A:A,A125)</f>
        <v>1033.4573399999999</v>
      </c>
      <c r="E125" s="42">
        <f>IF(C125=FALSE,0,SUMIFS('ESFA Summer Collection'!M:M,'ESFA Summer Collection'!A:A,A125)+SUMIFS('May 2021 School Census'!Y:Y,'May 2021 School Census'!A:A,A125))</f>
        <v>0</v>
      </c>
      <c r="F125" s="43">
        <f>IF(C125=FALSE,0,SUMIFS('October 2021 School Census'!Y:Y,'October 2021 School Census'!A:A,A125)+SUMIFS('ESFA Autumn Collection'!M:M,'ESFA Autumn Collection'!A:A,A125))</f>
        <v>0</v>
      </c>
      <c r="G125" s="44">
        <f t="shared" si="1"/>
        <v>1033.46</v>
      </c>
    </row>
    <row r="126" spans="1:7" x14ac:dyDescent="0.25">
      <c r="A126" s="4">
        <v>885</v>
      </c>
      <c r="B126" s="4" t="s">
        <v>128</v>
      </c>
      <c r="C126" s="42" t="b">
        <v>1</v>
      </c>
      <c r="D126" s="42">
        <f>SUMIFS('January 2021 School Census'!AO:AO,'January 2021 School Census'!A:A,A126)+SUMIFS('January 21 Early Years Census'!K:K,'January 21 Early Years Census'!A:A,A126)</f>
        <v>3742.0580550000004</v>
      </c>
      <c r="E126" s="42">
        <f>IF(C126=FALSE,0,SUMIFS('ESFA Summer Collection'!M:M,'ESFA Summer Collection'!A:A,A126)+SUMIFS('May 2021 School Census'!Y:Y,'May 2021 School Census'!A:A,A126))</f>
        <v>4494.1299989999998</v>
      </c>
      <c r="F126" s="43">
        <f>IF(C126=FALSE,0,SUMIFS('October 2021 School Census'!Y:Y,'October 2021 School Census'!A:A,A126)+SUMIFS('ESFA Autumn Collection'!M:M,'ESFA Autumn Collection'!A:A,A126))</f>
        <v>2774.0219926666668</v>
      </c>
      <c r="G126" s="44">
        <f t="shared" si="1"/>
        <v>3732.74</v>
      </c>
    </row>
    <row r="127" spans="1:7" x14ac:dyDescent="0.25">
      <c r="A127" s="4">
        <v>886</v>
      </c>
      <c r="B127" s="4" t="s">
        <v>129</v>
      </c>
      <c r="C127" s="42" t="b">
        <v>1</v>
      </c>
      <c r="D127" s="42">
        <f>SUMIFS('January 2021 School Census'!AO:AO,'January 2021 School Census'!A:A,A127)+SUMIFS('January 21 Early Years Census'!K:K,'January 21 Early Years Census'!A:A,A127)</f>
        <v>6855.41201</v>
      </c>
      <c r="E127" s="42">
        <f>IF(C127=FALSE,0,SUMIFS('ESFA Summer Collection'!M:M,'ESFA Summer Collection'!A:A,A127)+SUMIFS('May 2021 School Census'!Y:Y,'May 2021 School Census'!A:A,A127))</f>
        <v>8507.6166679999988</v>
      </c>
      <c r="F127" s="43">
        <f>IF(C127=FALSE,0,SUMIFS('October 2021 School Census'!Y:Y,'October 2021 School Census'!A:A,A127)+SUMIFS('ESFA Autumn Collection'!M:M,'ESFA Autumn Collection'!A:A,A127))</f>
        <v>5928.0120039999993</v>
      </c>
      <c r="G127" s="44">
        <f t="shared" si="1"/>
        <v>7234.7</v>
      </c>
    </row>
    <row r="128" spans="1:7" x14ac:dyDescent="0.25">
      <c r="A128" s="4">
        <v>887</v>
      </c>
      <c r="B128" s="4" t="s">
        <v>130</v>
      </c>
      <c r="C128" s="42" t="b">
        <v>0</v>
      </c>
      <c r="D128" s="42">
        <f>SUMIFS('January 2021 School Census'!AO:AO,'January 2021 School Census'!A:A,A128)+SUMIFS('January 21 Early Years Census'!K:K,'January 21 Early Years Census'!A:A,A128)</f>
        <v>1417.400656</v>
      </c>
      <c r="E128" s="42">
        <f>IF(C128=FALSE,0,SUMIFS('ESFA Summer Collection'!M:M,'ESFA Summer Collection'!A:A,A128)+SUMIFS('May 2021 School Census'!Y:Y,'May 2021 School Census'!A:A,A128))</f>
        <v>0</v>
      </c>
      <c r="F128" s="43">
        <f>IF(C128=FALSE,0,SUMIFS('October 2021 School Census'!Y:Y,'October 2021 School Census'!A:A,A128)+SUMIFS('ESFA Autumn Collection'!M:M,'ESFA Autumn Collection'!A:A,A128))</f>
        <v>0</v>
      </c>
      <c r="G128" s="44">
        <f t="shared" si="1"/>
        <v>1417.4</v>
      </c>
    </row>
    <row r="129" spans="1:7" x14ac:dyDescent="0.25">
      <c r="A129" s="4">
        <v>888</v>
      </c>
      <c r="B129" s="4" t="s">
        <v>131</v>
      </c>
      <c r="C129" s="42" t="b">
        <v>1</v>
      </c>
      <c r="D129" s="42">
        <f>SUMIFS('January 2021 School Census'!AO:AO,'January 2021 School Census'!A:A,A129)+SUMIFS('January 21 Early Years Census'!K:K,'January 21 Early Years Census'!A:A,A129)</f>
        <v>8683.6826440000004</v>
      </c>
      <c r="E129" s="42">
        <f>IF(C129=FALSE,0,SUMIFS('ESFA Summer Collection'!M:M,'ESFA Summer Collection'!A:A,A129)+SUMIFS('May 2021 School Census'!Y:Y,'May 2021 School Census'!A:A,A129))</f>
        <v>10369.122666666664</v>
      </c>
      <c r="F129" s="43">
        <f>IF(C129=FALSE,0,SUMIFS('October 2021 School Census'!Y:Y,'October 2021 School Census'!A:A,A129)+SUMIFS('ESFA Autumn Collection'!M:M,'ESFA Autumn Collection'!A:A,A129))</f>
        <v>6725.0366686666666</v>
      </c>
      <c r="G129" s="44">
        <f t="shared" si="1"/>
        <v>8733.07</v>
      </c>
    </row>
    <row r="130" spans="1:7" x14ac:dyDescent="0.25">
      <c r="A130" s="4">
        <v>889</v>
      </c>
      <c r="B130" s="4" t="s">
        <v>132</v>
      </c>
      <c r="C130" s="42" t="b">
        <v>1</v>
      </c>
      <c r="D130" s="42">
        <f>SUMIFS('January 2021 School Census'!AO:AO,'January 2021 School Census'!A:A,A130)+SUMIFS('January 21 Early Years Census'!K:K,'January 21 Early Years Census'!A:A,A130)</f>
        <v>820.20000099999993</v>
      </c>
      <c r="E130" s="42">
        <f>IF(C130=FALSE,0,SUMIFS('ESFA Summer Collection'!M:M,'ESFA Summer Collection'!A:A,A130)+SUMIFS('May 2021 School Census'!Y:Y,'May 2021 School Census'!A:A,A130))</f>
        <v>978.43066666666664</v>
      </c>
      <c r="F130" s="43">
        <f>IF(C130=FALSE,0,SUMIFS('October 2021 School Census'!Y:Y,'October 2021 School Census'!A:A,A130)+SUMIFS('ESFA Autumn Collection'!M:M,'ESFA Autumn Collection'!A:A,A130))</f>
        <v>608.13333333333333</v>
      </c>
      <c r="G130" s="44">
        <f t="shared" si="1"/>
        <v>815.44</v>
      </c>
    </row>
    <row r="131" spans="1:7" x14ac:dyDescent="0.25">
      <c r="A131" s="4">
        <v>890</v>
      </c>
      <c r="B131" s="4" t="s">
        <v>133</v>
      </c>
      <c r="C131" s="42" t="b">
        <v>1</v>
      </c>
      <c r="D131" s="42">
        <f>SUMIFS('January 2021 School Census'!AO:AO,'January 2021 School Census'!A:A,A131)+SUMIFS('January 21 Early Years Census'!K:K,'January 21 Early Years Census'!A:A,A131)</f>
        <v>794.14996700000006</v>
      </c>
      <c r="E131" s="42">
        <f>IF(C131=FALSE,0,SUMIFS('ESFA Summer Collection'!M:M,'ESFA Summer Collection'!A:A,A131)+SUMIFS('May 2021 School Census'!Y:Y,'May 2021 School Census'!A:A,A131))</f>
        <v>929.15666466666676</v>
      </c>
      <c r="F131" s="43">
        <f>IF(C131=FALSE,0,SUMIFS('October 2021 School Census'!Y:Y,'October 2021 School Census'!A:A,A131)+SUMIFS('ESFA Autumn Collection'!M:M,'ESFA Autumn Collection'!A:A,A131))</f>
        <v>433.25333000000001</v>
      </c>
      <c r="G131" s="44">
        <f t="shared" si="1"/>
        <v>730.1</v>
      </c>
    </row>
    <row r="132" spans="1:7" x14ac:dyDescent="0.25">
      <c r="A132" s="4">
        <v>891</v>
      </c>
      <c r="B132" s="4" t="s">
        <v>134</v>
      </c>
      <c r="C132" s="42" t="b">
        <v>0</v>
      </c>
      <c r="D132" s="42">
        <f>SUMIFS('January 2021 School Census'!AO:AO,'January 2021 School Census'!A:A,A132)+SUMIFS('January 21 Early Years Census'!K:K,'January 21 Early Years Census'!A:A,A132)</f>
        <v>5506.2440150000002</v>
      </c>
      <c r="E132" s="42">
        <f>IF(C132=FALSE,0,SUMIFS('ESFA Summer Collection'!M:M,'ESFA Summer Collection'!A:A,A132)+SUMIFS('May 2021 School Census'!Y:Y,'May 2021 School Census'!A:A,A132))</f>
        <v>0</v>
      </c>
      <c r="F132" s="43">
        <f>IF(C132=FALSE,0,SUMIFS('October 2021 School Census'!Y:Y,'October 2021 School Census'!A:A,A132)+SUMIFS('ESFA Autumn Collection'!M:M,'ESFA Autumn Collection'!A:A,A132))</f>
        <v>0</v>
      </c>
      <c r="G132" s="44">
        <f t="shared" si="1"/>
        <v>5506.24</v>
      </c>
    </row>
    <row r="133" spans="1:7" x14ac:dyDescent="0.25">
      <c r="A133" s="4">
        <v>892</v>
      </c>
      <c r="B133" s="4" t="s">
        <v>135</v>
      </c>
      <c r="C133" s="42" t="b">
        <v>1</v>
      </c>
      <c r="D133" s="42">
        <f>SUMIFS('January 2021 School Census'!AO:AO,'January 2021 School Census'!A:A,A133)+SUMIFS('January 21 Early Years Census'!K:K,'January 21 Early Years Census'!A:A,A133)</f>
        <v>1305.5466670000001</v>
      </c>
      <c r="E133" s="42">
        <f>IF(C133=FALSE,0,SUMIFS('ESFA Summer Collection'!M:M,'ESFA Summer Collection'!A:A,A133)+SUMIFS('May 2021 School Census'!Y:Y,'May 2021 School Census'!A:A,A133))</f>
        <v>1570.1333333333332</v>
      </c>
      <c r="F133" s="43">
        <f>IF(C133=FALSE,0,SUMIFS('October 2021 School Census'!Y:Y,'October 2021 School Census'!A:A,A133)+SUMIFS('ESFA Autumn Collection'!M:M,'ESFA Autumn Collection'!A:A,A133))</f>
        <v>979.2</v>
      </c>
      <c r="G133" s="44">
        <f t="shared" ref="G133:G153" si="2">ROUND(IF(C133,E133*5/12+F133*4/12+D133*3/12,D133),2)</f>
        <v>1307.01</v>
      </c>
    </row>
    <row r="134" spans="1:7" x14ac:dyDescent="0.25">
      <c r="A134" s="4">
        <v>893</v>
      </c>
      <c r="B134" s="4" t="s">
        <v>136</v>
      </c>
      <c r="C134" s="42" t="b">
        <v>1</v>
      </c>
      <c r="D134" s="42">
        <f>SUMIFS('January 2021 School Census'!AO:AO,'January 2021 School Census'!A:A,A134)+SUMIFS('January 21 Early Years Census'!K:K,'January 21 Early Years Census'!A:A,A134)</f>
        <v>1833.095331</v>
      </c>
      <c r="E134" s="42">
        <f>IF(C134=FALSE,0,SUMIFS('ESFA Summer Collection'!M:M,'ESFA Summer Collection'!A:A,A134)+SUMIFS('May 2021 School Census'!Y:Y,'May 2021 School Census'!A:A,A134))</f>
        <v>2276.3199993333333</v>
      </c>
      <c r="F134" s="43">
        <f>IF(C134=FALSE,0,SUMIFS('October 2021 School Census'!Y:Y,'October 2021 School Census'!A:A,A134)+SUMIFS('ESFA Autumn Collection'!M:M,'ESFA Autumn Collection'!A:A,A134))</f>
        <v>1464.1846666666668</v>
      </c>
      <c r="G134" s="44">
        <f t="shared" si="2"/>
        <v>1894.8</v>
      </c>
    </row>
    <row r="135" spans="1:7" x14ac:dyDescent="0.25">
      <c r="A135" s="4">
        <v>894</v>
      </c>
      <c r="B135" s="4" t="s">
        <v>137</v>
      </c>
      <c r="C135" s="42" t="b">
        <v>1</v>
      </c>
      <c r="D135" s="42">
        <f>SUMIFS('January 2021 School Census'!AO:AO,'January 2021 School Census'!A:A,A135)+SUMIFS('January 21 Early Years Census'!K:K,'January 21 Early Years Census'!A:A,A135)</f>
        <v>1156.4633330000001</v>
      </c>
      <c r="E135" s="42">
        <f>IF(C135=FALSE,0,SUMIFS('ESFA Summer Collection'!M:M,'ESFA Summer Collection'!A:A,A135)+SUMIFS('May 2021 School Census'!Y:Y,'May 2021 School Census'!A:A,A135))</f>
        <v>1367.2000009999999</v>
      </c>
      <c r="F135" s="43">
        <f>IF(C135=FALSE,0,SUMIFS('October 2021 School Census'!Y:Y,'October 2021 School Census'!A:A,A135)+SUMIFS('ESFA Autumn Collection'!M:M,'ESFA Autumn Collection'!A:A,A135))</f>
        <v>892.11666700000001</v>
      </c>
      <c r="G135" s="44">
        <f t="shared" si="2"/>
        <v>1156.1500000000001</v>
      </c>
    </row>
    <row r="136" spans="1:7" x14ac:dyDescent="0.25">
      <c r="A136" s="4">
        <v>895</v>
      </c>
      <c r="B136" s="4" t="s">
        <v>138</v>
      </c>
      <c r="C136" s="42" t="b">
        <v>1</v>
      </c>
      <c r="D136" s="42">
        <f>SUMIFS('January 2021 School Census'!AO:AO,'January 2021 School Census'!A:A,A136)+SUMIFS('January 21 Early Years Census'!K:K,'January 21 Early Years Census'!A:A,A136)</f>
        <v>2703.9346740000001</v>
      </c>
      <c r="E136" s="42">
        <f>IF(C136=FALSE,0,SUMIFS('ESFA Summer Collection'!M:M,'ESFA Summer Collection'!A:A,A136)+SUMIFS('May 2021 School Census'!Y:Y,'May 2021 School Census'!A:A,A136))</f>
        <v>3244.5180006666665</v>
      </c>
      <c r="F136" s="43">
        <f>IF(C136=FALSE,0,SUMIFS('October 2021 School Census'!Y:Y,'October 2021 School Census'!A:A,A136)+SUMIFS('ESFA Autumn Collection'!M:M,'ESFA Autumn Collection'!A:A,A136))</f>
        <v>2147.1733293333336</v>
      </c>
      <c r="G136" s="44">
        <f t="shared" si="2"/>
        <v>2743.59</v>
      </c>
    </row>
    <row r="137" spans="1:7" x14ac:dyDescent="0.25">
      <c r="A137" s="4">
        <v>896</v>
      </c>
      <c r="B137" s="4" t="s">
        <v>139</v>
      </c>
      <c r="C137" s="42" t="b">
        <v>1</v>
      </c>
      <c r="D137" s="42">
        <f>SUMIFS('January 2021 School Census'!AO:AO,'January 2021 School Census'!A:A,A137)+SUMIFS('January 21 Early Years Census'!K:K,'January 21 Early Years Census'!A:A,A137)</f>
        <v>2390.4560059999999</v>
      </c>
      <c r="E137" s="42">
        <f>IF(C137=FALSE,0,SUMIFS('ESFA Summer Collection'!M:M,'ESFA Summer Collection'!A:A,A137)+SUMIFS('May 2021 School Census'!Y:Y,'May 2021 School Census'!A:A,A137))</f>
        <v>2869.5439966666668</v>
      </c>
      <c r="F137" s="43">
        <f>IF(C137=FALSE,0,SUMIFS('October 2021 School Census'!Y:Y,'October 2021 School Census'!A:A,A137)+SUMIFS('ESFA Autumn Collection'!M:M,'ESFA Autumn Collection'!A:A,A137))</f>
        <v>1758.4386633333334</v>
      </c>
      <c r="G137" s="44">
        <f t="shared" si="2"/>
        <v>2379.4</v>
      </c>
    </row>
    <row r="138" spans="1:7" x14ac:dyDescent="0.25">
      <c r="A138" s="4">
        <v>908</v>
      </c>
      <c r="B138" s="4" t="s">
        <v>140</v>
      </c>
      <c r="C138" s="42" t="b">
        <v>1</v>
      </c>
      <c r="D138" s="42">
        <f>SUMIFS('January 2021 School Census'!AO:AO,'January 2021 School Census'!A:A,A138)+SUMIFS('January 21 Early Years Census'!K:K,'January 21 Early Years Census'!A:A,A138)</f>
        <v>2645.15933</v>
      </c>
      <c r="E138" s="42">
        <f>IF(C138=FALSE,0,SUMIFS('ESFA Summer Collection'!M:M,'ESFA Summer Collection'!A:A,A138)+SUMIFS('May 2021 School Census'!Y:Y,'May 2021 School Census'!A:A,A138))</f>
        <v>3329.1619963333333</v>
      </c>
      <c r="F138" s="43">
        <f>IF(C138=FALSE,0,SUMIFS('October 2021 School Census'!Y:Y,'October 2021 School Census'!A:A,A138)+SUMIFS('ESFA Autumn Collection'!M:M,'ESFA Autumn Collection'!A:A,A138))</f>
        <v>2479.7333330000001</v>
      </c>
      <c r="G138" s="44">
        <f t="shared" si="2"/>
        <v>2875.02</v>
      </c>
    </row>
    <row r="139" spans="1:7" x14ac:dyDescent="0.25">
      <c r="A139" s="4">
        <v>909</v>
      </c>
      <c r="B139" s="4" t="s">
        <v>141</v>
      </c>
      <c r="C139" s="42" t="b">
        <v>1</v>
      </c>
      <c r="D139" s="42">
        <f>SUMIFS('January 2021 School Census'!AO:AO,'January 2021 School Census'!A:A,A139)+SUMIFS('January 21 Early Years Census'!K:K,'January 21 Early Years Census'!A:A,A139)</f>
        <v>3140.412679</v>
      </c>
      <c r="E139" s="42">
        <f>IF(C139=FALSE,0,SUMIFS('ESFA Summer Collection'!M:M,'ESFA Summer Collection'!A:A,A139)+SUMIFS('May 2021 School Census'!Y:Y,'May 2021 School Census'!A:A,A139))</f>
        <v>3902.3493276666668</v>
      </c>
      <c r="F139" s="43">
        <f>IF(C139=FALSE,0,SUMIFS('October 2021 School Census'!Y:Y,'October 2021 School Census'!A:A,A139)+SUMIFS('ESFA Autumn Collection'!M:M,'ESFA Autumn Collection'!A:A,A139))</f>
        <v>2585.053801</v>
      </c>
      <c r="G139" s="44">
        <f t="shared" si="2"/>
        <v>3272.77</v>
      </c>
    </row>
    <row r="140" spans="1:7" x14ac:dyDescent="0.25">
      <c r="A140" s="4">
        <v>916</v>
      </c>
      <c r="B140" s="4" t="s">
        <v>142</v>
      </c>
      <c r="C140" s="42" t="b">
        <v>1</v>
      </c>
      <c r="D140" s="42">
        <f>SUMIFS('January 2021 School Census'!AO:AO,'January 2021 School Census'!A:A,A140)+SUMIFS('January 21 Early Years Census'!K:K,'January 21 Early Years Census'!A:A,A140)</f>
        <v>3469.0573990000003</v>
      </c>
      <c r="E140" s="42">
        <f>IF(C140=FALSE,0,SUMIFS('ESFA Summer Collection'!M:M,'ESFA Summer Collection'!A:A,A140)+SUMIFS('May 2021 School Census'!Y:Y,'May 2021 School Census'!A:A,A140))</f>
        <v>4045.6439996666668</v>
      </c>
      <c r="F140" s="43">
        <f>IF(C140=FALSE,0,SUMIFS('October 2021 School Census'!Y:Y,'October 2021 School Census'!A:A,A140)+SUMIFS('ESFA Autumn Collection'!M:M,'ESFA Autumn Collection'!A:A,A140))</f>
        <v>2751.2986663333336</v>
      </c>
      <c r="G140" s="44">
        <f t="shared" si="2"/>
        <v>3470.05</v>
      </c>
    </row>
    <row r="141" spans="1:7" x14ac:dyDescent="0.25">
      <c r="A141" s="4">
        <v>919</v>
      </c>
      <c r="B141" s="4" t="s">
        <v>143</v>
      </c>
      <c r="C141" s="42" t="b">
        <v>1</v>
      </c>
      <c r="D141" s="42">
        <f>SUMIFS('January 2021 School Census'!AO:AO,'January 2021 School Census'!A:A,A141)+SUMIFS('January 21 Early Years Census'!K:K,'January 21 Early Years Census'!A:A,A141)</f>
        <v>7092.700014</v>
      </c>
      <c r="E141" s="42">
        <f>IF(C141=FALSE,0,SUMIFS('ESFA Summer Collection'!M:M,'ESFA Summer Collection'!A:A,A141)+SUMIFS('May 2021 School Census'!Y:Y,'May 2021 School Census'!A:A,A141))</f>
        <v>8413.0763687544386</v>
      </c>
      <c r="F141" s="43">
        <f>IF(C141=FALSE,0,SUMIFS('October 2021 School Census'!Y:Y,'October 2021 School Census'!A:A,A141)+SUMIFS('ESFA Autumn Collection'!M:M,'ESFA Autumn Collection'!A:A,A141))</f>
        <v>5706.249996333333</v>
      </c>
      <c r="G141" s="44">
        <f t="shared" si="2"/>
        <v>7180.71</v>
      </c>
    </row>
    <row r="142" spans="1:7" x14ac:dyDescent="0.25">
      <c r="A142" s="4">
        <v>921</v>
      </c>
      <c r="B142" s="4" t="s">
        <v>144</v>
      </c>
      <c r="C142" s="42" t="b">
        <v>1</v>
      </c>
      <c r="D142" s="42">
        <f>SUMIFS('January 2021 School Census'!AO:AO,'January 2021 School Census'!A:A,A142)+SUMIFS('January 21 Early Years Census'!K:K,'January 21 Early Years Census'!A:A,A142)</f>
        <v>584.798</v>
      </c>
      <c r="E142" s="42">
        <f>IF(C142=FALSE,0,SUMIFS('ESFA Summer Collection'!M:M,'ESFA Summer Collection'!A:A,A142)+SUMIFS('May 2021 School Census'!Y:Y,'May 2021 School Census'!A:A,A142))</f>
        <v>776.67466666666678</v>
      </c>
      <c r="F142" s="43">
        <f>IF(C142=FALSE,0,SUMIFS('October 2021 School Census'!Y:Y,'October 2021 School Census'!A:A,A142)+SUMIFS('ESFA Autumn Collection'!M:M,'ESFA Autumn Collection'!A:A,A142))</f>
        <v>473.316667</v>
      </c>
      <c r="G142" s="44">
        <f t="shared" si="2"/>
        <v>627.59</v>
      </c>
    </row>
    <row r="143" spans="1:7" x14ac:dyDescent="0.25">
      <c r="A143" s="4">
        <v>925</v>
      </c>
      <c r="B143" s="4" t="s">
        <v>145</v>
      </c>
      <c r="C143" s="42" t="b">
        <v>1</v>
      </c>
      <c r="D143" s="42">
        <f>SUMIFS('January 2021 School Census'!AO:AO,'January 2021 School Census'!A:A,A143)+SUMIFS('January 21 Early Years Census'!K:K,'January 21 Early Years Census'!A:A,A143)</f>
        <v>4087.4859980000001</v>
      </c>
      <c r="E143" s="42">
        <f>IF(C143=FALSE,0,SUMIFS('ESFA Summer Collection'!M:M,'ESFA Summer Collection'!A:A,A143)+SUMIFS('May 2021 School Census'!Y:Y,'May 2021 School Census'!A:A,A143))</f>
        <v>4859.9266606666661</v>
      </c>
      <c r="F143" s="43">
        <f>IF(C143=FALSE,0,SUMIFS('October 2021 School Census'!Y:Y,'October 2021 School Census'!A:A,A143)+SUMIFS('ESFA Autumn Collection'!M:M,'ESFA Autumn Collection'!A:A,A143))</f>
        <v>3184.1833313333332</v>
      </c>
      <c r="G143" s="44">
        <f t="shared" si="2"/>
        <v>4108.24</v>
      </c>
    </row>
    <row r="144" spans="1:7" x14ac:dyDescent="0.25">
      <c r="A144" s="4">
        <v>926</v>
      </c>
      <c r="B144" s="4" t="s">
        <v>146</v>
      </c>
      <c r="C144" s="42" t="b">
        <v>1</v>
      </c>
      <c r="D144" s="42">
        <f>SUMIFS('January 2021 School Census'!AO:AO,'January 2021 School Census'!A:A,A144)+SUMIFS('January 21 Early Years Census'!K:K,'January 21 Early Years Census'!A:A,A144)</f>
        <v>3558.0259740000001</v>
      </c>
      <c r="E144" s="42">
        <f>IF(C144=FALSE,0,SUMIFS('ESFA Summer Collection'!M:M,'ESFA Summer Collection'!A:A,A144)+SUMIFS('May 2021 School Census'!Y:Y,'May 2021 School Census'!A:A,A144))</f>
        <v>3800.7919960000004</v>
      </c>
      <c r="F144" s="43">
        <f>IF(C144=FALSE,0,SUMIFS('October 2021 School Census'!Y:Y,'October 2021 School Census'!A:A,A144)+SUMIFS('ESFA Autumn Collection'!M:M,'ESFA Autumn Collection'!A:A,A144))</f>
        <v>2679.5333326666664</v>
      </c>
      <c r="G144" s="44">
        <f t="shared" si="2"/>
        <v>3366.35</v>
      </c>
    </row>
    <row r="145" spans="1:7" x14ac:dyDescent="0.25">
      <c r="A145" s="4">
        <v>929</v>
      </c>
      <c r="B145" s="4" t="s">
        <v>148</v>
      </c>
      <c r="C145" s="42" t="b">
        <v>1</v>
      </c>
      <c r="D145" s="42">
        <f>SUMIFS('January 2021 School Census'!AO:AO,'January 2021 School Census'!A:A,A145)+SUMIFS('January 21 Early Years Census'!K:K,'January 21 Early Years Census'!A:A,A145)</f>
        <v>1706.7800189999998</v>
      </c>
      <c r="E145" s="42">
        <f>IF(C145=FALSE,0,SUMIFS('ESFA Summer Collection'!M:M,'ESFA Summer Collection'!A:A,A145)+SUMIFS('May 2021 School Census'!Y:Y,'May 2021 School Census'!A:A,A145))</f>
        <v>1977.998668</v>
      </c>
      <c r="F145" s="43">
        <f>IF(C145=FALSE,0,SUMIFS('October 2021 School Census'!Y:Y,'October 2021 School Census'!A:A,A145)+SUMIFS('ESFA Autumn Collection'!M:M,'ESFA Autumn Collection'!A:A,A145))</f>
        <v>1290.6706663333334</v>
      </c>
      <c r="G145" s="44">
        <f t="shared" si="2"/>
        <v>1681.08</v>
      </c>
    </row>
    <row r="146" spans="1:7" x14ac:dyDescent="0.25">
      <c r="A146" s="4">
        <v>931</v>
      </c>
      <c r="B146" s="4" t="s">
        <v>149</v>
      </c>
      <c r="C146" s="42" t="b">
        <v>1</v>
      </c>
      <c r="D146" s="42">
        <f>SUMIFS('January 2021 School Census'!AO:AO,'January 2021 School Census'!A:A,A146)+SUMIFS('January 21 Early Years Census'!K:K,'January 21 Early Years Census'!A:A,A146)</f>
        <v>3685.0180350000001</v>
      </c>
      <c r="E146" s="42">
        <f>IF(C146=FALSE,0,SUMIFS('ESFA Summer Collection'!M:M,'ESFA Summer Collection'!A:A,A146)+SUMIFS('May 2021 School Census'!Y:Y,'May 2021 School Census'!A:A,A146))</f>
        <v>4450.2853290000003</v>
      </c>
      <c r="F146" s="43">
        <f>IF(C146=FALSE,0,SUMIFS('October 2021 School Census'!Y:Y,'October 2021 School Census'!A:A,A146)+SUMIFS('ESFA Autumn Collection'!M:M,'ESFA Autumn Collection'!A:A,A146))</f>
        <v>2985.9113283333331</v>
      </c>
      <c r="G146" s="44">
        <f t="shared" si="2"/>
        <v>3770.84</v>
      </c>
    </row>
    <row r="147" spans="1:7" x14ac:dyDescent="0.25">
      <c r="A147" s="4">
        <v>933</v>
      </c>
      <c r="B147" s="4" t="s">
        <v>150</v>
      </c>
      <c r="C147" s="42" t="b">
        <v>1</v>
      </c>
      <c r="D147" s="42">
        <f>SUMIFS('January 2021 School Census'!AO:AO,'January 2021 School Census'!A:A,A147)+SUMIFS('January 21 Early Years Census'!K:K,'January 21 Early Years Census'!A:A,A147)</f>
        <v>2899.1539889999999</v>
      </c>
      <c r="E147" s="42">
        <f>IF(C147=FALSE,0,SUMIFS('ESFA Summer Collection'!M:M,'ESFA Summer Collection'!A:A,A147)+SUMIFS('May 2021 School Census'!Y:Y,'May 2021 School Census'!A:A,A147))</f>
        <v>3476.1506729999996</v>
      </c>
      <c r="F147" s="43">
        <f>IF(C147=FALSE,0,SUMIFS('October 2021 School Census'!Y:Y,'October 2021 School Census'!A:A,A147)+SUMIFS('ESFA Autumn Collection'!M:M,'ESFA Autumn Collection'!A:A,A147))</f>
        <v>2228.8666709999998</v>
      </c>
      <c r="G147" s="44">
        <f t="shared" si="2"/>
        <v>2916.14</v>
      </c>
    </row>
    <row r="148" spans="1:7" x14ac:dyDescent="0.25">
      <c r="A148" s="4">
        <v>935</v>
      </c>
      <c r="B148" s="4" t="s">
        <v>151</v>
      </c>
      <c r="C148" s="42" t="b">
        <v>1</v>
      </c>
      <c r="D148" s="42">
        <f>SUMIFS('January 2021 School Census'!AO:AO,'January 2021 School Census'!A:A,A148)+SUMIFS('January 21 Early Years Census'!K:K,'January 21 Early Years Census'!A:A,A148)</f>
        <v>3018.3146929999998</v>
      </c>
      <c r="E148" s="42">
        <f>IF(C148=FALSE,0,SUMIFS('ESFA Summer Collection'!M:M,'ESFA Summer Collection'!A:A,A148)+SUMIFS('May 2021 School Census'!Y:Y,'May 2021 School Census'!A:A,A148))</f>
        <v>3693.9093323333332</v>
      </c>
      <c r="F148" s="43">
        <f>IF(C148=FALSE,0,SUMIFS('October 2021 School Census'!Y:Y,'October 2021 School Census'!A:A,A148)+SUMIFS('ESFA Autumn Collection'!M:M,'ESFA Autumn Collection'!A:A,A148))</f>
        <v>2372.9799989999997</v>
      </c>
      <c r="G148" s="44">
        <f t="shared" si="2"/>
        <v>3084.7</v>
      </c>
    </row>
    <row r="149" spans="1:7" x14ac:dyDescent="0.25">
      <c r="A149" s="4">
        <v>936</v>
      </c>
      <c r="B149" s="4" t="s">
        <v>152</v>
      </c>
      <c r="C149" s="42" t="b">
        <v>1</v>
      </c>
      <c r="D149" s="42">
        <f>SUMIFS('January 2021 School Census'!AO:AO,'January 2021 School Census'!A:A,A149)+SUMIFS('January 21 Early Years Census'!K:K,'January 21 Early Years Census'!A:A,A149)</f>
        <v>5584.9420250000003</v>
      </c>
      <c r="E149" s="42">
        <f>IF(C149=FALSE,0,SUMIFS('ESFA Summer Collection'!M:M,'ESFA Summer Collection'!A:A,A149)+SUMIFS('May 2021 School Census'!Y:Y,'May 2021 School Census'!A:A,A149))</f>
        <v>6696.4266656666659</v>
      </c>
      <c r="F149" s="43">
        <f>IF(C149=FALSE,0,SUMIFS('October 2021 School Census'!Y:Y,'October 2021 School Census'!A:A,A149)+SUMIFS('ESFA Autumn Collection'!M:M,'ESFA Autumn Collection'!A:A,A149))</f>
        <v>4398.7500010000003</v>
      </c>
      <c r="G149" s="44">
        <f t="shared" si="2"/>
        <v>5652.66</v>
      </c>
    </row>
    <row r="150" spans="1:7" x14ac:dyDescent="0.25">
      <c r="A150" s="4">
        <v>937</v>
      </c>
      <c r="B150" s="4" t="s">
        <v>153</v>
      </c>
      <c r="C150" s="42" t="b">
        <v>1</v>
      </c>
      <c r="D150" s="42">
        <f>SUMIFS('January 2021 School Census'!AO:AO,'January 2021 School Census'!A:A,A150)+SUMIFS('January 21 Early Years Census'!K:K,'January 21 Early Years Census'!A:A,A150)</f>
        <v>3427.1806539999998</v>
      </c>
      <c r="E150" s="42">
        <f>IF(C150=FALSE,0,SUMIFS('ESFA Summer Collection'!M:M,'ESFA Summer Collection'!A:A,A150)+SUMIFS('May 2021 School Census'!Y:Y,'May 2021 School Census'!A:A,A150))</f>
        <v>4161.7659963333335</v>
      </c>
      <c r="F150" s="43">
        <f>IF(C150=FALSE,0,SUMIFS('October 2021 School Census'!Y:Y,'October 2021 School Census'!A:A,A150)+SUMIFS('ESFA Autumn Collection'!M:M,'ESFA Autumn Collection'!A:A,A150))</f>
        <v>2683.4493339999999</v>
      </c>
      <c r="G150" s="44">
        <f t="shared" si="2"/>
        <v>3485.35</v>
      </c>
    </row>
    <row r="151" spans="1:7" x14ac:dyDescent="0.25">
      <c r="A151" s="4">
        <v>938</v>
      </c>
      <c r="B151" s="4" t="s">
        <v>154</v>
      </c>
      <c r="C151" s="42" t="b">
        <v>1</v>
      </c>
      <c r="D151" s="42">
        <f>SUMIFS('January 2021 School Census'!AO:AO,'January 2021 School Census'!A:A,A151)+SUMIFS('January 21 Early Years Census'!K:K,'January 21 Early Years Census'!A:A,A151)</f>
        <v>4520.0933070000001</v>
      </c>
      <c r="E151" s="42">
        <f>IF(C151=FALSE,0,SUMIFS('ESFA Summer Collection'!M:M,'ESFA Summer Collection'!A:A,A151)+SUMIFS('May 2021 School Census'!Y:Y,'May 2021 School Census'!A:A,A151))</f>
        <v>5454.5580020000007</v>
      </c>
      <c r="F151" s="43">
        <f>IF(C151=FALSE,0,SUMIFS('October 2021 School Census'!Y:Y,'October 2021 School Census'!A:A,A151)+SUMIFS('ESFA Autumn Collection'!M:M,'ESFA Autumn Collection'!A:A,A151))</f>
        <v>3589.1333340000001</v>
      </c>
      <c r="G151" s="44">
        <f t="shared" si="2"/>
        <v>4599.13</v>
      </c>
    </row>
    <row r="152" spans="1:7" x14ac:dyDescent="0.25">
      <c r="A152" s="4">
        <v>940</v>
      </c>
      <c r="B152" s="4" t="s">
        <v>185</v>
      </c>
      <c r="C152" s="42" t="b">
        <v>1</v>
      </c>
      <c r="D152" s="42">
        <f>SUMIFS('January 2021 School Census'!AO:AO,'January 2021 School Census'!A:A,A152)+SUMIFS('January 21 Early Years Census'!K:K,'January 21 Early Years Census'!A:A,A152)</f>
        <v>2066.5413010000002</v>
      </c>
      <c r="E152" s="42">
        <f>IF(C152=FALSE,0,SUMIFS('ESFA Summer Collection'!M:M,'ESFA Summer Collection'!A:A,A152)+SUMIFS('May 2021 School Census'!Y:Y,'May 2021 School Census'!A:A,A152))</f>
        <v>2527.6765907179552</v>
      </c>
      <c r="F152" s="43">
        <f>IF(C152=FALSE,0,SUMIFS('October 2021 School Census'!Y:Y,'October 2021 School Census'!A:A,A152)+SUMIFS('ESFA Autumn Collection'!M:M,'ESFA Autumn Collection'!A:A,A152))</f>
        <v>1626.1959886666666</v>
      </c>
      <c r="G152" s="44">
        <f t="shared" si="2"/>
        <v>2111.9</v>
      </c>
    </row>
    <row r="153" spans="1:7" x14ac:dyDescent="0.25">
      <c r="A153" s="4">
        <v>941</v>
      </c>
      <c r="B153" s="4" t="s">
        <v>186</v>
      </c>
      <c r="C153" s="42" t="b">
        <v>1</v>
      </c>
      <c r="D153" s="42">
        <f>SUMIFS('January 2021 School Census'!AO:AO,'January 2021 School Census'!A:A,A153)+SUMIFS('January 21 Early Years Census'!K:K,'January 21 Early Years Census'!A:A,A153)</f>
        <v>2597.2300099999993</v>
      </c>
      <c r="E153" s="42">
        <f>IF(C153=FALSE,0,SUMIFS('ESFA Summer Collection'!M:M,'ESFA Summer Collection'!A:A,A153)+SUMIFS('May 2021 School Census'!Y:Y,'May 2021 School Census'!A:A,A153))</f>
        <v>3137.543734923086</v>
      </c>
      <c r="F153" s="43">
        <f>IF(C153=FALSE,0,SUMIFS('October 2021 School Census'!Y:Y,'October 2021 School Census'!A:A,A153)+SUMIFS('ESFA Autumn Collection'!M:M,'ESFA Autumn Collection'!A:A,A153))</f>
        <v>2157.8260093333333</v>
      </c>
      <c r="G153" s="44">
        <f t="shared" si="2"/>
        <v>2675.89</v>
      </c>
    </row>
    <row r="154" spans="1:7" x14ac:dyDescent="0.25">
      <c r="E154" s="2"/>
    </row>
  </sheetData>
  <autoFilter ref="A3:G153" xr:uid="{A0239A27-B254-4464-B093-7493DA0A231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C20EA-48DA-47E6-8B6E-184A60D61CDB}">
  <sheetPr codeName="Sheet5">
    <tabColor theme="7" tint="0.39997558519241921"/>
  </sheetPr>
  <dimension ref="A1:G153"/>
  <sheetViews>
    <sheetView workbookViewId="0">
      <pane xSplit="2" ySplit="3" topLeftCell="C4" activePane="bottomRight" state="frozen"/>
      <selection activeCell="E14" sqref="E14"/>
      <selection pane="topRight" activeCell="E14" sqref="E14"/>
      <selection pane="bottomLeft" activeCell="E14" sqref="E14"/>
      <selection pane="bottomRight"/>
    </sheetView>
  </sheetViews>
  <sheetFormatPr defaultColWidth="9" defaultRowHeight="15" x14ac:dyDescent="0.25"/>
  <cols>
    <col min="1" max="1" width="9" style="1"/>
    <col min="2" max="2" width="21.5703125" style="1" customWidth="1"/>
    <col min="3" max="3" width="21.28515625" style="1" bestFit="1" customWidth="1"/>
    <col min="4" max="4" width="10.28515625" style="1" customWidth="1"/>
    <col min="5" max="5" width="10.7109375" style="1" customWidth="1"/>
    <col min="6" max="6" width="11.7109375" style="1" customWidth="1"/>
    <col min="7" max="7" width="23.28515625" style="1" customWidth="1"/>
    <col min="8" max="16384" width="9" style="1"/>
  </cols>
  <sheetData>
    <row r="1" spans="1:7" x14ac:dyDescent="0.25">
      <c r="A1" s="60" t="s">
        <v>237</v>
      </c>
    </row>
    <row r="2" spans="1:7" ht="45" x14ac:dyDescent="0.25">
      <c r="A2" s="3" t="s">
        <v>0</v>
      </c>
      <c r="B2" s="3" t="s">
        <v>1</v>
      </c>
      <c r="C2" s="7" t="s">
        <v>242</v>
      </c>
      <c r="D2" s="7" t="s">
        <v>3</v>
      </c>
      <c r="E2" s="7" t="s">
        <v>5</v>
      </c>
      <c r="F2" s="7" t="s">
        <v>230</v>
      </c>
      <c r="G2" s="7" t="s">
        <v>239</v>
      </c>
    </row>
    <row r="3" spans="1:7" ht="45" x14ac:dyDescent="0.25">
      <c r="A3" s="4"/>
      <c r="B3" s="4"/>
      <c r="C3" s="6" t="s">
        <v>2</v>
      </c>
      <c r="D3" s="6" t="s">
        <v>231</v>
      </c>
      <c r="E3" s="6" t="s">
        <v>4</v>
      </c>
      <c r="F3" s="6" t="s">
        <v>240</v>
      </c>
      <c r="G3" s="7" t="s">
        <v>241</v>
      </c>
    </row>
    <row r="4" spans="1:7" x14ac:dyDescent="0.25">
      <c r="A4" s="4">
        <v>202</v>
      </c>
      <c r="B4" s="4" t="s">
        <v>6</v>
      </c>
      <c r="C4" s="42" t="b">
        <v>1</v>
      </c>
      <c r="D4" s="42">
        <f>SUMIFS('January 2021 School Census'!BH:BH,'January 2021 School Census'!A:A,A4)+SUMIFS('January 21 Early Years Census'!O:O,'January 21 Early Years Census'!A:A,A4)</f>
        <v>340</v>
      </c>
      <c r="E4" s="42">
        <f>IF(C4=FALSE,0,SUMIFS('ESFA Summer Collection'!N:N,'ESFA Summer Collection'!A:A,A4))</f>
        <v>339</v>
      </c>
      <c r="F4" s="44">
        <f>IF(C4=FALSE,0,SUMIFS('ESFA Autumn Collection'!N:N,'ESFA Autumn Collection'!A:A,A4))</f>
        <v>275</v>
      </c>
      <c r="G4" s="44">
        <f>ROUND(IF(C4,E4*5/12+F4*4/12+D4*3/12,D4),2)</f>
        <v>317.92</v>
      </c>
    </row>
    <row r="5" spans="1:7" x14ac:dyDescent="0.25">
      <c r="A5" s="4">
        <v>203</v>
      </c>
      <c r="B5" s="4" t="s">
        <v>7</v>
      </c>
      <c r="C5" s="42" t="b">
        <v>1</v>
      </c>
      <c r="D5" s="42">
        <f>SUMIFS('January 2021 School Census'!BH:BH,'January 2021 School Census'!A:A,A5)+SUMIFS('January 21 Early Years Census'!O:O,'January 21 Early Years Census'!A:A,A5)</f>
        <v>889.75667099999998</v>
      </c>
      <c r="E5" s="42">
        <f>IF(C5=FALSE,0,SUMIFS('ESFA Summer Collection'!N:N,'ESFA Summer Collection'!A:A,A5))</f>
        <v>1084.3626666666667</v>
      </c>
      <c r="F5" s="44">
        <f>IF(C5=FALSE,0,SUMIFS('ESFA Autumn Collection'!N:N,'ESFA Autumn Collection'!A:A,A5))</f>
        <v>577.0386666666667</v>
      </c>
      <c r="G5" s="44">
        <f t="shared" ref="G5:G68" si="0">ROUND(IF(C5,E5*5/12+F5*4/12+D5*3/12,D5),2)</f>
        <v>866.6</v>
      </c>
    </row>
    <row r="6" spans="1:7" x14ac:dyDescent="0.25">
      <c r="A6" s="4">
        <v>204</v>
      </c>
      <c r="B6" s="4" t="s">
        <v>8</v>
      </c>
      <c r="C6" s="42" t="b">
        <v>1</v>
      </c>
      <c r="D6" s="42">
        <f>SUMIFS('January 2021 School Census'!BH:BH,'January 2021 School Census'!A:A,A6)+SUMIFS('January 21 Early Years Census'!O:O,'January 21 Early Years Census'!A:A,A6)</f>
        <v>520.86666700000001</v>
      </c>
      <c r="E6" s="42">
        <f>IF(C6=FALSE,0,SUMIFS('ESFA Summer Collection'!N:N,'ESFA Summer Collection'!A:A,A6))</f>
        <v>550</v>
      </c>
      <c r="F6" s="44">
        <f>IF(C6=FALSE,0,SUMIFS('ESFA Autumn Collection'!N:N,'ESFA Autumn Collection'!A:A,A6))</f>
        <v>319</v>
      </c>
      <c r="G6" s="44">
        <f t="shared" si="0"/>
        <v>465.72</v>
      </c>
    </row>
    <row r="7" spans="1:7" x14ac:dyDescent="0.25">
      <c r="A7" s="4">
        <v>205</v>
      </c>
      <c r="B7" s="4" t="s">
        <v>9</v>
      </c>
      <c r="C7" s="42" t="b">
        <v>1</v>
      </c>
      <c r="D7" s="42">
        <f>SUMIFS('January 2021 School Census'!BH:BH,'January 2021 School Census'!A:A,A7)+SUMIFS('January 21 Early Years Census'!O:O,'January 21 Early Years Census'!A:A,A7)</f>
        <v>276.59999900000003</v>
      </c>
      <c r="E7" s="42">
        <f>IF(C7=FALSE,0,SUMIFS('ESFA Summer Collection'!N:N,'ESFA Summer Collection'!A:A,A7))</f>
        <v>293.93333333333334</v>
      </c>
      <c r="F7" s="44">
        <f>IF(C7=FALSE,0,SUMIFS('ESFA Autumn Collection'!N:N,'ESFA Autumn Collection'!A:A,A7))</f>
        <v>191.66666666666666</v>
      </c>
      <c r="G7" s="44">
        <f t="shared" si="0"/>
        <v>255.51</v>
      </c>
    </row>
    <row r="8" spans="1:7" x14ac:dyDescent="0.25">
      <c r="A8" s="4">
        <v>206</v>
      </c>
      <c r="B8" s="4" t="s">
        <v>10</v>
      </c>
      <c r="C8" s="42" t="b">
        <v>1</v>
      </c>
      <c r="D8" s="42">
        <f>SUMIFS('January 2021 School Census'!BH:BH,'January 2021 School Census'!A:A,A8)+SUMIFS('January 21 Early Years Census'!O:O,'January 21 Early Years Census'!A:A,A8)</f>
        <v>672.2</v>
      </c>
      <c r="E8" s="42">
        <f>IF(C8=FALSE,0,SUMIFS('ESFA Summer Collection'!N:N,'ESFA Summer Collection'!A:A,A8))</f>
        <v>744</v>
      </c>
      <c r="F8" s="44">
        <f>IF(C8=FALSE,0,SUMIFS('ESFA Autumn Collection'!N:N,'ESFA Autumn Collection'!A:A,A8))</f>
        <v>414.13333333333333</v>
      </c>
      <c r="G8" s="44">
        <f t="shared" si="0"/>
        <v>616.09</v>
      </c>
    </row>
    <row r="9" spans="1:7" x14ac:dyDescent="0.25">
      <c r="A9" s="4">
        <v>207</v>
      </c>
      <c r="B9" s="4" t="s">
        <v>11</v>
      </c>
      <c r="C9" s="42" t="b">
        <v>1</v>
      </c>
      <c r="D9" s="42">
        <f>SUMIFS('January 2021 School Census'!BH:BH,'January 2021 School Census'!A:A,A9)+SUMIFS('January 21 Early Years Census'!O:O,'January 21 Early Years Census'!A:A,A9)</f>
        <v>201.8</v>
      </c>
      <c r="E9" s="42">
        <f>IF(C9=FALSE,0,SUMIFS('ESFA Summer Collection'!N:N,'ESFA Summer Collection'!A:A,A9))</f>
        <v>228</v>
      </c>
      <c r="F9" s="44">
        <f>IF(C9=FALSE,0,SUMIFS('ESFA Autumn Collection'!N:N,'ESFA Autumn Collection'!A:A,A9))</f>
        <v>191</v>
      </c>
      <c r="G9" s="44">
        <f t="shared" si="0"/>
        <v>209.12</v>
      </c>
    </row>
    <row r="10" spans="1:7" x14ac:dyDescent="0.25">
      <c r="A10" s="4">
        <v>208</v>
      </c>
      <c r="B10" s="4" t="s">
        <v>12</v>
      </c>
      <c r="C10" s="42" t="b">
        <v>1</v>
      </c>
      <c r="D10" s="42">
        <f>SUMIFS('January 2021 School Census'!BH:BH,'January 2021 School Census'!A:A,A10)+SUMIFS('January 21 Early Years Census'!O:O,'January 21 Early Years Census'!A:A,A10)</f>
        <v>670</v>
      </c>
      <c r="E10" s="42">
        <f>IF(C10=FALSE,0,SUMIFS('ESFA Summer Collection'!N:N,'ESFA Summer Collection'!A:A,A10))</f>
        <v>854</v>
      </c>
      <c r="F10" s="44">
        <f>IF(C10=FALSE,0,SUMIFS('ESFA Autumn Collection'!N:N,'ESFA Autumn Collection'!A:A,A10))</f>
        <v>539.79999999999995</v>
      </c>
      <c r="G10" s="44">
        <f t="shared" si="0"/>
        <v>703.27</v>
      </c>
    </row>
    <row r="11" spans="1:7" x14ac:dyDescent="0.25">
      <c r="A11" s="4">
        <v>209</v>
      </c>
      <c r="B11" s="4" t="s">
        <v>13</v>
      </c>
      <c r="C11" s="42" t="b">
        <v>0</v>
      </c>
      <c r="D11" s="42">
        <f>SUMIFS('January 2021 School Census'!BH:BH,'January 2021 School Census'!A:A,A11)+SUMIFS('January 21 Early Years Census'!O:O,'January 21 Early Years Census'!A:A,A11)</f>
        <v>290</v>
      </c>
      <c r="E11" s="42">
        <f>IF(C11=FALSE,0,SUMIFS('ESFA Summer Collection'!N:N,'ESFA Summer Collection'!A:A,A11))</f>
        <v>0</v>
      </c>
      <c r="F11" s="44">
        <f>IF(C11=FALSE,0,SUMIFS('ESFA Autumn Collection'!N:N,'ESFA Autumn Collection'!A:A,A11))</f>
        <v>0</v>
      </c>
      <c r="G11" s="44">
        <f t="shared" si="0"/>
        <v>290</v>
      </c>
    </row>
    <row r="12" spans="1:7" x14ac:dyDescent="0.25">
      <c r="A12" s="4">
        <v>210</v>
      </c>
      <c r="B12" s="4" t="s">
        <v>14</v>
      </c>
      <c r="C12" s="42" t="b">
        <v>0</v>
      </c>
      <c r="D12" s="42">
        <f>SUMIFS('January 2021 School Census'!BH:BH,'January 2021 School Census'!A:A,A12)+SUMIFS('January 21 Early Years Census'!O:O,'January 21 Early Years Census'!A:A,A12)</f>
        <v>756</v>
      </c>
      <c r="E12" s="42">
        <f>IF(C12=FALSE,0,SUMIFS('ESFA Summer Collection'!N:N,'ESFA Summer Collection'!A:A,A12))</f>
        <v>0</v>
      </c>
      <c r="F12" s="44">
        <f>IF(C12=FALSE,0,SUMIFS('ESFA Autumn Collection'!N:N,'ESFA Autumn Collection'!A:A,A12))</f>
        <v>0</v>
      </c>
      <c r="G12" s="44">
        <f t="shared" si="0"/>
        <v>756</v>
      </c>
    </row>
    <row r="13" spans="1:7" x14ac:dyDescent="0.25">
      <c r="A13" s="4">
        <v>211</v>
      </c>
      <c r="B13" s="4" t="s">
        <v>15</v>
      </c>
      <c r="C13" s="42" t="b">
        <v>1</v>
      </c>
      <c r="D13" s="42">
        <f>SUMIFS('January 2021 School Census'!BH:BH,'January 2021 School Census'!A:A,A13)+SUMIFS('January 21 Early Years Census'!O:O,'January 21 Early Years Census'!A:A,A13)</f>
        <v>931</v>
      </c>
      <c r="E13" s="42">
        <f>IF(C13=FALSE,0,SUMIFS('ESFA Summer Collection'!N:N,'ESFA Summer Collection'!A:A,A13))</f>
        <v>1090.7333333333333</v>
      </c>
      <c r="F13" s="44">
        <f>IF(C13=FALSE,0,SUMIFS('ESFA Autumn Collection'!N:N,'ESFA Autumn Collection'!A:A,A13))</f>
        <v>798</v>
      </c>
      <c r="G13" s="44">
        <f t="shared" si="0"/>
        <v>953.22</v>
      </c>
    </row>
    <row r="14" spans="1:7" x14ac:dyDescent="0.25">
      <c r="A14" s="4">
        <v>212</v>
      </c>
      <c r="B14" s="4" t="s">
        <v>16</v>
      </c>
      <c r="C14" s="42" t="b">
        <v>0</v>
      </c>
      <c r="D14" s="42">
        <f>SUMIFS('January 2021 School Census'!BH:BH,'January 2021 School Census'!A:A,A14)+SUMIFS('January 21 Early Years Census'!O:O,'January 21 Early Years Census'!A:A,A14)</f>
        <v>421</v>
      </c>
      <c r="E14" s="42">
        <f>IF(C14=FALSE,0,SUMIFS('ESFA Summer Collection'!N:N,'ESFA Summer Collection'!A:A,A14))</f>
        <v>0</v>
      </c>
      <c r="F14" s="44">
        <f>IF(C14=FALSE,0,SUMIFS('ESFA Autumn Collection'!N:N,'ESFA Autumn Collection'!A:A,A14))</f>
        <v>0</v>
      </c>
      <c r="G14" s="44">
        <f t="shared" si="0"/>
        <v>421</v>
      </c>
    </row>
    <row r="15" spans="1:7" x14ac:dyDescent="0.25">
      <c r="A15" s="4">
        <v>213</v>
      </c>
      <c r="B15" s="4" t="s">
        <v>17</v>
      </c>
      <c r="C15" s="42" t="b">
        <v>1</v>
      </c>
      <c r="D15" s="42">
        <f>SUMIFS('January 2021 School Census'!BH:BH,'January 2021 School Census'!A:A,A15)+SUMIFS('January 21 Early Years Census'!O:O,'January 21 Early Years Census'!A:A,A15)</f>
        <v>262.73333300000002</v>
      </c>
      <c r="E15" s="42">
        <f>IF(C15=FALSE,0,SUMIFS('ESFA Summer Collection'!N:N,'ESFA Summer Collection'!A:A,A15))</f>
        <v>43.93333333333333</v>
      </c>
      <c r="F15" s="44">
        <f>IF(C15=FALSE,0,SUMIFS('ESFA Autumn Collection'!N:N,'ESFA Autumn Collection'!A:A,A15))</f>
        <v>265</v>
      </c>
      <c r="G15" s="44">
        <f t="shared" si="0"/>
        <v>172.32</v>
      </c>
    </row>
    <row r="16" spans="1:7" x14ac:dyDescent="0.25">
      <c r="A16" s="4">
        <v>301</v>
      </c>
      <c r="B16" s="4" t="s">
        <v>18</v>
      </c>
      <c r="C16" s="42" t="b">
        <v>1</v>
      </c>
      <c r="D16" s="42">
        <f>SUMIFS('January 2021 School Census'!BH:BH,'January 2021 School Census'!A:A,A16)+SUMIFS('January 21 Early Years Census'!O:O,'January 21 Early Years Census'!A:A,A16)</f>
        <v>544.40001800000005</v>
      </c>
      <c r="E16" s="42">
        <f>IF(C16=FALSE,0,SUMIFS('ESFA Summer Collection'!N:N,'ESFA Summer Collection'!A:A,A16))</f>
        <v>587</v>
      </c>
      <c r="F16" s="44">
        <f>IF(C16=FALSE,0,SUMIFS('ESFA Autumn Collection'!N:N,'ESFA Autumn Collection'!A:A,A16))</f>
        <v>499</v>
      </c>
      <c r="G16" s="44">
        <f t="shared" si="0"/>
        <v>547.02</v>
      </c>
    </row>
    <row r="17" spans="1:7" x14ac:dyDescent="0.25">
      <c r="A17" s="4">
        <v>302</v>
      </c>
      <c r="B17" s="4" t="s">
        <v>19</v>
      </c>
      <c r="C17" s="42" t="b">
        <v>1</v>
      </c>
      <c r="D17" s="42">
        <f>SUMIFS('January 2021 School Census'!BH:BH,'January 2021 School Census'!A:A,A17)+SUMIFS('January 21 Early Years Census'!O:O,'January 21 Early Years Census'!A:A,A17)</f>
        <v>473</v>
      </c>
      <c r="E17" s="42">
        <f>IF(C17=FALSE,0,SUMIFS('ESFA Summer Collection'!N:N,'ESFA Summer Collection'!A:A,A17))</f>
        <v>329</v>
      </c>
      <c r="F17" s="44">
        <f>IF(C17=FALSE,0,SUMIFS('ESFA Autumn Collection'!N:N,'ESFA Autumn Collection'!A:A,A17))</f>
        <v>327.2</v>
      </c>
      <c r="G17" s="44">
        <f t="shared" si="0"/>
        <v>364.4</v>
      </c>
    </row>
    <row r="18" spans="1:7" x14ac:dyDescent="0.25">
      <c r="A18" s="4">
        <v>303</v>
      </c>
      <c r="B18" s="4" t="s">
        <v>20</v>
      </c>
      <c r="C18" s="42" t="b">
        <v>1</v>
      </c>
      <c r="D18" s="42">
        <f>SUMIFS('January 2021 School Census'!BH:BH,'January 2021 School Census'!A:A,A18)+SUMIFS('January 21 Early Years Census'!O:O,'January 21 Early Years Census'!A:A,A18)</f>
        <v>226.61333399999998</v>
      </c>
      <c r="E18" s="42">
        <f>IF(C18=FALSE,0,SUMIFS('ESFA Summer Collection'!N:N,'ESFA Summer Collection'!A:A,A18))</f>
        <v>395</v>
      </c>
      <c r="F18" s="44">
        <f>IF(C18=FALSE,0,SUMIFS('ESFA Autumn Collection'!N:N,'ESFA Autumn Collection'!A:A,A18))</f>
        <v>269.93333333333334</v>
      </c>
      <c r="G18" s="44">
        <f t="shared" si="0"/>
        <v>311.20999999999998</v>
      </c>
    </row>
    <row r="19" spans="1:7" x14ac:dyDescent="0.25">
      <c r="A19" s="4">
        <v>304</v>
      </c>
      <c r="B19" s="4" t="s">
        <v>21</v>
      </c>
      <c r="C19" s="42" t="b">
        <v>1</v>
      </c>
      <c r="D19" s="42">
        <f>SUMIFS('January 2021 School Census'!BH:BH,'January 2021 School Census'!A:A,A19)+SUMIFS('January 21 Early Years Census'!O:O,'January 21 Early Years Census'!A:A,A19)</f>
        <v>161</v>
      </c>
      <c r="E19" s="42">
        <f>IF(C19=FALSE,0,SUMIFS('ESFA Summer Collection'!N:N,'ESFA Summer Collection'!A:A,A19))</f>
        <v>181</v>
      </c>
      <c r="F19" s="44">
        <f>IF(C19=FALSE,0,SUMIFS('ESFA Autumn Collection'!N:N,'ESFA Autumn Collection'!A:A,A19))</f>
        <v>178</v>
      </c>
      <c r="G19" s="44">
        <f t="shared" si="0"/>
        <v>175</v>
      </c>
    </row>
    <row r="20" spans="1:7" x14ac:dyDescent="0.25">
      <c r="A20" s="4">
        <v>305</v>
      </c>
      <c r="B20" s="4" t="s">
        <v>22</v>
      </c>
      <c r="C20" s="42" t="b">
        <v>1</v>
      </c>
      <c r="D20" s="42">
        <f>SUMIFS('January 2021 School Census'!BH:BH,'January 2021 School Census'!A:A,A20)+SUMIFS('January 21 Early Years Census'!O:O,'January 21 Early Years Census'!A:A,A20)</f>
        <v>421.44052499999998</v>
      </c>
      <c r="E20" s="42">
        <f>IF(C20=FALSE,0,SUMIFS('ESFA Summer Collection'!N:N,'ESFA Summer Collection'!A:A,A20))</f>
        <v>539.04666666666662</v>
      </c>
      <c r="F20" s="44">
        <f>IF(C20=FALSE,0,SUMIFS('ESFA Autumn Collection'!N:N,'ESFA Autumn Collection'!A:A,A20))</f>
        <v>425.8</v>
      </c>
      <c r="G20" s="44">
        <f t="shared" si="0"/>
        <v>471.9</v>
      </c>
    </row>
    <row r="21" spans="1:7" x14ac:dyDescent="0.25">
      <c r="A21" s="4">
        <v>306</v>
      </c>
      <c r="B21" s="4" t="s">
        <v>23</v>
      </c>
      <c r="C21" s="42" t="b">
        <v>1</v>
      </c>
      <c r="D21" s="42">
        <f>SUMIFS('January 2021 School Census'!BH:BH,'January 2021 School Census'!A:A,A21)+SUMIFS('January 21 Early Years Census'!O:O,'January 21 Early Years Census'!A:A,A21)</f>
        <v>452</v>
      </c>
      <c r="E21" s="42">
        <f>IF(C21=FALSE,0,SUMIFS('ESFA Summer Collection'!N:N,'ESFA Summer Collection'!A:A,A21))</f>
        <v>509</v>
      </c>
      <c r="F21" s="44">
        <f>IF(C21=FALSE,0,SUMIFS('ESFA Autumn Collection'!N:N,'ESFA Autumn Collection'!A:A,A21))</f>
        <v>297</v>
      </c>
      <c r="G21" s="44">
        <f t="shared" si="0"/>
        <v>424.08</v>
      </c>
    </row>
    <row r="22" spans="1:7" x14ac:dyDescent="0.25">
      <c r="A22" s="4">
        <v>307</v>
      </c>
      <c r="B22" s="4" t="s">
        <v>24</v>
      </c>
      <c r="C22" s="42" t="b">
        <v>0</v>
      </c>
      <c r="D22" s="42">
        <f>SUMIFS('January 2021 School Census'!BH:BH,'January 2021 School Census'!A:A,A22)+SUMIFS('January 21 Early Years Census'!O:O,'January 21 Early Years Census'!A:A,A22)</f>
        <v>491</v>
      </c>
      <c r="E22" s="42">
        <f>IF(C22=FALSE,0,SUMIFS('ESFA Summer Collection'!N:N,'ESFA Summer Collection'!A:A,A22))</f>
        <v>0</v>
      </c>
      <c r="F22" s="44">
        <f>IF(C22=FALSE,0,SUMIFS('ESFA Autumn Collection'!N:N,'ESFA Autumn Collection'!A:A,A22))</f>
        <v>0</v>
      </c>
      <c r="G22" s="44">
        <f t="shared" si="0"/>
        <v>491</v>
      </c>
    </row>
    <row r="23" spans="1:7" x14ac:dyDescent="0.25">
      <c r="A23" s="4">
        <v>308</v>
      </c>
      <c r="B23" s="4" t="s">
        <v>25</v>
      </c>
      <c r="C23" s="42" t="b">
        <v>1</v>
      </c>
      <c r="D23" s="42">
        <f>SUMIFS('January 2021 School Census'!BH:BH,'January 2021 School Census'!A:A,A23)+SUMIFS('January 21 Early Years Census'!O:O,'January 21 Early Years Census'!A:A,A23)</f>
        <v>644.08666500000004</v>
      </c>
      <c r="E23" s="42">
        <f>IF(C23=FALSE,0,SUMIFS('ESFA Summer Collection'!N:N,'ESFA Summer Collection'!A:A,A23))</f>
        <v>685.97333333333336</v>
      </c>
      <c r="F23" s="44">
        <f>IF(C23=FALSE,0,SUMIFS('ESFA Autumn Collection'!N:N,'ESFA Autumn Collection'!A:A,A23))</f>
        <v>368.55333333333334</v>
      </c>
      <c r="G23" s="44">
        <f t="shared" si="0"/>
        <v>569.69000000000005</v>
      </c>
    </row>
    <row r="24" spans="1:7" x14ac:dyDescent="0.25">
      <c r="A24" s="4">
        <v>309</v>
      </c>
      <c r="B24" s="4" t="s">
        <v>26</v>
      </c>
      <c r="C24" s="42" t="b">
        <v>1</v>
      </c>
      <c r="D24" s="42">
        <f>SUMIFS('January 2021 School Census'!BH:BH,'January 2021 School Census'!A:A,A24)+SUMIFS('January 21 Early Years Census'!O:O,'January 21 Early Years Census'!A:A,A24)</f>
        <v>244</v>
      </c>
      <c r="E24" s="42">
        <f>IF(C24=FALSE,0,SUMIFS('ESFA Summer Collection'!N:N,'ESFA Summer Collection'!A:A,A24))</f>
        <v>438.06666666666666</v>
      </c>
      <c r="F24" s="44">
        <f>IF(C24=FALSE,0,SUMIFS('ESFA Autumn Collection'!N:N,'ESFA Autumn Collection'!A:A,A24))</f>
        <v>306.86666666666667</v>
      </c>
      <c r="G24" s="44">
        <f t="shared" si="0"/>
        <v>345.82</v>
      </c>
    </row>
    <row r="25" spans="1:7" x14ac:dyDescent="0.25">
      <c r="A25" s="4">
        <v>310</v>
      </c>
      <c r="B25" s="4" t="s">
        <v>27</v>
      </c>
      <c r="C25" s="42" t="b">
        <v>1</v>
      </c>
      <c r="D25" s="42">
        <f>SUMIFS('January 2021 School Census'!BH:BH,'January 2021 School Census'!A:A,A25)+SUMIFS('January 21 Early Years Census'!O:O,'January 21 Early Years Census'!A:A,A25)</f>
        <v>316.53666499999997</v>
      </c>
      <c r="E25" s="42">
        <f>IF(C25=FALSE,0,SUMIFS('ESFA Summer Collection'!N:N,'ESFA Summer Collection'!A:A,A25))</f>
        <v>316.5</v>
      </c>
      <c r="F25" s="44">
        <f>IF(C25=FALSE,0,SUMIFS('ESFA Autumn Collection'!N:N,'ESFA Autumn Collection'!A:A,A25))</f>
        <v>188</v>
      </c>
      <c r="G25" s="44">
        <f t="shared" si="0"/>
        <v>273.68</v>
      </c>
    </row>
    <row r="26" spans="1:7" x14ac:dyDescent="0.25">
      <c r="A26" s="4">
        <v>311</v>
      </c>
      <c r="B26" s="4" t="s">
        <v>28</v>
      </c>
      <c r="C26" s="42" t="b">
        <v>1</v>
      </c>
      <c r="D26" s="42">
        <f>SUMIFS('January 2021 School Census'!BH:BH,'January 2021 School Census'!A:A,A26)+SUMIFS('January 21 Early Years Census'!O:O,'January 21 Early Years Census'!A:A,A26)</f>
        <v>294.27200099999999</v>
      </c>
      <c r="E26" s="42">
        <f>IF(C26=FALSE,0,SUMIFS('ESFA Summer Collection'!N:N,'ESFA Summer Collection'!A:A,A26))</f>
        <v>489.55599999999998</v>
      </c>
      <c r="F26" s="44">
        <f>IF(C26=FALSE,0,SUMIFS('ESFA Autumn Collection'!N:N,'ESFA Autumn Collection'!A:A,A26))</f>
        <v>293</v>
      </c>
      <c r="G26" s="44">
        <f t="shared" si="0"/>
        <v>375.22</v>
      </c>
    </row>
    <row r="27" spans="1:7" x14ac:dyDescent="0.25">
      <c r="A27" s="4">
        <v>312</v>
      </c>
      <c r="B27" s="4" t="s">
        <v>29</v>
      </c>
      <c r="C27" s="42" t="b">
        <v>1</v>
      </c>
      <c r="D27" s="42">
        <f>SUMIFS('January 2021 School Census'!BH:BH,'January 2021 School Census'!A:A,A27)+SUMIFS('January 21 Early Years Census'!O:O,'January 21 Early Years Census'!A:A,A27)</f>
        <v>484.68866799999995</v>
      </c>
      <c r="E27" s="42">
        <f>IF(C27=FALSE,0,SUMIFS('ESFA Summer Collection'!N:N,'ESFA Summer Collection'!A:A,A27))</f>
        <v>549</v>
      </c>
      <c r="F27" s="44">
        <f>IF(C27=FALSE,0,SUMIFS('ESFA Autumn Collection'!N:N,'ESFA Autumn Collection'!A:A,A27))</f>
        <v>354.66666666666669</v>
      </c>
      <c r="G27" s="44">
        <f t="shared" si="0"/>
        <v>468.14</v>
      </c>
    </row>
    <row r="28" spans="1:7" x14ac:dyDescent="0.25">
      <c r="A28" s="4">
        <v>313</v>
      </c>
      <c r="B28" s="4" t="s">
        <v>30</v>
      </c>
      <c r="C28" s="42" t="b">
        <v>1</v>
      </c>
      <c r="D28" s="42">
        <f>SUMIFS('January 2021 School Census'!BH:BH,'January 2021 School Census'!A:A,A28)+SUMIFS('January 21 Early Years Census'!O:O,'January 21 Early Years Census'!A:A,A28)</f>
        <v>389.84561600000001</v>
      </c>
      <c r="E28" s="42">
        <f>IF(C28=FALSE,0,SUMIFS('ESFA Summer Collection'!N:N,'ESFA Summer Collection'!A:A,A28))</f>
        <v>437.73333333333335</v>
      </c>
      <c r="F28" s="44">
        <f>IF(C28=FALSE,0,SUMIFS('ESFA Autumn Collection'!N:N,'ESFA Autumn Collection'!A:A,A28))</f>
        <v>373.73333333333335</v>
      </c>
      <c r="G28" s="44">
        <f t="shared" si="0"/>
        <v>404.43</v>
      </c>
    </row>
    <row r="29" spans="1:7" x14ac:dyDescent="0.25">
      <c r="A29" s="4">
        <v>314</v>
      </c>
      <c r="B29" s="4" t="s">
        <v>31</v>
      </c>
      <c r="C29" s="42" t="b">
        <v>0</v>
      </c>
      <c r="D29" s="42">
        <f>SUMIFS('January 2021 School Census'!BH:BH,'January 2021 School Census'!A:A,A29)+SUMIFS('January 21 Early Years Census'!O:O,'January 21 Early Years Census'!A:A,A29)</f>
        <v>195.4</v>
      </c>
      <c r="E29" s="42">
        <f>IF(C29=FALSE,0,SUMIFS('ESFA Summer Collection'!N:N,'ESFA Summer Collection'!A:A,A29))</f>
        <v>0</v>
      </c>
      <c r="F29" s="44">
        <f>IF(C29=FALSE,0,SUMIFS('ESFA Autumn Collection'!N:N,'ESFA Autumn Collection'!A:A,A29))</f>
        <v>0</v>
      </c>
      <c r="G29" s="44">
        <f t="shared" si="0"/>
        <v>195.4</v>
      </c>
    </row>
    <row r="30" spans="1:7" x14ac:dyDescent="0.25">
      <c r="A30" s="4">
        <v>315</v>
      </c>
      <c r="B30" s="4" t="s">
        <v>32</v>
      </c>
      <c r="C30" s="42" t="b">
        <v>1</v>
      </c>
      <c r="D30" s="42">
        <f>SUMIFS('January 2021 School Census'!BH:BH,'January 2021 School Census'!A:A,A30)+SUMIFS('January 21 Early Years Census'!O:O,'January 21 Early Years Census'!A:A,A30)</f>
        <v>316.66666700000002</v>
      </c>
      <c r="E30" s="42">
        <f>IF(C30=FALSE,0,SUMIFS('ESFA Summer Collection'!N:N,'ESFA Summer Collection'!A:A,A30))</f>
        <v>261</v>
      </c>
      <c r="F30" s="44">
        <f>IF(C30=FALSE,0,SUMIFS('ESFA Autumn Collection'!N:N,'ESFA Autumn Collection'!A:A,A30))</f>
        <v>195</v>
      </c>
      <c r="G30" s="44">
        <f t="shared" si="0"/>
        <v>252.92</v>
      </c>
    </row>
    <row r="31" spans="1:7" x14ac:dyDescent="0.25">
      <c r="A31" s="4">
        <v>316</v>
      </c>
      <c r="B31" s="4" t="s">
        <v>33</v>
      </c>
      <c r="C31" s="42" t="b">
        <v>1</v>
      </c>
      <c r="D31" s="42">
        <f>SUMIFS('January 2021 School Census'!BH:BH,'January 2021 School Census'!A:A,A31)+SUMIFS('January 21 Early Years Census'!O:O,'January 21 Early Years Census'!A:A,A31)</f>
        <v>344.28421100000003</v>
      </c>
      <c r="E31" s="42">
        <f>IF(C31=FALSE,0,SUMIFS('ESFA Summer Collection'!N:N,'ESFA Summer Collection'!A:A,A31))</f>
        <v>496</v>
      </c>
      <c r="F31" s="44">
        <f>IF(C31=FALSE,0,SUMIFS('ESFA Autumn Collection'!N:N,'ESFA Autumn Collection'!A:A,A31))</f>
        <v>344</v>
      </c>
      <c r="G31" s="44">
        <f t="shared" si="0"/>
        <v>407.4</v>
      </c>
    </row>
    <row r="32" spans="1:7" x14ac:dyDescent="0.25">
      <c r="A32" s="4">
        <v>317</v>
      </c>
      <c r="B32" s="4" t="s">
        <v>34</v>
      </c>
      <c r="C32" s="42" t="b">
        <v>1</v>
      </c>
      <c r="D32" s="42">
        <f>SUMIFS('January 2021 School Census'!BH:BH,'January 2021 School Census'!A:A,A32)+SUMIFS('January 21 Early Years Census'!O:O,'January 21 Early Years Census'!A:A,A32)</f>
        <v>347.51077299999997</v>
      </c>
      <c r="E32" s="42">
        <f>IF(C32=FALSE,0,SUMIFS('ESFA Summer Collection'!N:N,'ESFA Summer Collection'!A:A,A32))</f>
        <v>538.1</v>
      </c>
      <c r="F32" s="44">
        <f>IF(C32=FALSE,0,SUMIFS('ESFA Autumn Collection'!N:N,'ESFA Autumn Collection'!A:A,A32))</f>
        <v>320.13333333333333</v>
      </c>
      <c r="G32" s="44">
        <f t="shared" si="0"/>
        <v>417.8</v>
      </c>
    </row>
    <row r="33" spans="1:7" x14ac:dyDescent="0.25">
      <c r="A33" s="4">
        <v>318</v>
      </c>
      <c r="B33" s="4" t="s">
        <v>35</v>
      </c>
      <c r="C33" s="42" t="b">
        <v>0</v>
      </c>
      <c r="D33" s="42">
        <f>SUMIFS('January 2021 School Census'!BH:BH,'January 2021 School Census'!A:A,A33)+SUMIFS('January 21 Early Years Census'!O:O,'January 21 Early Years Census'!A:A,A33)</f>
        <v>115.333333</v>
      </c>
      <c r="E33" s="42">
        <f>IF(C33=FALSE,0,SUMIFS('ESFA Summer Collection'!N:N,'ESFA Summer Collection'!A:A,A33))</f>
        <v>0</v>
      </c>
      <c r="F33" s="44">
        <f>IF(C33=FALSE,0,SUMIFS('ESFA Autumn Collection'!N:N,'ESFA Autumn Collection'!A:A,A33))</f>
        <v>0</v>
      </c>
      <c r="G33" s="44">
        <f t="shared" si="0"/>
        <v>115.33</v>
      </c>
    </row>
    <row r="34" spans="1:7" x14ac:dyDescent="0.25">
      <c r="A34" s="4">
        <v>319</v>
      </c>
      <c r="B34" s="4" t="s">
        <v>36</v>
      </c>
      <c r="C34" s="42" t="b">
        <v>0</v>
      </c>
      <c r="D34" s="42">
        <f>SUMIFS('January 2021 School Census'!BH:BH,'January 2021 School Census'!A:A,A34)+SUMIFS('January 21 Early Years Census'!O:O,'January 21 Early Years Census'!A:A,A34)</f>
        <v>246.700807</v>
      </c>
      <c r="E34" s="42">
        <f>IF(C34=FALSE,0,SUMIFS('ESFA Summer Collection'!N:N,'ESFA Summer Collection'!A:A,A34))</f>
        <v>0</v>
      </c>
      <c r="F34" s="44">
        <f>IF(C34=FALSE,0,SUMIFS('ESFA Autumn Collection'!N:N,'ESFA Autumn Collection'!A:A,A34))</f>
        <v>0</v>
      </c>
      <c r="G34" s="44">
        <f t="shared" si="0"/>
        <v>246.7</v>
      </c>
    </row>
    <row r="35" spans="1:7" x14ac:dyDescent="0.25">
      <c r="A35" s="4">
        <v>320</v>
      </c>
      <c r="B35" s="4" t="s">
        <v>37</v>
      </c>
      <c r="C35" s="42" t="b">
        <v>1</v>
      </c>
      <c r="D35" s="42">
        <f>SUMIFS('January 2021 School Census'!BH:BH,'January 2021 School Census'!A:A,A35)+SUMIFS('January 21 Early Years Census'!O:O,'January 21 Early Years Census'!A:A,A35)</f>
        <v>361.087718</v>
      </c>
      <c r="E35" s="42">
        <f>IF(C35=FALSE,0,SUMIFS('ESFA Summer Collection'!N:N,'ESFA Summer Collection'!A:A,A35))</f>
        <v>620.4</v>
      </c>
      <c r="F35" s="44">
        <f>IF(C35=FALSE,0,SUMIFS('ESFA Autumn Collection'!N:N,'ESFA Autumn Collection'!A:A,A35))</f>
        <v>475.06666666666666</v>
      </c>
      <c r="G35" s="44">
        <f t="shared" si="0"/>
        <v>507.13</v>
      </c>
    </row>
    <row r="36" spans="1:7" x14ac:dyDescent="0.25">
      <c r="A36" s="4">
        <v>330</v>
      </c>
      <c r="B36" s="4" t="s">
        <v>38</v>
      </c>
      <c r="C36" s="42" t="b">
        <v>1</v>
      </c>
      <c r="D36" s="42">
        <f>SUMIFS('January 2021 School Census'!BH:BH,'January 2021 School Census'!A:A,A36)+SUMIFS('January 21 Early Years Census'!O:O,'January 21 Early Years Census'!A:A,A36)</f>
        <v>4090.7</v>
      </c>
      <c r="E36" s="42">
        <f>IF(C36=FALSE,0,SUMIFS('ESFA Summer Collection'!N:N,'ESFA Summer Collection'!A:A,A36))</f>
        <v>4424.3</v>
      </c>
      <c r="F36" s="44">
        <f>IF(C36=FALSE,0,SUMIFS('ESFA Autumn Collection'!N:N,'ESFA Autumn Collection'!A:A,A36))</f>
        <v>3686.6</v>
      </c>
      <c r="G36" s="44">
        <f t="shared" si="0"/>
        <v>4095</v>
      </c>
    </row>
    <row r="37" spans="1:7" x14ac:dyDescent="0.25">
      <c r="A37" s="4">
        <v>331</v>
      </c>
      <c r="B37" s="4" t="s">
        <v>39</v>
      </c>
      <c r="C37" s="42" t="b">
        <v>1</v>
      </c>
      <c r="D37" s="42">
        <f>SUMIFS('January 2021 School Census'!BH:BH,'January 2021 School Census'!A:A,A37)+SUMIFS('January 21 Early Years Census'!O:O,'January 21 Early Years Census'!A:A,A37)</f>
        <v>942.089471</v>
      </c>
      <c r="E37" s="42">
        <f>IF(C37=FALSE,0,SUMIFS('ESFA Summer Collection'!N:N,'ESFA Summer Collection'!A:A,A37))</f>
        <v>1151.5833333333333</v>
      </c>
      <c r="F37" s="44">
        <f>IF(C37=FALSE,0,SUMIFS('ESFA Autumn Collection'!N:N,'ESFA Autumn Collection'!A:A,A37))</f>
        <v>757.06666666666672</v>
      </c>
      <c r="G37" s="44">
        <f t="shared" si="0"/>
        <v>967.7</v>
      </c>
    </row>
    <row r="38" spans="1:7" x14ac:dyDescent="0.25">
      <c r="A38" s="4">
        <v>332</v>
      </c>
      <c r="B38" s="4" t="s">
        <v>40</v>
      </c>
      <c r="C38" s="42" t="b">
        <v>1</v>
      </c>
      <c r="D38" s="42">
        <f>SUMIFS('January 2021 School Census'!BH:BH,'January 2021 School Census'!A:A,A38)+SUMIFS('January 21 Early Years Census'!O:O,'January 21 Early Years Census'!A:A,A38)</f>
        <v>749.67267300000003</v>
      </c>
      <c r="E38" s="42">
        <f>IF(C38=FALSE,0,SUMIFS('ESFA Summer Collection'!N:N,'ESFA Summer Collection'!A:A,A38))</f>
        <v>973.476</v>
      </c>
      <c r="F38" s="44">
        <f>IF(C38=FALSE,0,SUMIFS('ESFA Autumn Collection'!N:N,'ESFA Autumn Collection'!A:A,A38))</f>
        <v>686.30733333333342</v>
      </c>
      <c r="G38" s="44">
        <f t="shared" si="0"/>
        <v>821.8</v>
      </c>
    </row>
    <row r="39" spans="1:7" x14ac:dyDescent="0.25">
      <c r="A39" s="4">
        <v>333</v>
      </c>
      <c r="B39" s="4" t="s">
        <v>41</v>
      </c>
      <c r="C39" s="42" t="b">
        <v>1</v>
      </c>
      <c r="D39" s="42">
        <f>SUMIFS('January 2021 School Census'!BH:BH,'January 2021 School Census'!A:A,A39)+SUMIFS('January 21 Early Years Census'!O:O,'January 21 Early Years Census'!A:A,A39)</f>
        <v>899.26666699999998</v>
      </c>
      <c r="E39" s="42">
        <f>IF(C39=FALSE,0,SUMIFS('ESFA Summer Collection'!N:N,'ESFA Summer Collection'!A:A,A39))</f>
        <v>1176.4666666666667</v>
      </c>
      <c r="F39" s="44">
        <f>IF(C39=FALSE,0,SUMIFS('ESFA Autumn Collection'!N:N,'ESFA Autumn Collection'!A:A,A39))</f>
        <v>759.5333333333333</v>
      </c>
      <c r="G39" s="44">
        <f t="shared" si="0"/>
        <v>968.19</v>
      </c>
    </row>
    <row r="40" spans="1:7" x14ac:dyDescent="0.25">
      <c r="A40" s="4">
        <v>334</v>
      </c>
      <c r="B40" s="4" t="s">
        <v>42</v>
      </c>
      <c r="C40" s="42" t="b">
        <v>1</v>
      </c>
      <c r="D40" s="42">
        <f>SUMIFS('January 2021 School Census'!BH:BH,'January 2021 School Census'!A:A,A40)+SUMIFS('January 21 Early Years Census'!O:O,'January 21 Early Years Census'!A:A,A40)</f>
        <v>546.99705200000005</v>
      </c>
      <c r="E40" s="42">
        <f>IF(C40=FALSE,0,SUMIFS('ESFA Summer Collection'!N:N,'ESFA Summer Collection'!A:A,A40))</f>
        <v>763.04666666666674</v>
      </c>
      <c r="F40" s="44">
        <f>IF(C40=FALSE,0,SUMIFS('ESFA Autumn Collection'!N:N,'ESFA Autumn Collection'!A:A,A40))</f>
        <v>537.18133333333333</v>
      </c>
      <c r="G40" s="44">
        <f t="shared" si="0"/>
        <v>633.75</v>
      </c>
    </row>
    <row r="41" spans="1:7" x14ac:dyDescent="0.25">
      <c r="A41" s="4">
        <v>335</v>
      </c>
      <c r="B41" s="4" t="s">
        <v>43</v>
      </c>
      <c r="C41" s="42" t="b">
        <v>1</v>
      </c>
      <c r="D41" s="42">
        <f>SUMIFS('January 2021 School Census'!BH:BH,'January 2021 School Census'!A:A,A41)+SUMIFS('January 21 Early Years Census'!O:O,'January 21 Early Years Census'!A:A,A41)</f>
        <v>839.5</v>
      </c>
      <c r="E41" s="42">
        <f>IF(C41=FALSE,0,SUMIFS('ESFA Summer Collection'!N:N,'ESFA Summer Collection'!A:A,A41))</f>
        <v>1087</v>
      </c>
      <c r="F41" s="44">
        <f>IF(C41=FALSE,0,SUMIFS('ESFA Autumn Collection'!N:N,'ESFA Autumn Collection'!A:A,A41))</f>
        <v>720</v>
      </c>
      <c r="G41" s="44">
        <f t="shared" si="0"/>
        <v>902.79</v>
      </c>
    </row>
    <row r="42" spans="1:7" x14ac:dyDescent="0.25">
      <c r="A42" s="4">
        <v>336</v>
      </c>
      <c r="B42" s="4" t="s">
        <v>44</v>
      </c>
      <c r="C42" s="42" t="b">
        <v>1</v>
      </c>
      <c r="D42" s="42">
        <f>SUMIFS('January 2021 School Census'!BH:BH,'January 2021 School Census'!A:A,A42)+SUMIFS('January 21 Early Years Census'!O:O,'January 21 Early Years Census'!A:A,A42)</f>
        <v>982.48333400000001</v>
      </c>
      <c r="E42" s="42">
        <f>IF(C42=FALSE,0,SUMIFS('ESFA Summer Collection'!N:N,'ESFA Summer Collection'!A:A,A42))</f>
        <v>1288.2226666666668</v>
      </c>
      <c r="F42" s="44">
        <f>IF(C42=FALSE,0,SUMIFS('ESFA Autumn Collection'!N:N,'ESFA Autumn Collection'!A:A,A42))</f>
        <v>795.14333333333332</v>
      </c>
      <c r="G42" s="44">
        <f t="shared" si="0"/>
        <v>1047.43</v>
      </c>
    </row>
    <row r="43" spans="1:7" x14ac:dyDescent="0.25">
      <c r="A43" s="4">
        <v>340</v>
      </c>
      <c r="B43" s="4" t="s">
        <v>45</v>
      </c>
      <c r="C43" s="42" t="b">
        <v>1</v>
      </c>
      <c r="D43" s="42">
        <f>SUMIFS('January 2021 School Census'!BH:BH,'January 2021 School Census'!A:A,A43)+SUMIFS('January 21 Early Years Census'!O:O,'January 21 Early Years Census'!A:A,A43)</f>
        <v>502</v>
      </c>
      <c r="E43" s="42">
        <f>IF(C43=FALSE,0,SUMIFS('ESFA Summer Collection'!N:N,'ESFA Summer Collection'!A:A,A43))</f>
        <v>536</v>
      </c>
      <c r="F43" s="44">
        <f>IF(C43=FALSE,0,SUMIFS('ESFA Autumn Collection'!N:N,'ESFA Autumn Collection'!A:A,A43))</f>
        <v>420</v>
      </c>
      <c r="G43" s="44">
        <f t="shared" si="0"/>
        <v>488.83</v>
      </c>
    </row>
    <row r="44" spans="1:7" x14ac:dyDescent="0.25">
      <c r="A44" s="4">
        <v>341</v>
      </c>
      <c r="B44" s="4" t="s">
        <v>46</v>
      </c>
      <c r="C44" s="42" t="b">
        <v>1</v>
      </c>
      <c r="D44" s="42">
        <f>SUMIFS('January 2021 School Census'!BH:BH,'January 2021 School Census'!A:A,A44)+SUMIFS('January 21 Early Years Census'!O:O,'January 21 Early Years Census'!A:A,A44)</f>
        <v>1600.2</v>
      </c>
      <c r="E44" s="42">
        <f>IF(C44=FALSE,0,SUMIFS('ESFA Summer Collection'!N:N,'ESFA Summer Collection'!A:A,A44))</f>
        <v>2395.8666666666668</v>
      </c>
      <c r="F44" s="44">
        <f>IF(C44=FALSE,0,SUMIFS('ESFA Autumn Collection'!N:N,'ESFA Autumn Collection'!A:A,A44))</f>
        <v>1181.8666666666666</v>
      </c>
      <c r="G44" s="44">
        <f t="shared" si="0"/>
        <v>1792.28</v>
      </c>
    </row>
    <row r="45" spans="1:7" x14ac:dyDescent="0.25">
      <c r="A45" s="4">
        <v>342</v>
      </c>
      <c r="B45" s="4" t="s">
        <v>47</v>
      </c>
      <c r="C45" s="42" t="b">
        <v>1</v>
      </c>
      <c r="D45" s="42">
        <f>SUMIFS('January 2021 School Census'!BH:BH,'January 2021 School Census'!A:A,A45)+SUMIFS('January 21 Early Years Census'!O:O,'January 21 Early Years Census'!A:A,A45)</f>
        <v>312.8</v>
      </c>
      <c r="E45" s="42">
        <f>IF(C45=FALSE,0,SUMIFS('ESFA Summer Collection'!N:N,'ESFA Summer Collection'!A:A,A45))</f>
        <v>526.97466666666662</v>
      </c>
      <c r="F45" s="44">
        <f>IF(C45=FALSE,0,SUMIFS('ESFA Autumn Collection'!N:N,'ESFA Autumn Collection'!A:A,A45))</f>
        <v>351.04733333333331</v>
      </c>
      <c r="G45" s="44">
        <f t="shared" si="0"/>
        <v>414.79</v>
      </c>
    </row>
    <row r="46" spans="1:7" x14ac:dyDescent="0.25">
      <c r="A46" s="4">
        <v>343</v>
      </c>
      <c r="B46" s="4" t="s">
        <v>48</v>
      </c>
      <c r="C46" s="42" t="b">
        <v>1</v>
      </c>
      <c r="D46" s="42">
        <f>SUMIFS('January 2021 School Census'!BH:BH,'January 2021 School Census'!A:A,A46)+SUMIFS('January 21 Early Years Census'!O:O,'January 21 Early Years Census'!A:A,A46)</f>
        <v>465.43333200000001</v>
      </c>
      <c r="E46" s="42">
        <f>IF(C46=FALSE,0,SUMIFS('ESFA Summer Collection'!N:N,'ESFA Summer Collection'!A:A,A46))</f>
        <v>630.93333333333328</v>
      </c>
      <c r="F46" s="44">
        <f>IF(C46=FALSE,0,SUMIFS('ESFA Autumn Collection'!N:N,'ESFA Autumn Collection'!A:A,A46))</f>
        <v>388.44733333333335</v>
      </c>
      <c r="G46" s="44">
        <f t="shared" si="0"/>
        <v>508.73</v>
      </c>
    </row>
    <row r="47" spans="1:7" x14ac:dyDescent="0.25">
      <c r="A47" s="4">
        <v>344</v>
      </c>
      <c r="B47" s="4" t="s">
        <v>49</v>
      </c>
      <c r="C47" s="42" t="b">
        <v>1</v>
      </c>
      <c r="D47" s="42">
        <f>SUMIFS('January 2021 School Census'!BH:BH,'January 2021 School Census'!A:A,A47)+SUMIFS('January 21 Early Years Census'!O:O,'January 21 Early Years Census'!A:A,A47)</f>
        <v>665.31133399999999</v>
      </c>
      <c r="E47" s="42">
        <f>IF(C47=FALSE,0,SUMIFS('ESFA Summer Collection'!N:N,'ESFA Summer Collection'!A:A,A47))</f>
        <v>969.4666666666667</v>
      </c>
      <c r="F47" s="44">
        <f>IF(C47=FALSE,0,SUMIFS('ESFA Autumn Collection'!N:N,'ESFA Autumn Collection'!A:A,A47))</f>
        <v>617.4666666666667</v>
      </c>
      <c r="G47" s="44">
        <f t="shared" si="0"/>
        <v>776.09</v>
      </c>
    </row>
    <row r="48" spans="1:7" x14ac:dyDescent="0.25">
      <c r="A48" s="4">
        <v>350</v>
      </c>
      <c r="B48" s="4" t="s">
        <v>50</v>
      </c>
      <c r="C48" s="42" t="b">
        <v>1</v>
      </c>
      <c r="D48" s="42">
        <f>SUMIFS('January 2021 School Census'!BH:BH,'January 2021 School Census'!A:A,A48)+SUMIFS('January 21 Early Years Census'!O:O,'January 21 Early Years Census'!A:A,A48)</f>
        <v>821.52866700000004</v>
      </c>
      <c r="E48" s="42">
        <f>IF(C48=FALSE,0,SUMIFS('ESFA Summer Collection'!N:N,'ESFA Summer Collection'!A:A,A48))</f>
        <v>960</v>
      </c>
      <c r="F48" s="44">
        <f>IF(C48=FALSE,0,SUMIFS('ESFA Autumn Collection'!N:N,'ESFA Autumn Collection'!A:A,A48))</f>
        <v>621.66666666666663</v>
      </c>
      <c r="G48" s="44">
        <f t="shared" si="0"/>
        <v>812.6</v>
      </c>
    </row>
    <row r="49" spans="1:7" x14ac:dyDescent="0.25">
      <c r="A49" s="4">
        <v>351</v>
      </c>
      <c r="B49" s="4" t="s">
        <v>51</v>
      </c>
      <c r="C49" s="42" t="b">
        <v>1</v>
      </c>
      <c r="D49" s="42">
        <f>SUMIFS('January 2021 School Census'!BH:BH,'January 2021 School Census'!A:A,A49)+SUMIFS('January 21 Early Years Census'!O:O,'January 21 Early Years Census'!A:A,A49)</f>
        <v>406.86666600000001</v>
      </c>
      <c r="E49" s="42">
        <f>IF(C49=FALSE,0,SUMIFS('ESFA Summer Collection'!N:N,'ESFA Summer Collection'!A:A,A49))</f>
        <v>555.29399999999998</v>
      </c>
      <c r="F49" s="44">
        <f>IF(C49=FALSE,0,SUMIFS('ESFA Autumn Collection'!N:N,'ESFA Autumn Collection'!A:A,A49))</f>
        <v>385.33333333333331</v>
      </c>
      <c r="G49" s="44">
        <f t="shared" si="0"/>
        <v>461.53</v>
      </c>
    </row>
    <row r="50" spans="1:7" x14ac:dyDescent="0.25">
      <c r="A50" s="4">
        <v>352</v>
      </c>
      <c r="B50" s="4" t="s">
        <v>52</v>
      </c>
      <c r="C50" s="42" t="b">
        <v>1</v>
      </c>
      <c r="D50" s="42">
        <f>SUMIFS('January 2021 School Census'!BH:BH,'January 2021 School Census'!A:A,A50)+SUMIFS('January 21 Early Years Census'!O:O,'January 21 Early Years Census'!A:A,A50)</f>
        <v>2428.129997</v>
      </c>
      <c r="E50" s="42">
        <f>IF(C50=FALSE,0,SUMIFS('ESFA Summer Collection'!N:N,'ESFA Summer Collection'!A:A,A50))</f>
        <v>2669</v>
      </c>
      <c r="F50" s="44">
        <f>IF(C50=FALSE,0,SUMIFS('ESFA Autumn Collection'!N:N,'ESFA Autumn Collection'!A:A,A50))</f>
        <v>1719</v>
      </c>
      <c r="G50" s="44">
        <f t="shared" si="0"/>
        <v>2292.12</v>
      </c>
    </row>
    <row r="51" spans="1:7" x14ac:dyDescent="0.25">
      <c r="A51" s="4">
        <v>353</v>
      </c>
      <c r="B51" s="4" t="s">
        <v>53</v>
      </c>
      <c r="C51" s="42" t="b">
        <v>1</v>
      </c>
      <c r="D51" s="42">
        <f>SUMIFS('January 2021 School Census'!BH:BH,'January 2021 School Census'!A:A,A51)+SUMIFS('January 21 Early Years Census'!O:O,'January 21 Early Years Census'!A:A,A51)</f>
        <v>642.98</v>
      </c>
      <c r="E51" s="42">
        <f>IF(C51=FALSE,0,SUMIFS('ESFA Summer Collection'!N:N,'ESFA Summer Collection'!A:A,A51))</f>
        <v>1020</v>
      </c>
      <c r="F51" s="44">
        <f>IF(C51=FALSE,0,SUMIFS('ESFA Autumn Collection'!N:N,'ESFA Autumn Collection'!A:A,A51))</f>
        <v>670</v>
      </c>
      <c r="G51" s="44">
        <f t="shared" si="0"/>
        <v>809.08</v>
      </c>
    </row>
    <row r="52" spans="1:7" x14ac:dyDescent="0.25">
      <c r="A52" s="4">
        <v>354</v>
      </c>
      <c r="B52" s="4" t="s">
        <v>54</v>
      </c>
      <c r="C52" s="42" t="b">
        <v>0</v>
      </c>
      <c r="D52" s="42">
        <f>SUMIFS('January 2021 School Census'!BH:BH,'January 2021 School Census'!A:A,A52)+SUMIFS('January 21 Early Years Census'!O:O,'January 21 Early Years Census'!A:A,A52)</f>
        <v>604.36666400000001</v>
      </c>
      <c r="E52" s="42">
        <f>IF(C52=FALSE,0,SUMIFS('ESFA Summer Collection'!N:N,'ESFA Summer Collection'!A:A,A52))</f>
        <v>0</v>
      </c>
      <c r="F52" s="44">
        <f>IF(C52=FALSE,0,SUMIFS('ESFA Autumn Collection'!N:N,'ESFA Autumn Collection'!A:A,A52))</f>
        <v>0</v>
      </c>
      <c r="G52" s="44">
        <f t="shared" si="0"/>
        <v>604.37</v>
      </c>
    </row>
    <row r="53" spans="1:7" x14ac:dyDescent="0.25">
      <c r="A53" s="4">
        <v>355</v>
      </c>
      <c r="B53" s="4" t="s">
        <v>55</v>
      </c>
      <c r="C53" s="42" t="b">
        <v>1</v>
      </c>
      <c r="D53" s="42">
        <f>SUMIFS('January 2021 School Census'!BH:BH,'January 2021 School Census'!A:A,A53)+SUMIFS('January 21 Early Years Census'!O:O,'January 21 Early Years Census'!A:A,A53)</f>
        <v>1097</v>
      </c>
      <c r="E53" s="42">
        <f>IF(C53=FALSE,0,SUMIFS('ESFA Summer Collection'!N:N,'ESFA Summer Collection'!A:A,A53))</f>
        <v>519.33333333333337</v>
      </c>
      <c r="F53" s="44">
        <f>IF(C53=FALSE,0,SUMIFS('ESFA Autumn Collection'!N:N,'ESFA Autumn Collection'!A:A,A53))</f>
        <v>733</v>
      </c>
      <c r="G53" s="44">
        <f t="shared" si="0"/>
        <v>734.97</v>
      </c>
    </row>
    <row r="54" spans="1:7" x14ac:dyDescent="0.25">
      <c r="A54" s="4">
        <v>356</v>
      </c>
      <c r="B54" s="4" t="s">
        <v>56</v>
      </c>
      <c r="C54" s="42" t="b">
        <v>1</v>
      </c>
      <c r="D54" s="42">
        <f>SUMIFS('January 2021 School Census'!BH:BH,'January 2021 School Census'!A:A,A54)+SUMIFS('January 21 Early Years Census'!O:O,'January 21 Early Years Census'!A:A,A54)</f>
        <v>634.15533400000004</v>
      </c>
      <c r="E54" s="42">
        <f>IF(C54=FALSE,0,SUMIFS('ESFA Summer Collection'!N:N,'ESFA Summer Collection'!A:A,A54))</f>
        <v>810.33333333333337</v>
      </c>
      <c r="F54" s="44">
        <f>IF(C54=FALSE,0,SUMIFS('ESFA Autumn Collection'!N:N,'ESFA Autumn Collection'!A:A,A54))</f>
        <v>473</v>
      </c>
      <c r="G54" s="44">
        <f t="shared" si="0"/>
        <v>653.84</v>
      </c>
    </row>
    <row r="55" spans="1:7" x14ac:dyDescent="0.25">
      <c r="A55" s="4">
        <v>357</v>
      </c>
      <c r="B55" s="4" t="s">
        <v>57</v>
      </c>
      <c r="C55" s="42" t="b">
        <v>1</v>
      </c>
      <c r="D55" s="42">
        <f>SUMIFS('January 2021 School Census'!BH:BH,'January 2021 School Census'!A:A,A55)+SUMIFS('January 21 Early Years Census'!O:O,'January 21 Early Years Census'!A:A,A55)</f>
        <v>524.53333299999997</v>
      </c>
      <c r="E55" s="42">
        <f>IF(C55=FALSE,0,SUMIFS('ESFA Summer Collection'!N:N,'ESFA Summer Collection'!A:A,A55))</f>
        <v>702.3</v>
      </c>
      <c r="F55" s="44">
        <f>IF(C55=FALSE,0,SUMIFS('ESFA Autumn Collection'!N:N,'ESFA Autumn Collection'!A:A,A55))</f>
        <v>485.13333333333333</v>
      </c>
      <c r="G55" s="44">
        <f t="shared" si="0"/>
        <v>585.47</v>
      </c>
    </row>
    <row r="56" spans="1:7" x14ac:dyDescent="0.25">
      <c r="A56" s="4">
        <v>358</v>
      </c>
      <c r="B56" s="4" t="s">
        <v>58</v>
      </c>
      <c r="C56" s="42" t="b">
        <v>1</v>
      </c>
      <c r="D56" s="42">
        <f>SUMIFS('January 2021 School Census'!BH:BH,'January 2021 School Census'!A:A,A56)+SUMIFS('January 21 Early Years Census'!O:O,'January 21 Early Years Census'!A:A,A56)</f>
        <v>313.78332899999998</v>
      </c>
      <c r="E56" s="42">
        <f>IF(C56=FALSE,0,SUMIFS('ESFA Summer Collection'!N:N,'ESFA Summer Collection'!A:A,A56))</f>
        <v>342.86666666666667</v>
      </c>
      <c r="F56" s="44">
        <f>IF(C56=FALSE,0,SUMIFS('ESFA Autumn Collection'!N:N,'ESFA Autumn Collection'!A:A,A56))</f>
        <v>234.93333333333334</v>
      </c>
      <c r="G56" s="44">
        <f t="shared" si="0"/>
        <v>299.62</v>
      </c>
    </row>
    <row r="57" spans="1:7" x14ac:dyDescent="0.25">
      <c r="A57" s="4">
        <v>359</v>
      </c>
      <c r="B57" s="4" t="s">
        <v>59</v>
      </c>
      <c r="C57" s="42" t="b">
        <v>1</v>
      </c>
      <c r="D57" s="42">
        <f>SUMIFS('January 2021 School Census'!BH:BH,'January 2021 School Census'!A:A,A57)+SUMIFS('January 21 Early Years Census'!O:O,'January 21 Early Years Census'!A:A,A57)</f>
        <v>538.40000099999997</v>
      </c>
      <c r="E57" s="42">
        <f>IF(C57=FALSE,0,SUMIFS('ESFA Summer Collection'!N:N,'ESFA Summer Collection'!A:A,A57))</f>
        <v>860.93333333333328</v>
      </c>
      <c r="F57" s="44">
        <f>IF(C57=FALSE,0,SUMIFS('ESFA Autumn Collection'!N:N,'ESFA Autumn Collection'!A:A,A57))</f>
        <v>389.14360000000005</v>
      </c>
      <c r="G57" s="44">
        <f t="shared" si="0"/>
        <v>623.04</v>
      </c>
    </row>
    <row r="58" spans="1:7" x14ac:dyDescent="0.25">
      <c r="A58" s="4">
        <v>370</v>
      </c>
      <c r="B58" s="4" t="s">
        <v>60</v>
      </c>
      <c r="C58" s="42" t="b">
        <v>1</v>
      </c>
      <c r="D58" s="42">
        <f>SUMIFS('January 2021 School Census'!BH:BH,'January 2021 School Census'!A:A,A58)+SUMIFS('January 21 Early Years Census'!O:O,'January 21 Early Years Census'!A:A,A58)</f>
        <v>616.46666600000003</v>
      </c>
      <c r="E58" s="42">
        <f>IF(C58=FALSE,0,SUMIFS('ESFA Summer Collection'!N:N,'ESFA Summer Collection'!A:A,A58))</f>
        <v>663.93333333333328</v>
      </c>
      <c r="F58" s="44">
        <f>IF(C58=FALSE,0,SUMIFS('ESFA Autumn Collection'!N:N,'ESFA Autumn Collection'!A:A,A58))</f>
        <v>459</v>
      </c>
      <c r="G58" s="44">
        <f t="shared" si="0"/>
        <v>583.76</v>
      </c>
    </row>
    <row r="59" spans="1:7" x14ac:dyDescent="0.25">
      <c r="A59" s="4">
        <v>371</v>
      </c>
      <c r="B59" s="4" t="s">
        <v>61</v>
      </c>
      <c r="C59" s="42" t="b">
        <v>1</v>
      </c>
      <c r="D59" s="42">
        <f>SUMIFS('January 2021 School Census'!BH:BH,'January 2021 School Census'!A:A,A59)+SUMIFS('January 21 Early Years Census'!O:O,'January 21 Early Years Census'!A:A,A59)</f>
        <v>783.1333340000001</v>
      </c>
      <c r="E59" s="42">
        <f>IF(C59=FALSE,0,SUMIFS('ESFA Summer Collection'!N:N,'ESFA Summer Collection'!A:A,A59))</f>
        <v>1005.1</v>
      </c>
      <c r="F59" s="44">
        <f>IF(C59=FALSE,0,SUMIFS('ESFA Autumn Collection'!N:N,'ESFA Autumn Collection'!A:A,A59))</f>
        <v>666.27142857142849</v>
      </c>
      <c r="G59" s="44">
        <f t="shared" si="0"/>
        <v>836.67</v>
      </c>
    </row>
    <row r="60" spans="1:7" x14ac:dyDescent="0.25">
      <c r="A60" s="4">
        <v>372</v>
      </c>
      <c r="B60" s="4" t="s">
        <v>62</v>
      </c>
      <c r="C60" s="42" t="b">
        <v>1</v>
      </c>
      <c r="D60" s="42">
        <f>SUMIFS('January 2021 School Census'!BH:BH,'January 2021 School Census'!A:A,A60)+SUMIFS('January 21 Early Years Census'!O:O,'January 21 Early Years Census'!A:A,A60)</f>
        <v>796.49575600000003</v>
      </c>
      <c r="E60" s="42">
        <f>IF(C60=FALSE,0,SUMIFS('ESFA Summer Collection'!N:N,'ESFA Summer Collection'!A:A,A60))</f>
        <v>1184.8033333333333</v>
      </c>
      <c r="F60" s="44">
        <f>IF(C60=FALSE,0,SUMIFS('ESFA Autumn Collection'!N:N,'ESFA Autumn Collection'!A:A,A60))</f>
        <v>709.25</v>
      </c>
      <c r="G60" s="44">
        <f t="shared" si="0"/>
        <v>929.21</v>
      </c>
    </row>
    <row r="61" spans="1:7" x14ac:dyDescent="0.25">
      <c r="A61" s="4">
        <v>373</v>
      </c>
      <c r="B61" s="4" t="s">
        <v>63</v>
      </c>
      <c r="C61" s="42" t="b">
        <v>1</v>
      </c>
      <c r="D61" s="42">
        <f>SUMIFS('January 2021 School Census'!BH:BH,'January 2021 School Census'!A:A,A61)+SUMIFS('January 21 Early Years Census'!O:O,'January 21 Early Years Census'!A:A,A61)</f>
        <v>2104.3153259999999</v>
      </c>
      <c r="E61" s="42">
        <f>IF(C61=FALSE,0,SUMIFS('ESFA Summer Collection'!N:N,'ESFA Summer Collection'!A:A,A61))</f>
        <v>1045.7239999999997</v>
      </c>
      <c r="F61" s="44">
        <f>IF(C61=FALSE,0,SUMIFS('ESFA Autumn Collection'!N:N,'ESFA Autumn Collection'!A:A,A61))</f>
        <v>1577.98</v>
      </c>
      <c r="G61" s="44">
        <f t="shared" si="0"/>
        <v>1487.79</v>
      </c>
    </row>
    <row r="62" spans="1:7" x14ac:dyDescent="0.25">
      <c r="A62" s="4">
        <v>380</v>
      </c>
      <c r="B62" s="4" t="s">
        <v>64</v>
      </c>
      <c r="C62" s="42" t="b">
        <v>1</v>
      </c>
      <c r="D62" s="42">
        <f>SUMIFS('January 2021 School Census'!BH:BH,'January 2021 School Census'!A:A,A62)+SUMIFS('January 21 Early Years Census'!O:O,'January 21 Early Years Census'!A:A,A62)</f>
        <v>1276.6173289999999</v>
      </c>
      <c r="E62" s="42">
        <f>IF(C62=FALSE,0,SUMIFS('ESFA Summer Collection'!N:N,'ESFA Summer Collection'!A:A,A62))</f>
        <v>1866.9333333333334</v>
      </c>
      <c r="F62" s="44">
        <f>IF(C62=FALSE,0,SUMIFS('ESFA Autumn Collection'!N:N,'ESFA Autumn Collection'!A:A,A62))</f>
        <v>1043.5333333333333</v>
      </c>
      <c r="G62" s="44">
        <f t="shared" si="0"/>
        <v>1444.89</v>
      </c>
    </row>
    <row r="63" spans="1:7" x14ac:dyDescent="0.25">
      <c r="A63" s="4">
        <v>381</v>
      </c>
      <c r="B63" s="4" t="s">
        <v>65</v>
      </c>
      <c r="C63" s="42" t="b">
        <v>1</v>
      </c>
      <c r="D63" s="42">
        <f>SUMIFS('January 2021 School Census'!BH:BH,'January 2021 School Census'!A:A,A63)+SUMIFS('January 21 Early Years Census'!O:O,'January 21 Early Years Census'!A:A,A63)</f>
        <v>492.3</v>
      </c>
      <c r="E63" s="42">
        <f>IF(C63=FALSE,0,SUMIFS('ESFA Summer Collection'!N:N,'ESFA Summer Collection'!A:A,A63))</f>
        <v>707.91666666666663</v>
      </c>
      <c r="F63" s="44">
        <f>IF(C63=FALSE,0,SUMIFS('ESFA Autumn Collection'!N:N,'ESFA Autumn Collection'!A:A,A63))</f>
        <v>450.59266666666667</v>
      </c>
      <c r="G63" s="44">
        <f t="shared" si="0"/>
        <v>568.24</v>
      </c>
    </row>
    <row r="64" spans="1:7" x14ac:dyDescent="0.25">
      <c r="A64" s="4">
        <v>382</v>
      </c>
      <c r="B64" s="4" t="s">
        <v>66</v>
      </c>
      <c r="C64" s="42" t="b">
        <v>1</v>
      </c>
      <c r="D64" s="42">
        <f>SUMIFS('January 2021 School Census'!BH:BH,'January 2021 School Census'!A:A,A64)+SUMIFS('January 21 Early Years Census'!O:O,'January 21 Early Years Census'!A:A,A64)</f>
        <v>1322.157901</v>
      </c>
      <c r="E64" s="42">
        <f>IF(C64=FALSE,0,SUMIFS('ESFA Summer Collection'!N:N,'ESFA Summer Collection'!A:A,A64))</f>
        <v>1640.2340701754379</v>
      </c>
      <c r="F64" s="44">
        <f>IF(C64=FALSE,0,SUMIFS('ESFA Autumn Collection'!N:N,'ESFA Autumn Collection'!A:A,A64))</f>
        <v>1025.73</v>
      </c>
      <c r="G64" s="44">
        <f t="shared" si="0"/>
        <v>1355.88</v>
      </c>
    </row>
    <row r="65" spans="1:7" x14ac:dyDescent="0.25">
      <c r="A65" s="4">
        <v>383</v>
      </c>
      <c r="B65" s="4" t="s">
        <v>67</v>
      </c>
      <c r="C65" s="42" t="b">
        <v>1</v>
      </c>
      <c r="D65" s="42">
        <f>SUMIFS('January 2021 School Census'!BH:BH,'January 2021 School Census'!A:A,A65)+SUMIFS('January 21 Early Years Census'!O:O,'January 21 Early Years Census'!A:A,A65)</f>
        <v>1895.5666660000002</v>
      </c>
      <c r="E65" s="42">
        <f>IF(C65=FALSE,0,SUMIFS('ESFA Summer Collection'!N:N,'ESFA Summer Collection'!A:A,A65))</f>
        <v>2458.8666666666668</v>
      </c>
      <c r="F65" s="44">
        <f>IF(C65=FALSE,0,SUMIFS('ESFA Autumn Collection'!N:N,'ESFA Autumn Collection'!A:A,A65))</f>
        <v>1532.7046666666668</v>
      </c>
      <c r="G65" s="44">
        <f t="shared" si="0"/>
        <v>2009.32</v>
      </c>
    </row>
    <row r="66" spans="1:7" x14ac:dyDescent="0.25">
      <c r="A66" s="4">
        <v>384</v>
      </c>
      <c r="B66" s="4" t="s">
        <v>68</v>
      </c>
      <c r="C66" s="42" t="b">
        <v>1</v>
      </c>
      <c r="D66" s="42">
        <f>SUMIFS('January 2021 School Census'!BH:BH,'January 2021 School Census'!A:A,A66)+SUMIFS('January 21 Early Years Census'!O:O,'January 21 Early Years Census'!A:A,A66)</f>
        <v>911.12466500000005</v>
      </c>
      <c r="E66" s="42">
        <f>IF(C66=FALSE,0,SUMIFS('ESFA Summer Collection'!N:N,'ESFA Summer Collection'!A:A,A66))</f>
        <v>1444.9946666666665</v>
      </c>
      <c r="F66" s="44">
        <f>IF(C66=FALSE,0,SUMIFS('ESFA Autumn Collection'!N:N,'ESFA Autumn Collection'!A:A,A66))</f>
        <v>880.85</v>
      </c>
      <c r="G66" s="44">
        <f t="shared" si="0"/>
        <v>1123.48</v>
      </c>
    </row>
    <row r="67" spans="1:7" x14ac:dyDescent="0.25">
      <c r="A67" s="4">
        <v>390</v>
      </c>
      <c r="B67" s="4" t="s">
        <v>69</v>
      </c>
      <c r="C67" s="42" t="b">
        <v>1</v>
      </c>
      <c r="D67" s="42">
        <f>SUMIFS('January 2021 School Census'!BH:BH,'January 2021 School Census'!A:A,A67)+SUMIFS('January 21 Early Years Census'!O:O,'January 21 Early Years Census'!A:A,A67)</f>
        <v>520.06666599999994</v>
      </c>
      <c r="E67" s="42">
        <f>IF(C67=FALSE,0,SUMIFS('ESFA Summer Collection'!N:N,'ESFA Summer Collection'!A:A,A67))</f>
        <v>624</v>
      </c>
      <c r="F67" s="44">
        <f>IF(C67=FALSE,0,SUMIFS('ESFA Autumn Collection'!N:N,'ESFA Autumn Collection'!A:A,A67))</f>
        <v>201</v>
      </c>
      <c r="G67" s="44">
        <f t="shared" si="0"/>
        <v>457.02</v>
      </c>
    </row>
    <row r="68" spans="1:7" x14ac:dyDescent="0.25">
      <c r="A68" s="4">
        <v>391</v>
      </c>
      <c r="B68" s="4" t="s">
        <v>70</v>
      </c>
      <c r="C68" s="42" t="b">
        <v>1</v>
      </c>
      <c r="D68" s="42">
        <f>SUMIFS('January 2021 School Census'!BH:BH,'January 2021 School Census'!A:A,A68)+SUMIFS('January 21 Early Years Census'!O:O,'January 21 Early Years Census'!A:A,A68)</f>
        <v>1185.8406709999999</v>
      </c>
      <c r="E68" s="42">
        <f>IF(C68=FALSE,0,SUMIFS('ESFA Summer Collection'!N:N,'ESFA Summer Collection'!A:A,A68))</f>
        <v>1462.2426666666665</v>
      </c>
      <c r="F68" s="44">
        <f>IF(C68=FALSE,0,SUMIFS('ESFA Autumn Collection'!N:N,'ESFA Autumn Collection'!A:A,A68))</f>
        <v>821.19266666666658</v>
      </c>
      <c r="G68" s="44">
        <f t="shared" si="0"/>
        <v>1179.46</v>
      </c>
    </row>
    <row r="69" spans="1:7" x14ac:dyDescent="0.25">
      <c r="A69" s="4">
        <v>392</v>
      </c>
      <c r="B69" s="4" t="s">
        <v>71</v>
      </c>
      <c r="C69" s="42" t="b">
        <v>1</v>
      </c>
      <c r="D69" s="42">
        <f>SUMIFS('January 2021 School Census'!BH:BH,'January 2021 School Census'!A:A,A69)+SUMIFS('January 21 Early Years Census'!O:O,'January 21 Early Years Census'!A:A,A69)</f>
        <v>325</v>
      </c>
      <c r="E69" s="42">
        <f>IF(C69=FALSE,0,SUMIFS('ESFA Summer Collection'!N:N,'ESFA Summer Collection'!A:A,A69))</f>
        <v>411.66666666666669</v>
      </c>
      <c r="F69" s="44">
        <f>IF(C69=FALSE,0,SUMIFS('ESFA Autumn Collection'!N:N,'ESFA Autumn Collection'!A:A,A69))</f>
        <v>260.39999999999998</v>
      </c>
      <c r="G69" s="44">
        <f t="shared" ref="G69:G132" si="1">ROUND(IF(C69,E69*5/12+F69*4/12+D69*3/12,D69),2)</f>
        <v>339.58</v>
      </c>
    </row>
    <row r="70" spans="1:7" x14ac:dyDescent="0.25">
      <c r="A70" s="4">
        <v>393</v>
      </c>
      <c r="B70" s="4" t="s">
        <v>72</v>
      </c>
      <c r="C70" s="42" t="b">
        <v>1</v>
      </c>
      <c r="D70" s="42">
        <f>SUMIFS('January 2021 School Census'!BH:BH,'January 2021 School Census'!A:A,A70)+SUMIFS('January 21 Early Years Census'!O:O,'January 21 Early Years Census'!A:A,A70)</f>
        <v>452.46666700000003</v>
      </c>
      <c r="E70" s="42">
        <f>IF(C70=FALSE,0,SUMIFS('ESFA Summer Collection'!N:N,'ESFA Summer Collection'!A:A,A70))</f>
        <v>622</v>
      </c>
      <c r="F70" s="44">
        <f>IF(C70=FALSE,0,SUMIFS('ESFA Autumn Collection'!N:N,'ESFA Autumn Collection'!A:A,A70))</f>
        <v>403</v>
      </c>
      <c r="G70" s="44">
        <f t="shared" si="1"/>
        <v>506.62</v>
      </c>
    </row>
    <row r="71" spans="1:7" x14ac:dyDescent="0.25">
      <c r="A71" s="4">
        <v>394</v>
      </c>
      <c r="B71" s="4" t="s">
        <v>73</v>
      </c>
      <c r="C71" s="42" t="b">
        <v>1</v>
      </c>
      <c r="D71" s="42">
        <f>SUMIFS('January 2021 School Census'!BH:BH,'January 2021 School Census'!A:A,A71)+SUMIFS('January 21 Early Years Census'!O:O,'January 21 Early Years Census'!A:A,A71)</f>
        <v>1130.3</v>
      </c>
      <c r="E71" s="42">
        <f>IF(C71=FALSE,0,SUMIFS('ESFA Summer Collection'!N:N,'ESFA Summer Collection'!A:A,A71))</f>
        <v>1407.3</v>
      </c>
      <c r="F71" s="44">
        <f>IF(C71=FALSE,0,SUMIFS('ESFA Autumn Collection'!N:N,'ESFA Autumn Collection'!A:A,A71))</f>
        <v>834.4</v>
      </c>
      <c r="G71" s="44">
        <f t="shared" si="1"/>
        <v>1147.08</v>
      </c>
    </row>
    <row r="72" spans="1:7" x14ac:dyDescent="0.25">
      <c r="A72" s="4">
        <v>800</v>
      </c>
      <c r="B72" s="4" t="s">
        <v>74</v>
      </c>
      <c r="C72" s="42" t="b">
        <v>1</v>
      </c>
      <c r="D72" s="42">
        <f>SUMIFS('January 2021 School Census'!BH:BH,'January 2021 School Census'!A:A,A72)+SUMIFS('January 21 Early Years Census'!O:O,'January 21 Early Years Census'!A:A,A72)</f>
        <v>213.70175700000001</v>
      </c>
      <c r="E72" s="42">
        <f>IF(C72=FALSE,0,SUMIFS('ESFA Summer Collection'!N:N,'ESFA Summer Collection'!A:A,A72))</f>
        <v>368.8</v>
      </c>
      <c r="F72" s="44">
        <f>IF(C72=FALSE,0,SUMIFS('ESFA Autumn Collection'!N:N,'ESFA Autumn Collection'!A:A,A72))</f>
        <v>239.53333333333333</v>
      </c>
      <c r="G72" s="44">
        <f t="shared" si="1"/>
        <v>286.94</v>
      </c>
    </row>
    <row r="73" spans="1:7" x14ac:dyDescent="0.25">
      <c r="A73" s="4">
        <v>801</v>
      </c>
      <c r="B73" s="4" t="s">
        <v>75</v>
      </c>
      <c r="C73" s="42" t="b">
        <v>1</v>
      </c>
      <c r="D73" s="42">
        <f>SUMIFS('January 2021 School Census'!BH:BH,'January 2021 School Census'!A:A,A73)+SUMIFS('January 21 Early Years Census'!O:O,'January 21 Early Years Census'!A:A,A73)</f>
        <v>1042.0333329999999</v>
      </c>
      <c r="E73" s="42">
        <f>IF(C73=FALSE,0,SUMIFS('ESFA Summer Collection'!N:N,'ESFA Summer Collection'!A:A,A73))</f>
        <v>1034.4666666666667</v>
      </c>
      <c r="F73" s="44">
        <f>IF(C73=FALSE,0,SUMIFS('ESFA Autumn Collection'!N:N,'ESFA Autumn Collection'!A:A,A73))</f>
        <v>696.66666666666663</v>
      </c>
      <c r="G73" s="44">
        <f t="shared" si="1"/>
        <v>923.76</v>
      </c>
    </row>
    <row r="74" spans="1:7" x14ac:dyDescent="0.25">
      <c r="A74" s="4">
        <v>802</v>
      </c>
      <c r="B74" s="4" t="s">
        <v>76</v>
      </c>
      <c r="C74" s="42" t="b">
        <v>1</v>
      </c>
      <c r="D74" s="42">
        <f>SUMIFS('January 2021 School Census'!BH:BH,'January 2021 School Census'!A:A,A74)+SUMIFS('January 21 Early Years Census'!O:O,'January 21 Early Years Census'!A:A,A74)</f>
        <v>238.22754400000002</v>
      </c>
      <c r="E74" s="42">
        <f>IF(C74=FALSE,0,SUMIFS('ESFA Summer Collection'!N:N,'ESFA Summer Collection'!A:A,A74))</f>
        <v>365.73599999999999</v>
      </c>
      <c r="F74" s="44">
        <f>IF(C74=FALSE,0,SUMIFS('ESFA Autumn Collection'!N:N,'ESFA Autumn Collection'!A:A,A74))</f>
        <v>228.13333333333333</v>
      </c>
      <c r="G74" s="44">
        <f t="shared" si="1"/>
        <v>287.99</v>
      </c>
    </row>
    <row r="75" spans="1:7" x14ac:dyDescent="0.25">
      <c r="A75" s="4">
        <v>803</v>
      </c>
      <c r="B75" s="4" t="s">
        <v>77</v>
      </c>
      <c r="C75" s="42" t="b">
        <v>0</v>
      </c>
      <c r="D75" s="42">
        <f>SUMIFS('January 2021 School Census'!BH:BH,'January 2021 School Census'!A:A,A75)+SUMIFS('January 21 Early Years Census'!O:O,'January 21 Early Years Census'!A:A,A75)</f>
        <v>239.97400199999998</v>
      </c>
      <c r="E75" s="42">
        <f>IF(C75=FALSE,0,SUMIFS('ESFA Summer Collection'!N:N,'ESFA Summer Collection'!A:A,A75))</f>
        <v>0</v>
      </c>
      <c r="F75" s="44">
        <f>IF(C75=FALSE,0,SUMIFS('ESFA Autumn Collection'!N:N,'ESFA Autumn Collection'!A:A,A75))</f>
        <v>0</v>
      </c>
      <c r="G75" s="44">
        <f t="shared" si="1"/>
        <v>239.97</v>
      </c>
    </row>
    <row r="76" spans="1:7" x14ac:dyDescent="0.25">
      <c r="A76" s="4">
        <v>805</v>
      </c>
      <c r="B76" s="4" t="s">
        <v>78</v>
      </c>
      <c r="C76" s="42" t="b">
        <v>1</v>
      </c>
      <c r="D76" s="42">
        <f>SUMIFS('January 2021 School Census'!BH:BH,'January 2021 School Census'!A:A,A76)+SUMIFS('January 21 Early Years Census'!O:O,'January 21 Early Years Census'!A:A,A76)</f>
        <v>479.57894699999997</v>
      </c>
      <c r="E76" s="42">
        <f>IF(C76=FALSE,0,SUMIFS('ESFA Summer Collection'!N:N,'ESFA Summer Collection'!A:A,A76))</f>
        <v>556</v>
      </c>
      <c r="F76" s="44">
        <f>IF(C76=FALSE,0,SUMIFS('ESFA Autumn Collection'!N:N,'ESFA Autumn Collection'!A:A,A76))</f>
        <v>340</v>
      </c>
      <c r="G76" s="44">
        <f t="shared" si="1"/>
        <v>464.89</v>
      </c>
    </row>
    <row r="77" spans="1:7" x14ac:dyDescent="0.25">
      <c r="A77" s="4">
        <v>806</v>
      </c>
      <c r="B77" s="4" t="s">
        <v>79</v>
      </c>
      <c r="C77" s="42" t="b">
        <v>1</v>
      </c>
      <c r="D77" s="42">
        <f>SUMIFS('January 2021 School Census'!BH:BH,'January 2021 School Census'!A:A,A77)+SUMIFS('January 21 Early Years Census'!O:O,'January 21 Early Years Census'!A:A,A77)</f>
        <v>680.6</v>
      </c>
      <c r="E77" s="42">
        <f>IF(C77=FALSE,0,SUMIFS('ESFA Summer Collection'!N:N,'ESFA Summer Collection'!A:A,A77))</f>
        <v>912</v>
      </c>
      <c r="F77" s="44">
        <f>IF(C77=FALSE,0,SUMIFS('ESFA Autumn Collection'!N:N,'ESFA Autumn Collection'!A:A,A77))</f>
        <v>533</v>
      </c>
      <c r="G77" s="44">
        <f t="shared" si="1"/>
        <v>727.82</v>
      </c>
    </row>
    <row r="78" spans="1:7" x14ac:dyDescent="0.25">
      <c r="A78" s="4">
        <v>807</v>
      </c>
      <c r="B78" s="4" t="s">
        <v>80</v>
      </c>
      <c r="C78" s="42" t="b">
        <v>1</v>
      </c>
      <c r="D78" s="42">
        <f>SUMIFS('January 2021 School Census'!BH:BH,'January 2021 School Census'!A:A,A78)+SUMIFS('January 21 Early Years Census'!O:O,'January 21 Early Years Census'!A:A,A78)</f>
        <v>372</v>
      </c>
      <c r="E78" s="42">
        <f>IF(C78=FALSE,0,SUMIFS('ESFA Summer Collection'!N:N,'ESFA Summer Collection'!A:A,A78))</f>
        <v>588</v>
      </c>
      <c r="F78" s="44">
        <f>IF(C78=FALSE,0,SUMIFS('ESFA Autumn Collection'!N:N,'ESFA Autumn Collection'!A:A,A78))</f>
        <v>366</v>
      </c>
      <c r="G78" s="44">
        <f t="shared" si="1"/>
        <v>460</v>
      </c>
    </row>
    <row r="79" spans="1:7" x14ac:dyDescent="0.25">
      <c r="A79" s="4">
        <v>808</v>
      </c>
      <c r="B79" s="4" t="s">
        <v>81</v>
      </c>
      <c r="C79" s="42" t="b">
        <v>1</v>
      </c>
      <c r="D79" s="42">
        <f>SUMIFS('January 2021 School Census'!BH:BH,'January 2021 School Census'!A:A,A79)+SUMIFS('January 21 Early Years Census'!O:O,'January 21 Early Years Census'!A:A,A79)</f>
        <v>480</v>
      </c>
      <c r="E79" s="42">
        <f>IF(C79=FALSE,0,SUMIFS('ESFA Summer Collection'!N:N,'ESFA Summer Collection'!A:A,A79))</f>
        <v>674.86666666666667</v>
      </c>
      <c r="F79" s="44">
        <f>IF(C79=FALSE,0,SUMIFS('ESFA Autumn Collection'!N:N,'ESFA Autumn Collection'!A:A,A79))</f>
        <v>402.8</v>
      </c>
      <c r="G79" s="44">
        <f t="shared" si="1"/>
        <v>535.46</v>
      </c>
    </row>
    <row r="80" spans="1:7" x14ac:dyDescent="0.25">
      <c r="A80" s="4">
        <v>810</v>
      </c>
      <c r="B80" s="4" t="s">
        <v>82</v>
      </c>
      <c r="C80" s="42" t="b">
        <v>1</v>
      </c>
      <c r="D80" s="42">
        <f>SUMIFS('January 2021 School Census'!BH:BH,'January 2021 School Census'!A:A,A80)+SUMIFS('January 21 Early Years Census'!O:O,'January 21 Early Years Census'!A:A,A80)</f>
        <v>928.24736400000006</v>
      </c>
      <c r="E80" s="42">
        <f>IF(C80=FALSE,0,SUMIFS('ESFA Summer Collection'!N:N,'ESFA Summer Collection'!A:A,A80))</f>
        <v>1551</v>
      </c>
      <c r="F80" s="44">
        <f>IF(C80=FALSE,0,SUMIFS('ESFA Autumn Collection'!N:N,'ESFA Autumn Collection'!A:A,A80))</f>
        <v>1250</v>
      </c>
      <c r="G80" s="44">
        <f t="shared" si="1"/>
        <v>1294.98</v>
      </c>
    </row>
    <row r="81" spans="1:7" x14ac:dyDescent="0.25">
      <c r="A81" s="4">
        <v>811</v>
      </c>
      <c r="B81" s="4" t="s">
        <v>83</v>
      </c>
      <c r="C81" s="42" t="b">
        <v>0</v>
      </c>
      <c r="D81" s="42">
        <f>SUMIFS('January 2021 School Census'!BH:BH,'January 2021 School Census'!A:A,A81)+SUMIFS('January 21 Early Years Census'!O:O,'January 21 Early Years Census'!A:A,A81)</f>
        <v>425.933333</v>
      </c>
      <c r="E81" s="42">
        <f>IF(C81=FALSE,0,SUMIFS('ESFA Summer Collection'!N:N,'ESFA Summer Collection'!A:A,A81))</f>
        <v>0</v>
      </c>
      <c r="F81" s="44">
        <f>IF(C81=FALSE,0,SUMIFS('ESFA Autumn Collection'!N:N,'ESFA Autumn Collection'!A:A,A81))</f>
        <v>0</v>
      </c>
      <c r="G81" s="44">
        <f t="shared" si="1"/>
        <v>425.93</v>
      </c>
    </row>
    <row r="82" spans="1:7" x14ac:dyDescent="0.25">
      <c r="A82" s="4">
        <v>812</v>
      </c>
      <c r="B82" s="4" t="s">
        <v>84</v>
      </c>
      <c r="C82" s="42" t="b">
        <v>1</v>
      </c>
      <c r="D82" s="42">
        <f>SUMIFS('January 2021 School Census'!BH:BH,'January 2021 School Census'!A:A,A82)+SUMIFS('January 21 Early Years Census'!O:O,'January 21 Early Years Census'!A:A,A82)</f>
        <v>438.999999</v>
      </c>
      <c r="E82" s="42">
        <f>IF(C82=FALSE,0,SUMIFS('ESFA Summer Collection'!N:N,'ESFA Summer Collection'!A:A,A82))</f>
        <v>615.68333333333328</v>
      </c>
      <c r="F82" s="44">
        <f>IF(C82=FALSE,0,SUMIFS('ESFA Autumn Collection'!N:N,'ESFA Autumn Collection'!A:A,A82))</f>
        <v>197.93333333333334</v>
      </c>
      <c r="G82" s="44">
        <f t="shared" si="1"/>
        <v>432.26</v>
      </c>
    </row>
    <row r="83" spans="1:7" x14ac:dyDescent="0.25">
      <c r="A83" s="4">
        <v>813</v>
      </c>
      <c r="B83" s="4" t="s">
        <v>85</v>
      </c>
      <c r="C83" s="42" t="b">
        <v>1</v>
      </c>
      <c r="D83" s="42">
        <f>SUMIFS('January 2021 School Census'!BH:BH,'January 2021 School Census'!A:A,A83)+SUMIFS('January 21 Early Years Census'!O:O,'January 21 Early Years Census'!A:A,A83)</f>
        <v>531.02133500000002</v>
      </c>
      <c r="E83" s="42">
        <f>IF(C83=FALSE,0,SUMIFS('ESFA Summer Collection'!N:N,'ESFA Summer Collection'!A:A,A83))</f>
        <v>636.47466666666674</v>
      </c>
      <c r="F83" s="44">
        <f>IF(C83=FALSE,0,SUMIFS('ESFA Autumn Collection'!N:N,'ESFA Autumn Collection'!A:A,A83))</f>
        <v>401.33333333333331</v>
      </c>
      <c r="G83" s="44">
        <f t="shared" si="1"/>
        <v>531.73</v>
      </c>
    </row>
    <row r="84" spans="1:7" x14ac:dyDescent="0.25">
      <c r="A84" s="4">
        <v>815</v>
      </c>
      <c r="B84" s="4" t="s">
        <v>86</v>
      </c>
      <c r="C84" s="42" t="b">
        <v>1</v>
      </c>
      <c r="D84" s="42">
        <f>SUMIFS('January 2021 School Census'!BH:BH,'January 2021 School Census'!A:A,A84)+SUMIFS('January 21 Early Years Census'!O:O,'January 21 Early Years Census'!A:A,A84)</f>
        <v>824.82933400000002</v>
      </c>
      <c r="E84" s="42">
        <f>IF(C84=FALSE,0,SUMIFS('ESFA Summer Collection'!N:N,'ESFA Summer Collection'!A:A,A84))</f>
        <v>1210.9713333333334</v>
      </c>
      <c r="F84" s="44">
        <f>IF(C84=FALSE,0,SUMIFS('ESFA Autumn Collection'!N:N,'ESFA Autumn Collection'!A:A,A84))</f>
        <v>642.06666666666672</v>
      </c>
      <c r="G84" s="44">
        <f t="shared" si="1"/>
        <v>924.8</v>
      </c>
    </row>
    <row r="85" spans="1:7" x14ac:dyDescent="0.25">
      <c r="A85" s="4">
        <v>816</v>
      </c>
      <c r="B85" s="4" t="s">
        <v>87</v>
      </c>
      <c r="C85" s="42" t="b">
        <v>1</v>
      </c>
      <c r="D85" s="42">
        <f>SUMIFS('January 2021 School Census'!BH:BH,'January 2021 School Census'!A:A,A85)+SUMIFS('January 21 Early Years Census'!O:O,'January 21 Early Years Census'!A:A,A85)</f>
        <v>227.08333400000001</v>
      </c>
      <c r="E85" s="42">
        <f>IF(C85=FALSE,0,SUMIFS('ESFA Summer Collection'!N:N,'ESFA Summer Collection'!A:A,A85))</f>
        <v>335.53133333333335</v>
      </c>
      <c r="F85" s="44">
        <f>IF(C85=FALSE,0,SUMIFS('ESFA Autumn Collection'!N:N,'ESFA Autumn Collection'!A:A,A85))</f>
        <v>230</v>
      </c>
      <c r="G85" s="44">
        <f t="shared" si="1"/>
        <v>273.24</v>
      </c>
    </row>
    <row r="86" spans="1:7" x14ac:dyDescent="0.25">
      <c r="A86" s="4">
        <v>821</v>
      </c>
      <c r="B86" s="4" t="s">
        <v>88</v>
      </c>
      <c r="C86" s="42" t="b">
        <v>1</v>
      </c>
      <c r="D86" s="42">
        <f>SUMIFS('January 2021 School Census'!BH:BH,'January 2021 School Census'!A:A,A86)+SUMIFS('January 21 Early Years Census'!O:O,'January 21 Early Years Census'!A:A,A86)</f>
        <v>668.73333400000001</v>
      </c>
      <c r="E86" s="42">
        <f>IF(C86=FALSE,0,SUMIFS('ESFA Summer Collection'!N:N,'ESFA Summer Collection'!A:A,A86))</f>
        <v>779.73333333333335</v>
      </c>
      <c r="F86" s="44">
        <f>IF(C86=FALSE,0,SUMIFS('ESFA Autumn Collection'!N:N,'ESFA Autumn Collection'!A:A,A86))</f>
        <v>475.73333333333335</v>
      </c>
      <c r="G86" s="44">
        <f t="shared" si="1"/>
        <v>650.65</v>
      </c>
    </row>
    <row r="87" spans="1:7" x14ac:dyDescent="0.25">
      <c r="A87" s="4">
        <v>822</v>
      </c>
      <c r="B87" s="4" t="s">
        <v>89</v>
      </c>
      <c r="C87" s="42" t="b">
        <v>1</v>
      </c>
      <c r="D87" s="42">
        <f>SUMIFS('January 2021 School Census'!BH:BH,'January 2021 School Census'!A:A,A87)+SUMIFS('January 21 Early Years Census'!O:O,'January 21 Early Years Census'!A:A,A87)</f>
        <v>433.52600100000001</v>
      </c>
      <c r="E87" s="42">
        <f>IF(C87=FALSE,0,SUMIFS('ESFA Summer Collection'!N:N,'ESFA Summer Collection'!A:A,A87))</f>
        <v>597.1</v>
      </c>
      <c r="F87" s="44">
        <f>IF(C87=FALSE,0,SUMIFS('ESFA Autumn Collection'!N:N,'ESFA Autumn Collection'!A:A,A87))</f>
        <v>358.476</v>
      </c>
      <c r="G87" s="44">
        <f t="shared" si="1"/>
        <v>476.67</v>
      </c>
    </row>
    <row r="88" spans="1:7" x14ac:dyDescent="0.25">
      <c r="A88" s="4">
        <v>823</v>
      </c>
      <c r="B88" s="4" t="s">
        <v>90</v>
      </c>
      <c r="C88" s="42" t="b">
        <v>1</v>
      </c>
      <c r="D88" s="42">
        <f>SUMIFS('January 2021 School Census'!BH:BH,'January 2021 School Census'!A:A,A88)+SUMIFS('January 21 Early Years Census'!O:O,'January 21 Early Years Census'!A:A,A88)</f>
        <v>484.55285299999997</v>
      </c>
      <c r="E88" s="42">
        <f>IF(C88=FALSE,0,SUMIFS('ESFA Summer Collection'!N:N,'ESFA Summer Collection'!A:A,A88))</f>
        <v>607.31799999999998</v>
      </c>
      <c r="F88" s="44">
        <f>IF(C88=FALSE,0,SUMIFS('ESFA Autumn Collection'!N:N,'ESFA Autumn Collection'!A:A,A88))</f>
        <v>392.93333333333334</v>
      </c>
      <c r="G88" s="44">
        <f t="shared" si="1"/>
        <v>505.17</v>
      </c>
    </row>
    <row r="89" spans="1:7" x14ac:dyDescent="0.25">
      <c r="A89" s="4">
        <v>825</v>
      </c>
      <c r="B89" s="4" t="s">
        <v>91</v>
      </c>
      <c r="C89" s="42" t="b">
        <v>1</v>
      </c>
      <c r="D89" s="42">
        <f>SUMIFS('January 2021 School Census'!BH:BH,'January 2021 School Census'!A:A,A89)+SUMIFS('January 21 Early Years Census'!O:O,'January 21 Early Years Census'!A:A,A89)</f>
        <v>464.96524700000003</v>
      </c>
      <c r="E89" s="42">
        <f>IF(C89=FALSE,0,SUMIFS('ESFA Summer Collection'!N:N,'ESFA Summer Collection'!A:A,A89))</f>
        <v>613.56666666666672</v>
      </c>
      <c r="F89" s="44">
        <f>IF(C89=FALSE,0,SUMIFS('ESFA Autumn Collection'!N:N,'ESFA Autumn Collection'!A:A,A89))</f>
        <v>395.46666666666664</v>
      </c>
      <c r="G89" s="44">
        <f t="shared" si="1"/>
        <v>503.72</v>
      </c>
    </row>
    <row r="90" spans="1:7" x14ac:dyDescent="0.25">
      <c r="A90" s="4">
        <v>826</v>
      </c>
      <c r="B90" s="4" t="s">
        <v>92</v>
      </c>
      <c r="C90" s="42" t="b">
        <v>1</v>
      </c>
      <c r="D90" s="42">
        <f>SUMIFS('January 2021 School Census'!BH:BH,'January 2021 School Census'!A:A,A90)+SUMIFS('January 21 Early Years Census'!O:O,'January 21 Early Years Census'!A:A,A90)</f>
        <v>328.73333000000002</v>
      </c>
      <c r="E90" s="42">
        <f>IF(C90=FALSE,0,SUMIFS('ESFA Summer Collection'!N:N,'ESFA Summer Collection'!A:A,A90))</f>
        <v>471.46666666666664</v>
      </c>
      <c r="F90" s="44">
        <f>IF(C90=FALSE,0,SUMIFS('ESFA Autumn Collection'!N:N,'ESFA Autumn Collection'!A:A,A90))</f>
        <v>542.5333333333333</v>
      </c>
      <c r="G90" s="44">
        <f t="shared" si="1"/>
        <v>459.47</v>
      </c>
    </row>
    <row r="91" spans="1:7" x14ac:dyDescent="0.25">
      <c r="A91" s="4">
        <v>830</v>
      </c>
      <c r="B91" s="4" t="s">
        <v>93</v>
      </c>
      <c r="C91" s="42" t="b">
        <v>1</v>
      </c>
      <c r="D91" s="42">
        <f>SUMIFS('January 2021 School Census'!BH:BH,'January 2021 School Census'!A:A,A91)+SUMIFS('January 21 Early Years Census'!O:O,'January 21 Early Years Census'!A:A,A91)</f>
        <v>1358.1112869999999</v>
      </c>
      <c r="E91" s="42">
        <f>IF(C91=FALSE,0,SUMIFS('ESFA Summer Collection'!N:N,'ESFA Summer Collection'!A:A,A91))</f>
        <v>1525.7333333333333</v>
      </c>
      <c r="F91" s="44">
        <f>IF(C91=FALSE,0,SUMIFS('ESFA Autumn Collection'!N:N,'ESFA Autumn Collection'!A:A,A91))</f>
        <v>884.65</v>
      </c>
      <c r="G91" s="44">
        <f t="shared" si="1"/>
        <v>1270.1300000000001</v>
      </c>
    </row>
    <row r="92" spans="1:7" x14ac:dyDescent="0.25">
      <c r="A92" s="4">
        <v>831</v>
      </c>
      <c r="B92" s="4" t="s">
        <v>94</v>
      </c>
      <c r="C92" s="42" t="b">
        <v>1</v>
      </c>
      <c r="D92" s="42">
        <f>SUMIFS('January 2021 School Census'!BH:BH,'January 2021 School Census'!A:A,A92)+SUMIFS('January 21 Early Years Census'!O:O,'January 21 Early Years Census'!A:A,A92)</f>
        <v>799.05950799999994</v>
      </c>
      <c r="E92" s="42">
        <f>IF(C92=FALSE,0,SUMIFS('ESFA Summer Collection'!N:N,'ESFA Summer Collection'!A:A,A92))</f>
        <v>1004.9333333333333</v>
      </c>
      <c r="F92" s="44">
        <f>IF(C92=FALSE,0,SUMIFS('ESFA Autumn Collection'!N:N,'ESFA Autumn Collection'!A:A,A92))</f>
        <v>671.6</v>
      </c>
      <c r="G92" s="44">
        <f t="shared" si="1"/>
        <v>842.35</v>
      </c>
    </row>
    <row r="93" spans="1:7" x14ac:dyDescent="0.25">
      <c r="A93" s="4">
        <v>838</v>
      </c>
      <c r="B93" s="4" t="s">
        <v>95</v>
      </c>
      <c r="C93" s="42" t="b">
        <v>1</v>
      </c>
      <c r="D93" s="42">
        <f>SUMIFS('January 2021 School Census'!BH:BH,'January 2021 School Census'!A:A,A93)+SUMIFS('January 21 Early Years Census'!O:O,'January 21 Early Years Census'!A:A,A93)</f>
        <v>398.96754299999998</v>
      </c>
      <c r="E93" s="42">
        <f>IF(C93=FALSE,0,SUMIFS('ESFA Summer Collection'!N:N,'ESFA Summer Collection'!A:A,A93))</f>
        <v>484.57666666666665</v>
      </c>
      <c r="F93" s="44">
        <f>IF(C93=FALSE,0,SUMIFS('ESFA Autumn Collection'!N:N,'ESFA Autumn Collection'!A:A,A93))</f>
        <v>297.75</v>
      </c>
      <c r="G93" s="44">
        <f t="shared" si="1"/>
        <v>400.9</v>
      </c>
    </row>
    <row r="94" spans="1:7" x14ac:dyDescent="0.25">
      <c r="A94" s="4">
        <v>839</v>
      </c>
      <c r="B94" s="4" t="s">
        <v>96</v>
      </c>
      <c r="C94" s="42" t="b">
        <v>1</v>
      </c>
      <c r="D94" s="42">
        <f>SUMIFS('January 2021 School Census'!BH:BH,'January 2021 School Census'!A:A,A94)+SUMIFS('January 21 Early Years Census'!O:O,'January 21 Early Years Census'!A:A,A94)</f>
        <v>367.82814000000002</v>
      </c>
      <c r="E94" s="42">
        <f>IF(C94=FALSE,0,SUMIFS('ESFA Summer Collection'!N:N,'ESFA Summer Collection'!A:A,A94))</f>
        <v>524.37456140350889</v>
      </c>
      <c r="F94" s="44">
        <f>IF(C94=FALSE,0,SUMIFS('ESFA Autumn Collection'!N:N,'ESFA Autumn Collection'!A:A,A94))</f>
        <v>321.86666666666667</v>
      </c>
      <c r="G94" s="44">
        <f t="shared" si="1"/>
        <v>417.74</v>
      </c>
    </row>
    <row r="95" spans="1:7" x14ac:dyDescent="0.25">
      <c r="A95" s="4">
        <v>840</v>
      </c>
      <c r="B95" s="4" t="s">
        <v>97</v>
      </c>
      <c r="C95" s="42" t="b">
        <v>1</v>
      </c>
      <c r="D95" s="42">
        <f>SUMIFS('January 2021 School Census'!BH:BH,'January 2021 School Census'!A:A,A95)+SUMIFS('January 21 Early Years Census'!O:O,'January 21 Early Years Census'!A:A,A95)</f>
        <v>1326.6133399999999</v>
      </c>
      <c r="E95" s="42">
        <f>IF(C95=FALSE,0,SUMIFS('ESFA Summer Collection'!N:N,'ESFA Summer Collection'!A:A,A95))</f>
        <v>863.11666666666667</v>
      </c>
      <c r="F95" s="44">
        <f>IF(C95=FALSE,0,SUMIFS('ESFA Autumn Collection'!N:N,'ESFA Autumn Collection'!A:A,A95))</f>
        <v>539.26666666666665</v>
      </c>
      <c r="G95" s="44">
        <f t="shared" si="1"/>
        <v>871.04</v>
      </c>
    </row>
    <row r="96" spans="1:7" x14ac:dyDescent="0.25">
      <c r="A96" s="4">
        <v>841</v>
      </c>
      <c r="B96" s="4" t="s">
        <v>98</v>
      </c>
      <c r="C96" s="42" t="b">
        <v>1</v>
      </c>
      <c r="D96" s="42">
        <f>SUMIFS('January 2021 School Census'!BH:BH,'January 2021 School Census'!A:A,A96)+SUMIFS('January 21 Early Years Census'!O:O,'January 21 Early Years Census'!A:A,A96)</f>
        <v>311.066667</v>
      </c>
      <c r="E96" s="42">
        <f>IF(C96=FALSE,0,SUMIFS('ESFA Summer Collection'!N:N,'ESFA Summer Collection'!A:A,A96))</f>
        <v>359.86666666666667</v>
      </c>
      <c r="F96" s="44">
        <f>IF(C96=FALSE,0,SUMIFS('ESFA Autumn Collection'!N:N,'ESFA Autumn Collection'!A:A,A96))</f>
        <v>247.26666666666668</v>
      </c>
      <c r="G96" s="44">
        <f t="shared" si="1"/>
        <v>310.13</v>
      </c>
    </row>
    <row r="97" spans="1:7" x14ac:dyDescent="0.25">
      <c r="A97" s="4">
        <v>845</v>
      </c>
      <c r="B97" s="4" t="s">
        <v>99</v>
      </c>
      <c r="C97" s="42" t="b">
        <v>1</v>
      </c>
      <c r="D97" s="42">
        <f>SUMIFS('January 2021 School Census'!BH:BH,'January 2021 School Census'!A:A,A97)+SUMIFS('January 21 Early Years Census'!O:O,'January 21 Early Years Census'!A:A,A97)</f>
        <v>674.16666599999996</v>
      </c>
      <c r="E97" s="42">
        <f>IF(C97=FALSE,0,SUMIFS('ESFA Summer Collection'!N:N,'ESFA Summer Collection'!A:A,A97))</f>
        <v>1016.2</v>
      </c>
      <c r="F97" s="44">
        <f>IF(C97=FALSE,0,SUMIFS('ESFA Autumn Collection'!N:N,'ESFA Autumn Collection'!A:A,A97))</f>
        <v>705.86666666666667</v>
      </c>
      <c r="G97" s="44">
        <f t="shared" si="1"/>
        <v>827.25</v>
      </c>
    </row>
    <row r="98" spans="1:7" x14ac:dyDescent="0.25">
      <c r="A98" s="4">
        <v>846</v>
      </c>
      <c r="B98" s="4" t="s">
        <v>100</v>
      </c>
      <c r="C98" s="42" t="b">
        <v>1</v>
      </c>
      <c r="D98" s="42">
        <f>SUMIFS('January 2021 School Census'!BH:BH,'January 2021 School Census'!A:A,A98)+SUMIFS('January 21 Early Years Census'!O:O,'January 21 Early Years Census'!A:A,A98)</f>
        <v>536.10695199999998</v>
      </c>
      <c r="E98" s="42">
        <f>IF(C98=FALSE,0,SUMIFS('ESFA Summer Collection'!N:N,'ESFA Summer Collection'!A:A,A98))</f>
        <v>704</v>
      </c>
      <c r="F98" s="44">
        <f>IF(C98=FALSE,0,SUMIFS('ESFA Autumn Collection'!N:N,'ESFA Autumn Collection'!A:A,A98))</f>
        <v>413</v>
      </c>
      <c r="G98" s="44">
        <f t="shared" si="1"/>
        <v>565.03</v>
      </c>
    </row>
    <row r="99" spans="1:7" x14ac:dyDescent="0.25">
      <c r="A99" s="4">
        <v>850</v>
      </c>
      <c r="B99" s="4" t="s">
        <v>101</v>
      </c>
      <c r="C99" s="42" t="b">
        <v>0</v>
      </c>
      <c r="D99" s="42">
        <f>SUMIFS('January 2021 School Census'!BH:BH,'January 2021 School Census'!A:A,A99)+SUMIFS('January 21 Early Years Census'!O:O,'January 21 Early Years Census'!A:A,A99)</f>
        <v>1691.125571</v>
      </c>
      <c r="E99" s="42">
        <f>IF(C99=FALSE,0,SUMIFS('ESFA Summer Collection'!N:N,'ESFA Summer Collection'!A:A,A99))</f>
        <v>0</v>
      </c>
      <c r="F99" s="44">
        <f>IF(C99=FALSE,0,SUMIFS('ESFA Autumn Collection'!N:N,'ESFA Autumn Collection'!A:A,A99))</f>
        <v>0</v>
      </c>
      <c r="G99" s="44">
        <f t="shared" si="1"/>
        <v>1691.13</v>
      </c>
    </row>
    <row r="100" spans="1:7" x14ac:dyDescent="0.25">
      <c r="A100" s="4">
        <v>851</v>
      </c>
      <c r="B100" s="4" t="s">
        <v>102</v>
      </c>
      <c r="C100" s="42" t="b">
        <v>1</v>
      </c>
      <c r="D100" s="42">
        <f>SUMIFS('January 2021 School Census'!BH:BH,'January 2021 School Census'!A:A,A100)+SUMIFS('January 21 Early Years Census'!O:O,'January 21 Early Years Census'!A:A,A100)</f>
        <v>357.08696699999996</v>
      </c>
      <c r="E100" s="42">
        <f>IF(C100=FALSE,0,SUMIFS('ESFA Summer Collection'!N:N,'ESFA Summer Collection'!A:A,A100))</f>
        <v>581.06666666666672</v>
      </c>
      <c r="F100" s="44">
        <f>IF(C100=FALSE,0,SUMIFS('ESFA Autumn Collection'!N:N,'ESFA Autumn Collection'!A:A,A100))</f>
        <v>405.66666666666669</v>
      </c>
      <c r="G100" s="44">
        <f t="shared" si="1"/>
        <v>466.61</v>
      </c>
    </row>
    <row r="101" spans="1:7" x14ac:dyDescent="0.25">
      <c r="A101" s="4">
        <v>852</v>
      </c>
      <c r="B101" s="4" t="s">
        <v>103</v>
      </c>
      <c r="C101" s="42" t="b">
        <v>1</v>
      </c>
      <c r="D101" s="42">
        <f>SUMIFS('January 2021 School Census'!BH:BH,'January 2021 School Census'!A:A,A101)+SUMIFS('January 21 Early Years Census'!O:O,'January 21 Early Years Census'!A:A,A101)</f>
        <v>514.64770699999997</v>
      </c>
      <c r="E101" s="42">
        <f>IF(C101=FALSE,0,SUMIFS('ESFA Summer Collection'!N:N,'ESFA Summer Collection'!A:A,A101))</f>
        <v>898.33466666666675</v>
      </c>
      <c r="F101" s="44">
        <f>IF(C101=FALSE,0,SUMIFS('ESFA Autumn Collection'!N:N,'ESFA Autumn Collection'!A:A,A101))</f>
        <v>603.26666666666665</v>
      </c>
      <c r="G101" s="44">
        <f t="shared" si="1"/>
        <v>704.06</v>
      </c>
    </row>
    <row r="102" spans="1:7" x14ac:dyDescent="0.25">
      <c r="A102" s="4">
        <v>855</v>
      </c>
      <c r="B102" s="4" t="s">
        <v>104</v>
      </c>
      <c r="C102" s="42" t="b">
        <v>1</v>
      </c>
      <c r="D102" s="42">
        <f>SUMIFS('January 2021 School Census'!BH:BH,'January 2021 School Census'!A:A,A102)+SUMIFS('January 21 Early Years Census'!O:O,'January 21 Early Years Census'!A:A,A102)</f>
        <v>959.25467000000003</v>
      </c>
      <c r="E102" s="42">
        <f>IF(C102=FALSE,0,SUMIFS('ESFA Summer Collection'!N:N,'ESFA Summer Collection'!A:A,A102))</f>
        <v>1258.52</v>
      </c>
      <c r="F102" s="44">
        <f>IF(C102=FALSE,0,SUMIFS('ESFA Autumn Collection'!N:N,'ESFA Autumn Collection'!A:A,A102))</f>
        <v>831.9186666666667</v>
      </c>
      <c r="G102" s="44">
        <f t="shared" si="1"/>
        <v>1041.5</v>
      </c>
    </row>
    <row r="103" spans="1:7" x14ac:dyDescent="0.25">
      <c r="A103" s="4">
        <v>856</v>
      </c>
      <c r="B103" s="4" t="s">
        <v>105</v>
      </c>
      <c r="C103" s="42" t="b">
        <v>1</v>
      </c>
      <c r="D103" s="42">
        <f>SUMIFS('January 2021 School Census'!BH:BH,'January 2021 School Census'!A:A,A103)+SUMIFS('January 21 Early Years Census'!O:O,'January 21 Early Years Census'!A:A,A103)</f>
        <v>731.79961400000002</v>
      </c>
      <c r="E103" s="42">
        <f>IF(C103=FALSE,0,SUMIFS('ESFA Summer Collection'!N:N,'ESFA Summer Collection'!A:A,A103))</f>
        <v>1500.6253333333334</v>
      </c>
      <c r="F103" s="44">
        <f>IF(C103=FALSE,0,SUMIFS('ESFA Autumn Collection'!N:N,'ESFA Autumn Collection'!A:A,A103))</f>
        <v>972.51200000000006</v>
      </c>
      <c r="G103" s="44">
        <f t="shared" si="1"/>
        <v>1132.3800000000001</v>
      </c>
    </row>
    <row r="104" spans="1:7" x14ac:dyDescent="0.25">
      <c r="A104" s="4">
        <v>857</v>
      </c>
      <c r="B104" s="4" t="s">
        <v>106</v>
      </c>
      <c r="C104" s="42" t="b">
        <v>1</v>
      </c>
      <c r="D104" s="42">
        <f>SUMIFS('January 2021 School Census'!BH:BH,'January 2021 School Census'!A:A,A104)+SUMIFS('January 21 Early Years Census'!O:O,'January 21 Early Years Census'!A:A,A104)</f>
        <v>3</v>
      </c>
      <c r="E104" s="42">
        <f>IF(C104=FALSE,0,SUMIFS('ESFA Summer Collection'!N:N,'ESFA Summer Collection'!A:A,A104))</f>
        <v>1</v>
      </c>
      <c r="F104" s="44">
        <f>IF(C104=FALSE,0,SUMIFS('ESFA Autumn Collection'!N:N,'ESFA Autumn Collection'!A:A,A104))</f>
        <v>11.75</v>
      </c>
      <c r="G104" s="44">
        <f t="shared" si="1"/>
        <v>5.08</v>
      </c>
    </row>
    <row r="105" spans="1:7" x14ac:dyDescent="0.25">
      <c r="A105" s="4">
        <v>860</v>
      </c>
      <c r="B105" s="4" t="s">
        <v>107</v>
      </c>
      <c r="C105" s="42" t="b">
        <v>1</v>
      </c>
      <c r="D105" s="42">
        <f>SUMIFS('January 2021 School Census'!BH:BH,'January 2021 School Census'!A:A,A105)+SUMIFS('January 21 Early Years Census'!O:O,'January 21 Early Years Census'!A:A,A105)</f>
        <v>1365.5126680000001</v>
      </c>
      <c r="E105" s="42">
        <f>IF(C105=FALSE,0,SUMIFS('ESFA Summer Collection'!N:N,'ESFA Summer Collection'!A:A,A105))</f>
        <v>1799.5661333333333</v>
      </c>
      <c r="F105" s="44">
        <f>IF(C105=FALSE,0,SUMIFS('ESFA Autumn Collection'!N:N,'ESFA Autumn Collection'!A:A,A105))</f>
        <v>1037.9306666666666</v>
      </c>
      <c r="G105" s="44">
        <f t="shared" si="1"/>
        <v>1437.17</v>
      </c>
    </row>
    <row r="106" spans="1:7" x14ac:dyDescent="0.25">
      <c r="A106" s="4">
        <v>861</v>
      </c>
      <c r="B106" s="4" t="s">
        <v>108</v>
      </c>
      <c r="C106" s="42" t="b">
        <v>1</v>
      </c>
      <c r="D106" s="42">
        <f>SUMIFS('January 2021 School Census'!BH:BH,'January 2021 School Census'!A:A,A106)+SUMIFS('January 21 Early Years Census'!O:O,'January 21 Early Years Census'!A:A,A106)</f>
        <v>1213.6675640000001</v>
      </c>
      <c r="E106" s="42">
        <f>IF(C106=FALSE,0,SUMIFS('ESFA Summer Collection'!N:N,'ESFA Summer Collection'!A:A,A106))</f>
        <v>1390.5666666666666</v>
      </c>
      <c r="F106" s="44">
        <f>IF(C106=FALSE,0,SUMIFS('ESFA Autumn Collection'!N:N,'ESFA Autumn Collection'!A:A,A106))</f>
        <v>1221.4666666666667</v>
      </c>
      <c r="G106" s="44">
        <f t="shared" si="1"/>
        <v>1289.98</v>
      </c>
    </row>
    <row r="107" spans="1:7" x14ac:dyDescent="0.25">
      <c r="A107" s="4">
        <v>865</v>
      </c>
      <c r="B107" s="4" t="s">
        <v>109</v>
      </c>
      <c r="C107" s="42" t="b">
        <v>1</v>
      </c>
      <c r="D107" s="42">
        <f>SUMIFS('January 2021 School Census'!BH:BH,'January 2021 School Census'!A:A,A107)+SUMIFS('January 21 Early Years Census'!O:O,'January 21 Early Years Census'!A:A,A107)</f>
        <v>418.56666799999999</v>
      </c>
      <c r="E107" s="42">
        <f>IF(C107=FALSE,0,SUMIFS('ESFA Summer Collection'!N:N,'ESFA Summer Collection'!A:A,A107))</f>
        <v>523.06666666666672</v>
      </c>
      <c r="F107" s="44">
        <f>IF(C107=FALSE,0,SUMIFS('ESFA Autumn Collection'!N:N,'ESFA Autumn Collection'!A:A,A107))</f>
        <v>369.05</v>
      </c>
      <c r="G107" s="44">
        <f t="shared" si="1"/>
        <v>445.6</v>
      </c>
    </row>
    <row r="108" spans="1:7" x14ac:dyDescent="0.25">
      <c r="A108" s="4">
        <v>866</v>
      </c>
      <c r="B108" s="4" t="s">
        <v>110</v>
      </c>
      <c r="C108" s="42" t="b">
        <v>0</v>
      </c>
      <c r="D108" s="42">
        <f>SUMIFS('January 2021 School Census'!BH:BH,'January 2021 School Census'!A:A,A108)+SUMIFS('January 21 Early Years Census'!O:O,'January 21 Early Years Census'!A:A,A108)</f>
        <v>523.18266700000004</v>
      </c>
      <c r="E108" s="42">
        <f>IF(C108=FALSE,0,SUMIFS('ESFA Summer Collection'!N:N,'ESFA Summer Collection'!A:A,A108))</f>
        <v>0</v>
      </c>
      <c r="F108" s="44">
        <f>IF(C108=FALSE,0,SUMIFS('ESFA Autumn Collection'!N:N,'ESFA Autumn Collection'!A:A,A108))</f>
        <v>0</v>
      </c>
      <c r="G108" s="44">
        <f t="shared" si="1"/>
        <v>523.17999999999995</v>
      </c>
    </row>
    <row r="109" spans="1:7" x14ac:dyDescent="0.25">
      <c r="A109" s="4">
        <v>867</v>
      </c>
      <c r="B109" s="4" t="s">
        <v>111</v>
      </c>
      <c r="C109" s="42" t="b">
        <v>1</v>
      </c>
      <c r="D109" s="42">
        <f>SUMIFS('January 2021 School Census'!BH:BH,'January 2021 School Census'!A:A,A109)+SUMIFS('January 21 Early Years Census'!O:O,'January 21 Early Years Census'!A:A,A109)</f>
        <v>122.6</v>
      </c>
      <c r="E109" s="42">
        <f>IF(C109=FALSE,0,SUMIFS('ESFA Summer Collection'!N:N,'ESFA Summer Collection'!A:A,A109))</f>
        <v>195.40733333333336</v>
      </c>
      <c r="F109" s="44">
        <f>IF(C109=FALSE,0,SUMIFS('ESFA Autumn Collection'!N:N,'ESFA Autumn Collection'!A:A,A109))</f>
        <v>126.45066666666666</v>
      </c>
      <c r="G109" s="44">
        <f t="shared" si="1"/>
        <v>154.22</v>
      </c>
    </row>
    <row r="110" spans="1:7" x14ac:dyDescent="0.25">
      <c r="A110" s="4">
        <v>868</v>
      </c>
      <c r="B110" s="4" t="s">
        <v>112</v>
      </c>
      <c r="C110" s="42" t="b">
        <v>0</v>
      </c>
      <c r="D110" s="42">
        <f>SUMIFS('January 2021 School Census'!BH:BH,'January 2021 School Census'!A:A,A110)+SUMIFS('January 21 Early Years Census'!O:O,'January 21 Early Years Census'!A:A,A110)</f>
        <v>94.933333000000005</v>
      </c>
      <c r="E110" s="42">
        <f>IF(C110=FALSE,0,SUMIFS('ESFA Summer Collection'!N:N,'ESFA Summer Collection'!A:A,A110))</f>
        <v>0</v>
      </c>
      <c r="F110" s="44">
        <f>IF(C110=FALSE,0,SUMIFS('ESFA Autumn Collection'!N:N,'ESFA Autumn Collection'!A:A,A110))</f>
        <v>0</v>
      </c>
      <c r="G110" s="44">
        <f t="shared" si="1"/>
        <v>94.93</v>
      </c>
    </row>
    <row r="111" spans="1:7" x14ac:dyDescent="0.25">
      <c r="A111" s="4">
        <v>869</v>
      </c>
      <c r="B111" s="4" t="s">
        <v>113</v>
      </c>
      <c r="C111" s="42" t="b">
        <v>1</v>
      </c>
      <c r="D111" s="42">
        <f>SUMIFS('January 2021 School Census'!BH:BH,'January 2021 School Census'!A:A,A111)+SUMIFS('January 21 Early Years Census'!O:O,'January 21 Early Years Census'!A:A,A111)</f>
        <v>169.05</v>
      </c>
      <c r="E111" s="42">
        <f>IF(C111=FALSE,0,SUMIFS('ESFA Summer Collection'!N:N,'ESFA Summer Collection'!A:A,A111))</f>
        <v>289.73333333333335</v>
      </c>
      <c r="F111" s="44">
        <f>IF(C111=FALSE,0,SUMIFS('ESFA Autumn Collection'!N:N,'ESFA Autumn Collection'!A:A,A111))</f>
        <v>182.31666666666666</v>
      </c>
      <c r="G111" s="44">
        <f t="shared" si="1"/>
        <v>223.76</v>
      </c>
    </row>
    <row r="112" spans="1:7" x14ac:dyDescent="0.25">
      <c r="A112" s="4">
        <v>870</v>
      </c>
      <c r="B112" s="4" t="s">
        <v>114</v>
      </c>
      <c r="C112" s="42" t="b">
        <v>1</v>
      </c>
      <c r="D112" s="42">
        <f>SUMIFS('January 2021 School Census'!BH:BH,'January 2021 School Census'!A:A,A112)+SUMIFS('January 21 Early Years Census'!O:O,'January 21 Early Years Census'!A:A,A112)</f>
        <v>372.21200099999999</v>
      </c>
      <c r="E112" s="42">
        <f>IF(C112=FALSE,0,SUMIFS('ESFA Summer Collection'!N:N,'ESFA Summer Collection'!A:A,A112))</f>
        <v>457.4</v>
      </c>
      <c r="F112" s="44">
        <f>IF(C112=FALSE,0,SUMIFS('ESFA Autumn Collection'!N:N,'ESFA Autumn Collection'!A:A,A112))</f>
        <v>287.89999999999998</v>
      </c>
      <c r="G112" s="44">
        <f t="shared" si="1"/>
        <v>379.6</v>
      </c>
    </row>
    <row r="113" spans="1:7" x14ac:dyDescent="0.25">
      <c r="A113" s="4">
        <v>871</v>
      </c>
      <c r="B113" s="4" t="s">
        <v>115</v>
      </c>
      <c r="C113" s="42" t="b">
        <v>1</v>
      </c>
      <c r="D113" s="42">
        <f>SUMIFS('January 2021 School Census'!BH:BH,'January 2021 School Census'!A:A,A113)+SUMIFS('January 21 Early Years Census'!O:O,'January 21 Early Years Census'!A:A,A113)</f>
        <v>358.76466500000004</v>
      </c>
      <c r="E113" s="42">
        <f>IF(C113=FALSE,0,SUMIFS('ESFA Summer Collection'!N:N,'ESFA Summer Collection'!A:A,A113))</f>
        <v>559.79999999999995</v>
      </c>
      <c r="F113" s="44">
        <f>IF(C113=FALSE,0,SUMIFS('ESFA Autumn Collection'!N:N,'ESFA Autumn Collection'!A:A,A113))</f>
        <v>350.2</v>
      </c>
      <c r="G113" s="44">
        <f t="shared" si="1"/>
        <v>439.67</v>
      </c>
    </row>
    <row r="114" spans="1:7" x14ac:dyDescent="0.25">
      <c r="A114" s="4">
        <v>872</v>
      </c>
      <c r="B114" s="4" t="s">
        <v>116</v>
      </c>
      <c r="C114" s="42" t="b">
        <v>0</v>
      </c>
      <c r="D114" s="42">
        <f>SUMIFS('January 2021 School Census'!BH:BH,'January 2021 School Census'!A:A,A114)+SUMIFS('January 21 Early Years Census'!O:O,'January 21 Early Years Census'!A:A,A114)</f>
        <v>163.39957900000002</v>
      </c>
      <c r="E114" s="42">
        <f>IF(C114=FALSE,0,SUMIFS('ESFA Summer Collection'!N:N,'ESFA Summer Collection'!A:A,A114))</f>
        <v>0</v>
      </c>
      <c r="F114" s="44">
        <f>IF(C114=FALSE,0,SUMIFS('ESFA Autumn Collection'!N:N,'ESFA Autumn Collection'!A:A,A114))</f>
        <v>0</v>
      </c>
      <c r="G114" s="44">
        <f t="shared" si="1"/>
        <v>163.4</v>
      </c>
    </row>
    <row r="115" spans="1:7" x14ac:dyDescent="0.25">
      <c r="A115" s="4">
        <v>873</v>
      </c>
      <c r="B115" s="4" t="s">
        <v>117</v>
      </c>
      <c r="C115" s="42" t="b">
        <v>1</v>
      </c>
      <c r="D115" s="42">
        <f>SUMIFS('January 2021 School Census'!BH:BH,'January 2021 School Census'!A:A,A115)+SUMIFS('January 21 Early Years Census'!O:O,'January 21 Early Years Census'!A:A,A115)</f>
        <v>1279.1380049999998</v>
      </c>
      <c r="E115" s="42">
        <f>IF(C115=FALSE,0,SUMIFS('ESFA Summer Collection'!N:N,'ESFA Summer Collection'!A:A,A115))</f>
        <v>1643.3333333333333</v>
      </c>
      <c r="F115" s="44">
        <f>IF(C115=FALSE,0,SUMIFS('ESFA Autumn Collection'!N:N,'ESFA Autumn Collection'!A:A,A115))</f>
        <v>932</v>
      </c>
      <c r="G115" s="44">
        <f t="shared" si="1"/>
        <v>1315.17</v>
      </c>
    </row>
    <row r="116" spans="1:7" x14ac:dyDescent="0.25">
      <c r="A116" s="4">
        <v>874</v>
      </c>
      <c r="B116" s="4" t="s">
        <v>118</v>
      </c>
      <c r="C116" s="42" t="b">
        <v>1</v>
      </c>
      <c r="D116" s="42">
        <f>SUMIFS('January 2021 School Census'!BH:BH,'January 2021 School Census'!A:A,A116)+SUMIFS('January 21 Early Years Census'!O:O,'January 21 Early Years Census'!A:A,A116)</f>
        <v>540.23043299999995</v>
      </c>
      <c r="E116" s="42">
        <f>IF(C116=FALSE,0,SUMIFS('ESFA Summer Collection'!N:N,'ESFA Summer Collection'!A:A,A116))</f>
        <v>636.93333333333328</v>
      </c>
      <c r="F116" s="44">
        <f>IF(C116=FALSE,0,SUMIFS('ESFA Autumn Collection'!N:N,'ESFA Autumn Collection'!A:A,A116))</f>
        <v>397.13333333333333</v>
      </c>
      <c r="G116" s="44">
        <f t="shared" si="1"/>
        <v>532.82000000000005</v>
      </c>
    </row>
    <row r="117" spans="1:7" x14ac:dyDescent="0.25">
      <c r="A117" s="4">
        <v>876</v>
      </c>
      <c r="B117" s="4" t="s">
        <v>119</v>
      </c>
      <c r="C117" s="42" t="b">
        <v>1</v>
      </c>
      <c r="D117" s="42">
        <f>SUMIFS('January 2021 School Census'!BH:BH,'January 2021 School Census'!A:A,A117)+SUMIFS('January 21 Early Years Census'!O:O,'January 21 Early Years Census'!A:A,A117)</f>
        <v>488.83333400000004</v>
      </c>
      <c r="E117" s="42">
        <f>IF(C117=FALSE,0,SUMIFS('ESFA Summer Collection'!N:N,'ESFA Summer Collection'!A:A,A117))</f>
        <v>605.06666666666672</v>
      </c>
      <c r="F117" s="44">
        <f>IF(C117=FALSE,0,SUMIFS('ESFA Autumn Collection'!N:N,'ESFA Autumn Collection'!A:A,A117))</f>
        <v>346.55266666666665</v>
      </c>
      <c r="G117" s="44">
        <f t="shared" si="1"/>
        <v>489.84</v>
      </c>
    </row>
    <row r="118" spans="1:7" x14ac:dyDescent="0.25">
      <c r="A118" s="4">
        <v>877</v>
      </c>
      <c r="B118" s="4" t="s">
        <v>120</v>
      </c>
      <c r="C118" s="42" t="b">
        <v>1</v>
      </c>
      <c r="D118" s="42">
        <f>SUMIFS('January 2021 School Census'!BH:BH,'January 2021 School Census'!A:A,A118)+SUMIFS('January 21 Early Years Census'!O:O,'January 21 Early Years Census'!A:A,A118)</f>
        <v>291.03333400000002</v>
      </c>
      <c r="E118" s="42">
        <f>IF(C118=FALSE,0,SUMIFS('ESFA Summer Collection'!N:N,'ESFA Summer Collection'!A:A,A118))</f>
        <v>472.43333333333334</v>
      </c>
      <c r="F118" s="44">
        <f>IF(C118=FALSE,0,SUMIFS('ESFA Autumn Collection'!N:N,'ESFA Autumn Collection'!A:A,A118))</f>
        <v>214</v>
      </c>
      <c r="G118" s="44">
        <f t="shared" si="1"/>
        <v>340.94</v>
      </c>
    </row>
    <row r="119" spans="1:7" x14ac:dyDescent="0.25">
      <c r="A119" s="4">
        <v>878</v>
      </c>
      <c r="B119" s="4" t="s">
        <v>121</v>
      </c>
      <c r="C119" s="42" t="b">
        <v>0</v>
      </c>
      <c r="D119" s="42">
        <f>SUMIFS('January 2021 School Census'!BH:BH,'January 2021 School Census'!A:A,A119)+SUMIFS('January 21 Early Years Census'!O:O,'January 21 Early Years Census'!A:A,A119)</f>
        <v>1044.387727</v>
      </c>
      <c r="E119" s="42">
        <f>IF(C119=FALSE,0,SUMIFS('ESFA Summer Collection'!N:N,'ESFA Summer Collection'!A:A,A119))</f>
        <v>0</v>
      </c>
      <c r="F119" s="44">
        <f>IF(C119=FALSE,0,SUMIFS('ESFA Autumn Collection'!N:N,'ESFA Autumn Collection'!A:A,A119))</f>
        <v>0</v>
      </c>
      <c r="G119" s="44">
        <f t="shared" si="1"/>
        <v>1044.3900000000001</v>
      </c>
    </row>
    <row r="120" spans="1:7" x14ac:dyDescent="0.25">
      <c r="A120" s="4">
        <v>879</v>
      </c>
      <c r="B120" s="4" t="s">
        <v>122</v>
      </c>
      <c r="C120" s="42" t="b">
        <v>1</v>
      </c>
      <c r="D120" s="42">
        <f>SUMIFS('January 2021 School Census'!BH:BH,'January 2021 School Census'!A:A,A120)+SUMIFS('January 21 Early Years Census'!O:O,'January 21 Early Years Census'!A:A,A120)</f>
        <v>547.48333000000002</v>
      </c>
      <c r="E120" s="42">
        <f>IF(C120=FALSE,0,SUMIFS('ESFA Summer Collection'!N:N,'ESFA Summer Collection'!A:A,A120))</f>
        <v>739.77533333333326</v>
      </c>
      <c r="F120" s="44">
        <f>IF(C120=FALSE,0,SUMIFS('ESFA Autumn Collection'!N:N,'ESFA Autumn Collection'!A:A,A120))</f>
        <v>461.26666666666665</v>
      </c>
      <c r="G120" s="44">
        <f t="shared" si="1"/>
        <v>598.87</v>
      </c>
    </row>
    <row r="121" spans="1:7" x14ac:dyDescent="0.25">
      <c r="A121" s="4">
        <v>880</v>
      </c>
      <c r="B121" s="4" t="s">
        <v>123</v>
      </c>
      <c r="C121" s="42" t="b">
        <v>1</v>
      </c>
      <c r="D121" s="42">
        <f>SUMIFS('January 2021 School Census'!BH:BH,'January 2021 School Census'!A:A,A121)+SUMIFS('January 21 Early Years Census'!O:O,'January 21 Early Years Census'!A:A,A121)</f>
        <v>296.240362</v>
      </c>
      <c r="E121" s="42">
        <f>IF(C121=FALSE,0,SUMIFS('ESFA Summer Collection'!N:N,'ESFA Summer Collection'!A:A,A121))</f>
        <v>337.66666666666669</v>
      </c>
      <c r="F121" s="44">
        <f>IF(C121=FALSE,0,SUMIFS('ESFA Autumn Collection'!N:N,'ESFA Autumn Collection'!A:A,A121))</f>
        <v>166.65333333333334</v>
      </c>
      <c r="G121" s="44">
        <f t="shared" si="1"/>
        <v>270.31</v>
      </c>
    </row>
    <row r="122" spans="1:7" x14ac:dyDescent="0.25">
      <c r="A122" s="4">
        <v>881</v>
      </c>
      <c r="B122" s="4" t="s">
        <v>124</v>
      </c>
      <c r="C122" s="42" t="b">
        <v>0</v>
      </c>
      <c r="D122" s="42">
        <f>SUMIFS('January 2021 School Census'!BH:BH,'January 2021 School Census'!A:A,A122)+SUMIFS('January 21 Early Years Census'!O:O,'January 21 Early Years Census'!A:A,A122)</f>
        <v>1603.581326</v>
      </c>
      <c r="E122" s="42">
        <f>IF(C122=FALSE,0,SUMIFS('ESFA Summer Collection'!N:N,'ESFA Summer Collection'!A:A,A122))</f>
        <v>0</v>
      </c>
      <c r="F122" s="44">
        <f>IF(C122=FALSE,0,SUMIFS('ESFA Autumn Collection'!N:N,'ESFA Autumn Collection'!A:A,A122))</f>
        <v>0</v>
      </c>
      <c r="G122" s="44">
        <f t="shared" si="1"/>
        <v>1603.58</v>
      </c>
    </row>
    <row r="123" spans="1:7" x14ac:dyDescent="0.25">
      <c r="A123" s="4">
        <v>882</v>
      </c>
      <c r="B123" s="4" t="s">
        <v>125</v>
      </c>
      <c r="C123" s="42" t="b">
        <v>1</v>
      </c>
      <c r="D123" s="42">
        <f>SUMIFS('January 2021 School Census'!BH:BH,'January 2021 School Census'!A:A,A123)+SUMIFS('January 21 Early Years Census'!O:O,'January 21 Early Years Census'!A:A,A123)</f>
        <v>447.66666600000002</v>
      </c>
      <c r="E123" s="42">
        <f>IF(C123=FALSE,0,SUMIFS('ESFA Summer Collection'!N:N,'ESFA Summer Collection'!A:A,A123))</f>
        <v>646.66666666666663</v>
      </c>
      <c r="F123" s="44">
        <f>IF(C123=FALSE,0,SUMIFS('ESFA Autumn Collection'!N:N,'ESFA Autumn Collection'!A:A,A123))</f>
        <v>443.8</v>
      </c>
      <c r="G123" s="44">
        <f t="shared" si="1"/>
        <v>529.29</v>
      </c>
    </row>
    <row r="124" spans="1:7" x14ac:dyDescent="0.25">
      <c r="A124" s="4">
        <v>883</v>
      </c>
      <c r="B124" s="4" t="s">
        <v>126</v>
      </c>
      <c r="C124" s="42" t="b">
        <v>1</v>
      </c>
      <c r="D124" s="42">
        <f>SUMIFS('January 2021 School Census'!BH:BH,'January 2021 School Census'!A:A,A124)+SUMIFS('January 21 Early Years Census'!O:O,'January 21 Early Years Census'!A:A,A124)</f>
        <v>257.42821600000002</v>
      </c>
      <c r="E124" s="42">
        <f>IF(C124=FALSE,0,SUMIFS('ESFA Summer Collection'!N:N,'ESFA Summer Collection'!A:A,A124))</f>
        <v>227.46666666666667</v>
      </c>
      <c r="F124" s="44">
        <f>IF(C124=FALSE,0,SUMIFS('ESFA Autumn Collection'!N:N,'ESFA Autumn Collection'!A:A,A124))</f>
        <v>91.4</v>
      </c>
      <c r="G124" s="44">
        <f t="shared" si="1"/>
        <v>189.6</v>
      </c>
    </row>
    <row r="125" spans="1:7" x14ac:dyDescent="0.25">
      <c r="A125" s="4">
        <v>884</v>
      </c>
      <c r="B125" s="4" t="s">
        <v>127</v>
      </c>
      <c r="C125" s="42" t="b">
        <v>0</v>
      </c>
      <c r="D125" s="42">
        <f>SUMIFS('January 2021 School Census'!BH:BH,'January 2021 School Census'!A:A,A125)+SUMIFS('January 21 Early Years Census'!O:O,'January 21 Early Years Census'!A:A,A125)</f>
        <v>253.64037500000001</v>
      </c>
      <c r="E125" s="42">
        <f>IF(C125=FALSE,0,SUMIFS('ESFA Summer Collection'!N:N,'ESFA Summer Collection'!A:A,A125))</f>
        <v>0</v>
      </c>
      <c r="F125" s="44">
        <f>IF(C125=FALSE,0,SUMIFS('ESFA Autumn Collection'!N:N,'ESFA Autumn Collection'!A:A,A125))</f>
        <v>0</v>
      </c>
      <c r="G125" s="44">
        <f t="shared" si="1"/>
        <v>253.64</v>
      </c>
    </row>
    <row r="126" spans="1:7" x14ac:dyDescent="0.25">
      <c r="A126" s="4">
        <v>885</v>
      </c>
      <c r="B126" s="4" t="s">
        <v>128</v>
      </c>
      <c r="C126" s="42" t="b">
        <v>1</v>
      </c>
      <c r="D126" s="42">
        <f>SUMIFS('January 2021 School Census'!BH:BH,'January 2021 School Census'!A:A,A126)+SUMIFS('January 21 Early Years Census'!O:O,'January 21 Early Years Census'!A:A,A126)</f>
        <v>829.79865599999994</v>
      </c>
      <c r="E126" s="42">
        <f>IF(C126=FALSE,0,SUMIFS('ESFA Summer Collection'!N:N,'ESFA Summer Collection'!A:A,A126))</f>
        <v>1074.6199999999999</v>
      </c>
      <c r="F126" s="44">
        <f>IF(C126=FALSE,0,SUMIFS('ESFA Autumn Collection'!N:N,'ESFA Autumn Collection'!A:A,A126))</f>
        <v>692.80600000000004</v>
      </c>
      <c r="G126" s="44">
        <f t="shared" si="1"/>
        <v>886.14</v>
      </c>
    </row>
    <row r="127" spans="1:7" x14ac:dyDescent="0.25">
      <c r="A127" s="4">
        <v>886</v>
      </c>
      <c r="B127" s="4" t="s">
        <v>129</v>
      </c>
      <c r="C127" s="42" t="b">
        <v>1</v>
      </c>
      <c r="D127" s="42">
        <f>SUMIFS('January 2021 School Census'!BH:BH,'January 2021 School Census'!A:A,A127)+SUMIFS('January 21 Early Years Census'!O:O,'January 21 Early Years Census'!A:A,A127)</f>
        <v>2147.4211249999998</v>
      </c>
      <c r="E127" s="42">
        <f>IF(C127=FALSE,0,SUMIFS('ESFA Summer Collection'!N:N,'ESFA Summer Collection'!A:A,A127))</f>
        <v>1233.7333333333333</v>
      </c>
      <c r="F127" s="44">
        <f>IF(C127=FALSE,0,SUMIFS('ESFA Autumn Collection'!N:N,'ESFA Autumn Collection'!A:A,A127))</f>
        <v>1834.8679999999999</v>
      </c>
      <c r="G127" s="44">
        <f t="shared" si="1"/>
        <v>1662.53</v>
      </c>
    </row>
    <row r="128" spans="1:7" x14ac:dyDescent="0.25">
      <c r="A128" s="4">
        <v>887</v>
      </c>
      <c r="B128" s="4" t="s">
        <v>130</v>
      </c>
      <c r="C128" s="42" t="b">
        <v>0</v>
      </c>
      <c r="D128" s="42">
        <f>SUMIFS('January 2021 School Census'!BH:BH,'January 2021 School Census'!A:A,A128)+SUMIFS('January 21 Early Years Census'!O:O,'January 21 Early Years Census'!A:A,A128)</f>
        <v>478.24999800000001</v>
      </c>
      <c r="E128" s="42">
        <f>IF(C128=FALSE,0,SUMIFS('ESFA Summer Collection'!N:N,'ESFA Summer Collection'!A:A,A128))</f>
        <v>0</v>
      </c>
      <c r="F128" s="44">
        <f>IF(C128=FALSE,0,SUMIFS('ESFA Autumn Collection'!N:N,'ESFA Autumn Collection'!A:A,A128))</f>
        <v>0</v>
      </c>
      <c r="G128" s="44">
        <f t="shared" si="1"/>
        <v>478.25</v>
      </c>
    </row>
    <row r="129" spans="1:7" x14ac:dyDescent="0.25">
      <c r="A129" s="4">
        <v>888</v>
      </c>
      <c r="B129" s="4" t="s">
        <v>131</v>
      </c>
      <c r="C129" s="42" t="b">
        <v>1</v>
      </c>
      <c r="D129" s="42">
        <f>SUMIFS('January 2021 School Census'!BH:BH,'January 2021 School Census'!A:A,A129)+SUMIFS('January 21 Early Years Census'!O:O,'January 21 Early Years Census'!A:A,A129)</f>
        <v>2741.8853279999998</v>
      </c>
      <c r="E129" s="42">
        <f>IF(C129=FALSE,0,SUMIFS('ESFA Summer Collection'!N:N,'ESFA Summer Collection'!A:A,A129))</f>
        <v>3504.6666666666665</v>
      </c>
      <c r="F129" s="44">
        <f>IF(C129=FALSE,0,SUMIFS('ESFA Autumn Collection'!N:N,'ESFA Autumn Collection'!A:A,A129))</f>
        <v>1995.5333333333333</v>
      </c>
      <c r="G129" s="44">
        <f t="shared" si="1"/>
        <v>2810.93</v>
      </c>
    </row>
    <row r="130" spans="1:7" x14ac:dyDescent="0.25">
      <c r="A130" s="4">
        <v>889</v>
      </c>
      <c r="B130" s="4" t="s">
        <v>132</v>
      </c>
      <c r="C130" s="42" t="b">
        <v>1</v>
      </c>
      <c r="D130" s="42">
        <f>SUMIFS('January 2021 School Census'!BH:BH,'January 2021 School Census'!A:A,A130)+SUMIFS('January 21 Early Years Census'!O:O,'January 21 Early Years Census'!A:A,A130)</f>
        <v>273.133332</v>
      </c>
      <c r="E130" s="42">
        <f>IF(C130=FALSE,0,SUMIFS('ESFA Summer Collection'!N:N,'ESFA Summer Collection'!A:A,A130))</f>
        <v>391.99200000000002</v>
      </c>
      <c r="F130" s="44">
        <f>IF(C130=FALSE,0,SUMIFS('ESFA Autumn Collection'!N:N,'ESFA Autumn Collection'!A:A,A130))</f>
        <v>244</v>
      </c>
      <c r="G130" s="44">
        <f t="shared" si="1"/>
        <v>312.95</v>
      </c>
    </row>
    <row r="131" spans="1:7" x14ac:dyDescent="0.25">
      <c r="A131" s="4">
        <v>890</v>
      </c>
      <c r="B131" s="4" t="s">
        <v>133</v>
      </c>
      <c r="C131" s="42" t="b">
        <v>1</v>
      </c>
      <c r="D131" s="42">
        <f>SUMIFS('January 2021 School Census'!BH:BH,'January 2021 School Census'!A:A,A131)+SUMIFS('January 21 Early Years Census'!O:O,'January 21 Early Years Census'!A:A,A131)</f>
        <v>292.64386200000001</v>
      </c>
      <c r="E131" s="42">
        <f>IF(C131=FALSE,0,SUMIFS('ESFA Summer Collection'!N:N,'ESFA Summer Collection'!A:A,A131))</f>
        <v>367.72666666666663</v>
      </c>
      <c r="F131" s="44">
        <f>IF(C131=FALSE,0,SUMIFS('ESFA Autumn Collection'!N:N,'ESFA Autumn Collection'!A:A,A131))</f>
        <v>264.83999999999997</v>
      </c>
      <c r="G131" s="44">
        <f t="shared" si="1"/>
        <v>314.66000000000003</v>
      </c>
    </row>
    <row r="132" spans="1:7" x14ac:dyDescent="0.25">
      <c r="A132" s="4">
        <v>891</v>
      </c>
      <c r="B132" s="4" t="s">
        <v>134</v>
      </c>
      <c r="C132" s="42" t="b">
        <v>0</v>
      </c>
      <c r="D132" s="42">
        <f>SUMIFS('January 2021 School Census'!BH:BH,'January 2021 School Census'!A:A,A132)+SUMIFS('January 21 Early Years Census'!O:O,'January 21 Early Years Census'!A:A,A132)</f>
        <v>2009.2933329999998</v>
      </c>
      <c r="E132" s="42">
        <f>IF(C132=FALSE,0,SUMIFS('ESFA Summer Collection'!N:N,'ESFA Summer Collection'!A:A,A132))</f>
        <v>0</v>
      </c>
      <c r="F132" s="44">
        <f>IF(C132=FALSE,0,SUMIFS('ESFA Autumn Collection'!N:N,'ESFA Autumn Collection'!A:A,A132))</f>
        <v>0</v>
      </c>
      <c r="G132" s="44">
        <f t="shared" si="1"/>
        <v>2009.29</v>
      </c>
    </row>
    <row r="133" spans="1:7" x14ac:dyDescent="0.25">
      <c r="A133" s="4">
        <v>892</v>
      </c>
      <c r="B133" s="4" t="s">
        <v>135</v>
      </c>
      <c r="C133" s="42" t="b">
        <v>1</v>
      </c>
      <c r="D133" s="42">
        <f>SUMIFS('January 2021 School Census'!BH:BH,'January 2021 School Census'!A:A,A133)+SUMIFS('January 21 Early Years Census'!O:O,'January 21 Early Years Census'!A:A,A133)</f>
        <v>1039.1853329999999</v>
      </c>
      <c r="E133" s="42">
        <f>IF(C133=FALSE,0,SUMIFS('ESFA Summer Collection'!N:N,'ESFA Summer Collection'!A:A,A133))</f>
        <v>1306.2066666666665</v>
      </c>
      <c r="F133" s="44">
        <f>IF(C133=FALSE,0,SUMIFS('ESFA Autumn Collection'!N:N,'ESFA Autumn Collection'!A:A,A133))</f>
        <v>867.4666666666667</v>
      </c>
      <c r="G133" s="44">
        <f t="shared" ref="G133:G153" si="2">ROUND(IF(C133,E133*5/12+F133*4/12+D133*3/12,D133),2)</f>
        <v>1093.2</v>
      </c>
    </row>
    <row r="134" spans="1:7" x14ac:dyDescent="0.25">
      <c r="A134" s="4">
        <v>893</v>
      </c>
      <c r="B134" s="4" t="s">
        <v>136</v>
      </c>
      <c r="C134" s="42" t="b">
        <v>1</v>
      </c>
      <c r="D134" s="42">
        <f>SUMIFS('January 2021 School Census'!BH:BH,'January 2021 School Census'!A:A,A134)+SUMIFS('January 21 Early Years Census'!O:O,'January 21 Early Years Census'!A:A,A134)</f>
        <v>411.44400199999995</v>
      </c>
      <c r="E134" s="42">
        <f>IF(C134=FALSE,0,SUMIFS('ESFA Summer Collection'!N:N,'ESFA Summer Collection'!A:A,A134))</f>
        <v>562.4</v>
      </c>
      <c r="F134" s="44">
        <f>IF(C134=FALSE,0,SUMIFS('ESFA Autumn Collection'!N:N,'ESFA Autumn Collection'!A:A,A134))</f>
        <v>305.06666666666666</v>
      </c>
      <c r="G134" s="44">
        <f t="shared" si="2"/>
        <v>438.88</v>
      </c>
    </row>
    <row r="135" spans="1:7" x14ac:dyDescent="0.25">
      <c r="A135" s="4">
        <v>894</v>
      </c>
      <c r="B135" s="4" t="s">
        <v>137</v>
      </c>
      <c r="C135" s="42" t="b">
        <v>1</v>
      </c>
      <c r="D135" s="42">
        <f>SUMIFS('January 2021 School Census'!BH:BH,'January 2021 School Census'!A:A,A135)+SUMIFS('January 21 Early Years Census'!O:O,'January 21 Early Years Census'!A:A,A135)</f>
        <v>457.79999999999995</v>
      </c>
      <c r="E135" s="42">
        <f>IF(C135=FALSE,0,SUMIFS('ESFA Summer Collection'!N:N,'ESFA Summer Collection'!A:A,A135))</f>
        <v>665.33333333333337</v>
      </c>
      <c r="F135" s="44">
        <f>IF(C135=FALSE,0,SUMIFS('ESFA Autumn Collection'!N:N,'ESFA Autumn Collection'!A:A,A135))</f>
        <v>363.20666666666671</v>
      </c>
      <c r="G135" s="44">
        <f t="shared" si="2"/>
        <v>512.74</v>
      </c>
    </row>
    <row r="136" spans="1:7" x14ac:dyDescent="0.25">
      <c r="A136" s="4">
        <v>895</v>
      </c>
      <c r="B136" s="4" t="s">
        <v>138</v>
      </c>
      <c r="C136" s="42" t="b">
        <v>1</v>
      </c>
      <c r="D136" s="42">
        <f>SUMIFS('January 2021 School Census'!BH:BH,'January 2021 School Census'!A:A,A136)+SUMIFS('January 21 Early Years Census'!O:O,'January 21 Early Years Census'!A:A,A136)</f>
        <v>384.05377299999998</v>
      </c>
      <c r="E136" s="42">
        <f>IF(C136=FALSE,0,SUMIFS('ESFA Summer Collection'!N:N,'ESFA Summer Collection'!A:A,A136))</f>
        <v>450.88333333333333</v>
      </c>
      <c r="F136" s="44">
        <f>IF(C136=FALSE,0,SUMIFS('ESFA Autumn Collection'!N:N,'ESFA Autumn Collection'!A:A,A136))</f>
        <v>231.45</v>
      </c>
      <c r="G136" s="44">
        <f t="shared" si="2"/>
        <v>361.03</v>
      </c>
    </row>
    <row r="137" spans="1:7" x14ac:dyDescent="0.25">
      <c r="A137" s="4">
        <v>896</v>
      </c>
      <c r="B137" s="4" t="s">
        <v>139</v>
      </c>
      <c r="C137" s="42" t="b">
        <v>1</v>
      </c>
      <c r="D137" s="42">
        <f>SUMIFS('January 2021 School Census'!BH:BH,'January 2021 School Census'!A:A,A137)+SUMIFS('January 21 Early Years Census'!O:O,'January 21 Early Years Census'!A:A,A137)</f>
        <v>481.51342099999999</v>
      </c>
      <c r="E137" s="42">
        <f>IF(C137=FALSE,0,SUMIFS('ESFA Summer Collection'!N:N,'ESFA Summer Collection'!A:A,A137))</f>
        <v>628.66666666666663</v>
      </c>
      <c r="F137" s="44">
        <f>IF(C137=FALSE,0,SUMIFS('ESFA Autumn Collection'!N:N,'ESFA Autumn Collection'!A:A,A137))</f>
        <v>334.6</v>
      </c>
      <c r="G137" s="44">
        <f t="shared" si="2"/>
        <v>493.86</v>
      </c>
    </row>
    <row r="138" spans="1:7" x14ac:dyDescent="0.25">
      <c r="A138" s="4">
        <v>908</v>
      </c>
      <c r="B138" s="4" t="s">
        <v>140</v>
      </c>
      <c r="C138" s="42" t="b">
        <v>1</v>
      </c>
      <c r="D138" s="42">
        <f>SUMIFS('January 2021 School Census'!BH:BH,'January 2021 School Census'!A:A,A138)+SUMIFS('January 21 Early Years Census'!O:O,'January 21 Early Years Census'!A:A,A138)</f>
        <v>896.4660100000001</v>
      </c>
      <c r="E138" s="42">
        <f>IF(C138=FALSE,0,SUMIFS('ESFA Summer Collection'!N:N,'ESFA Summer Collection'!A:A,A138))</f>
        <v>1185.2786666666666</v>
      </c>
      <c r="F138" s="44">
        <f>IF(C138=FALSE,0,SUMIFS('ESFA Autumn Collection'!N:N,'ESFA Autumn Collection'!A:A,A138))</f>
        <v>579.26666666666665</v>
      </c>
      <c r="G138" s="44">
        <f t="shared" si="2"/>
        <v>911.07</v>
      </c>
    </row>
    <row r="139" spans="1:7" x14ac:dyDescent="0.25">
      <c r="A139" s="4">
        <v>909</v>
      </c>
      <c r="B139" s="4" t="s">
        <v>141</v>
      </c>
      <c r="C139" s="42" t="b">
        <v>1</v>
      </c>
      <c r="D139" s="42">
        <f>SUMIFS('January 2021 School Census'!BH:BH,'January 2021 School Census'!A:A,A139)+SUMIFS('January 21 Early Years Census'!O:O,'January 21 Early Years Census'!A:A,A139)</f>
        <v>615.81894599999998</v>
      </c>
      <c r="E139" s="42">
        <f>IF(C139=FALSE,0,SUMIFS('ESFA Summer Collection'!N:N,'ESFA Summer Collection'!A:A,A139))</f>
        <v>949.2</v>
      </c>
      <c r="F139" s="44">
        <f>IF(C139=FALSE,0,SUMIFS('ESFA Autumn Collection'!N:N,'ESFA Autumn Collection'!A:A,A139))</f>
        <v>558.33000000000004</v>
      </c>
      <c r="G139" s="44">
        <f t="shared" si="2"/>
        <v>735.56</v>
      </c>
    </row>
    <row r="140" spans="1:7" x14ac:dyDescent="0.25">
      <c r="A140" s="4">
        <v>916</v>
      </c>
      <c r="B140" s="4" t="s">
        <v>142</v>
      </c>
      <c r="C140" s="42" t="b">
        <v>1</v>
      </c>
      <c r="D140" s="42">
        <f>SUMIFS('January 2021 School Census'!BH:BH,'January 2021 School Census'!A:A,A140)+SUMIFS('January 21 Early Years Census'!O:O,'January 21 Early Years Census'!A:A,A140)</f>
        <v>810.37266199999999</v>
      </c>
      <c r="E140" s="42">
        <f>IF(C140=FALSE,0,SUMIFS('ESFA Summer Collection'!N:N,'ESFA Summer Collection'!A:A,A140))</f>
        <v>1490.6313333333335</v>
      </c>
      <c r="F140" s="44">
        <f>IF(C140=FALSE,0,SUMIFS('ESFA Autumn Collection'!N:N,'ESFA Autumn Collection'!A:A,A140))</f>
        <v>821.27466666666669</v>
      </c>
      <c r="G140" s="44">
        <f t="shared" si="2"/>
        <v>1097.45</v>
      </c>
    </row>
    <row r="141" spans="1:7" x14ac:dyDescent="0.25">
      <c r="A141" s="4">
        <v>919</v>
      </c>
      <c r="B141" s="4" t="s">
        <v>143</v>
      </c>
      <c r="C141" s="42" t="b">
        <v>1</v>
      </c>
      <c r="D141" s="42">
        <f>SUMIFS('January 2021 School Census'!BH:BH,'January 2021 School Census'!A:A,A141)+SUMIFS('January 21 Early Years Census'!O:O,'January 21 Early Years Census'!A:A,A141)</f>
        <v>2942.6378640000003</v>
      </c>
      <c r="E141" s="42">
        <f>IF(C141=FALSE,0,SUMIFS('ESFA Summer Collection'!N:N,'ESFA Summer Collection'!A:A,A141))</f>
        <v>3648.7847017543827</v>
      </c>
      <c r="F141" s="44">
        <f>IF(C141=FALSE,0,SUMIFS('ESFA Autumn Collection'!N:N,'ESFA Autumn Collection'!A:A,A141))</f>
        <v>2322.9866666666667</v>
      </c>
      <c r="G141" s="44">
        <f t="shared" si="2"/>
        <v>3030.32</v>
      </c>
    </row>
    <row r="142" spans="1:7" x14ac:dyDescent="0.25">
      <c r="A142" s="4">
        <v>921</v>
      </c>
      <c r="B142" s="4" t="s">
        <v>144</v>
      </c>
      <c r="C142" s="42" t="b">
        <v>1</v>
      </c>
      <c r="D142" s="42">
        <f>SUMIFS('January 2021 School Census'!BH:BH,'January 2021 School Census'!A:A,A142)+SUMIFS('January 21 Early Years Census'!O:O,'January 21 Early Years Census'!A:A,A142)</f>
        <v>214.86667100000003</v>
      </c>
      <c r="E142" s="42">
        <f>IF(C142=FALSE,0,SUMIFS('ESFA Summer Collection'!N:N,'ESFA Summer Collection'!A:A,A142))</f>
        <v>314.17199999999997</v>
      </c>
      <c r="F142" s="44">
        <f>IF(C142=FALSE,0,SUMIFS('ESFA Autumn Collection'!N:N,'ESFA Autumn Collection'!A:A,A142))</f>
        <v>187.2</v>
      </c>
      <c r="G142" s="44">
        <f t="shared" si="2"/>
        <v>247.02</v>
      </c>
    </row>
    <row r="143" spans="1:7" x14ac:dyDescent="0.25">
      <c r="A143" s="4">
        <v>925</v>
      </c>
      <c r="B143" s="4" t="s">
        <v>145</v>
      </c>
      <c r="C143" s="42" t="b">
        <v>1</v>
      </c>
      <c r="D143" s="42">
        <f>SUMIFS('January 2021 School Census'!BH:BH,'January 2021 School Census'!A:A,A143)+SUMIFS('January 21 Early Years Census'!O:O,'January 21 Early Years Census'!A:A,A143)</f>
        <v>1569.6332480000001</v>
      </c>
      <c r="E143" s="42">
        <f>IF(C143=FALSE,0,SUMIFS('ESFA Summer Collection'!N:N,'ESFA Summer Collection'!A:A,A143))</f>
        <v>2232.2666666666669</v>
      </c>
      <c r="F143" s="44">
        <f>IF(C143=FALSE,0,SUMIFS('ESFA Autumn Collection'!N:N,'ESFA Autumn Collection'!A:A,A143))</f>
        <v>1432.5333333333333</v>
      </c>
      <c r="G143" s="44">
        <f t="shared" si="2"/>
        <v>1800.03</v>
      </c>
    </row>
    <row r="144" spans="1:7" x14ac:dyDescent="0.25">
      <c r="A144" s="4">
        <v>926</v>
      </c>
      <c r="B144" s="4" t="s">
        <v>146</v>
      </c>
      <c r="C144" s="42" t="b">
        <v>1</v>
      </c>
      <c r="D144" s="42">
        <f>SUMIFS('January 2021 School Census'!BH:BH,'January 2021 School Census'!A:A,A144)+SUMIFS('January 21 Early Years Census'!O:O,'January 21 Early Years Census'!A:A,A144)</f>
        <v>1700.9220320000002</v>
      </c>
      <c r="E144" s="42">
        <f>IF(C144=FALSE,0,SUMIFS('ESFA Summer Collection'!N:N,'ESFA Summer Collection'!A:A,A144))</f>
        <v>2289.1333333333332</v>
      </c>
      <c r="F144" s="44">
        <f>IF(C144=FALSE,0,SUMIFS('ESFA Autumn Collection'!N:N,'ESFA Autumn Collection'!A:A,A144))</f>
        <v>1453.8666666666666</v>
      </c>
      <c r="G144" s="44">
        <f t="shared" si="2"/>
        <v>1863.66</v>
      </c>
    </row>
    <row r="145" spans="1:7" x14ac:dyDescent="0.25">
      <c r="A145" s="4">
        <v>929</v>
      </c>
      <c r="B145" s="4" t="s">
        <v>148</v>
      </c>
      <c r="C145" s="42" t="b">
        <v>1</v>
      </c>
      <c r="D145" s="42">
        <f>SUMIFS('January 2021 School Census'!BH:BH,'January 2021 School Census'!A:A,A145)+SUMIFS('January 21 Early Years Census'!O:O,'January 21 Early Years Census'!A:A,A145)</f>
        <v>522.14999899999998</v>
      </c>
      <c r="E145" s="42">
        <f>IF(C145=FALSE,0,SUMIFS('ESFA Summer Collection'!N:N,'ESFA Summer Collection'!A:A,A145))</f>
        <v>729.50133333333338</v>
      </c>
      <c r="F145" s="44">
        <f>IF(C145=FALSE,0,SUMIFS('ESFA Autumn Collection'!N:N,'ESFA Autumn Collection'!A:A,A145))</f>
        <v>428.12799999999999</v>
      </c>
      <c r="G145" s="44">
        <f t="shared" si="2"/>
        <v>577.21</v>
      </c>
    </row>
    <row r="146" spans="1:7" x14ac:dyDescent="0.25">
      <c r="A146" s="4">
        <v>931</v>
      </c>
      <c r="B146" s="4" t="s">
        <v>149</v>
      </c>
      <c r="C146" s="42" t="b">
        <v>1</v>
      </c>
      <c r="D146" s="42">
        <f>SUMIFS('January 2021 School Census'!BH:BH,'January 2021 School Census'!A:A,A146)+SUMIFS('January 21 Early Years Census'!O:O,'January 21 Early Years Census'!A:A,A146)</f>
        <v>828.68333200000006</v>
      </c>
      <c r="E146" s="42">
        <f>IF(C146=FALSE,0,SUMIFS('ESFA Summer Collection'!N:N,'ESFA Summer Collection'!A:A,A146))</f>
        <v>1256.4666666666667</v>
      </c>
      <c r="F146" s="44">
        <f>IF(C146=FALSE,0,SUMIFS('ESFA Autumn Collection'!N:N,'ESFA Autumn Collection'!A:A,A146))</f>
        <v>803.06666666666672</v>
      </c>
      <c r="G146" s="44">
        <f t="shared" si="2"/>
        <v>998.39</v>
      </c>
    </row>
    <row r="147" spans="1:7" x14ac:dyDescent="0.25">
      <c r="A147" s="4">
        <v>933</v>
      </c>
      <c r="B147" s="4" t="s">
        <v>150</v>
      </c>
      <c r="C147" s="42" t="b">
        <v>1</v>
      </c>
      <c r="D147" s="42">
        <f>SUMIFS('January 2021 School Census'!BH:BH,'January 2021 School Census'!A:A,A147)+SUMIFS('January 21 Early Years Census'!O:O,'January 21 Early Years Census'!A:A,A147)</f>
        <v>378.47939600000001</v>
      </c>
      <c r="E147" s="42">
        <f>IF(C147=FALSE,0,SUMIFS('ESFA Summer Collection'!N:N,'ESFA Summer Collection'!A:A,A147))</f>
        <v>686.53733333333332</v>
      </c>
      <c r="F147" s="44">
        <f>IF(C147=FALSE,0,SUMIFS('ESFA Autumn Collection'!N:N,'ESFA Autumn Collection'!A:A,A147))</f>
        <v>341.93333333333334</v>
      </c>
      <c r="G147" s="44">
        <f t="shared" si="2"/>
        <v>494.65</v>
      </c>
    </row>
    <row r="148" spans="1:7" x14ac:dyDescent="0.25">
      <c r="A148" s="4">
        <v>935</v>
      </c>
      <c r="B148" s="4" t="s">
        <v>151</v>
      </c>
      <c r="C148" s="42" t="b">
        <v>1</v>
      </c>
      <c r="D148" s="42">
        <f>SUMIFS('January 2021 School Census'!BH:BH,'January 2021 School Census'!A:A,A148)+SUMIFS('January 21 Early Years Census'!O:O,'January 21 Early Years Census'!A:A,A148)</f>
        <v>1093.924657</v>
      </c>
      <c r="E148" s="42">
        <f>IF(C148=FALSE,0,SUMIFS('ESFA Summer Collection'!N:N,'ESFA Summer Collection'!A:A,A148))</f>
        <v>2196.4626666666668</v>
      </c>
      <c r="F148" s="44">
        <f>IF(C148=FALSE,0,SUMIFS('ESFA Autumn Collection'!N:N,'ESFA Autumn Collection'!A:A,A148))</f>
        <v>1239.6793333333333</v>
      </c>
      <c r="G148" s="44">
        <f t="shared" si="2"/>
        <v>1601.9</v>
      </c>
    </row>
    <row r="149" spans="1:7" x14ac:dyDescent="0.25">
      <c r="A149" s="4">
        <v>936</v>
      </c>
      <c r="B149" s="4" t="s">
        <v>152</v>
      </c>
      <c r="C149" s="42" t="b">
        <v>1</v>
      </c>
      <c r="D149" s="42">
        <f>SUMIFS('January 2021 School Census'!BH:BH,'January 2021 School Census'!A:A,A149)+SUMIFS('January 21 Early Years Census'!O:O,'January 21 Early Years Census'!A:A,A149)</f>
        <v>1057.5747919999999</v>
      </c>
      <c r="E149" s="42">
        <f>IF(C149=FALSE,0,SUMIFS('ESFA Summer Collection'!N:N,'ESFA Summer Collection'!A:A,A149))</f>
        <v>1297.5999999999999</v>
      </c>
      <c r="F149" s="44">
        <f>IF(C149=FALSE,0,SUMIFS('ESFA Autumn Collection'!N:N,'ESFA Autumn Collection'!A:A,A149))</f>
        <v>803.4</v>
      </c>
      <c r="G149" s="44">
        <f t="shared" si="2"/>
        <v>1072.8599999999999</v>
      </c>
    </row>
    <row r="150" spans="1:7" x14ac:dyDescent="0.25">
      <c r="A150" s="4">
        <v>937</v>
      </c>
      <c r="B150" s="4" t="s">
        <v>153</v>
      </c>
      <c r="C150" s="42" t="b">
        <v>1</v>
      </c>
      <c r="D150" s="42">
        <f>SUMIFS('January 2021 School Census'!BH:BH,'January 2021 School Census'!A:A,A150)+SUMIFS('January 21 Early Years Census'!O:O,'January 21 Early Years Census'!A:A,A150)</f>
        <v>615.00466800000004</v>
      </c>
      <c r="E150" s="42">
        <f>IF(C150=FALSE,0,SUMIFS('ESFA Summer Collection'!N:N,'ESFA Summer Collection'!A:A,A150))</f>
        <v>801.2</v>
      </c>
      <c r="F150" s="44">
        <f>IF(C150=FALSE,0,SUMIFS('ESFA Autumn Collection'!N:N,'ESFA Autumn Collection'!A:A,A150))</f>
        <v>572.05999999999995</v>
      </c>
      <c r="G150" s="44">
        <f t="shared" si="2"/>
        <v>678.27</v>
      </c>
    </row>
    <row r="151" spans="1:7" x14ac:dyDescent="0.25">
      <c r="A151" s="4">
        <v>938</v>
      </c>
      <c r="B151" s="4" t="s">
        <v>154</v>
      </c>
      <c r="C151" s="42" t="b">
        <v>1</v>
      </c>
      <c r="D151" s="42">
        <f>SUMIFS('January 2021 School Census'!BH:BH,'January 2021 School Census'!A:A,A151)+SUMIFS('January 21 Early Years Census'!O:O,'January 21 Early Years Census'!A:A,A151)</f>
        <v>1369.542148</v>
      </c>
      <c r="E151" s="42">
        <f>IF(C151=FALSE,0,SUMIFS('ESFA Summer Collection'!N:N,'ESFA Summer Collection'!A:A,A151))</f>
        <v>1748.5333333333333</v>
      </c>
      <c r="F151" s="44">
        <f>IF(C151=FALSE,0,SUMIFS('ESFA Autumn Collection'!N:N,'ESFA Autumn Collection'!A:A,A151))</f>
        <v>1019.8666666666667</v>
      </c>
      <c r="G151" s="44">
        <f t="shared" si="2"/>
        <v>1410.9</v>
      </c>
    </row>
    <row r="152" spans="1:7" x14ac:dyDescent="0.25">
      <c r="A152" s="4">
        <v>940</v>
      </c>
      <c r="B152" s="4" t="s">
        <v>185</v>
      </c>
      <c r="C152" s="42" t="b">
        <v>1</v>
      </c>
      <c r="D152" s="42">
        <f>SUMIFS('January 2021 School Census'!BH:BH,'January 2021 School Census'!A:A,A152)+SUMIFS('January 21 Early Years Census'!O:O,'January 21 Early Years Census'!A:A,A152)</f>
        <v>748.09486500000003</v>
      </c>
      <c r="E152" s="42">
        <f>IF(C152=FALSE,0,SUMIFS('ESFA Summer Collection'!N:N,'ESFA Summer Collection'!A:A,A152))</f>
        <v>709.13528205128159</v>
      </c>
      <c r="F152" s="44">
        <f>IF(C152=FALSE,0,SUMIFS('ESFA Autumn Collection'!N:N,'ESFA Autumn Collection'!A:A,A152))</f>
        <v>518.33333333333337</v>
      </c>
      <c r="G152" s="44">
        <f t="shared" si="2"/>
        <v>655.27</v>
      </c>
    </row>
    <row r="153" spans="1:7" x14ac:dyDescent="0.25">
      <c r="A153" s="4">
        <v>941</v>
      </c>
      <c r="B153" s="4" t="s">
        <v>186</v>
      </c>
      <c r="C153" s="42" t="b">
        <v>1</v>
      </c>
      <c r="D153" s="42">
        <f>SUMIFS('January 2021 School Census'!BH:BH,'January 2021 School Census'!A:A,A153)+SUMIFS('January 21 Early Years Census'!O:O,'January 21 Early Years Census'!A:A,A153)</f>
        <v>630.58686699999998</v>
      </c>
      <c r="E153" s="42">
        <f>IF(C153=FALSE,0,SUMIFS('ESFA Summer Collection'!N:N,'ESFA Summer Collection'!A:A,A153))</f>
        <v>672.9243589743586</v>
      </c>
      <c r="F153" s="44">
        <f>IF(C153=FALSE,0,SUMIFS('ESFA Autumn Collection'!N:N,'ESFA Autumn Collection'!A:A,A153))</f>
        <v>584.84333333333336</v>
      </c>
      <c r="G153" s="44">
        <f t="shared" si="2"/>
        <v>632.98</v>
      </c>
    </row>
  </sheetData>
  <autoFilter ref="A3:G153" xr:uid="{A0239A27-B254-4464-B093-7493DA0A231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0DA49-1B9C-42FF-8B69-24EAAFFFE7CA}">
  <sheetPr codeName="Sheet6">
    <tabColor theme="7" tint="0.39997558519241921"/>
  </sheetPr>
  <dimension ref="A1:G153"/>
  <sheetViews>
    <sheetView workbookViewId="0">
      <pane xSplit="2" ySplit="3" topLeftCell="C4" activePane="bottomRight" state="frozen"/>
      <selection activeCell="E14" sqref="E14"/>
      <selection pane="topRight" activeCell="E14" sqref="E14"/>
      <selection pane="bottomLeft" activeCell="E14" sqref="E14"/>
      <selection pane="bottomRight"/>
    </sheetView>
  </sheetViews>
  <sheetFormatPr defaultColWidth="9" defaultRowHeight="15" x14ac:dyDescent="0.25"/>
  <cols>
    <col min="1" max="1" width="9" style="1"/>
    <col min="2" max="2" width="21.5703125" style="1" customWidth="1"/>
    <col min="3" max="3" width="21.28515625" style="1" bestFit="1" customWidth="1"/>
    <col min="4" max="4" width="10.28515625" style="1" customWidth="1"/>
    <col min="5" max="5" width="10.7109375" style="1" customWidth="1"/>
    <col min="6" max="6" width="9.42578125" style="1" customWidth="1"/>
    <col min="7" max="7" width="23.28515625" style="1" customWidth="1"/>
    <col min="8" max="16384" width="9" style="1"/>
  </cols>
  <sheetData>
    <row r="1" spans="1:7" x14ac:dyDescent="0.25">
      <c r="A1" s="60" t="s">
        <v>238</v>
      </c>
    </row>
    <row r="2" spans="1:7" ht="45" x14ac:dyDescent="0.25">
      <c r="A2" s="3" t="s">
        <v>0</v>
      </c>
      <c r="B2" s="3" t="s">
        <v>1</v>
      </c>
      <c r="C2" s="7" t="s">
        <v>242</v>
      </c>
      <c r="D2" s="7" t="s">
        <v>3</v>
      </c>
      <c r="E2" s="7" t="s">
        <v>5</v>
      </c>
      <c r="F2" s="7" t="s">
        <v>230</v>
      </c>
      <c r="G2" s="7" t="s">
        <v>239</v>
      </c>
    </row>
    <row r="3" spans="1:7" ht="45" x14ac:dyDescent="0.25">
      <c r="A3" s="4"/>
      <c r="B3" s="4"/>
      <c r="C3" s="6" t="s">
        <v>2</v>
      </c>
      <c r="D3" s="6" t="s">
        <v>231</v>
      </c>
      <c r="E3" s="6" t="s">
        <v>4</v>
      </c>
      <c r="F3" s="6" t="s">
        <v>240</v>
      </c>
      <c r="G3" s="7" t="s">
        <v>241</v>
      </c>
    </row>
    <row r="4" spans="1:7" x14ac:dyDescent="0.25">
      <c r="A4" s="4">
        <v>202</v>
      </c>
      <c r="B4" s="4" t="s">
        <v>6</v>
      </c>
      <c r="C4" s="42" t="b">
        <v>1</v>
      </c>
      <c r="D4" s="42">
        <f>SUMIFS('January 2021 School Census'!Y:Y,'January 2021 School Census'!A:A,A4)</f>
        <v>74</v>
      </c>
      <c r="E4" s="42">
        <f>IF(C4=FALSE,0,SUMIFS('May 2021 School Census'!N:N,'May 2021 School Census'!A:A,A4))</f>
        <v>83</v>
      </c>
      <c r="F4" s="44">
        <f>IF(C4=FALSE,0,SUMIFS('October 2021 School Census'!N:N,'October 2021 School Census'!A:A,A4))</f>
        <v>53</v>
      </c>
      <c r="G4" s="44">
        <f>ROUND(IF(C4,E4*5/12+F4*4/12+D4*3/12,D4),2)</f>
        <v>70.75</v>
      </c>
    </row>
    <row r="5" spans="1:7" x14ac:dyDescent="0.25">
      <c r="A5" s="4">
        <v>203</v>
      </c>
      <c r="B5" s="4" t="s">
        <v>7</v>
      </c>
      <c r="C5" s="42" t="b">
        <v>1</v>
      </c>
      <c r="D5" s="42">
        <f>SUMIFS('January 2021 School Census'!Y:Y,'January 2021 School Census'!A:A,A5)</f>
        <v>485</v>
      </c>
      <c r="E5" s="42">
        <f>IF(C5=FALSE,0,SUMIFS('May 2021 School Census'!N:N,'May 2021 School Census'!A:A,A5))</f>
        <v>556</v>
      </c>
      <c r="F5" s="44">
        <f>IF(C5=FALSE,0,SUMIFS('October 2021 School Census'!N:N,'October 2021 School Census'!A:A,A5))</f>
        <v>355</v>
      </c>
      <c r="G5" s="44">
        <f t="shared" ref="G5:G68" si="0">ROUND(IF(C5,E5*5/12+F5*4/12+D5*3/12,D5),2)</f>
        <v>471.25</v>
      </c>
    </row>
    <row r="6" spans="1:7" x14ac:dyDescent="0.25">
      <c r="A6" s="4">
        <v>204</v>
      </c>
      <c r="B6" s="4" t="s">
        <v>8</v>
      </c>
      <c r="C6" s="42" t="b">
        <v>1</v>
      </c>
      <c r="D6" s="42">
        <f>SUMIFS('January 2021 School Census'!Y:Y,'January 2021 School Census'!A:A,A6)</f>
        <v>170</v>
      </c>
      <c r="E6" s="42">
        <f>IF(C6=FALSE,0,SUMIFS('May 2021 School Census'!N:N,'May 2021 School Census'!A:A,A6))</f>
        <v>172</v>
      </c>
      <c r="F6" s="44">
        <f>IF(C6=FALSE,0,SUMIFS('October 2021 School Census'!N:N,'October 2021 School Census'!A:A,A6))</f>
        <v>109</v>
      </c>
      <c r="G6" s="44">
        <f t="shared" si="0"/>
        <v>150.5</v>
      </c>
    </row>
    <row r="7" spans="1:7" x14ac:dyDescent="0.25">
      <c r="A7" s="4">
        <v>205</v>
      </c>
      <c r="B7" s="4" t="s">
        <v>9</v>
      </c>
      <c r="C7" s="42" t="b">
        <v>1</v>
      </c>
      <c r="D7" s="42">
        <f>SUMIFS('January 2021 School Census'!Y:Y,'January 2021 School Census'!A:A,A7)</f>
        <v>236</v>
      </c>
      <c r="E7" s="42">
        <f>IF(C7=FALSE,0,SUMIFS('May 2021 School Census'!N:N,'May 2021 School Census'!A:A,A7))</f>
        <v>270</v>
      </c>
      <c r="F7" s="44">
        <f>IF(C7=FALSE,0,SUMIFS('October 2021 School Census'!N:N,'October 2021 School Census'!A:A,A7))</f>
        <v>175</v>
      </c>
      <c r="G7" s="44">
        <f t="shared" si="0"/>
        <v>229.83</v>
      </c>
    </row>
    <row r="8" spans="1:7" x14ac:dyDescent="0.25">
      <c r="A8" s="4">
        <v>206</v>
      </c>
      <c r="B8" s="4" t="s">
        <v>10</v>
      </c>
      <c r="C8" s="42" t="b">
        <v>1</v>
      </c>
      <c r="D8" s="42">
        <f>SUMIFS('January 2021 School Census'!Y:Y,'January 2021 School Census'!A:A,A8)</f>
        <v>164</v>
      </c>
      <c r="E8" s="42">
        <f>IF(C8=FALSE,0,SUMIFS('May 2021 School Census'!N:N,'May 2021 School Census'!A:A,A8))</f>
        <v>191</v>
      </c>
      <c r="F8" s="44">
        <f>IF(C8=FALSE,0,SUMIFS('October 2021 School Census'!N:N,'October 2021 School Census'!A:A,A8))</f>
        <v>111</v>
      </c>
      <c r="G8" s="44">
        <f t="shared" si="0"/>
        <v>157.58000000000001</v>
      </c>
    </row>
    <row r="9" spans="1:7" x14ac:dyDescent="0.25">
      <c r="A9" s="4">
        <v>207</v>
      </c>
      <c r="B9" s="4" t="s">
        <v>11</v>
      </c>
      <c r="C9" s="42" t="b">
        <v>1</v>
      </c>
      <c r="D9" s="42">
        <f>SUMIFS('January 2021 School Census'!Y:Y,'January 2021 School Census'!A:A,A9)</f>
        <v>194.6</v>
      </c>
      <c r="E9" s="42">
        <f>IF(C9=FALSE,0,SUMIFS('May 2021 School Census'!N:N,'May 2021 School Census'!A:A,A9))</f>
        <v>211.8</v>
      </c>
      <c r="F9" s="44">
        <f>IF(C9=FALSE,0,SUMIFS('October 2021 School Census'!N:N,'October 2021 School Census'!A:A,A9))</f>
        <v>157</v>
      </c>
      <c r="G9" s="44">
        <f t="shared" si="0"/>
        <v>189.23</v>
      </c>
    </row>
    <row r="10" spans="1:7" x14ac:dyDescent="0.25">
      <c r="A10" s="4">
        <v>208</v>
      </c>
      <c r="B10" s="4" t="s">
        <v>12</v>
      </c>
      <c r="C10" s="42" t="b">
        <v>1</v>
      </c>
      <c r="D10" s="42">
        <f>SUMIFS('January 2021 School Census'!Y:Y,'January 2021 School Census'!A:A,A10)</f>
        <v>384.5</v>
      </c>
      <c r="E10" s="42">
        <f>IF(C10=FALSE,0,SUMIFS('May 2021 School Census'!N:N,'May 2021 School Census'!A:A,A10))</f>
        <v>446</v>
      </c>
      <c r="F10" s="44">
        <f>IF(C10=FALSE,0,SUMIFS('October 2021 School Census'!N:N,'October 2021 School Census'!A:A,A10))</f>
        <v>233</v>
      </c>
      <c r="G10" s="44">
        <f t="shared" si="0"/>
        <v>359.63</v>
      </c>
    </row>
    <row r="11" spans="1:7" x14ac:dyDescent="0.25">
      <c r="A11" s="4">
        <v>209</v>
      </c>
      <c r="B11" s="4" t="s">
        <v>13</v>
      </c>
      <c r="C11" s="42" t="b">
        <v>0</v>
      </c>
      <c r="D11" s="42">
        <f>SUMIFS('January 2021 School Census'!Y:Y,'January 2021 School Census'!A:A,A11)</f>
        <v>184</v>
      </c>
      <c r="E11" s="42">
        <f>IF(C11=FALSE,0,SUMIFS('May 2021 School Census'!N:N,'May 2021 School Census'!A:A,A11))</f>
        <v>0</v>
      </c>
      <c r="F11" s="44">
        <f>IF(C11=FALSE,0,SUMIFS('October 2021 School Census'!N:N,'October 2021 School Census'!A:A,A11))</f>
        <v>0</v>
      </c>
      <c r="G11" s="44">
        <f t="shared" si="0"/>
        <v>184</v>
      </c>
    </row>
    <row r="12" spans="1:7" x14ac:dyDescent="0.25">
      <c r="A12" s="4">
        <v>210</v>
      </c>
      <c r="B12" s="4" t="s">
        <v>14</v>
      </c>
      <c r="C12" s="42" t="b">
        <v>0</v>
      </c>
      <c r="D12" s="42">
        <f>SUMIFS('January 2021 School Census'!Y:Y,'January 2021 School Census'!A:A,A12)</f>
        <v>433</v>
      </c>
      <c r="E12" s="42">
        <f>IF(C12=FALSE,0,SUMIFS('May 2021 School Census'!N:N,'May 2021 School Census'!A:A,A12))</f>
        <v>0</v>
      </c>
      <c r="F12" s="44">
        <f>IF(C12=FALSE,0,SUMIFS('October 2021 School Census'!N:N,'October 2021 School Census'!A:A,A12))</f>
        <v>0</v>
      </c>
      <c r="G12" s="44">
        <f t="shared" si="0"/>
        <v>433</v>
      </c>
    </row>
    <row r="13" spans="1:7" x14ac:dyDescent="0.25">
      <c r="A13" s="4">
        <v>211</v>
      </c>
      <c r="B13" s="4" t="s">
        <v>15</v>
      </c>
      <c r="C13" s="42" t="b">
        <v>1</v>
      </c>
      <c r="D13" s="42">
        <f>SUMIFS('January 2021 School Census'!Y:Y,'January 2021 School Census'!A:A,A13)</f>
        <v>501</v>
      </c>
      <c r="E13" s="42">
        <f>IF(C13=FALSE,0,SUMIFS('May 2021 School Census'!N:N,'May 2021 School Census'!A:A,A13))</f>
        <v>562</v>
      </c>
      <c r="F13" s="44">
        <f>IF(C13=FALSE,0,SUMIFS('October 2021 School Census'!N:N,'October 2021 School Census'!A:A,A13))</f>
        <v>354</v>
      </c>
      <c r="G13" s="44">
        <f t="shared" si="0"/>
        <v>477.42</v>
      </c>
    </row>
    <row r="14" spans="1:7" x14ac:dyDescent="0.25">
      <c r="A14" s="4">
        <v>212</v>
      </c>
      <c r="B14" s="4" t="s">
        <v>16</v>
      </c>
      <c r="C14" s="42" t="b">
        <v>0</v>
      </c>
      <c r="D14" s="42">
        <f>SUMIFS('January 2021 School Census'!Y:Y,'January 2021 School Census'!A:A,A14)</f>
        <v>171</v>
      </c>
      <c r="E14" s="42">
        <f>IF(C14=FALSE,0,SUMIFS('May 2021 School Census'!N:N,'May 2021 School Census'!A:A,A14))</f>
        <v>0</v>
      </c>
      <c r="F14" s="44">
        <f>IF(C14=FALSE,0,SUMIFS('October 2021 School Census'!N:N,'October 2021 School Census'!A:A,A14))</f>
        <v>0</v>
      </c>
      <c r="G14" s="44">
        <f t="shared" si="0"/>
        <v>171</v>
      </c>
    </row>
    <row r="15" spans="1:7" x14ac:dyDescent="0.25">
      <c r="A15" s="4">
        <v>213</v>
      </c>
      <c r="B15" s="4" t="s">
        <v>17</v>
      </c>
      <c r="C15" s="42" t="b">
        <v>1</v>
      </c>
      <c r="D15" s="42">
        <f>SUMIFS('January 2021 School Census'!Y:Y,'January 2021 School Census'!A:A,A15)</f>
        <v>191</v>
      </c>
      <c r="E15" s="42">
        <f>IF(C15=FALSE,0,SUMIFS('May 2021 School Census'!N:N,'May 2021 School Census'!A:A,A15))</f>
        <v>221</v>
      </c>
      <c r="F15" s="44">
        <f>IF(C15=FALSE,0,SUMIFS('October 2021 School Census'!N:N,'October 2021 School Census'!A:A,A15))</f>
        <v>134</v>
      </c>
      <c r="G15" s="44">
        <f t="shared" si="0"/>
        <v>184.5</v>
      </c>
    </row>
    <row r="16" spans="1:7" x14ac:dyDescent="0.25">
      <c r="A16" s="4">
        <v>301</v>
      </c>
      <c r="B16" s="4" t="s">
        <v>18</v>
      </c>
      <c r="C16" s="42" t="b">
        <v>1</v>
      </c>
      <c r="D16" s="42">
        <f>SUMIFS('January 2021 School Census'!Y:Y,'January 2021 School Census'!A:A,A16)</f>
        <v>0</v>
      </c>
      <c r="E16" s="42">
        <f>IF(C16=FALSE,0,SUMIFS('May 2021 School Census'!N:N,'May 2021 School Census'!A:A,A16))</f>
        <v>0</v>
      </c>
      <c r="F16" s="44">
        <f>IF(C16=FALSE,0,SUMIFS('October 2021 School Census'!N:N,'October 2021 School Census'!A:A,A16))</f>
        <v>0</v>
      </c>
      <c r="G16" s="44">
        <f t="shared" si="0"/>
        <v>0</v>
      </c>
    </row>
    <row r="17" spans="1:7" x14ac:dyDescent="0.25">
      <c r="A17" s="4">
        <v>302</v>
      </c>
      <c r="B17" s="4" t="s">
        <v>19</v>
      </c>
      <c r="C17" s="42" t="b">
        <v>1</v>
      </c>
      <c r="D17" s="42">
        <f>SUMIFS('January 2021 School Census'!Y:Y,'January 2021 School Census'!A:A,A17)</f>
        <v>353.3</v>
      </c>
      <c r="E17" s="42">
        <f>IF(C17=FALSE,0,SUMIFS('May 2021 School Census'!N:N,'May 2021 School Census'!A:A,A17))</f>
        <v>391.63333299999999</v>
      </c>
      <c r="F17" s="44">
        <f>IF(C17=FALSE,0,SUMIFS('October 2021 School Census'!N:N,'October 2021 School Census'!A:A,A17))</f>
        <v>274.60000000000002</v>
      </c>
      <c r="G17" s="44">
        <f t="shared" si="0"/>
        <v>343.04</v>
      </c>
    </row>
    <row r="18" spans="1:7" x14ac:dyDescent="0.25">
      <c r="A18" s="4">
        <v>303</v>
      </c>
      <c r="B18" s="4" t="s">
        <v>20</v>
      </c>
      <c r="C18" s="42" t="b">
        <v>1</v>
      </c>
      <c r="D18" s="42">
        <f>SUMIFS('January 2021 School Census'!Y:Y,'January 2021 School Census'!A:A,A18)</f>
        <v>0</v>
      </c>
      <c r="E18" s="42">
        <f>IF(C18=FALSE,0,SUMIFS('May 2021 School Census'!N:N,'May 2021 School Census'!A:A,A18))</f>
        <v>0</v>
      </c>
      <c r="F18" s="44">
        <f>IF(C18=FALSE,0,SUMIFS('October 2021 School Census'!N:N,'October 2021 School Census'!A:A,A18))</f>
        <v>0</v>
      </c>
      <c r="G18" s="44">
        <f t="shared" si="0"/>
        <v>0</v>
      </c>
    </row>
    <row r="19" spans="1:7" x14ac:dyDescent="0.25">
      <c r="A19" s="4">
        <v>304</v>
      </c>
      <c r="B19" s="4" t="s">
        <v>21</v>
      </c>
      <c r="C19" s="42" t="b">
        <v>1</v>
      </c>
      <c r="D19" s="42">
        <f>SUMIFS('January 2021 School Census'!Y:Y,'January 2021 School Census'!A:A,A19)</f>
        <v>290</v>
      </c>
      <c r="E19" s="42">
        <f>IF(C19=FALSE,0,SUMIFS('May 2021 School Census'!N:N,'May 2021 School Census'!A:A,A19))</f>
        <v>323</v>
      </c>
      <c r="F19" s="44">
        <f>IF(C19=FALSE,0,SUMIFS('October 2021 School Census'!N:N,'October 2021 School Census'!A:A,A19))</f>
        <v>190.5</v>
      </c>
      <c r="G19" s="44">
        <f t="shared" si="0"/>
        <v>270.58</v>
      </c>
    </row>
    <row r="20" spans="1:7" x14ac:dyDescent="0.25">
      <c r="A20" s="4">
        <v>305</v>
      </c>
      <c r="B20" s="4" t="s">
        <v>22</v>
      </c>
      <c r="C20" s="42" t="b">
        <v>1</v>
      </c>
      <c r="D20" s="42">
        <f>SUMIFS('January 2021 School Census'!Y:Y,'January 2021 School Census'!A:A,A20)</f>
        <v>0</v>
      </c>
      <c r="E20" s="42">
        <f>IF(C20=FALSE,0,SUMIFS('May 2021 School Census'!N:N,'May 2021 School Census'!A:A,A20))</f>
        <v>0</v>
      </c>
      <c r="F20" s="44">
        <f>IF(C20=FALSE,0,SUMIFS('October 2021 School Census'!N:N,'October 2021 School Census'!A:A,A20))</f>
        <v>0</v>
      </c>
      <c r="G20" s="44">
        <f t="shared" si="0"/>
        <v>0</v>
      </c>
    </row>
    <row r="21" spans="1:7" x14ac:dyDescent="0.25">
      <c r="A21" s="4">
        <v>306</v>
      </c>
      <c r="B21" s="4" t="s">
        <v>23</v>
      </c>
      <c r="C21" s="42" t="b">
        <v>1</v>
      </c>
      <c r="D21" s="42">
        <f>SUMIFS('January 2021 School Census'!Y:Y,'January 2021 School Census'!A:A,A21)</f>
        <v>364</v>
      </c>
      <c r="E21" s="42">
        <f>IF(C21=FALSE,0,SUMIFS('May 2021 School Census'!N:N,'May 2021 School Census'!A:A,A21))</f>
        <v>434.8</v>
      </c>
      <c r="F21" s="44">
        <f>IF(C21=FALSE,0,SUMIFS('October 2021 School Census'!N:N,'October 2021 School Census'!A:A,A21))</f>
        <v>266</v>
      </c>
      <c r="G21" s="44">
        <f t="shared" si="0"/>
        <v>360.83</v>
      </c>
    </row>
    <row r="22" spans="1:7" x14ac:dyDescent="0.25">
      <c r="A22" s="4">
        <v>307</v>
      </c>
      <c r="B22" s="4" t="s">
        <v>24</v>
      </c>
      <c r="C22" s="42" t="b">
        <v>0</v>
      </c>
      <c r="D22" s="42">
        <f>SUMIFS('January 2021 School Census'!Y:Y,'January 2021 School Census'!A:A,A22)</f>
        <v>357</v>
      </c>
      <c r="E22" s="42">
        <f>IF(C22=FALSE,0,SUMIFS('May 2021 School Census'!N:N,'May 2021 School Census'!A:A,A22))</f>
        <v>0</v>
      </c>
      <c r="F22" s="44">
        <f>IF(C22=FALSE,0,SUMIFS('October 2021 School Census'!N:N,'October 2021 School Census'!A:A,A22))</f>
        <v>0</v>
      </c>
      <c r="G22" s="44">
        <f t="shared" si="0"/>
        <v>357</v>
      </c>
    </row>
    <row r="23" spans="1:7" x14ac:dyDescent="0.25">
      <c r="A23" s="4">
        <v>308</v>
      </c>
      <c r="B23" s="4" t="s">
        <v>25</v>
      </c>
      <c r="C23" s="42" t="b">
        <v>1</v>
      </c>
      <c r="D23" s="42">
        <f>SUMIFS('January 2021 School Census'!Y:Y,'January 2021 School Census'!A:A,A23)</f>
        <v>0</v>
      </c>
      <c r="E23" s="42">
        <f>IF(C23=FALSE,0,SUMIFS('May 2021 School Census'!N:N,'May 2021 School Census'!A:A,A23))</f>
        <v>0</v>
      </c>
      <c r="F23" s="44">
        <f>IF(C23=FALSE,0,SUMIFS('October 2021 School Census'!N:N,'October 2021 School Census'!A:A,A23))</f>
        <v>0</v>
      </c>
      <c r="G23" s="44">
        <f t="shared" si="0"/>
        <v>0</v>
      </c>
    </row>
    <row r="24" spans="1:7" x14ac:dyDescent="0.25">
      <c r="A24" s="4">
        <v>309</v>
      </c>
      <c r="B24" s="4" t="s">
        <v>26</v>
      </c>
      <c r="C24" s="42" t="b">
        <v>1</v>
      </c>
      <c r="D24" s="42">
        <f>SUMIFS('January 2021 School Census'!Y:Y,'January 2021 School Census'!A:A,A24)</f>
        <v>287</v>
      </c>
      <c r="E24" s="42">
        <f>IF(C24=FALSE,0,SUMIFS('May 2021 School Census'!N:N,'May 2021 School Census'!A:A,A24))</f>
        <v>345.66666699999996</v>
      </c>
      <c r="F24" s="44">
        <f>IF(C24=FALSE,0,SUMIFS('October 2021 School Census'!N:N,'October 2021 School Census'!A:A,A24))</f>
        <v>234</v>
      </c>
      <c r="G24" s="44">
        <f t="shared" si="0"/>
        <v>293.77999999999997</v>
      </c>
    </row>
    <row r="25" spans="1:7" x14ac:dyDescent="0.25">
      <c r="A25" s="4">
        <v>310</v>
      </c>
      <c r="B25" s="4" t="s">
        <v>27</v>
      </c>
      <c r="C25" s="42" t="b">
        <v>1</v>
      </c>
      <c r="D25" s="42">
        <f>SUMIFS('January 2021 School Census'!Y:Y,'January 2021 School Census'!A:A,A25)</f>
        <v>58</v>
      </c>
      <c r="E25" s="42">
        <f>IF(C25=FALSE,0,SUMIFS('May 2021 School Census'!N:N,'May 2021 School Census'!A:A,A25))</f>
        <v>62</v>
      </c>
      <c r="F25" s="44">
        <f>IF(C25=FALSE,0,SUMIFS('October 2021 School Census'!N:N,'October 2021 School Census'!A:A,A25))</f>
        <v>58</v>
      </c>
      <c r="G25" s="44">
        <f t="shared" si="0"/>
        <v>59.67</v>
      </c>
    </row>
    <row r="26" spans="1:7" x14ac:dyDescent="0.25">
      <c r="A26" s="4">
        <v>311</v>
      </c>
      <c r="B26" s="4" t="s">
        <v>28</v>
      </c>
      <c r="C26" s="42" t="b">
        <v>1</v>
      </c>
      <c r="D26" s="42">
        <f>SUMIFS('January 2021 School Census'!Y:Y,'January 2021 School Census'!A:A,A26)</f>
        <v>0</v>
      </c>
      <c r="E26" s="42">
        <f>IF(C26=FALSE,0,SUMIFS('May 2021 School Census'!N:N,'May 2021 School Census'!A:A,A26))</f>
        <v>0</v>
      </c>
      <c r="F26" s="44">
        <f>IF(C26=FALSE,0,SUMIFS('October 2021 School Census'!N:N,'October 2021 School Census'!A:A,A26))</f>
        <v>0</v>
      </c>
      <c r="G26" s="44">
        <f t="shared" si="0"/>
        <v>0</v>
      </c>
    </row>
    <row r="27" spans="1:7" x14ac:dyDescent="0.25">
      <c r="A27" s="4">
        <v>312</v>
      </c>
      <c r="B27" s="4" t="s">
        <v>29</v>
      </c>
      <c r="C27" s="42" t="b">
        <v>1</v>
      </c>
      <c r="D27" s="42">
        <f>SUMIFS('January 2021 School Census'!Y:Y,'January 2021 School Census'!A:A,A27)</f>
        <v>117</v>
      </c>
      <c r="E27" s="42">
        <f>IF(C27=FALSE,0,SUMIFS('May 2021 School Census'!N:N,'May 2021 School Census'!A:A,A27))</f>
        <v>128</v>
      </c>
      <c r="F27" s="44">
        <f>IF(C27=FALSE,0,SUMIFS('October 2021 School Census'!N:N,'October 2021 School Census'!A:A,A27))</f>
        <v>98</v>
      </c>
      <c r="G27" s="44">
        <f t="shared" si="0"/>
        <v>115.25</v>
      </c>
    </row>
    <row r="28" spans="1:7" x14ac:dyDescent="0.25">
      <c r="A28" s="4">
        <v>313</v>
      </c>
      <c r="B28" s="4" t="s">
        <v>30</v>
      </c>
      <c r="C28" s="42" t="b">
        <v>1</v>
      </c>
      <c r="D28" s="42">
        <f>SUMIFS('January 2021 School Census'!Y:Y,'January 2021 School Census'!A:A,A28)</f>
        <v>0</v>
      </c>
      <c r="E28" s="42">
        <f>IF(C28=FALSE,0,SUMIFS('May 2021 School Census'!N:N,'May 2021 School Census'!A:A,A28))</f>
        <v>0</v>
      </c>
      <c r="F28" s="44">
        <f>IF(C28=FALSE,0,SUMIFS('October 2021 School Census'!N:N,'October 2021 School Census'!A:A,A28))</f>
        <v>0</v>
      </c>
      <c r="G28" s="44">
        <f t="shared" si="0"/>
        <v>0</v>
      </c>
    </row>
    <row r="29" spans="1:7" x14ac:dyDescent="0.25">
      <c r="A29" s="4">
        <v>314</v>
      </c>
      <c r="B29" s="4" t="s">
        <v>31</v>
      </c>
      <c r="C29" s="42" t="b">
        <v>0</v>
      </c>
      <c r="D29" s="42">
        <f>SUMIFS('January 2021 School Census'!Y:Y,'January 2021 School Census'!A:A,A29)</f>
        <v>119</v>
      </c>
      <c r="E29" s="42">
        <f>IF(C29=FALSE,0,SUMIFS('May 2021 School Census'!N:N,'May 2021 School Census'!A:A,A29))</f>
        <v>0</v>
      </c>
      <c r="F29" s="44">
        <f>IF(C29=FALSE,0,SUMIFS('October 2021 School Census'!N:N,'October 2021 School Census'!A:A,A29))</f>
        <v>0</v>
      </c>
      <c r="G29" s="44">
        <f t="shared" si="0"/>
        <v>119</v>
      </c>
    </row>
    <row r="30" spans="1:7" x14ac:dyDescent="0.25">
      <c r="A30" s="4">
        <v>315</v>
      </c>
      <c r="B30" s="4" t="s">
        <v>32</v>
      </c>
      <c r="C30" s="42" t="b">
        <v>1</v>
      </c>
      <c r="D30" s="42">
        <f>SUMIFS('January 2021 School Census'!Y:Y,'January 2021 School Census'!A:A,A30)</f>
        <v>0</v>
      </c>
      <c r="E30" s="42">
        <f>IF(C30=FALSE,0,SUMIFS('May 2021 School Census'!N:N,'May 2021 School Census'!A:A,A30))</f>
        <v>0</v>
      </c>
      <c r="F30" s="44">
        <f>IF(C30=FALSE,0,SUMIFS('October 2021 School Census'!N:N,'October 2021 School Census'!A:A,A30))</f>
        <v>0</v>
      </c>
      <c r="G30" s="44">
        <f t="shared" si="0"/>
        <v>0</v>
      </c>
    </row>
    <row r="31" spans="1:7" x14ac:dyDescent="0.25">
      <c r="A31" s="4">
        <v>316</v>
      </c>
      <c r="B31" s="4" t="s">
        <v>33</v>
      </c>
      <c r="C31" s="42" t="b">
        <v>1</v>
      </c>
      <c r="D31" s="42">
        <f>SUMIFS('January 2021 School Census'!Y:Y,'January 2021 School Census'!A:A,A31)</f>
        <v>833</v>
      </c>
      <c r="E31" s="42">
        <f>IF(C31=FALSE,0,SUMIFS('May 2021 School Census'!N:N,'May 2021 School Census'!A:A,A31))</f>
        <v>925</v>
      </c>
      <c r="F31" s="44">
        <f>IF(C31=FALSE,0,SUMIFS('October 2021 School Census'!N:N,'October 2021 School Census'!A:A,A31))</f>
        <v>600</v>
      </c>
      <c r="G31" s="44">
        <f t="shared" si="0"/>
        <v>793.67</v>
      </c>
    </row>
    <row r="32" spans="1:7" x14ac:dyDescent="0.25">
      <c r="A32" s="4">
        <v>317</v>
      </c>
      <c r="B32" s="4" t="s">
        <v>34</v>
      </c>
      <c r="C32" s="42" t="b">
        <v>1</v>
      </c>
      <c r="D32" s="42">
        <f>SUMIFS('January 2021 School Census'!Y:Y,'January 2021 School Census'!A:A,A32)</f>
        <v>0</v>
      </c>
      <c r="E32" s="42">
        <f>IF(C32=FALSE,0,SUMIFS('May 2021 School Census'!N:N,'May 2021 School Census'!A:A,A32))</f>
        <v>0</v>
      </c>
      <c r="F32" s="44">
        <f>IF(C32=FALSE,0,SUMIFS('October 2021 School Census'!N:N,'October 2021 School Census'!A:A,A32))</f>
        <v>0</v>
      </c>
      <c r="G32" s="44">
        <f t="shared" si="0"/>
        <v>0</v>
      </c>
    </row>
    <row r="33" spans="1:7" x14ac:dyDescent="0.25">
      <c r="A33" s="4">
        <v>318</v>
      </c>
      <c r="B33" s="4" t="s">
        <v>35</v>
      </c>
      <c r="C33" s="42" t="b">
        <v>0</v>
      </c>
      <c r="D33" s="42">
        <f>SUMIFS('January 2021 School Census'!Y:Y,'January 2021 School Census'!A:A,A33)</f>
        <v>85</v>
      </c>
      <c r="E33" s="42">
        <f>IF(C33=FALSE,0,SUMIFS('May 2021 School Census'!N:N,'May 2021 School Census'!A:A,A33))</f>
        <v>0</v>
      </c>
      <c r="F33" s="44">
        <f>IF(C33=FALSE,0,SUMIFS('October 2021 School Census'!N:N,'October 2021 School Census'!A:A,A33))</f>
        <v>0</v>
      </c>
      <c r="G33" s="44">
        <f t="shared" si="0"/>
        <v>85</v>
      </c>
    </row>
    <row r="34" spans="1:7" x14ac:dyDescent="0.25">
      <c r="A34" s="4">
        <v>319</v>
      </c>
      <c r="B34" s="4" t="s">
        <v>36</v>
      </c>
      <c r="C34" s="42" t="b">
        <v>0</v>
      </c>
      <c r="D34" s="42">
        <f>SUMIFS('January 2021 School Census'!Y:Y,'January 2021 School Census'!A:A,A34)</f>
        <v>151.5</v>
      </c>
      <c r="E34" s="42">
        <f>IF(C34=FALSE,0,SUMIFS('May 2021 School Census'!N:N,'May 2021 School Census'!A:A,A34))</f>
        <v>0</v>
      </c>
      <c r="F34" s="44">
        <f>IF(C34=FALSE,0,SUMIFS('October 2021 School Census'!N:N,'October 2021 School Census'!A:A,A34))</f>
        <v>0</v>
      </c>
      <c r="G34" s="44">
        <f t="shared" si="0"/>
        <v>151.5</v>
      </c>
    </row>
    <row r="35" spans="1:7" x14ac:dyDescent="0.25">
      <c r="A35" s="4">
        <v>320</v>
      </c>
      <c r="B35" s="4" t="s">
        <v>37</v>
      </c>
      <c r="C35" s="42" t="b">
        <v>1</v>
      </c>
      <c r="D35" s="42">
        <f>SUMIFS('January 2021 School Census'!Y:Y,'January 2021 School Census'!A:A,A35)</f>
        <v>194</v>
      </c>
      <c r="E35" s="42">
        <f>IF(C35=FALSE,0,SUMIFS('May 2021 School Census'!N:N,'May 2021 School Census'!A:A,A35))</f>
        <v>227.8</v>
      </c>
      <c r="F35" s="44">
        <f>IF(C35=FALSE,0,SUMIFS('October 2021 School Census'!N:N,'October 2021 School Census'!A:A,A35))</f>
        <v>156</v>
      </c>
      <c r="G35" s="44">
        <f t="shared" si="0"/>
        <v>195.42</v>
      </c>
    </row>
    <row r="36" spans="1:7" x14ac:dyDescent="0.25">
      <c r="A36" s="4">
        <v>330</v>
      </c>
      <c r="B36" s="4" t="s">
        <v>38</v>
      </c>
      <c r="C36" s="42" t="b">
        <v>1</v>
      </c>
      <c r="D36" s="42">
        <f>SUMIFS('January 2021 School Census'!Y:Y,'January 2021 School Census'!A:A,A36)</f>
        <v>2298.6999999999998</v>
      </c>
      <c r="E36" s="42">
        <f>IF(C36=FALSE,0,SUMIFS('May 2021 School Census'!N:N,'May 2021 School Census'!A:A,A36))</f>
        <v>2674.79</v>
      </c>
      <c r="F36" s="44">
        <f>IF(C36=FALSE,0,SUMIFS('October 2021 School Census'!N:N,'October 2021 School Census'!A:A,A36))</f>
        <v>1739.2</v>
      </c>
      <c r="G36" s="44">
        <f t="shared" si="0"/>
        <v>2268.9</v>
      </c>
    </row>
    <row r="37" spans="1:7" x14ac:dyDescent="0.25">
      <c r="A37" s="4">
        <v>331</v>
      </c>
      <c r="B37" s="4" t="s">
        <v>39</v>
      </c>
      <c r="C37" s="42" t="b">
        <v>1</v>
      </c>
      <c r="D37" s="42">
        <f>SUMIFS('January 2021 School Census'!Y:Y,'January 2021 School Census'!A:A,A37)</f>
        <v>92</v>
      </c>
      <c r="E37" s="42">
        <f>IF(C37=FALSE,0,SUMIFS('May 2021 School Census'!N:N,'May 2021 School Census'!A:A,A37))</f>
        <v>114</v>
      </c>
      <c r="F37" s="44">
        <f>IF(C37=FALSE,0,SUMIFS('October 2021 School Census'!N:N,'October 2021 School Census'!A:A,A37))</f>
        <v>62</v>
      </c>
      <c r="G37" s="44">
        <f t="shared" si="0"/>
        <v>91.17</v>
      </c>
    </row>
    <row r="38" spans="1:7" x14ac:dyDescent="0.25">
      <c r="A38" s="4">
        <v>332</v>
      </c>
      <c r="B38" s="4" t="s">
        <v>40</v>
      </c>
      <c r="C38" s="42" t="b">
        <v>1</v>
      </c>
      <c r="D38" s="42">
        <f>SUMIFS('January 2021 School Census'!Y:Y,'January 2021 School Census'!A:A,A38)</f>
        <v>113</v>
      </c>
      <c r="E38" s="42">
        <f>IF(C38=FALSE,0,SUMIFS('May 2021 School Census'!N:N,'May 2021 School Census'!A:A,A38))</f>
        <v>113.25</v>
      </c>
      <c r="F38" s="44">
        <f>IF(C38=FALSE,0,SUMIFS('October 2021 School Census'!N:N,'October 2021 School Census'!A:A,A38))</f>
        <v>78.8</v>
      </c>
      <c r="G38" s="44">
        <f t="shared" si="0"/>
        <v>101.7</v>
      </c>
    </row>
    <row r="39" spans="1:7" x14ac:dyDescent="0.25">
      <c r="A39" s="4">
        <v>333</v>
      </c>
      <c r="B39" s="4" t="s">
        <v>41</v>
      </c>
      <c r="C39" s="42" t="b">
        <v>1</v>
      </c>
      <c r="D39" s="42">
        <f>SUMIFS('January 2021 School Census'!Y:Y,'January 2021 School Census'!A:A,A39)</f>
        <v>0</v>
      </c>
      <c r="E39" s="42">
        <f>IF(C39=FALSE,0,SUMIFS('May 2021 School Census'!N:N,'May 2021 School Census'!A:A,A39))</f>
        <v>0</v>
      </c>
      <c r="F39" s="44">
        <f>IF(C39=FALSE,0,SUMIFS('October 2021 School Census'!N:N,'October 2021 School Census'!A:A,A39))</f>
        <v>0</v>
      </c>
      <c r="G39" s="44">
        <f t="shared" si="0"/>
        <v>0</v>
      </c>
    </row>
    <row r="40" spans="1:7" x14ac:dyDescent="0.25">
      <c r="A40" s="4">
        <v>334</v>
      </c>
      <c r="B40" s="4" t="s">
        <v>42</v>
      </c>
      <c r="C40" s="42" t="b">
        <v>1</v>
      </c>
      <c r="D40" s="42">
        <f>SUMIFS('January 2021 School Census'!Y:Y,'January 2021 School Census'!A:A,A40)</f>
        <v>0</v>
      </c>
      <c r="E40" s="42">
        <f>IF(C40=FALSE,0,SUMIFS('May 2021 School Census'!N:N,'May 2021 School Census'!A:A,A40))</f>
        <v>0</v>
      </c>
      <c r="F40" s="44">
        <f>IF(C40=FALSE,0,SUMIFS('October 2021 School Census'!N:N,'October 2021 School Census'!A:A,A40))</f>
        <v>0</v>
      </c>
      <c r="G40" s="44">
        <f t="shared" si="0"/>
        <v>0</v>
      </c>
    </row>
    <row r="41" spans="1:7" x14ac:dyDescent="0.25">
      <c r="A41" s="4">
        <v>335</v>
      </c>
      <c r="B41" s="4" t="s">
        <v>43</v>
      </c>
      <c r="C41" s="42" t="b">
        <v>1</v>
      </c>
      <c r="D41" s="42">
        <f>SUMIFS('January 2021 School Census'!Y:Y,'January 2021 School Census'!A:A,A41)</f>
        <v>826.5</v>
      </c>
      <c r="E41" s="42">
        <f>IF(C41=FALSE,0,SUMIFS('May 2021 School Census'!N:N,'May 2021 School Census'!A:A,A41))</f>
        <v>938</v>
      </c>
      <c r="F41" s="44">
        <f>IF(C41=FALSE,0,SUMIFS('October 2021 School Census'!N:N,'October 2021 School Census'!A:A,A41))</f>
        <v>561.5</v>
      </c>
      <c r="G41" s="44">
        <f t="shared" si="0"/>
        <v>784.63</v>
      </c>
    </row>
    <row r="42" spans="1:7" x14ac:dyDescent="0.25">
      <c r="A42" s="4">
        <v>336</v>
      </c>
      <c r="B42" s="4" t="s">
        <v>44</v>
      </c>
      <c r="C42" s="42" t="b">
        <v>1</v>
      </c>
      <c r="D42" s="42">
        <f>SUMIFS('January 2021 School Census'!Y:Y,'January 2021 School Census'!A:A,A42)</f>
        <v>550.5</v>
      </c>
      <c r="E42" s="42">
        <f>IF(C42=FALSE,0,SUMIFS('May 2021 School Census'!N:N,'May 2021 School Census'!A:A,A42))</f>
        <v>635</v>
      </c>
      <c r="F42" s="44">
        <f>IF(C42=FALSE,0,SUMIFS('October 2021 School Census'!N:N,'October 2021 School Census'!A:A,A42))</f>
        <v>418</v>
      </c>
      <c r="G42" s="44">
        <f t="shared" si="0"/>
        <v>541.54</v>
      </c>
    </row>
    <row r="43" spans="1:7" x14ac:dyDescent="0.25">
      <c r="A43" s="4">
        <v>340</v>
      </c>
      <c r="B43" s="4" t="s">
        <v>45</v>
      </c>
      <c r="C43" s="42" t="b">
        <v>1</v>
      </c>
      <c r="D43" s="42">
        <f>SUMIFS('January 2021 School Census'!Y:Y,'January 2021 School Census'!A:A,A43)</f>
        <v>0</v>
      </c>
      <c r="E43" s="42">
        <f>IF(C43=FALSE,0,SUMIFS('May 2021 School Census'!N:N,'May 2021 School Census'!A:A,A43))</f>
        <v>0</v>
      </c>
      <c r="F43" s="44">
        <f>IF(C43=FALSE,0,SUMIFS('October 2021 School Census'!N:N,'October 2021 School Census'!A:A,A43))</f>
        <v>0</v>
      </c>
      <c r="G43" s="44">
        <f t="shared" si="0"/>
        <v>0</v>
      </c>
    </row>
    <row r="44" spans="1:7" x14ac:dyDescent="0.25">
      <c r="A44" s="4">
        <v>341</v>
      </c>
      <c r="B44" s="4" t="s">
        <v>46</v>
      </c>
      <c r="C44" s="42" t="b">
        <v>1</v>
      </c>
      <c r="D44" s="42">
        <f>SUMIFS('January 2021 School Census'!Y:Y,'January 2021 School Census'!A:A,A44)</f>
        <v>372</v>
      </c>
      <c r="E44" s="42">
        <f>IF(C44=FALSE,0,SUMIFS('May 2021 School Census'!N:N,'May 2021 School Census'!A:A,A44))</f>
        <v>444</v>
      </c>
      <c r="F44" s="44">
        <f>IF(C44=FALSE,0,SUMIFS('October 2021 School Census'!N:N,'October 2021 School Census'!A:A,A44))</f>
        <v>281</v>
      </c>
      <c r="G44" s="44">
        <f t="shared" si="0"/>
        <v>371.67</v>
      </c>
    </row>
    <row r="45" spans="1:7" x14ac:dyDescent="0.25">
      <c r="A45" s="4">
        <v>342</v>
      </c>
      <c r="B45" s="4" t="s">
        <v>47</v>
      </c>
      <c r="C45" s="42" t="b">
        <v>1</v>
      </c>
      <c r="D45" s="42">
        <f>SUMIFS('January 2021 School Census'!Y:Y,'January 2021 School Census'!A:A,A45)</f>
        <v>68</v>
      </c>
      <c r="E45" s="42">
        <f>IF(C45=FALSE,0,SUMIFS('May 2021 School Census'!N:N,'May 2021 School Census'!A:A,A45))</f>
        <v>68</v>
      </c>
      <c r="F45" s="44">
        <f>IF(C45=FALSE,0,SUMIFS('October 2021 School Census'!N:N,'October 2021 School Census'!A:A,A45))</f>
        <v>48</v>
      </c>
      <c r="G45" s="44">
        <f t="shared" si="0"/>
        <v>61.33</v>
      </c>
    </row>
    <row r="46" spans="1:7" x14ac:dyDescent="0.25">
      <c r="A46" s="4">
        <v>343</v>
      </c>
      <c r="B46" s="4" t="s">
        <v>48</v>
      </c>
      <c r="C46" s="42" t="b">
        <v>1</v>
      </c>
      <c r="D46" s="42">
        <f>SUMIFS('January 2021 School Census'!Y:Y,'January 2021 School Census'!A:A,A46)</f>
        <v>167</v>
      </c>
      <c r="E46" s="42">
        <f>IF(C46=FALSE,0,SUMIFS('May 2021 School Census'!N:N,'May 2021 School Census'!A:A,A46))</f>
        <v>200.8</v>
      </c>
      <c r="F46" s="44">
        <f>IF(C46=FALSE,0,SUMIFS('October 2021 School Census'!N:N,'October 2021 School Census'!A:A,A46))</f>
        <v>126</v>
      </c>
      <c r="G46" s="44">
        <f t="shared" si="0"/>
        <v>167.42</v>
      </c>
    </row>
    <row r="47" spans="1:7" x14ac:dyDescent="0.25">
      <c r="A47" s="4">
        <v>344</v>
      </c>
      <c r="B47" s="4" t="s">
        <v>49</v>
      </c>
      <c r="C47" s="42" t="b">
        <v>1</v>
      </c>
      <c r="D47" s="42">
        <f>SUMIFS('January 2021 School Census'!Y:Y,'January 2021 School Census'!A:A,A47)</f>
        <v>196</v>
      </c>
      <c r="E47" s="42">
        <f>IF(C47=FALSE,0,SUMIFS('May 2021 School Census'!N:N,'May 2021 School Census'!A:A,A47))</f>
        <v>230</v>
      </c>
      <c r="F47" s="44">
        <f>IF(C47=FALSE,0,SUMIFS('October 2021 School Census'!N:N,'October 2021 School Census'!A:A,A47))</f>
        <v>139</v>
      </c>
      <c r="G47" s="44">
        <f t="shared" si="0"/>
        <v>191.17</v>
      </c>
    </row>
    <row r="48" spans="1:7" x14ac:dyDescent="0.25">
      <c r="A48" s="4">
        <v>350</v>
      </c>
      <c r="B48" s="4" t="s">
        <v>50</v>
      </c>
      <c r="C48" s="42" t="b">
        <v>1</v>
      </c>
      <c r="D48" s="42">
        <f>SUMIFS('January 2021 School Census'!Y:Y,'January 2021 School Census'!A:A,A48)</f>
        <v>227</v>
      </c>
      <c r="E48" s="42">
        <f>IF(C48=FALSE,0,SUMIFS('May 2021 School Census'!N:N,'May 2021 School Census'!A:A,A48))</f>
        <v>269.933333</v>
      </c>
      <c r="F48" s="44">
        <f>IF(C48=FALSE,0,SUMIFS('October 2021 School Census'!N:N,'October 2021 School Census'!A:A,A48))</f>
        <v>157</v>
      </c>
      <c r="G48" s="44">
        <f t="shared" si="0"/>
        <v>221.56</v>
      </c>
    </row>
    <row r="49" spans="1:7" x14ac:dyDescent="0.25">
      <c r="A49" s="4">
        <v>351</v>
      </c>
      <c r="B49" s="4" t="s">
        <v>51</v>
      </c>
      <c r="C49" s="42" t="b">
        <v>1</v>
      </c>
      <c r="D49" s="42">
        <f>SUMIFS('January 2021 School Census'!Y:Y,'January 2021 School Census'!A:A,A49)</f>
        <v>56</v>
      </c>
      <c r="E49" s="42">
        <f>IF(C49=FALSE,0,SUMIFS('May 2021 School Census'!N:N,'May 2021 School Census'!A:A,A49))</f>
        <v>65</v>
      </c>
      <c r="F49" s="44">
        <f>IF(C49=FALSE,0,SUMIFS('October 2021 School Census'!N:N,'October 2021 School Census'!A:A,A49))</f>
        <v>46</v>
      </c>
      <c r="G49" s="44">
        <f t="shared" si="0"/>
        <v>56.42</v>
      </c>
    </row>
    <row r="50" spans="1:7" x14ac:dyDescent="0.25">
      <c r="A50" s="4">
        <v>352</v>
      </c>
      <c r="B50" s="4" t="s">
        <v>52</v>
      </c>
      <c r="C50" s="42" t="b">
        <v>1</v>
      </c>
      <c r="D50" s="42">
        <f>SUMIFS('January 2021 School Census'!Y:Y,'January 2021 School Census'!A:A,A50)</f>
        <v>108</v>
      </c>
      <c r="E50" s="42">
        <f>IF(C50=FALSE,0,SUMIFS('May 2021 School Census'!N:N,'May 2021 School Census'!A:A,A50))</f>
        <v>125</v>
      </c>
      <c r="F50" s="44">
        <f>IF(C50=FALSE,0,SUMIFS('October 2021 School Census'!N:N,'October 2021 School Census'!A:A,A50))</f>
        <v>91</v>
      </c>
      <c r="G50" s="44">
        <f t="shared" si="0"/>
        <v>109.42</v>
      </c>
    </row>
    <row r="51" spans="1:7" x14ac:dyDescent="0.25">
      <c r="A51" s="4">
        <v>353</v>
      </c>
      <c r="B51" s="4" t="s">
        <v>53</v>
      </c>
      <c r="C51" s="42" t="b">
        <v>1</v>
      </c>
      <c r="D51" s="42">
        <f>SUMIFS('January 2021 School Census'!Y:Y,'January 2021 School Census'!A:A,A51)</f>
        <v>0</v>
      </c>
      <c r="E51" s="42">
        <f>IF(C51=FALSE,0,SUMIFS('May 2021 School Census'!N:N,'May 2021 School Census'!A:A,A51))</f>
        <v>0</v>
      </c>
      <c r="F51" s="44">
        <f>IF(C51=FALSE,0,SUMIFS('October 2021 School Census'!N:N,'October 2021 School Census'!A:A,A51))</f>
        <v>0</v>
      </c>
      <c r="G51" s="44">
        <f t="shared" si="0"/>
        <v>0</v>
      </c>
    </row>
    <row r="52" spans="1:7" x14ac:dyDescent="0.25">
      <c r="A52" s="4">
        <v>354</v>
      </c>
      <c r="B52" s="4" t="s">
        <v>54</v>
      </c>
      <c r="C52" s="42" t="b">
        <v>0</v>
      </c>
      <c r="D52" s="42">
        <f>SUMIFS('January 2021 School Census'!Y:Y,'January 2021 School Census'!A:A,A52)</f>
        <v>114</v>
      </c>
      <c r="E52" s="42">
        <f>IF(C52=FALSE,0,SUMIFS('May 2021 School Census'!N:N,'May 2021 School Census'!A:A,A52))</f>
        <v>0</v>
      </c>
      <c r="F52" s="44">
        <f>IF(C52=FALSE,0,SUMIFS('October 2021 School Census'!N:N,'October 2021 School Census'!A:A,A52))</f>
        <v>0</v>
      </c>
      <c r="G52" s="44">
        <f t="shared" si="0"/>
        <v>114</v>
      </c>
    </row>
    <row r="53" spans="1:7" x14ac:dyDescent="0.25">
      <c r="A53" s="4">
        <v>355</v>
      </c>
      <c r="B53" s="4" t="s">
        <v>55</v>
      </c>
      <c r="C53" s="42" t="b">
        <v>1</v>
      </c>
      <c r="D53" s="42">
        <f>SUMIFS('January 2021 School Census'!Y:Y,'January 2021 School Census'!A:A,A53)</f>
        <v>0</v>
      </c>
      <c r="E53" s="42">
        <f>IF(C53=FALSE,0,SUMIFS('May 2021 School Census'!N:N,'May 2021 School Census'!A:A,A53))</f>
        <v>0</v>
      </c>
      <c r="F53" s="44">
        <f>IF(C53=FALSE,0,SUMIFS('October 2021 School Census'!N:N,'October 2021 School Census'!A:A,A53))</f>
        <v>0</v>
      </c>
      <c r="G53" s="44">
        <f t="shared" si="0"/>
        <v>0</v>
      </c>
    </row>
    <row r="54" spans="1:7" x14ac:dyDescent="0.25">
      <c r="A54" s="4">
        <v>356</v>
      </c>
      <c r="B54" s="4" t="s">
        <v>56</v>
      </c>
      <c r="C54" s="42" t="b">
        <v>1</v>
      </c>
      <c r="D54" s="42">
        <f>SUMIFS('January 2021 School Census'!Y:Y,'January 2021 School Census'!A:A,A54)</f>
        <v>274</v>
      </c>
      <c r="E54" s="42">
        <f>IF(C54=FALSE,0,SUMIFS('May 2021 School Census'!N:N,'May 2021 School Census'!A:A,A54))</f>
        <v>297</v>
      </c>
      <c r="F54" s="44">
        <f>IF(C54=FALSE,0,SUMIFS('October 2021 School Census'!N:N,'October 2021 School Census'!A:A,A54))</f>
        <v>201</v>
      </c>
      <c r="G54" s="44">
        <f t="shared" si="0"/>
        <v>259.25</v>
      </c>
    </row>
    <row r="55" spans="1:7" x14ac:dyDescent="0.25">
      <c r="A55" s="4">
        <v>357</v>
      </c>
      <c r="B55" s="4" t="s">
        <v>57</v>
      </c>
      <c r="C55" s="42" t="b">
        <v>1</v>
      </c>
      <c r="D55" s="42">
        <f>SUMIFS('January 2021 School Census'!Y:Y,'January 2021 School Census'!A:A,A55)</f>
        <v>0</v>
      </c>
      <c r="E55" s="42">
        <f>IF(C55=FALSE,0,SUMIFS('May 2021 School Census'!N:N,'May 2021 School Census'!A:A,A55))</f>
        <v>0</v>
      </c>
      <c r="F55" s="44">
        <f>IF(C55=FALSE,0,SUMIFS('October 2021 School Census'!N:N,'October 2021 School Census'!A:A,A55))</f>
        <v>0</v>
      </c>
      <c r="G55" s="44">
        <f t="shared" si="0"/>
        <v>0</v>
      </c>
    </row>
    <row r="56" spans="1:7" x14ac:dyDescent="0.25">
      <c r="A56" s="4">
        <v>358</v>
      </c>
      <c r="B56" s="4" t="s">
        <v>58</v>
      </c>
      <c r="C56" s="42" t="b">
        <v>1</v>
      </c>
      <c r="D56" s="42">
        <f>SUMIFS('January 2021 School Census'!Y:Y,'January 2021 School Census'!A:A,A56)</f>
        <v>0</v>
      </c>
      <c r="E56" s="42">
        <f>IF(C56=FALSE,0,SUMIFS('May 2021 School Census'!N:N,'May 2021 School Census'!A:A,A56))</f>
        <v>0</v>
      </c>
      <c r="F56" s="44">
        <f>IF(C56=FALSE,0,SUMIFS('October 2021 School Census'!N:N,'October 2021 School Census'!A:A,A56))</f>
        <v>0</v>
      </c>
      <c r="G56" s="44">
        <f t="shared" si="0"/>
        <v>0</v>
      </c>
    </row>
    <row r="57" spans="1:7" x14ac:dyDescent="0.25">
      <c r="A57" s="4">
        <v>359</v>
      </c>
      <c r="B57" s="4" t="s">
        <v>59</v>
      </c>
      <c r="C57" s="42" t="b">
        <v>1</v>
      </c>
      <c r="D57" s="42">
        <f>SUMIFS('January 2021 School Census'!Y:Y,'January 2021 School Census'!A:A,A57)</f>
        <v>138.4</v>
      </c>
      <c r="E57" s="42">
        <f>IF(C57=FALSE,0,SUMIFS('May 2021 School Census'!N:N,'May 2021 School Census'!A:A,A57))</f>
        <v>158.19999999999999</v>
      </c>
      <c r="F57" s="44">
        <f>IF(C57=FALSE,0,SUMIFS('October 2021 School Census'!N:N,'October 2021 School Census'!A:A,A57))</f>
        <v>108</v>
      </c>
      <c r="G57" s="44">
        <f t="shared" si="0"/>
        <v>136.52000000000001</v>
      </c>
    </row>
    <row r="58" spans="1:7" x14ac:dyDescent="0.25">
      <c r="A58" s="4">
        <v>370</v>
      </c>
      <c r="B58" s="4" t="s">
        <v>60</v>
      </c>
      <c r="C58" s="42" t="b">
        <v>1</v>
      </c>
      <c r="D58" s="42">
        <f>SUMIFS('January 2021 School Census'!Y:Y,'January 2021 School Census'!A:A,A58)</f>
        <v>0</v>
      </c>
      <c r="E58" s="42">
        <f>IF(C58=FALSE,0,SUMIFS('May 2021 School Census'!N:N,'May 2021 School Census'!A:A,A58))</f>
        <v>0</v>
      </c>
      <c r="F58" s="44">
        <f>IF(C58=FALSE,0,SUMIFS('October 2021 School Census'!N:N,'October 2021 School Census'!A:A,A58))</f>
        <v>0</v>
      </c>
      <c r="G58" s="44">
        <f t="shared" si="0"/>
        <v>0</v>
      </c>
    </row>
    <row r="59" spans="1:7" x14ac:dyDescent="0.25">
      <c r="A59" s="4">
        <v>371</v>
      </c>
      <c r="B59" s="4" t="s">
        <v>61</v>
      </c>
      <c r="C59" s="42" t="b">
        <v>1</v>
      </c>
      <c r="D59" s="42">
        <f>SUMIFS('January 2021 School Census'!Y:Y,'January 2021 School Census'!A:A,A59)</f>
        <v>0</v>
      </c>
      <c r="E59" s="42">
        <f>IF(C59=FALSE,0,SUMIFS('May 2021 School Census'!N:N,'May 2021 School Census'!A:A,A59))</f>
        <v>0</v>
      </c>
      <c r="F59" s="44">
        <f>IF(C59=FALSE,0,SUMIFS('October 2021 School Census'!N:N,'October 2021 School Census'!A:A,A59))</f>
        <v>0</v>
      </c>
      <c r="G59" s="44">
        <f t="shared" si="0"/>
        <v>0</v>
      </c>
    </row>
    <row r="60" spans="1:7" x14ac:dyDescent="0.25">
      <c r="A60" s="4">
        <v>372</v>
      </c>
      <c r="B60" s="4" t="s">
        <v>62</v>
      </c>
      <c r="C60" s="42" t="b">
        <v>1</v>
      </c>
      <c r="D60" s="42">
        <f>SUMIFS('January 2021 School Census'!Y:Y,'January 2021 School Census'!A:A,A60)</f>
        <v>298.03333299999997</v>
      </c>
      <c r="E60" s="42">
        <f>IF(C60=FALSE,0,SUMIFS('May 2021 School Census'!N:N,'May 2021 School Census'!A:A,A60))</f>
        <v>331.83333400000004</v>
      </c>
      <c r="F60" s="44">
        <f>IF(C60=FALSE,0,SUMIFS('October 2021 School Census'!N:N,'October 2021 School Census'!A:A,A60))</f>
        <v>233</v>
      </c>
      <c r="G60" s="44">
        <f t="shared" si="0"/>
        <v>290.44</v>
      </c>
    </row>
    <row r="61" spans="1:7" x14ac:dyDescent="0.25">
      <c r="A61" s="4">
        <v>373</v>
      </c>
      <c r="B61" s="4" t="s">
        <v>63</v>
      </c>
      <c r="C61" s="42" t="b">
        <v>1</v>
      </c>
      <c r="D61" s="42">
        <f>SUMIFS('January 2021 School Census'!Y:Y,'January 2021 School Census'!A:A,A61)</f>
        <v>133.19999999999999</v>
      </c>
      <c r="E61" s="42">
        <f>IF(C61=FALSE,0,SUMIFS('May 2021 School Census'!N:N,'May 2021 School Census'!A:A,A61))</f>
        <v>165.2</v>
      </c>
      <c r="F61" s="44">
        <f>IF(C61=FALSE,0,SUMIFS('October 2021 School Census'!N:N,'October 2021 School Census'!A:A,A61))</f>
        <v>107.6</v>
      </c>
      <c r="G61" s="44">
        <f t="shared" si="0"/>
        <v>138</v>
      </c>
    </row>
    <row r="62" spans="1:7" x14ac:dyDescent="0.25">
      <c r="A62" s="4">
        <v>380</v>
      </c>
      <c r="B62" s="4" t="s">
        <v>64</v>
      </c>
      <c r="C62" s="42" t="b">
        <v>1</v>
      </c>
      <c r="D62" s="42">
        <f>SUMIFS('January 2021 School Census'!Y:Y,'January 2021 School Census'!A:A,A62)</f>
        <v>662.5</v>
      </c>
      <c r="E62" s="42">
        <f>IF(C62=FALSE,0,SUMIFS('May 2021 School Census'!N:N,'May 2021 School Census'!A:A,A62))</f>
        <v>755</v>
      </c>
      <c r="F62" s="44">
        <f>IF(C62=FALSE,0,SUMIFS('October 2021 School Census'!N:N,'October 2021 School Census'!A:A,A62))</f>
        <v>432</v>
      </c>
      <c r="G62" s="44">
        <f t="shared" si="0"/>
        <v>624.21</v>
      </c>
    </row>
    <row r="63" spans="1:7" x14ac:dyDescent="0.25">
      <c r="A63" s="4">
        <v>381</v>
      </c>
      <c r="B63" s="4" t="s">
        <v>65</v>
      </c>
      <c r="C63" s="42" t="b">
        <v>1</v>
      </c>
      <c r="D63" s="42">
        <f>SUMIFS('January 2021 School Census'!Y:Y,'January 2021 School Census'!A:A,A63)</f>
        <v>0</v>
      </c>
      <c r="E63" s="42">
        <f>IF(C63=FALSE,0,SUMIFS('May 2021 School Census'!N:N,'May 2021 School Census'!A:A,A63))</f>
        <v>0</v>
      </c>
      <c r="F63" s="44">
        <f>IF(C63=FALSE,0,SUMIFS('October 2021 School Census'!N:N,'October 2021 School Census'!A:A,A63))</f>
        <v>0</v>
      </c>
      <c r="G63" s="44">
        <f t="shared" si="0"/>
        <v>0</v>
      </c>
    </row>
    <row r="64" spans="1:7" x14ac:dyDescent="0.25">
      <c r="A64" s="4">
        <v>382</v>
      </c>
      <c r="B64" s="4" t="s">
        <v>66</v>
      </c>
      <c r="C64" s="42" t="b">
        <v>1</v>
      </c>
      <c r="D64" s="42">
        <f>SUMIFS('January 2021 School Census'!Y:Y,'January 2021 School Census'!A:A,A64)</f>
        <v>61</v>
      </c>
      <c r="E64" s="42">
        <f>IF(C64=FALSE,0,SUMIFS('May 2021 School Census'!N:N,'May 2021 School Census'!A:A,A64))</f>
        <v>72.466667000000001</v>
      </c>
      <c r="F64" s="44">
        <f>IF(C64=FALSE,0,SUMIFS('October 2021 School Census'!N:N,'October 2021 School Census'!A:A,A64))</f>
        <v>44</v>
      </c>
      <c r="G64" s="44">
        <f t="shared" si="0"/>
        <v>60.11</v>
      </c>
    </row>
    <row r="65" spans="1:7" x14ac:dyDescent="0.25">
      <c r="A65" s="4">
        <v>383</v>
      </c>
      <c r="B65" s="4" t="s">
        <v>67</v>
      </c>
      <c r="C65" s="42" t="b">
        <v>1</v>
      </c>
      <c r="D65" s="42">
        <f>SUMIFS('January 2021 School Census'!Y:Y,'January 2021 School Census'!A:A,A65)</f>
        <v>0</v>
      </c>
      <c r="E65" s="42">
        <f>IF(C65=FALSE,0,SUMIFS('May 2021 School Census'!N:N,'May 2021 School Census'!A:A,A65))</f>
        <v>0</v>
      </c>
      <c r="F65" s="44">
        <f>IF(C65=FALSE,0,SUMIFS('October 2021 School Census'!N:N,'October 2021 School Census'!A:A,A65))</f>
        <v>0</v>
      </c>
      <c r="G65" s="44">
        <f t="shared" si="0"/>
        <v>0</v>
      </c>
    </row>
    <row r="66" spans="1:7" x14ac:dyDescent="0.25">
      <c r="A66" s="4">
        <v>384</v>
      </c>
      <c r="B66" s="4" t="s">
        <v>68</v>
      </c>
      <c r="C66" s="42" t="b">
        <v>1</v>
      </c>
      <c r="D66" s="42">
        <f>SUMIFS('January 2021 School Census'!Y:Y,'January 2021 School Census'!A:A,A66)</f>
        <v>195.1</v>
      </c>
      <c r="E66" s="42">
        <f>IF(C66=FALSE,0,SUMIFS('May 2021 School Census'!N:N,'May 2021 School Census'!A:A,A66))</f>
        <v>231.433334</v>
      </c>
      <c r="F66" s="44">
        <f>IF(C66=FALSE,0,SUMIFS('October 2021 School Census'!N:N,'October 2021 School Census'!A:A,A66))</f>
        <v>139.79999999999998</v>
      </c>
      <c r="G66" s="44">
        <f t="shared" si="0"/>
        <v>191.81</v>
      </c>
    </row>
    <row r="67" spans="1:7" x14ac:dyDescent="0.25">
      <c r="A67" s="4">
        <v>390</v>
      </c>
      <c r="B67" s="4" t="s">
        <v>69</v>
      </c>
      <c r="C67" s="42" t="b">
        <v>1</v>
      </c>
      <c r="D67" s="42">
        <f>SUMIFS('January 2021 School Census'!Y:Y,'January 2021 School Census'!A:A,A67)</f>
        <v>60</v>
      </c>
      <c r="E67" s="42">
        <f>IF(C67=FALSE,0,SUMIFS('May 2021 School Census'!N:N,'May 2021 School Census'!A:A,A67))</f>
        <v>72</v>
      </c>
      <c r="F67" s="44">
        <f>IF(C67=FALSE,0,SUMIFS('October 2021 School Census'!N:N,'October 2021 School Census'!A:A,A67))</f>
        <v>38</v>
      </c>
      <c r="G67" s="44">
        <f t="shared" si="0"/>
        <v>57.67</v>
      </c>
    </row>
    <row r="68" spans="1:7" x14ac:dyDescent="0.25">
      <c r="A68" s="4">
        <v>391</v>
      </c>
      <c r="B68" s="4" t="s">
        <v>70</v>
      </c>
      <c r="C68" s="42" t="b">
        <v>1</v>
      </c>
      <c r="D68" s="42">
        <f>SUMIFS('January 2021 School Census'!Y:Y,'January 2021 School Census'!A:A,A68)</f>
        <v>251</v>
      </c>
      <c r="E68" s="42">
        <f>IF(C68=FALSE,0,SUMIFS('May 2021 School Census'!N:N,'May 2021 School Census'!A:A,A68))</f>
        <v>302</v>
      </c>
      <c r="F68" s="44">
        <f>IF(C68=FALSE,0,SUMIFS('October 2021 School Census'!N:N,'October 2021 School Census'!A:A,A68))</f>
        <v>158</v>
      </c>
      <c r="G68" s="44">
        <f t="shared" si="0"/>
        <v>241.25</v>
      </c>
    </row>
    <row r="69" spans="1:7" x14ac:dyDescent="0.25">
      <c r="A69" s="4">
        <v>392</v>
      </c>
      <c r="B69" s="4" t="s">
        <v>71</v>
      </c>
      <c r="C69" s="42" t="b">
        <v>1</v>
      </c>
      <c r="D69" s="42">
        <f>SUMIFS('January 2021 School Census'!Y:Y,'January 2021 School Census'!A:A,A69)</f>
        <v>59.466667000000001</v>
      </c>
      <c r="E69" s="42">
        <f>IF(C69=FALSE,0,SUMIFS('May 2021 School Census'!N:N,'May 2021 School Census'!A:A,A69))</f>
        <v>68.466667000000001</v>
      </c>
      <c r="F69" s="44">
        <f>IF(C69=FALSE,0,SUMIFS('October 2021 School Census'!N:N,'October 2021 School Census'!A:A,A69))</f>
        <v>47</v>
      </c>
      <c r="G69" s="44">
        <f t="shared" ref="G69:G132" si="1">ROUND(IF(C69,E69*5/12+F69*4/12+D69*3/12,D69),2)</f>
        <v>59.06</v>
      </c>
    </row>
    <row r="70" spans="1:7" x14ac:dyDescent="0.25">
      <c r="A70" s="4">
        <v>393</v>
      </c>
      <c r="B70" s="4" t="s">
        <v>72</v>
      </c>
      <c r="C70" s="42" t="b">
        <v>1</v>
      </c>
      <c r="D70" s="42">
        <f>SUMIFS('January 2021 School Census'!Y:Y,'January 2021 School Census'!A:A,A70)</f>
        <v>228</v>
      </c>
      <c r="E70" s="42">
        <f>IF(C70=FALSE,0,SUMIFS('May 2021 School Census'!N:N,'May 2021 School Census'!A:A,A70))</f>
        <v>282</v>
      </c>
      <c r="F70" s="44">
        <f>IF(C70=FALSE,0,SUMIFS('October 2021 School Census'!N:N,'October 2021 School Census'!A:A,A70))</f>
        <v>172.5</v>
      </c>
      <c r="G70" s="44">
        <f t="shared" si="1"/>
        <v>232</v>
      </c>
    </row>
    <row r="71" spans="1:7" x14ac:dyDescent="0.25">
      <c r="A71" s="4">
        <v>394</v>
      </c>
      <c r="B71" s="4" t="s">
        <v>73</v>
      </c>
      <c r="C71" s="42" t="b">
        <v>1</v>
      </c>
      <c r="D71" s="42">
        <f>SUMIFS('January 2021 School Census'!Y:Y,'January 2021 School Census'!A:A,A71)</f>
        <v>581</v>
      </c>
      <c r="E71" s="42">
        <f>IF(C71=FALSE,0,SUMIFS('May 2021 School Census'!N:N,'May 2021 School Census'!A:A,A71))</f>
        <v>691</v>
      </c>
      <c r="F71" s="44">
        <f>IF(C71=FALSE,0,SUMIFS('October 2021 School Census'!N:N,'October 2021 School Census'!A:A,A71))</f>
        <v>401</v>
      </c>
      <c r="G71" s="44">
        <f t="shared" si="1"/>
        <v>566.83000000000004</v>
      </c>
    </row>
    <row r="72" spans="1:7" x14ac:dyDescent="0.25">
      <c r="A72" s="4">
        <v>800</v>
      </c>
      <c r="B72" s="4" t="s">
        <v>74</v>
      </c>
      <c r="C72" s="42" t="b">
        <v>1</v>
      </c>
      <c r="D72" s="42">
        <f>SUMIFS('January 2021 School Census'!Y:Y,'January 2021 School Census'!A:A,A72)</f>
        <v>0</v>
      </c>
      <c r="E72" s="42">
        <f>IF(C72=FALSE,0,SUMIFS('May 2021 School Census'!N:N,'May 2021 School Census'!A:A,A72))</f>
        <v>0</v>
      </c>
      <c r="F72" s="44">
        <f>IF(C72=FALSE,0,SUMIFS('October 2021 School Census'!N:N,'October 2021 School Census'!A:A,A72))</f>
        <v>0</v>
      </c>
      <c r="G72" s="44">
        <f t="shared" si="1"/>
        <v>0</v>
      </c>
    </row>
    <row r="73" spans="1:7" x14ac:dyDescent="0.25">
      <c r="A73" s="4">
        <v>801</v>
      </c>
      <c r="B73" s="4" t="s">
        <v>75</v>
      </c>
      <c r="C73" s="42" t="b">
        <v>1</v>
      </c>
      <c r="D73" s="42">
        <f>SUMIFS('January 2021 School Census'!Y:Y,'January 2021 School Census'!A:A,A73)</f>
        <v>969.9</v>
      </c>
      <c r="E73" s="42">
        <f>IF(C73=FALSE,0,SUMIFS('May 2021 School Census'!N:N,'May 2021 School Census'!A:A,A73))</f>
        <v>1424.6999999999998</v>
      </c>
      <c r="F73" s="44">
        <f>IF(C73=FALSE,0,SUMIFS('October 2021 School Census'!N:N,'October 2021 School Census'!A:A,A73))</f>
        <v>856.26666699999998</v>
      </c>
      <c r="G73" s="44">
        <f t="shared" si="1"/>
        <v>1121.52</v>
      </c>
    </row>
    <row r="74" spans="1:7" x14ac:dyDescent="0.25">
      <c r="A74" s="4">
        <v>802</v>
      </c>
      <c r="B74" s="4" t="s">
        <v>76</v>
      </c>
      <c r="C74" s="42" t="b">
        <v>1</v>
      </c>
      <c r="D74" s="42">
        <f>SUMIFS('January 2021 School Census'!Y:Y,'January 2021 School Census'!A:A,A74)</f>
        <v>0</v>
      </c>
      <c r="E74" s="42">
        <f>IF(C74=FALSE,0,SUMIFS('May 2021 School Census'!N:N,'May 2021 School Census'!A:A,A74))</f>
        <v>0</v>
      </c>
      <c r="F74" s="44">
        <f>IF(C74=FALSE,0,SUMIFS('October 2021 School Census'!N:N,'October 2021 School Census'!A:A,A74))</f>
        <v>0</v>
      </c>
      <c r="G74" s="44">
        <f t="shared" si="1"/>
        <v>0</v>
      </c>
    </row>
    <row r="75" spans="1:7" x14ac:dyDescent="0.25">
      <c r="A75" s="4">
        <v>803</v>
      </c>
      <c r="B75" s="4" t="s">
        <v>77</v>
      </c>
      <c r="C75" s="42" t="b">
        <v>0</v>
      </c>
      <c r="D75" s="42">
        <f>SUMIFS('January 2021 School Census'!Y:Y,'January 2021 School Census'!A:A,A75)</f>
        <v>0</v>
      </c>
      <c r="E75" s="42">
        <f>IF(C75=FALSE,0,SUMIFS('May 2021 School Census'!N:N,'May 2021 School Census'!A:A,A75))</f>
        <v>0</v>
      </c>
      <c r="F75" s="44">
        <f>IF(C75=FALSE,0,SUMIFS('October 2021 School Census'!N:N,'October 2021 School Census'!A:A,A75))</f>
        <v>0</v>
      </c>
      <c r="G75" s="44">
        <f t="shared" si="1"/>
        <v>0</v>
      </c>
    </row>
    <row r="76" spans="1:7" x14ac:dyDescent="0.25">
      <c r="A76" s="4">
        <v>805</v>
      </c>
      <c r="B76" s="4" t="s">
        <v>78</v>
      </c>
      <c r="C76" s="42" t="b">
        <v>1</v>
      </c>
      <c r="D76" s="42">
        <f>SUMIFS('January 2021 School Census'!Y:Y,'January 2021 School Census'!A:A,A76)</f>
        <v>0</v>
      </c>
      <c r="E76" s="42">
        <f>IF(C76=FALSE,0,SUMIFS('May 2021 School Census'!N:N,'May 2021 School Census'!A:A,A76))</f>
        <v>0</v>
      </c>
      <c r="F76" s="44">
        <f>IF(C76=FALSE,0,SUMIFS('October 2021 School Census'!N:N,'October 2021 School Census'!A:A,A76))</f>
        <v>0</v>
      </c>
      <c r="G76" s="44">
        <f t="shared" si="1"/>
        <v>0</v>
      </c>
    </row>
    <row r="77" spans="1:7" x14ac:dyDescent="0.25">
      <c r="A77" s="4">
        <v>806</v>
      </c>
      <c r="B77" s="4" t="s">
        <v>79</v>
      </c>
      <c r="C77" s="42" t="b">
        <v>1</v>
      </c>
      <c r="D77" s="42">
        <f>SUMIFS('January 2021 School Census'!Y:Y,'January 2021 School Census'!A:A,A77)</f>
        <v>0</v>
      </c>
      <c r="E77" s="42">
        <f>IF(C77=FALSE,0,SUMIFS('May 2021 School Census'!N:N,'May 2021 School Census'!A:A,A77))</f>
        <v>0</v>
      </c>
      <c r="F77" s="44">
        <f>IF(C77=FALSE,0,SUMIFS('October 2021 School Census'!N:N,'October 2021 School Census'!A:A,A77))</f>
        <v>0</v>
      </c>
      <c r="G77" s="44">
        <f t="shared" si="1"/>
        <v>0</v>
      </c>
    </row>
    <row r="78" spans="1:7" x14ac:dyDescent="0.25">
      <c r="A78" s="4">
        <v>807</v>
      </c>
      <c r="B78" s="4" t="s">
        <v>80</v>
      </c>
      <c r="C78" s="42" t="b">
        <v>1</v>
      </c>
      <c r="D78" s="42">
        <f>SUMIFS('January 2021 School Census'!Y:Y,'January 2021 School Census'!A:A,A78)</f>
        <v>0</v>
      </c>
      <c r="E78" s="42">
        <f>IF(C78=FALSE,0,SUMIFS('May 2021 School Census'!N:N,'May 2021 School Census'!A:A,A78))</f>
        <v>0</v>
      </c>
      <c r="F78" s="44">
        <f>IF(C78=FALSE,0,SUMIFS('October 2021 School Census'!N:N,'October 2021 School Census'!A:A,A78))</f>
        <v>0</v>
      </c>
      <c r="G78" s="44">
        <f t="shared" si="1"/>
        <v>0</v>
      </c>
    </row>
    <row r="79" spans="1:7" x14ac:dyDescent="0.25">
      <c r="A79" s="4">
        <v>808</v>
      </c>
      <c r="B79" s="4" t="s">
        <v>81</v>
      </c>
      <c r="C79" s="42" t="b">
        <v>1</v>
      </c>
      <c r="D79" s="42">
        <f>SUMIFS('January 2021 School Census'!Y:Y,'January 2021 School Census'!A:A,A79)</f>
        <v>0</v>
      </c>
      <c r="E79" s="42">
        <f>IF(C79=FALSE,0,SUMIFS('May 2021 School Census'!N:N,'May 2021 School Census'!A:A,A79))</f>
        <v>0</v>
      </c>
      <c r="F79" s="44">
        <f>IF(C79=FALSE,0,SUMIFS('October 2021 School Census'!N:N,'October 2021 School Census'!A:A,A79))</f>
        <v>0</v>
      </c>
      <c r="G79" s="44">
        <f t="shared" si="1"/>
        <v>0</v>
      </c>
    </row>
    <row r="80" spans="1:7" x14ac:dyDescent="0.25">
      <c r="A80" s="4">
        <v>810</v>
      </c>
      <c r="B80" s="4" t="s">
        <v>82</v>
      </c>
      <c r="C80" s="42" t="b">
        <v>1</v>
      </c>
      <c r="D80" s="42">
        <f>SUMIFS('January 2021 School Census'!Y:Y,'January 2021 School Census'!A:A,A80)</f>
        <v>83.9</v>
      </c>
      <c r="E80" s="42">
        <f>IF(C80=FALSE,0,SUMIFS('May 2021 School Census'!N:N,'May 2021 School Census'!A:A,A80))</f>
        <v>108</v>
      </c>
      <c r="F80" s="44">
        <f>IF(C80=FALSE,0,SUMIFS('October 2021 School Census'!N:N,'October 2021 School Census'!A:A,A80))</f>
        <v>73.8</v>
      </c>
      <c r="G80" s="44">
        <f t="shared" si="1"/>
        <v>90.58</v>
      </c>
    </row>
    <row r="81" spans="1:7" x14ac:dyDescent="0.25">
      <c r="A81" s="4">
        <v>811</v>
      </c>
      <c r="B81" s="4" t="s">
        <v>83</v>
      </c>
      <c r="C81" s="42" t="b">
        <v>0</v>
      </c>
      <c r="D81" s="42">
        <f>SUMIFS('January 2021 School Census'!Y:Y,'January 2021 School Census'!A:A,A81)</f>
        <v>266.39999999999998</v>
      </c>
      <c r="E81" s="42">
        <f>IF(C81=FALSE,0,SUMIFS('May 2021 School Census'!N:N,'May 2021 School Census'!A:A,A81))</f>
        <v>0</v>
      </c>
      <c r="F81" s="44">
        <f>IF(C81=FALSE,0,SUMIFS('October 2021 School Census'!N:N,'October 2021 School Census'!A:A,A81))</f>
        <v>0</v>
      </c>
      <c r="G81" s="44">
        <f t="shared" si="1"/>
        <v>266.39999999999998</v>
      </c>
    </row>
    <row r="82" spans="1:7" x14ac:dyDescent="0.25">
      <c r="A82" s="4">
        <v>812</v>
      </c>
      <c r="B82" s="4" t="s">
        <v>84</v>
      </c>
      <c r="C82" s="42" t="b">
        <v>1</v>
      </c>
      <c r="D82" s="42">
        <f>SUMIFS('January 2021 School Census'!Y:Y,'January 2021 School Census'!A:A,A82)</f>
        <v>109.6</v>
      </c>
      <c r="E82" s="42">
        <f>IF(C82=FALSE,0,SUMIFS('May 2021 School Census'!N:N,'May 2021 School Census'!A:A,A82))</f>
        <v>126.8</v>
      </c>
      <c r="F82" s="44">
        <f>IF(C82=FALSE,0,SUMIFS('October 2021 School Census'!N:N,'October 2021 School Census'!A:A,A82))</f>
        <v>78</v>
      </c>
      <c r="G82" s="44">
        <f t="shared" si="1"/>
        <v>106.23</v>
      </c>
    </row>
    <row r="83" spans="1:7" x14ac:dyDescent="0.25">
      <c r="A83" s="4">
        <v>813</v>
      </c>
      <c r="B83" s="4" t="s">
        <v>85</v>
      </c>
      <c r="C83" s="42" t="b">
        <v>1</v>
      </c>
      <c r="D83" s="42">
        <f>SUMIFS('January 2021 School Census'!Y:Y,'January 2021 School Census'!A:A,A83)</f>
        <v>0</v>
      </c>
      <c r="E83" s="42">
        <f>IF(C83=FALSE,0,SUMIFS('May 2021 School Census'!N:N,'May 2021 School Census'!A:A,A83))</f>
        <v>0</v>
      </c>
      <c r="F83" s="44">
        <f>IF(C83=FALSE,0,SUMIFS('October 2021 School Census'!N:N,'October 2021 School Census'!A:A,A83))</f>
        <v>0</v>
      </c>
      <c r="G83" s="44">
        <f t="shared" si="1"/>
        <v>0</v>
      </c>
    </row>
    <row r="84" spans="1:7" x14ac:dyDescent="0.25">
      <c r="A84" s="4">
        <v>815</v>
      </c>
      <c r="B84" s="4" t="s">
        <v>86</v>
      </c>
      <c r="C84" s="42" t="b">
        <v>1</v>
      </c>
      <c r="D84" s="42">
        <f>SUMIFS('January 2021 School Census'!Y:Y,'January 2021 School Census'!A:A,A84)</f>
        <v>166.86666400000001</v>
      </c>
      <c r="E84" s="42">
        <f>IF(C84=FALSE,0,SUMIFS('May 2021 School Census'!N:N,'May 2021 School Census'!A:A,A84))</f>
        <v>191.066664</v>
      </c>
      <c r="F84" s="44">
        <f>IF(C84=FALSE,0,SUMIFS('October 2021 School Census'!N:N,'October 2021 School Census'!A:A,A84))</f>
        <v>150.86666600000001</v>
      </c>
      <c r="G84" s="44">
        <f t="shared" si="1"/>
        <v>171.62</v>
      </c>
    </row>
    <row r="85" spans="1:7" x14ac:dyDescent="0.25">
      <c r="A85" s="4">
        <v>816</v>
      </c>
      <c r="B85" s="4" t="s">
        <v>87</v>
      </c>
      <c r="C85" s="42" t="b">
        <v>1</v>
      </c>
      <c r="D85" s="42">
        <f>SUMIFS('January 2021 School Census'!Y:Y,'January 2021 School Census'!A:A,A85)</f>
        <v>61.933333000000005</v>
      </c>
      <c r="E85" s="42">
        <f>IF(C85=FALSE,0,SUMIFS('May 2021 School Census'!N:N,'May 2021 School Census'!A:A,A85))</f>
        <v>80.533332999999999</v>
      </c>
      <c r="F85" s="44">
        <f>IF(C85=FALSE,0,SUMIFS('October 2021 School Census'!N:N,'October 2021 School Census'!A:A,A85))</f>
        <v>46.4</v>
      </c>
      <c r="G85" s="44">
        <f t="shared" si="1"/>
        <v>64.510000000000005</v>
      </c>
    </row>
    <row r="86" spans="1:7" x14ac:dyDescent="0.25">
      <c r="A86" s="4">
        <v>821</v>
      </c>
      <c r="B86" s="4" t="s">
        <v>88</v>
      </c>
      <c r="C86" s="42" t="b">
        <v>1</v>
      </c>
      <c r="D86" s="42">
        <f>SUMIFS('January 2021 School Census'!Y:Y,'January 2021 School Census'!A:A,A86)</f>
        <v>619.70000000000005</v>
      </c>
      <c r="E86" s="42">
        <f>IF(C86=FALSE,0,SUMIFS('May 2021 School Census'!N:N,'May 2021 School Census'!A:A,A86))</f>
        <v>711.2</v>
      </c>
      <c r="F86" s="44">
        <f>IF(C86=FALSE,0,SUMIFS('October 2021 School Census'!N:N,'October 2021 School Census'!A:A,A86))</f>
        <v>394</v>
      </c>
      <c r="G86" s="44">
        <f t="shared" si="1"/>
        <v>582.59</v>
      </c>
    </row>
    <row r="87" spans="1:7" x14ac:dyDescent="0.25">
      <c r="A87" s="4">
        <v>822</v>
      </c>
      <c r="B87" s="4" t="s">
        <v>89</v>
      </c>
      <c r="C87" s="42" t="b">
        <v>1</v>
      </c>
      <c r="D87" s="42">
        <f>SUMIFS('January 2021 School Census'!Y:Y,'January 2021 School Census'!A:A,A87)</f>
        <v>201.40000099999997</v>
      </c>
      <c r="E87" s="42">
        <f>IF(C87=FALSE,0,SUMIFS('May 2021 School Census'!N:N,'May 2021 School Census'!A:A,A87))</f>
        <v>218.066667</v>
      </c>
      <c r="F87" s="44">
        <f>IF(C87=FALSE,0,SUMIFS('October 2021 School Census'!N:N,'October 2021 School Census'!A:A,A87))</f>
        <v>136.433334</v>
      </c>
      <c r="G87" s="44">
        <f t="shared" si="1"/>
        <v>186.69</v>
      </c>
    </row>
    <row r="88" spans="1:7" x14ac:dyDescent="0.25">
      <c r="A88" s="4">
        <v>823</v>
      </c>
      <c r="B88" s="4" t="s">
        <v>90</v>
      </c>
      <c r="C88" s="42" t="b">
        <v>1</v>
      </c>
      <c r="D88" s="42">
        <f>SUMIFS('January 2021 School Census'!Y:Y,'January 2021 School Census'!A:A,A88)</f>
        <v>149</v>
      </c>
      <c r="E88" s="42">
        <f>IF(C88=FALSE,0,SUMIFS('May 2021 School Census'!N:N,'May 2021 School Census'!A:A,A88))</f>
        <v>198</v>
      </c>
      <c r="F88" s="44">
        <f>IF(C88=FALSE,0,SUMIFS('October 2021 School Census'!N:N,'October 2021 School Census'!A:A,A88))</f>
        <v>143</v>
      </c>
      <c r="G88" s="44">
        <f t="shared" si="1"/>
        <v>167.42</v>
      </c>
    </row>
    <row r="89" spans="1:7" x14ac:dyDescent="0.25">
      <c r="A89" s="4">
        <v>825</v>
      </c>
      <c r="B89" s="4" t="s">
        <v>91</v>
      </c>
      <c r="C89" s="42" t="b">
        <v>1</v>
      </c>
      <c r="D89" s="42">
        <f>SUMIFS('January 2021 School Census'!Y:Y,'January 2021 School Census'!A:A,A89)</f>
        <v>197.9</v>
      </c>
      <c r="E89" s="42">
        <f>IF(C89=FALSE,0,SUMIFS('May 2021 School Census'!N:N,'May 2021 School Census'!A:A,A89))</f>
        <v>228.5</v>
      </c>
      <c r="F89" s="44">
        <f>IF(C89=FALSE,0,SUMIFS('October 2021 School Census'!N:N,'October 2021 School Census'!A:A,A89))</f>
        <v>142.80000000000001</v>
      </c>
      <c r="G89" s="44">
        <f t="shared" si="1"/>
        <v>192.28</v>
      </c>
    </row>
    <row r="90" spans="1:7" x14ac:dyDescent="0.25">
      <c r="A90" s="4">
        <v>826</v>
      </c>
      <c r="B90" s="4" t="s">
        <v>92</v>
      </c>
      <c r="C90" s="42" t="b">
        <v>1</v>
      </c>
      <c r="D90" s="42">
        <f>SUMIFS('January 2021 School Census'!Y:Y,'January 2021 School Census'!A:A,A90)</f>
        <v>91</v>
      </c>
      <c r="E90" s="42">
        <f>IF(C90=FALSE,0,SUMIFS('May 2021 School Census'!N:N,'May 2021 School Census'!A:A,A90))</f>
        <v>108</v>
      </c>
      <c r="F90" s="44">
        <f>IF(C90=FALSE,0,SUMIFS('October 2021 School Census'!N:N,'October 2021 School Census'!A:A,A90))</f>
        <v>76</v>
      </c>
      <c r="G90" s="44">
        <f t="shared" si="1"/>
        <v>93.08</v>
      </c>
    </row>
    <row r="91" spans="1:7" x14ac:dyDescent="0.25">
      <c r="A91" s="4">
        <v>830</v>
      </c>
      <c r="B91" s="4" t="s">
        <v>93</v>
      </c>
      <c r="C91" s="42" t="b">
        <v>1</v>
      </c>
      <c r="D91" s="42">
        <f>SUMIFS('January 2021 School Census'!Y:Y,'January 2021 School Census'!A:A,A91)</f>
        <v>535.93332499999997</v>
      </c>
      <c r="E91" s="42">
        <f>IF(C91=FALSE,0,SUMIFS('May 2021 School Census'!N:N,'May 2021 School Census'!A:A,A91))</f>
        <v>626.93332499999997</v>
      </c>
      <c r="F91" s="44">
        <f>IF(C91=FALSE,0,SUMIFS('October 2021 School Census'!N:N,'October 2021 School Census'!A:A,A91))</f>
        <v>415.79999500000002</v>
      </c>
      <c r="G91" s="44">
        <f t="shared" si="1"/>
        <v>533.80999999999995</v>
      </c>
    </row>
    <row r="92" spans="1:7" x14ac:dyDescent="0.25">
      <c r="A92" s="4">
        <v>831</v>
      </c>
      <c r="B92" s="4" t="s">
        <v>94</v>
      </c>
      <c r="C92" s="42" t="b">
        <v>1</v>
      </c>
      <c r="D92" s="42">
        <f>SUMIFS('January 2021 School Census'!Y:Y,'January 2021 School Census'!A:A,A92)</f>
        <v>440.33333400000004</v>
      </c>
      <c r="E92" s="42">
        <f>IF(C92=FALSE,0,SUMIFS('May 2021 School Census'!N:N,'May 2021 School Census'!A:A,A92))</f>
        <v>488.11666600000001</v>
      </c>
      <c r="F92" s="44">
        <f>IF(C92=FALSE,0,SUMIFS('October 2021 School Census'!N:N,'October 2021 School Census'!A:A,A92))</f>
        <v>331.66666600000002</v>
      </c>
      <c r="G92" s="44">
        <f t="shared" si="1"/>
        <v>424.02</v>
      </c>
    </row>
    <row r="93" spans="1:7" x14ac:dyDescent="0.25">
      <c r="A93" s="4">
        <v>838</v>
      </c>
      <c r="B93" s="4" t="s">
        <v>95</v>
      </c>
      <c r="C93" s="42" t="b">
        <v>1</v>
      </c>
      <c r="D93" s="42">
        <f>SUMIFS('January 2021 School Census'!Y:Y,'January 2021 School Census'!A:A,A93)</f>
        <v>0</v>
      </c>
      <c r="E93" s="42">
        <f>IF(C93=FALSE,0,SUMIFS('May 2021 School Census'!N:N,'May 2021 School Census'!A:A,A93))</f>
        <v>0</v>
      </c>
      <c r="F93" s="44">
        <f>IF(C93=FALSE,0,SUMIFS('October 2021 School Census'!N:N,'October 2021 School Census'!A:A,A93))</f>
        <v>0</v>
      </c>
      <c r="G93" s="44">
        <f t="shared" si="1"/>
        <v>0</v>
      </c>
    </row>
    <row r="94" spans="1:7" x14ac:dyDescent="0.25">
      <c r="A94" s="4">
        <v>839</v>
      </c>
      <c r="B94" s="4" t="s">
        <v>96</v>
      </c>
      <c r="C94" s="42" t="b">
        <v>1</v>
      </c>
      <c r="D94" s="42">
        <f>SUMIFS('January 2021 School Census'!Y:Y,'January 2021 School Census'!A:A,A94)</f>
        <v>0</v>
      </c>
      <c r="E94" s="42">
        <f>IF(C94=FALSE,0,SUMIFS('May 2021 School Census'!N:N,'May 2021 School Census'!A:A,A94))</f>
        <v>0</v>
      </c>
      <c r="F94" s="44">
        <f>IF(C94=FALSE,0,SUMIFS('October 2021 School Census'!N:N,'October 2021 School Census'!A:A,A94))</f>
        <v>0</v>
      </c>
      <c r="G94" s="44">
        <f t="shared" si="1"/>
        <v>0</v>
      </c>
    </row>
    <row r="95" spans="1:7" x14ac:dyDescent="0.25">
      <c r="A95" s="4">
        <v>840</v>
      </c>
      <c r="B95" s="4" t="s">
        <v>97</v>
      </c>
      <c r="C95" s="42" t="b">
        <v>1</v>
      </c>
      <c r="D95" s="42">
        <f>SUMIFS('January 2021 School Census'!Y:Y,'January 2021 School Census'!A:A,A95)</f>
        <v>671.6</v>
      </c>
      <c r="E95" s="42">
        <f>IF(C95=FALSE,0,SUMIFS('May 2021 School Census'!N:N,'May 2021 School Census'!A:A,A95))</f>
        <v>762</v>
      </c>
      <c r="F95" s="44">
        <f>IF(C95=FALSE,0,SUMIFS('October 2021 School Census'!N:N,'October 2021 School Census'!A:A,A95))</f>
        <v>506</v>
      </c>
      <c r="G95" s="44">
        <f t="shared" si="1"/>
        <v>654.07000000000005</v>
      </c>
    </row>
    <row r="96" spans="1:7" x14ac:dyDescent="0.25">
      <c r="A96" s="4">
        <v>841</v>
      </c>
      <c r="B96" s="4" t="s">
        <v>98</v>
      </c>
      <c r="C96" s="42" t="b">
        <v>1</v>
      </c>
      <c r="D96" s="42">
        <f>SUMIFS('January 2021 School Census'!Y:Y,'January 2021 School Census'!A:A,A96)</f>
        <v>130</v>
      </c>
      <c r="E96" s="42">
        <f>IF(C96=FALSE,0,SUMIFS('May 2021 School Census'!N:N,'May 2021 School Census'!A:A,A96))</f>
        <v>155.80000000000001</v>
      </c>
      <c r="F96" s="44">
        <f>IF(C96=FALSE,0,SUMIFS('October 2021 School Census'!N:N,'October 2021 School Census'!A:A,A96))</f>
        <v>94</v>
      </c>
      <c r="G96" s="44">
        <f t="shared" si="1"/>
        <v>128.75</v>
      </c>
    </row>
    <row r="97" spans="1:7" x14ac:dyDescent="0.25">
      <c r="A97" s="4">
        <v>845</v>
      </c>
      <c r="B97" s="4" t="s">
        <v>99</v>
      </c>
      <c r="C97" s="42" t="b">
        <v>1</v>
      </c>
      <c r="D97" s="42">
        <f>SUMIFS('January 2021 School Census'!Y:Y,'January 2021 School Census'!A:A,A97)</f>
        <v>0</v>
      </c>
      <c r="E97" s="42">
        <f>IF(C97=FALSE,0,SUMIFS('May 2021 School Census'!N:N,'May 2021 School Census'!A:A,A97))</f>
        <v>0</v>
      </c>
      <c r="F97" s="44">
        <f>IF(C97=FALSE,0,SUMIFS('October 2021 School Census'!N:N,'October 2021 School Census'!A:A,A97))</f>
        <v>0</v>
      </c>
      <c r="G97" s="44">
        <f t="shared" si="1"/>
        <v>0</v>
      </c>
    </row>
    <row r="98" spans="1:7" x14ac:dyDescent="0.25">
      <c r="A98" s="4">
        <v>846</v>
      </c>
      <c r="B98" s="4" t="s">
        <v>100</v>
      </c>
      <c r="C98" s="42" t="b">
        <v>1</v>
      </c>
      <c r="D98" s="42">
        <f>SUMIFS('January 2021 School Census'!Y:Y,'January 2021 School Census'!A:A,A98)</f>
        <v>137.80000000000001</v>
      </c>
      <c r="E98" s="42">
        <f>IF(C98=FALSE,0,SUMIFS('May 2021 School Census'!N:N,'May 2021 School Census'!A:A,A98))</f>
        <v>155</v>
      </c>
      <c r="F98" s="44">
        <f>IF(C98=FALSE,0,SUMIFS('October 2021 School Census'!N:N,'October 2021 School Census'!A:A,A98))</f>
        <v>118</v>
      </c>
      <c r="G98" s="44">
        <f t="shared" si="1"/>
        <v>138.37</v>
      </c>
    </row>
    <row r="99" spans="1:7" x14ac:dyDescent="0.25">
      <c r="A99" s="4">
        <v>850</v>
      </c>
      <c r="B99" s="4" t="s">
        <v>101</v>
      </c>
      <c r="C99" s="42" t="b">
        <v>0</v>
      </c>
      <c r="D99" s="42">
        <f>SUMIFS('January 2021 School Census'!Y:Y,'January 2021 School Census'!A:A,A99)</f>
        <v>267.933333</v>
      </c>
      <c r="E99" s="42">
        <f>IF(C99=FALSE,0,SUMIFS('May 2021 School Census'!N:N,'May 2021 School Census'!A:A,A99))</f>
        <v>0</v>
      </c>
      <c r="F99" s="44">
        <f>IF(C99=FALSE,0,SUMIFS('October 2021 School Census'!N:N,'October 2021 School Census'!A:A,A99))</f>
        <v>0</v>
      </c>
      <c r="G99" s="44">
        <f t="shared" si="1"/>
        <v>267.93</v>
      </c>
    </row>
    <row r="100" spans="1:7" x14ac:dyDescent="0.25">
      <c r="A100" s="4">
        <v>851</v>
      </c>
      <c r="B100" s="4" t="s">
        <v>102</v>
      </c>
      <c r="C100" s="42" t="b">
        <v>1</v>
      </c>
      <c r="D100" s="42">
        <f>SUMIFS('January 2021 School Census'!Y:Y,'January 2021 School Census'!A:A,A100)</f>
        <v>0</v>
      </c>
      <c r="E100" s="42">
        <f>IF(C100=FALSE,0,SUMIFS('May 2021 School Census'!N:N,'May 2021 School Census'!A:A,A100))</f>
        <v>0</v>
      </c>
      <c r="F100" s="44">
        <f>IF(C100=FALSE,0,SUMIFS('October 2021 School Census'!N:N,'October 2021 School Census'!A:A,A100))</f>
        <v>0</v>
      </c>
      <c r="G100" s="44">
        <f t="shared" si="1"/>
        <v>0</v>
      </c>
    </row>
    <row r="101" spans="1:7" x14ac:dyDescent="0.25">
      <c r="A101" s="4">
        <v>852</v>
      </c>
      <c r="B101" s="4" t="s">
        <v>103</v>
      </c>
      <c r="C101" s="42" t="b">
        <v>1</v>
      </c>
      <c r="D101" s="42">
        <f>SUMIFS('January 2021 School Census'!Y:Y,'January 2021 School Census'!A:A,A101)</f>
        <v>66</v>
      </c>
      <c r="E101" s="42">
        <f>IF(C101=FALSE,0,SUMIFS('May 2021 School Census'!N:N,'May 2021 School Census'!A:A,A101))</f>
        <v>83</v>
      </c>
      <c r="F101" s="44">
        <f>IF(C101=FALSE,0,SUMIFS('October 2021 School Census'!N:N,'October 2021 School Census'!A:A,A101))</f>
        <v>49.16</v>
      </c>
      <c r="G101" s="44">
        <f t="shared" si="1"/>
        <v>67.47</v>
      </c>
    </row>
    <row r="102" spans="1:7" x14ac:dyDescent="0.25">
      <c r="A102" s="4">
        <v>855</v>
      </c>
      <c r="B102" s="4" t="s">
        <v>104</v>
      </c>
      <c r="C102" s="42" t="b">
        <v>1</v>
      </c>
      <c r="D102" s="42">
        <f>SUMIFS('January 2021 School Census'!Y:Y,'January 2021 School Census'!A:A,A102)</f>
        <v>83</v>
      </c>
      <c r="E102" s="42">
        <f>IF(C102=FALSE,0,SUMIFS('May 2021 School Census'!N:N,'May 2021 School Census'!A:A,A102))</f>
        <v>90</v>
      </c>
      <c r="F102" s="44">
        <f>IF(C102=FALSE,0,SUMIFS('October 2021 School Census'!N:N,'October 2021 School Census'!A:A,A102))</f>
        <v>72</v>
      </c>
      <c r="G102" s="44">
        <f t="shared" si="1"/>
        <v>82.25</v>
      </c>
    </row>
    <row r="103" spans="1:7" x14ac:dyDescent="0.25">
      <c r="A103" s="4">
        <v>856</v>
      </c>
      <c r="B103" s="4" t="s">
        <v>105</v>
      </c>
      <c r="C103" s="42" t="b">
        <v>1</v>
      </c>
      <c r="D103" s="42">
        <f>SUMIFS('January 2021 School Census'!Y:Y,'January 2021 School Census'!A:A,A103)</f>
        <v>0</v>
      </c>
      <c r="E103" s="42">
        <f>IF(C103=FALSE,0,SUMIFS('May 2021 School Census'!N:N,'May 2021 School Census'!A:A,A103))</f>
        <v>0</v>
      </c>
      <c r="F103" s="44">
        <f>IF(C103=FALSE,0,SUMIFS('October 2021 School Census'!N:N,'October 2021 School Census'!A:A,A103))</f>
        <v>0</v>
      </c>
      <c r="G103" s="44">
        <f t="shared" si="1"/>
        <v>0</v>
      </c>
    </row>
    <row r="104" spans="1:7" x14ac:dyDescent="0.25">
      <c r="A104" s="4">
        <v>857</v>
      </c>
      <c r="B104" s="4" t="s">
        <v>106</v>
      </c>
      <c r="C104" s="42" t="b">
        <v>1</v>
      </c>
      <c r="D104" s="42">
        <f>SUMIFS('January 2021 School Census'!Y:Y,'January 2021 School Census'!A:A,A104)</f>
        <v>0</v>
      </c>
      <c r="E104" s="42">
        <f>IF(C104=FALSE,0,SUMIFS('May 2021 School Census'!N:N,'May 2021 School Census'!A:A,A104))</f>
        <v>0</v>
      </c>
      <c r="F104" s="44">
        <f>IF(C104=FALSE,0,SUMIFS('October 2021 School Census'!N:N,'October 2021 School Census'!A:A,A104))</f>
        <v>0</v>
      </c>
      <c r="G104" s="44">
        <f t="shared" si="1"/>
        <v>0</v>
      </c>
    </row>
    <row r="105" spans="1:7" x14ac:dyDescent="0.25">
      <c r="A105" s="4">
        <v>860</v>
      </c>
      <c r="B105" s="4" t="s">
        <v>107</v>
      </c>
      <c r="C105" s="42" t="b">
        <v>1</v>
      </c>
      <c r="D105" s="42">
        <f>SUMIFS('January 2021 School Census'!Y:Y,'January 2021 School Census'!A:A,A105)</f>
        <v>50</v>
      </c>
      <c r="E105" s="42">
        <f>IF(C105=FALSE,0,SUMIFS('May 2021 School Census'!N:N,'May 2021 School Census'!A:A,A105))</f>
        <v>49</v>
      </c>
      <c r="F105" s="44">
        <f>IF(C105=FALSE,0,SUMIFS('October 2021 School Census'!N:N,'October 2021 School Census'!A:A,A105))</f>
        <v>59.6</v>
      </c>
      <c r="G105" s="44">
        <f t="shared" si="1"/>
        <v>52.78</v>
      </c>
    </row>
    <row r="106" spans="1:7" x14ac:dyDescent="0.25">
      <c r="A106" s="4">
        <v>861</v>
      </c>
      <c r="B106" s="4" t="s">
        <v>108</v>
      </c>
      <c r="C106" s="42" t="b">
        <v>1</v>
      </c>
      <c r="D106" s="42">
        <f>SUMIFS('January 2021 School Census'!Y:Y,'January 2021 School Census'!A:A,A106)</f>
        <v>44</v>
      </c>
      <c r="E106" s="42">
        <f>IF(C106=FALSE,0,SUMIFS('May 2021 School Census'!N:N,'May 2021 School Census'!A:A,A106))</f>
        <v>50</v>
      </c>
      <c r="F106" s="44">
        <f>IF(C106=FALSE,0,SUMIFS('October 2021 School Census'!N:N,'October 2021 School Census'!A:A,A106))</f>
        <v>35</v>
      </c>
      <c r="G106" s="44">
        <f t="shared" si="1"/>
        <v>43.5</v>
      </c>
    </row>
    <row r="107" spans="1:7" x14ac:dyDescent="0.25">
      <c r="A107" s="4">
        <v>865</v>
      </c>
      <c r="B107" s="4" t="s">
        <v>109</v>
      </c>
      <c r="C107" s="42" t="b">
        <v>1</v>
      </c>
      <c r="D107" s="42">
        <f>SUMIFS('January 2021 School Census'!Y:Y,'January 2021 School Census'!A:A,A107)</f>
        <v>0</v>
      </c>
      <c r="E107" s="42">
        <f>IF(C107=FALSE,0,SUMIFS('May 2021 School Census'!N:N,'May 2021 School Census'!A:A,A107))</f>
        <v>0</v>
      </c>
      <c r="F107" s="44">
        <f>IF(C107=FALSE,0,SUMIFS('October 2021 School Census'!N:N,'October 2021 School Census'!A:A,A107))</f>
        <v>0</v>
      </c>
      <c r="G107" s="44">
        <f t="shared" si="1"/>
        <v>0</v>
      </c>
    </row>
    <row r="108" spans="1:7" x14ac:dyDescent="0.25">
      <c r="A108" s="4">
        <v>866</v>
      </c>
      <c r="B108" s="4" t="s">
        <v>110</v>
      </c>
      <c r="C108" s="42" t="b">
        <v>0</v>
      </c>
      <c r="D108" s="42">
        <f>SUMIFS('January 2021 School Census'!Y:Y,'January 2021 School Census'!A:A,A108)</f>
        <v>0</v>
      </c>
      <c r="E108" s="42">
        <f>IF(C108=FALSE,0,SUMIFS('May 2021 School Census'!N:N,'May 2021 School Census'!A:A,A108))</f>
        <v>0</v>
      </c>
      <c r="F108" s="44">
        <f>IF(C108=FALSE,0,SUMIFS('October 2021 School Census'!N:N,'October 2021 School Census'!A:A,A108))</f>
        <v>0</v>
      </c>
      <c r="G108" s="44">
        <f t="shared" si="1"/>
        <v>0</v>
      </c>
    </row>
    <row r="109" spans="1:7" x14ac:dyDescent="0.25">
      <c r="A109" s="4">
        <v>867</v>
      </c>
      <c r="B109" s="4" t="s">
        <v>111</v>
      </c>
      <c r="C109" s="42" t="b">
        <v>1</v>
      </c>
      <c r="D109" s="42">
        <f>SUMIFS('January 2021 School Census'!Y:Y,'January 2021 School Census'!A:A,A109)</f>
        <v>0</v>
      </c>
      <c r="E109" s="42">
        <f>IF(C109=FALSE,0,SUMIFS('May 2021 School Census'!N:N,'May 2021 School Census'!A:A,A109))</f>
        <v>0</v>
      </c>
      <c r="F109" s="44">
        <f>IF(C109=FALSE,0,SUMIFS('October 2021 School Census'!N:N,'October 2021 School Census'!A:A,A109))</f>
        <v>0</v>
      </c>
      <c r="G109" s="44">
        <f t="shared" si="1"/>
        <v>0</v>
      </c>
    </row>
    <row r="110" spans="1:7" x14ac:dyDescent="0.25">
      <c r="A110" s="4">
        <v>868</v>
      </c>
      <c r="B110" s="4" t="s">
        <v>112</v>
      </c>
      <c r="C110" s="42" t="b">
        <v>0</v>
      </c>
      <c r="D110" s="42">
        <f>SUMIFS('January 2021 School Census'!Y:Y,'January 2021 School Census'!A:A,A110)</f>
        <v>227.66666699999999</v>
      </c>
      <c r="E110" s="42">
        <f>IF(C110=FALSE,0,SUMIFS('May 2021 School Census'!N:N,'May 2021 School Census'!A:A,A110))</f>
        <v>0</v>
      </c>
      <c r="F110" s="44">
        <f>IF(C110=FALSE,0,SUMIFS('October 2021 School Census'!N:N,'October 2021 School Census'!A:A,A110))</f>
        <v>0</v>
      </c>
      <c r="G110" s="44">
        <f t="shared" si="1"/>
        <v>227.67</v>
      </c>
    </row>
    <row r="111" spans="1:7" x14ac:dyDescent="0.25">
      <c r="A111" s="4">
        <v>869</v>
      </c>
      <c r="B111" s="4" t="s">
        <v>113</v>
      </c>
      <c r="C111" s="42" t="b">
        <v>1</v>
      </c>
      <c r="D111" s="42">
        <f>SUMIFS('January 2021 School Census'!Y:Y,'January 2021 School Census'!A:A,A111)</f>
        <v>155</v>
      </c>
      <c r="E111" s="42">
        <f>IF(C111=FALSE,0,SUMIFS('May 2021 School Census'!N:N,'May 2021 School Census'!A:A,A111))</f>
        <v>185.933333</v>
      </c>
      <c r="F111" s="44">
        <f>IF(C111=FALSE,0,SUMIFS('October 2021 School Census'!N:N,'October 2021 School Census'!A:A,A111))</f>
        <v>127</v>
      </c>
      <c r="G111" s="44">
        <f t="shared" si="1"/>
        <v>158.56</v>
      </c>
    </row>
    <row r="112" spans="1:7" x14ac:dyDescent="0.25">
      <c r="A112" s="4">
        <v>870</v>
      </c>
      <c r="B112" s="4" t="s">
        <v>114</v>
      </c>
      <c r="C112" s="42" t="b">
        <v>1</v>
      </c>
      <c r="D112" s="42">
        <f>SUMIFS('January 2021 School Census'!Y:Y,'January 2021 School Census'!A:A,A112)</f>
        <v>238.60000000000002</v>
      </c>
      <c r="E112" s="42">
        <f>IF(C112=FALSE,0,SUMIFS('May 2021 School Census'!N:N,'May 2021 School Census'!A:A,A112))</f>
        <v>426.2</v>
      </c>
      <c r="F112" s="44">
        <f>IF(C112=FALSE,0,SUMIFS('October 2021 School Census'!N:N,'October 2021 School Census'!A:A,A112))</f>
        <v>271.39999999999998</v>
      </c>
      <c r="G112" s="44">
        <f t="shared" si="1"/>
        <v>327.7</v>
      </c>
    </row>
    <row r="113" spans="1:7" x14ac:dyDescent="0.25">
      <c r="A113" s="4">
        <v>871</v>
      </c>
      <c r="B113" s="4" t="s">
        <v>115</v>
      </c>
      <c r="C113" s="42" t="b">
        <v>1</v>
      </c>
      <c r="D113" s="42">
        <f>SUMIFS('January 2021 School Census'!Y:Y,'January 2021 School Census'!A:A,A113)</f>
        <v>477</v>
      </c>
      <c r="E113" s="42">
        <f>IF(C113=FALSE,0,SUMIFS('May 2021 School Census'!N:N,'May 2021 School Census'!A:A,A113))</f>
        <v>557</v>
      </c>
      <c r="F113" s="44">
        <f>IF(C113=FALSE,0,SUMIFS('October 2021 School Census'!N:N,'October 2021 School Census'!A:A,A113))</f>
        <v>353</v>
      </c>
      <c r="G113" s="44">
        <f t="shared" si="1"/>
        <v>469</v>
      </c>
    </row>
    <row r="114" spans="1:7" x14ac:dyDescent="0.25">
      <c r="A114" s="4">
        <v>872</v>
      </c>
      <c r="B114" s="4" t="s">
        <v>116</v>
      </c>
      <c r="C114" s="42" t="b">
        <v>0</v>
      </c>
      <c r="D114" s="42">
        <f>SUMIFS('January 2021 School Census'!Y:Y,'January 2021 School Census'!A:A,A114)</f>
        <v>118</v>
      </c>
      <c r="E114" s="42">
        <f>IF(C114=FALSE,0,SUMIFS('May 2021 School Census'!N:N,'May 2021 School Census'!A:A,A114))</f>
        <v>0</v>
      </c>
      <c r="F114" s="44">
        <f>IF(C114=FALSE,0,SUMIFS('October 2021 School Census'!N:N,'October 2021 School Census'!A:A,A114))</f>
        <v>0</v>
      </c>
      <c r="G114" s="44">
        <f t="shared" si="1"/>
        <v>118</v>
      </c>
    </row>
    <row r="115" spans="1:7" x14ac:dyDescent="0.25">
      <c r="A115" s="4">
        <v>873</v>
      </c>
      <c r="B115" s="4" t="s">
        <v>117</v>
      </c>
      <c r="C115" s="42" t="b">
        <v>1</v>
      </c>
      <c r="D115" s="42">
        <f>SUMIFS('January 2021 School Census'!Y:Y,'January 2021 School Census'!A:A,A115)</f>
        <v>481.133332</v>
      </c>
      <c r="E115" s="42">
        <f>IF(C115=FALSE,0,SUMIFS('May 2021 School Census'!N:N,'May 2021 School Census'!A:A,A115))</f>
        <v>542.16666499999997</v>
      </c>
      <c r="F115" s="44">
        <f>IF(C115=FALSE,0,SUMIFS('October 2021 School Census'!N:N,'October 2021 School Census'!A:A,A115))</f>
        <v>364</v>
      </c>
      <c r="G115" s="44">
        <f t="shared" si="1"/>
        <v>467.52</v>
      </c>
    </row>
    <row r="116" spans="1:7" x14ac:dyDescent="0.25">
      <c r="A116" s="4">
        <v>874</v>
      </c>
      <c r="B116" s="4" t="s">
        <v>118</v>
      </c>
      <c r="C116" s="42" t="b">
        <v>1</v>
      </c>
      <c r="D116" s="42">
        <f>SUMIFS('January 2021 School Census'!Y:Y,'January 2021 School Census'!A:A,A116)</f>
        <v>85.4</v>
      </c>
      <c r="E116" s="42">
        <f>IF(C116=FALSE,0,SUMIFS('May 2021 School Census'!N:N,'May 2021 School Census'!A:A,A116))</f>
        <v>97.8</v>
      </c>
      <c r="F116" s="44">
        <f>IF(C116=FALSE,0,SUMIFS('October 2021 School Census'!N:N,'October 2021 School Census'!A:A,A116))</f>
        <v>67.8</v>
      </c>
      <c r="G116" s="44">
        <f t="shared" si="1"/>
        <v>84.7</v>
      </c>
    </row>
    <row r="117" spans="1:7" x14ac:dyDescent="0.25">
      <c r="A117" s="4">
        <v>876</v>
      </c>
      <c r="B117" s="4" t="s">
        <v>119</v>
      </c>
      <c r="C117" s="42" t="b">
        <v>1</v>
      </c>
      <c r="D117" s="42">
        <f>SUMIFS('January 2021 School Census'!Y:Y,'January 2021 School Census'!A:A,A117)</f>
        <v>218</v>
      </c>
      <c r="E117" s="42">
        <f>IF(C117=FALSE,0,SUMIFS('May 2021 School Census'!N:N,'May 2021 School Census'!A:A,A117))</f>
        <v>243</v>
      </c>
      <c r="F117" s="44">
        <f>IF(C117=FALSE,0,SUMIFS('October 2021 School Census'!N:N,'October 2021 School Census'!A:A,A117))</f>
        <v>164</v>
      </c>
      <c r="G117" s="44">
        <f t="shared" si="1"/>
        <v>210.42</v>
      </c>
    </row>
    <row r="118" spans="1:7" x14ac:dyDescent="0.25">
      <c r="A118" s="4">
        <v>877</v>
      </c>
      <c r="B118" s="4" t="s">
        <v>120</v>
      </c>
      <c r="C118" s="42" t="b">
        <v>1</v>
      </c>
      <c r="D118" s="42">
        <f>SUMIFS('January 2021 School Census'!Y:Y,'January 2021 School Census'!A:A,A118)</f>
        <v>76.400000000000006</v>
      </c>
      <c r="E118" s="42">
        <f>IF(C118=FALSE,0,SUMIFS('May 2021 School Census'!N:N,'May 2021 School Census'!A:A,A118))</f>
        <v>90.2</v>
      </c>
      <c r="F118" s="44">
        <f>IF(C118=FALSE,0,SUMIFS('October 2021 School Census'!N:N,'October 2021 School Census'!A:A,A118))</f>
        <v>63</v>
      </c>
      <c r="G118" s="44">
        <f t="shared" si="1"/>
        <v>77.680000000000007</v>
      </c>
    </row>
    <row r="119" spans="1:7" x14ac:dyDescent="0.25">
      <c r="A119" s="4">
        <v>878</v>
      </c>
      <c r="B119" s="4" t="s">
        <v>121</v>
      </c>
      <c r="C119" s="42" t="b">
        <v>0</v>
      </c>
      <c r="D119" s="42">
        <f>SUMIFS('January 2021 School Census'!Y:Y,'January 2021 School Census'!A:A,A119)</f>
        <v>126.233333</v>
      </c>
      <c r="E119" s="42">
        <f>IF(C119=FALSE,0,SUMIFS('May 2021 School Census'!N:N,'May 2021 School Census'!A:A,A119))</f>
        <v>0</v>
      </c>
      <c r="F119" s="44">
        <f>IF(C119=FALSE,0,SUMIFS('October 2021 School Census'!N:N,'October 2021 School Census'!A:A,A119))</f>
        <v>0</v>
      </c>
      <c r="G119" s="44">
        <f t="shared" si="1"/>
        <v>126.23</v>
      </c>
    </row>
    <row r="120" spans="1:7" x14ac:dyDescent="0.25">
      <c r="A120" s="4">
        <v>879</v>
      </c>
      <c r="B120" s="4" t="s">
        <v>122</v>
      </c>
      <c r="C120" s="42" t="b">
        <v>1</v>
      </c>
      <c r="D120" s="42">
        <f>SUMIFS('January 2021 School Census'!Y:Y,'January 2021 School Census'!A:A,A120)</f>
        <v>88.533332999999999</v>
      </c>
      <c r="E120" s="42">
        <f>IF(C120=FALSE,0,SUMIFS('May 2021 School Census'!N:N,'May 2021 School Census'!A:A,A120))</f>
        <v>113.1</v>
      </c>
      <c r="F120" s="44">
        <f>IF(C120=FALSE,0,SUMIFS('October 2021 School Census'!N:N,'October 2021 School Census'!A:A,A120))</f>
        <v>75.866667000000007</v>
      </c>
      <c r="G120" s="44">
        <f t="shared" si="1"/>
        <v>94.55</v>
      </c>
    </row>
    <row r="121" spans="1:7" x14ac:dyDescent="0.25">
      <c r="A121" s="4">
        <v>880</v>
      </c>
      <c r="B121" s="4" t="s">
        <v>123</v>
      </c>
      <c r="C121" s="42" t="b">
        <v>1</v>
      </c>
      <c r="D121" s="42">
        <f>SUMIFS('January 2021 School Census'!Y:Y,'January 2021 School Census'!A:A,A121)</f>
        <v>0</v>
      </c>
      <c r="E121" s="42">
        <f>IF(C121=FALSE,0,SUMIFS('May 2021 School Census'!N:N,'May 2021 School Census'!A:A,A121))</f>
        <v>0</v>
      </c>
      <c r="F121" s="44">
        <f>IF(C121=FALSE,0,SUMIFS('October 2021 School Census'!N:N,'October 2021 School Census'!A:A,A121))</f>
        <v>0</v>
      </c>
      <c r="G121" s="44">
        <f t="shared" si="1"/>
        <v>0</v>
      </c>
    </row>
    <row r="122" spans="1:7" x14ac:dyDescent="0.25">
      <c r="A122" s="4">
        <v>881</v>
      </c>
      <c r="B122" s="4" t="s">
        <v>124</v>
      </c>
      <c r="C122" s="42" t="b">
        <v>0</v>
      </c>
      <c r="D122" s="42">
        <f>SUMIFS('January 2021 School Census'!Y:Y,'January 2021 School Census'!A:A,A122)</f>
        <v>233.13333299999999</v>
      </c>
      <c r="E122" s="42">
        <f>IF(C122=FALSE,0,SUMIFS('May 2021 School Census'!N:N,'May 2021 School Census'!A:A,A122))</f>
        <v>0</v>
      </c>
      <c r="F122" s="44">
        <f>IF(C122=FALSE,0,SUMIFS('October 2021 School Census'!N:N,'October 2021 School Census'!A:A,A122))</f>
        <v>0</v>
      </c>
      <c r="G122" s="44">
        <f t="shared" si="1"/>
        <v>233.13</v>
      </c>
    </row>
    <row r="123" spans="1:7" x14ac:dyDescent="0.25">
      <c r="A123" s="4">
        <v>882</v>
      </c>
      <c r="B123" s="4" t="s">
        <v>125</v>
      </c>
      <c r="C123" s="42" t="b">
        <v>1</v>
      </c>
      <c r="D123" s="42">
        <f>SUMIFS('January 2021 School Census'!Y:Y,'January 2021 School Census'!A:A,A123)</f>
        <v>0</v>
      </c>
      <c r="E123" s="42">
        <f>IF(C123=FALSE,0,SUMIFS('May 2021 School Census'!N:N,'May 2021 School Census'!A:A,A123))</f>
        <v>0</v>
      </c>
      <c r="F123" s="44">
        <f>IF(C123=FALSE,0,SUMIFS('October 2021 School Census'!N:N,'October 2021 School Census'!A:A,A123))</f>
        <v>0</v>
      </c>
      <c r="G123" s="44">
        <f t="shared" si="1"/>
        <v>0</v>
      </c>
    </row>
    <row r="124" spans="1:7" x14ac:dyDescent="0.25">
      <c r="A124" s="4">
        <v>883</v>
      </c>
      <c r="B124" s="4" t="s">
        <v>126</v>
      </c>
      <c r="C124" s="42" t="b">
        <v>1</v>
      </c>
      <c r="D124" s="42">
        <f>SUMIFS('January 2021 School Census'!Y:Y,'January 2021 School Census'!A:A,A124)</f>
        <v>0</v>
      </c>
      <c r="E124" s="42">
        <f>IF(C124=FALSE,0,SUMIFS('May 2021 School Census'!N:N,'May 2021 School Census'!A:A,A124))</f>
        <v>0</v>
      </c>
      <c r="F124" s="44">
        <f>IF(C124=FALSE,0,SUMIFS('October 2021 School Census'!N:N,'October 2021 School Census'!A:A,A124))</f>
        <v>0</v>
      </c>
      <c r="G124" s="44">
        <f t="shared" si="1"/>
        <v>0</v>
      </c>
    </row>
    <row r="125" spans="1:7" x14ac:dyDescent="0.25">
      <c r="A125" s="4">
        <v>884</v>
      </c>
      <c r="B125" s="4" t="s">
        <v>127</v>
      </c>
      <c r="C125" s="42" t="b">
        <v>0</v>
      </c>
      <c r="D125" s="42">
        <f>SUMIFS('January 2021 School Census'!Y:Y,'January 2021 School Census'!A:A,A125)</f>
        <v>0</v>
      </c>
      <c r="E125" s="42">
        <f>IF(C125=FALSE,0,SUMIFS('May 2021 School Census'!N:N,'May 2021 School Census'!A:A,A125))</f>
        <v>0</v>
      </c>
      <c r="F125" s="44">
        <f>IF(C125=FALSE,0,SUMIFS('October 2021 School Census'!N:N,'October 2021 School Census'!A:A,A125))</f>
        <v>0</v>
      </c>
      <c r="G125" s="44">
        <f t="shared" si="1"/>
        <v>0</v>
      </c>
    </row>
    <row r="126" spans="1:7" x14ac:dyDescent="0.25">
      <c r="A126" s="4">
        <v>885</v>
      </c>
      <c r="B126" s="4" t="s">
        <v>128</v>
      </c>
      <c r="C126" s="42" t="b">
        <v>1</v>
      </c>
      <c r="D126" s="42">
        <f>SUMIFS('January 2021 School Census'!Y:Y,'January 2021 School Census'!A:A,A126)</f>
        <v>82.5</v>
      </c>
      <c r="E126" s="42">
        <f>IF(C126=FALSE,0,SUMIFS('May 2021 School Census'!N:N,'May 2021 School Census'!A:A,A126))</f>
        <v>81.699999999999989</v>
      </c>
      <c r="F126" s="44">
        <f>IF(C126=FALSE,0,SUMIFS('October 2021 School Census'!N:N,'October 2021 School Census'!A:A,A126))</f>
        <v>73.400000000000006</v>
      </c>
      <c r="G126" s="44">
        <f t="shared" si="1"/>
        <v>79.13</v>
      </c>
    </row>
    <row r="127" spans="1:7" x14ac:dyDescent="0.25">
      <c r="A127" s="4">
        <v>886</v>
      </c>
      <c r="B127" s="4" t="s">
        <v>129</v>
      </c>
      <c r="C127" s="42" t="b">
        <v>1</v>
      </c>
      <c r="D127" s="42">
        <f>SUMIFS('January 2021 School Census'!Y:Y,'January 2021 School Census'!A:A,A127)</f>
        <v>105</v>
      </c>
      <c r="E127" s="42">
        <f>IF(C127=FALSE,0,SUMIFS('May 2021 School Census'!N:N,'May 2021 School Census'!A:A,A127))</f>
        <v>106</v>
      </c>
      <c r="F127" s="44">
        <f>IF(C127=FALSE,0,SUMIFS('October 2021 School Census'!N:N,'October 2021 School Census'!A:A,A127))</f>
        <v>75</v>
      </c>
      <c r="G127" s="44">
        <f t="shared" si="1"/>
        <v>95.42</v>
      </c>
    </row>
    <row r="128" spans="1:7" x14ac:dyDescent="0.25">
      <c r="A128" s="4">
        <v>887</v>
      </c>
      <c r="B128" s="4" t="s">
        <v>130</v>
      </c>
      <c r="C128" s="42" t="b">
        <v>0</v>
      </c>
      <c r="D128" s="42">
        <f>SUMIFS('January 2021 School Census'!Y:Y,'January 2021 School Census'!A:A,A128)</f>
        <v>0</v>
      </c>
      <c r="E128" s="42">
        <f>IF(C128=FALSE,0,SUMIFS('May 2021 School Census'!N:N,'May 2021 School Census'!A:A,A128))</f>
        <v>0</v>
      </c>
      <c r="F128" s="44">
        <f>IF(C128=FALSE,0,SUMIFS('October 2021 School Census'!N:N,'October 2021 School Census'!A:A,A128))</f>
        <v>0</v>
      </c>
      <c r="G128" s="44">
        <f t="shared" si="1"/>
        <v>0</v>
      </c>
    </row>
    <row r="129" spans="1:7" x14ac:dyDescent="0.25">
      <c r="A129" s="4">
        <v>888</v>
      </c>
      <c r="B129" s="4" t="s">
        <v>131</v>
      </c>
      <c r="C129" s="42" t="b">
        <v>1</v>
      </c>
      <c r="D129" s="42">
        <f>SUMIFS('January 2021 School Census'!Y:Y,'January 2021 School Census'!A:A,A129)</f>
        <v>1646.8</v>
      </c>
      <c r="E129" s="42">
        <f>IF(C129=FALSE,0,SUMIFS('May 2021 School Census'!N:N,'May 2021 School Census'!A:A,A129))</f>
        <v>1954.3666659999999</v>
      </c>
      <c r="F129" s="44">
        <f>IF(C129=FALSE,0,SUMIFS('October 2021 School Census'!N:N,'October 2021 School Census'!A:A,A129))</f>
        <v>1181.1333320000001</v>
      </c>
      <c r="G129" s="44">
        <f t="shared" si="1"/>
        <v>1619.73</v>
      </c>
    </row>
    <row r="130" spans="1:7" x14ac:dyDescent="0.25">
      <c r="A130" s="4">
        <v>889</v>
      </c>
      <c r="B130" s="4" t="s">
        <v>132</v>
      </c>
      <c r="C130" s="42" t="b">
        <v>1</v>
      </c>
      <c r="D130" s="42">
        <f>SUMIFS('January 2021 School Census'!Y:Y,'January 2021 School Census'!A:A,A130)</f>
        <v>249</v>
      </c>
      <c r="E130" s="42">
        <f>IF(C130=FALSE,0,SUMIFS('May 2021 School Census'!N:N,'May 2021 School Census'!A:A,A130))</f>
        <v>301</v>
      </c>
      <c r="F130" s="44">
        <f>IF(C130=FALSE,0,SUMIFS('October 2021 School Census'!N:N,'October 2021 School Census'!A:A,A130))</f>
        <v>180</v>
      </c>
      <c r="G130" s="44">
        <f t="shared" si="1"/>
        <v>247.67</v>
      </c>
    </row>
    <row r="131" spans="1:7" x14ac:dyDescent="0.25">
      <c r="A131" s="4">
        <v>890</v>
      </c>
      <c r="B131" s="4" t="s">
        <v>133</v>
      </c>
      <c r="C131" s="42" t="b">
        <v>1</v>
      </c>
      <c r="D131" s="42">
        <f>SUMIFS('January 2021 School Census'!Y:Y,'January 2021 School Census'!A:A,A131)</f>
        <v>0</v>
      </c>
      <c r="E131" s="42">
        <f>IF(C131=FALSE,0,SUMIFS('May 2021 School Census'!N:N,'May 2021 School Census'!A:A,A131))</f>
        <v>0</v>
      </c>
      <c r="F131" s="44">
        <f>IF(C131=FALSE,0,SUMIFS('October 2021 School Census'!N:N,'October 2021 School Census'!A:A,A131))</f>
        <v>0</v>
      </c>
      <c r="G131" s="44">
        <f t="shared" si="1"/>
        <v>0</v>
      </c>
    </row>
    <row r="132" spans="1:7" x14ac:dyDescent="0.25">
      <c r="A132" s="4">
        <v>891</v>
      </c>
      <c r="B132" s="4" t="s">
        <v>134</v>
      </c>
      <c r="C132" s="42" t="b">
        <v>0</v>
      </c>
      <c r="D132" s="42">
        <f>SUMIFS('January 2021 School Census'!Y:Y,'January 2021 School Census'!A:A,A132)</f>
        <v>0</v>
      </c>
      <c r="E132" s="42">
        <f>IF(C132=FALSE,0,SUMIFS('May 2021 School Census'!N:N,'May 2021 School Census'!A:A,A132))</f>
        <v>0</v>
      </c>
      <c r="F132" s="44">
        <f>IF(C132=FALSE,0,SUMIFS('October 2021 School Census'!N:N,'October 2021 School Census'!A:A,A132))</f>
        <v>0</v>
      </c>
      <c r="G132" s="44">
        <f t="shared" si="1"/>
        <v>0</v>
      </c>
    </row>
    <row r="133" spans="1:7" x14ac:dyDescent="0.25">
      <c r="A133" s="4">
        <v>892</v>
      </c>
      <c r="B133" s="4" t="s">
        <v>135</v>
      </c>
      <c r="C133" s="42" t="b">
        <v>1</v>
      </c>
      <c r="D133" s="42">
        <f>SUMIFS('January 2021 School Census'!Y:Y,'January 2021 School Census'!A:A,A133)</f>
        <v>69</v>
      </c>
      <c r="E133" s="42">
        <f>IF(C133=FALSE,0,SUMIFS('May 2021 School Census'!N:N,'May 2021 School Census'!A:A,A133))</f>
        <v>77</v>
      </c>
      <c r="F133" s="44">
        <f>IF(C133=FALSE,0,SUMIFS('October 2021 School Census'!N:N,'October 2021 School Census'!A:A,A133))</f>
        <v>40</v>
      </c>
      <c r="G133" s="44">
        <f t="shared" ref="G133:G153" si="2">ROUND(IF(C133,E133*5/12+F133*4/12+D133*3/12,D133),2)</f>
        <v>62.67</v>
      </c>
    </row>
    <row r="134" spans="1:7" x14ac:dyDescent="0.25">
      <c r="A134" s="4">
        <v>893</v>
      </c>
      <c r="B134" s="4" t="s">
        <v>136</v>
      </c>
      <c r="C134" s="42" t="b">
        <v>1</v>
      </c>
      <c r="D134" s="42">
        <f>SUMIFS('January 2021 School Census'!Y:Y,'January 2021 School Census'!A:A,A134)</f>
        <v>0</v>
      </c>
      <c r="E134" s="42">
        <f>IF(C134=FALSE,0,SUMIFS('May 2021 School Census'!N:N,'May 2021 School Census'!A:A,A134))</f>
        <v>0</v>
      </c>
      <c r="F134" s="44">
        <f>IF(C134=FALSE,0,SUMIFS('October 2021 School Census'!N:N,'October 2021 School Census'!A:A,A134))</f>
        <v>0</v>
      </c>
      <c r="G134" s="44">
        <f t="shared" si="2"/>
        <v>0</v>
      </c>
    </row>
    <row r="135" spans="1:7" x14ac:dyDescent="0.25">
      <c r="A135" s="4">
        <v>894</v>
      </c>
      <c r="B135" s="4" t="s">
        <v>137</v>
      </c>
      <c r="C135" s="42" t="b">
        <v>1</v>
      </c>
      <c r="D135" s="42">
        <f>SUMIFS('January 2021 School Census'!Y:Y,'January 2021 School Census'!A:A,A135)</f>
        <v>138.66666700000002</v>
      </c>
      <c r="E135" s="42">
        <f>IF(C135=FALSE,0,SUMIFS('May 2021 School Census'!N:N,'May 2021 School Census'!A:A,A135))</f>
        <v>157.58333400000001</v>
      </c>
      <c r="F135" s="44">
        <f>IF(C135=FALSE,0,SUMIFS('October 2021 School Census'!N:N,'October 2021 School Census'!A:A,A135))</f>
        <v>95.333333999999994</v>
      </c>
      <c r="G135" s="44">
        <f t="shared" si="2"/>
        <v>132.1</v>
      </c>
    </row>
    <row r="136" spans="1:7" x14ac:dyDescent="0.25">
      <c r="A136" s="4">
        <v>895</v>
      </c>
      <c r="B136" s="4" t="s">
        <v>138</v>
      </c>
      <c r="C136" s="42" t="b">
        <v>1</v>
      </c>
      <c r="D136" s="42">
        <f>SUMIFS('January 2021 School Census'!Y:Y,'January 2021 School Census'!A:A,A136)</f>
        <v>52</v>
      </c>
      <c r="E136" s="42">
        <f>IF(C136=FALSE,0,SUMIFS('May 2021 School Census'!N:N,'May 2021 School Census'!A:A,A136))</f>
        <v>55</v>
      </c>
      <c r="F136" s="44">
        <f>IF(C136=FALSE,0,SUMIFS('October 2021 School Census'!N:N,'October 2021 School Census'!A:A,A136))</f>
        <v>26</v>
      </c>
      <c r="G136" s="44">
        <f t="shared" si="2"/>
        <v>44.58</v>
      </c>
    </row>
    <row r="137" spans="1:7" x14ac:dyDescent="0.25">
      <c r="A137" s="4">
        <v>896</v>
      </c>
      <c r="B137" s="4" t="s">
        <v>139</v>
      </c>
      <c r="C137" s="42" t="b">
        <v>1</v>
      </c>
      <c r="D137" s="42">
        <f>SUMIFS('January 2021 School Census'!Y:Y,'January 2021 School Census'!A:A,A137)</f>
        <v>26</v>
      </c>
      <c r="E137" s="42">
        <f>IF(C137=FALSE,0,SUMIFS('May 2021 School Census'!N:N,'May 2021 School Census'!A:A,A137))</f>
        <v>26</v>
      </c>
      <c r="F137" s="44">
        <f>IF(C137=FALSE,0,SUMIFS('October 2021 School Census'!N:N,'October 2021 School Census'!A:A,A137))</f>
        <v>0</v>
      </c>
      <c r="G137" s="44">
        <f t="shared" si="2"/>
        <v>17.329999999999998</v>
      </c>
    </row>
    <row r="138" spans="1:7" x14ac:dyDescent="0.25">
      <c r="A138" s="4">
        <v>908</v>
      </c>
      <c r="B138" s="4" t="s">
        <v>140</v>
      </c>
      <c r="C138" s="42" t="b">
        <v>1</v>
      </c>
      <c r="D138" s="42">
        <f>SUMIFS('January 2021 School Census'!Y:Y,'January 2021 School Census'!A:A,A138)</f>
        <v>124.2</v>
      </c>
      <c r="E138" s="42">
        <f>IF(C138=FALSE,0,SUMIFS('May 2021 School Census'!N:N,'May 2021 School Census'!A:A,A138))</f>
        <v>140.80000000000001</v>
      </c>
      <c r="F138" s="44">
        <f>IF(C138=FALSE,0,SUMIFS('October 2021 School Census'!N:N,'October 2021 School Census'!A:A,A138))</f>
        <v>74.066666999999995</v>
      </c>
      <c r="G138" s="44">
        <f t="shared" si="2"/>
        <v>114.41</v>
      </c>
    </row>
    <row r="139" spans="1:7" x14ac:dyDescent="0.25">
      <c r="A139" s="4">
        <v>909</v>
      </c>
      <c r="B139" s="4" t="s">
        <v>141</v>
      </c>
      <c r="C139" s="42" t="b">
        <v>1</v>
      </c>
      <c r="D139" s="42">
        <f>SUMIFS('January 2021 School Census'!Y:Y,'January 2021 School Census'!A:A,A139)</f>
        <v>246.66666699999999</v>
      </c>
      <c r="E139" s="42">
        <f>IF(C139=FALSE,0,SUMIFS('May 2021 School Census'!N:N,'May 2021 School Census'!A:A,A139))</f>
        <v>280.10000000000002</v>
      </c>
      <c r="F139" s="44">
        <f>IF(C139=FALSE,0,SUMIFS('October 2021 School Census'!N:N,'October 2021 School Census'!A:A,A139))</f>
        <v>188.566666</v>
      </c>
      <c r="G139" s="44">
        <f t="shared" si="2"/>
        <v>241.23</v>
      </c>
    </row>
    <row r="140" spans="1:7" x14ac:dyDescent="0.25">
      <c r="A140" s="4">
        <v>916</v>
      </c>
      <c r="B140" s="4" t="s">
        <v>142</v>
      </c>
      <c r="C140" s="42" t="b">
        <v>1</v>
      </c>
      <c r="D140" s="42">
        <f>SUMIFS('January 2021 School Census'!Y:Y,'January 2021 School Census'!A:A,A140)</f>
        <v>0</v>
      </c>
      <c r="E140" s="42">
        <f>IF(C140=FALSE,0,SUMIFS('May 2021 School Census'!N:N,'May 2021 School Census'!A:A,A140))</f>
        <v>0</v>
      </c>
      <c r="F140" s="44">
        <f>IF(C140=FALSE,0,SUMIFS('October 2021 School Census'!N:N,'October 2021 School Census'!A:A,A140))</f>
        <v>0</v>
      </c>
      <c r="G140" s="44">
        <f t="shared" si="2"/>
        <v>0</v>
      </c>
    </row>
    <row r="141" spans="1:7" x14ac:dyDescent="0.25">
      <c r="A141" s="4">
        <v>919</v>
      </c>
      <c r="B141" s="4" t="s">
        <v>143</v>
      </c>
      <c r="C141" s="42" t="b">
        <v>1</v>
      </c>
      <c r="D141" s="42">
        <f>SUMIFS('January 2021 School Census'!Y:Y,'January 2021 School Census'!A:A,A141)</f>
        <v>1343.55</v>
      </c>
      <c r="E141" s="42">
        <f>IF(C141=FALSE,0,SUMIFS('May 2021 School Census'!N:N,'May 2021 School Census'!A:A,A141))</f>
        <v>1451.2500009999999</v>
      </c>
      <c r="F141" s="44">
        <f>IF(C141=FALSE,0,SUMIFS('October 2021 School Census'!N:N,'October 2021 School Census'!A:A,A141))</f>
        <v>1012.6</v>
      </c>
      <c r="G141" s="44">
        <f t="shared" si="2"/>
        <v>1278.1099999999999</v>
      </c>
    </row>
    <row r="142" spans="1:7" x14ac:dyDescent="0.25">
      <c r="A142" s="4">
        <v>921</v>
      </c>
      <c r="B142" s="4" t="s">
        <v>144</v>
      </c>
      <c r="C142" s="42" t="b">
        <v>1</v>
      </c>
      <c r="D142" s="42">
        <f>SUMIFS('January 2021 School Census'!Y:Y,'January 2021 School Census'!A:A,A142)</f>
        <v>0</v>
      </c>
      <c r="E142" s="42">
        <f>IF(C142=FALSE,0,SUMIFS('May 2021 School Census'!N:N,'May 2021 School Census'!A:A,A142))</f>
        <v>0</v>
      </c>
      <c r="F142" s="44">
        <f>IF(C142=FALSE,0,SUMIFS('October 2021 School Census'!N:N,'October 2021 School Census'!A:A,A142))</f>
        <v>0</v>
      </c>
      <c r="G142" s="44">
        <f t="shared" si="2"/>
        <v>0</v>
      </c>
    </row>
    <row r="143" spans="1:7" x14ac:dyDescent="0.25">
      <c r="A143" s="4">
        <v>925</v>
      </c>
      <c r="B143" s="4" t="s">
        <v>145</v>
      </c>
      <c r="C143" s="42" t="b">
        <v>1</v>
      </c>
      <c r="D143" s="42">
        <f>SUMIFS('January 2021 School Census'!Y:Y,'January 2021 School Census'!A:A,A143)</f>
        <v>290.933334</v>
      </c>
      <c r="E143" s="42">
        <f>IF(C143=FALSE,0,SUMIFS('May 2021 School Census'!N:N,'May 2021 School Census'!A:A,A143))</f>
        <v>379.183333</v>
      </c>
      <c r="F143" s="44">
        <f>IF(C143=FALSE,0,SUMIFS('October 2021 School Census'!N:N,'October 2021 School Census'!A:A,A143))</f>
        <v>243.2</v>
      </c>
      <c r="G143" s="44">
        <f t="shared" si="2"/>
        <v>311.79000000000002</v>
      </c>
    </row>
    <row r="144" spans="1:7" x14ac:dyDescent="0.25">
      <c r="A144" s="4">
        <v>926</v>
      </c>
      <c r="B144" s="4" t="s">
        <v>146</v>
      </c>
      <c r="C144" s="42" t="b">
        <v>1</v>
      </c>
      <c r="D144" s="42">
        <f>SUMIFS('January 2021 School Census'!Y:Y,'January 2021 School Census'!A:A,A144)</f>
        <v>187.433333</v>
      </c>
      <c r="E144" s="42">
        <f>IF(C144=FALSE,0,SUMIFS('May 2021 School Census'!N:N,'May 2021 School Census'!A:A,A144))</f>
        <v>212.69999899999999</v>
      </c>
      <c r="F144" s="44">
        <f>IF(C144=FALSE,0,SUMIFS('October 2021 School Census'!N:N,'October 2021 School Census'!A:A,A144))</f>
        <v>136.26666599999999</v>
      </c>
      <c r="G144" s="44">
        <f t="shared" si="2"/>
        <v>180.91</v>
      </c>
    </row>
    <row r="145" spans="1:7" x14ac:dyDescent="0.25">
      <c r="A145" s="4">
        <v>929</v>
      </c>
      <c r="B145" s="4" t="s">
        <v>148</v>
      </c>
      <c r="C145" s="42" t="b">
        <v>1</v>
      </c>
      <c r="D145" s="42">
        <f>SUMIFS('January 2021 School Census'!Y:Y,'January 2021 School Census'!A:A,A145)</f>
        <v>0</v>
      </c>
      <c r="E145" s="42">
        <f>IF(C145=FALSE,0,SUMIFS('May 2021 School Census'!N:N,'May 2021 School Census'!A:A,A145))</f>
        <v>0</v>
      </c>
      <c r="F145" s="44">
        <f>IF(C145=FALSE,0,SUMIFS('October 2021 School Census'!N:N,'October 2021 School Census'!A:A,A145))</f>
        <v>0</v>
      </c>
      <c r="G145" s="44">
        <f t="shared" si="2"/>
        <v>0</v>
      </c>
    </row>
    <row r="146" spans="1:7" x14ac:dyDescent="0.25">
      <c r="A146" s="4">
        <v>931</v>
      </c>
      <c r="B146" s="4" t="s">
        <v>149</v>
      </c>
      <c r="C146" s="42" t="b">
        <v>1</v>
      </c>
      <c r="D146" s="42">
        <f>SUMIFS('January 2021 School Census'!Y:Y,'January 2021 School Census'!A:A,A146)</f>
        <v>438.73333300000002</v>
      </c>
      <c r="E146" s="42">
        <f>IF(C146=FALSE,0,SUMIFS('May 2021 School Census'!N:N,'May 2021 School Census'!A:A,A146))</f>
        <v>510</v>
      </c>
      <c r="F146" s="44">
        <f>IF(C146=FALSE,0,SUMIFS('October 2021 School Census'!N:N,'October 2021 School Census'!A:A,A146))</f>
        <v>386</v>
      </c>
      <c r="G146" s="44">
        <f t="shared" si="2"/>
        <v>450.85</v>
      </c>
    </row>
    <row r="147" spans="1:7" x14ac:dyDescent="0.25">
      <c r="A147" s="4">
        <v>933</v>
      </c>
      <c r="B147" s="4" t="s">
        <v>150</v>
      </c>
      <c r="C147" s="42" t="b">
        <v>1</v>
      </c>
      <c r="D147" s="42">
        <f>SUMIFS('January 2021 School Census'!Y:Y,'January 2021 School Census'!A:A,A147)</f>
        <v>0</v>
      </c>
      <c r="E147" s="42">
        <f>IF(C147=FALSE,0,SUMIFS('May 2021 School Census'!N:N,'May 2021 School Census'!A:A,A147))</f>
        <v>0</v>
      </c>
      <c r="F147" s="44">
        <f>IF(C147=FALSE,0,SUMIFS('October 2021 School Census'!N:N,'October 2021 School Census'!A:A,A147))</f>
        <v>0</v>
      </c>
      <c r="G147" s="44">
        <f t="shared" si="2"/>
        <v>0</v>
      </c>
    </row>
    <row r="148" spans="1:7" x14ac:dyDescent="0.25">
      <c r="A148" s="4">
        <v>935</v>
      </c>
      <c r="B148" s="4" t="s">
        <v>151</v>
      </c>
      <c r="C148" s="42" t="b">
        <v>1</v>
      </c>
      <c r="D148" s="42">
        <f>SUMIFS('January 2021 School Census'!Y:Y,'January 2021 School Census'!A:A,A148)</f>
        <v>75.400000000000006</v>
      </c>
      <c r="E148" s="42">
        <f>IF(C148=FALSE,0,SUMIFS('May 2021 School Census'!N:N,'May 2021 School Census'!A:A,A148))</f>
        <v>88.4</v>
      </c>
      <c r="F148" s="44">
        <f>IF(C148=FALSE,0,SUMIFS('October 2021 School Census'!N:N,'October 2021 School Census'!A:A,A148))</f>
        <v>42.4</v>
      </c>
      <c r="G148" s="44">
        <f t="shared" si="2"/>
        <v>69.819999999999993</v>
      </c>
    </row>
    <row r="149" spans="1:7" x14ac:dyDescent="0.25">
      <c r="A149" s="4">
        <v>936</v>
      </c>
      <c r="B149" s="4" t="s">
        <v>152</v>
      </c>
      <c r="C149" s="42" t="b">
        <v>1</v>
      </c>
      <c r="D149" s="42">
        <f>SUMIFS('January 2021 School Census'!Y:Y,'January 2021 School Census'!A:A,A149)</f>
        <v>349.8</v>
      </c>
      <c r="E149" s="42">
        <f>IF(C149=FALSE,0,SUMIFS('May 2021 School Census'!N:N,'May 2021 School Census'!A:A,A149))</f>
        <v>377.4</v>
      </c>
      <c r="F149" s="44">
        <f>IF(C149=FALSE,0,SUMIFS('October 2021 School Census'!N:N,'October 2021 School Census'!A:A,A149))</f>
        <v>261.933333</v>
      </c>
      <c r="G149" s="44">
        <f t="shared" si="2"/>
        <v>332.01</v>
      </c>
    </row>
    <row r="150" spans="1:7" x14ac:dyDescent="0.25">
      <c r="A150" s="4">
        <v>937</v>
      </c>
      <c r="B150" s="4" t="s">
        <v>153</v>
      </c>
      <c r="C150" s="42" t="b">
        <v>1</v>
      </c>
      <c r="D150" s="42">
        <f>SUMIFS('January 2021 School Census'!Y:Y,'January 2021 School Census'!A:A,A150)</f>
        <v>402.5</v>
      </c>
      <c r="E150" s="42">
        <f>IF(C150=FALSE,0,SUMIFS('May 2021 School Census'!N:N,'May 2021 School Census'!A:A,A150))</f>
        <v>463.33333400000004</v>
      </c>
      <c r="F150" s="44">
        <f>IF(C150=FALSE,0,SUMIFS('October 2021 School Census'!N:N,'October 2021 School Census'!A:A,A150))</f>
        <v>308.816667</v>
      </c>
      <c r="G150" s="44">
        <f t="shared" si="2"/>
        <v>396.62</v>
      </c>
    </row>
    <row r="151" spans="1:7" x14ac:dyDescent="0.25">
      <c r="A151" s="4">
        <v>938</v>
      </c>
      <c r="B151" s="4" t="s">
        <v>154</v>
      </c>
      <c r="C151" s="42" t="b">
        <v>1</v>
      </c>
      <c r="D151" s="42">
        <f>SUMIFS('January 2021 School Census'!Y:Y,'January 2021 School Census'!A:A,A151)</f>
        <v>395</v>
      </c>
      <c r="E151" s="42">
        <f>IF(C151=FALSE,0,SUMIFS('May 2021 School Census'!N:N,'May 2021 School Census'!A:A,A151))</f>
        <v>454</v>
      </c>
      <c r="F151" s="44">
        <f>IF(C151=FALSE,0,SUMIFS('October 2021 School Census'!N:N,'October 2021 School Census'!A:A,A151))</f>
        <v>280</v>
      </c>
      <c r="G151" s="44">
        <f t="shared" si="2"/>
        <v>381.25</v>
      </c>
    </row>
    <row r="152" spans="1:7" x14ac:dyDescent="0.25">
      <c r="A152" s="4">
        <v>940</v>
      </c>
      <c r="B152" s="4" t="s">
        <v>185</v>
      </c>
      <c r="C152" s="42" t="b">
        <v>1</v>
      </c>
      <c r="D152" s="42">
        <f>SUMIFS('January 2021 School Census'!Y:Y,'January 2021 School Census'!A:A,A152)</f>
        <v>346.16797300000002</v>
      </c>
      <c r="E152" s="42">
        <f>IF(C152=FALSE,0,SUMIFS('May 2021 School Census'!N:N,'May 2021 School Census'!A:A,A152))</f>
        <v>398.31330200000002</v>
      </c>
      <c r="F152" s="44">
        <f>IF(C152=FALSE,0,SUMIFS('October 2021 School Census'!N:N,'October 2021 School Census'!A:A,A152))</f>
        <v>271.16264899999999</v>
      </c>
      <c r="G152" s="44">
        <f t="shared" si="2"/>
        <v>342.89</v>
      </c>
    </row>
    <row r="153" spans="1:7" x14ac:dyDescent="0.25">
      <c r="A153" s="4">
        <v>941</v>
      </c>
      <c r="B153" s="4" t="s">
        <v>186</v>
      </c>
      <c r="C153" s="42" t="b">
        <v>1</v>
      </c>
      <c r="D153" s="42">
        <f>SUMIFS('January 2021 School Census'!Y:Y,'January 2021 School Census'!A:A,A153)</f>
        <v>284.26664400000004</v>
      </c>
      <c r="E153" s="42">
        <f>IF(C153=FALSE,0,SUMIFS('May 2021 School Census'!N:N,'May 2021 School Census'!A:A,A153))</f>
        <v>312.46663999999998</v>
      </c>
      <c r="F153" s="44">
        <f>IF(C153=FALSE,0,SUMIFS('October 2021 School Census'!N:N,'October 2021 School Census'!A:A,A153))</f>
        <v>240.30000699999999</v>
      </c>
      <c r="G153" s="44">
        <f t="shared" si="2"/>
        <v>281.36</v>
      </c>
    </row>
  </sheetData>
  <autoFilter ref="A3:G153" xr:uid="{5980DA49-1B9C-42FF-8B69-24EAAFFFE7C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3060-D174-4939-9CB6-B57EBAB1E05F}">
  <sheetPr codeName="Sheet7">
    <tabColor theme="9" tint="0.59999389629810485"/>
  </sheetPr>
  <dimension ref="A1:BH154"/>
  <sheetViews>
    <sheetView showGridLines="0" workbookViewId="0">
      <pane xSplit="2" ySplit="4" topLeftCell="AL5" activePane="bottomRight" state="frozen"/>
      <selection activeCell="E27" sqref="E27"/>
      <selection pane="topRight" activeCell="E27" sqref="E27"/>
      <selection pane="bottomLeft" activeCell="E27" sqref="E27"/>
      <selection pane="bottomRight" activeCell="B4" sqref="B4"/>
    </sheetView>
  </sheetViews>
  <sheetFormatPr defaultRowHeight="15" x14ac:dyDescent="0.25"/>
  <cols>
    <col min="1" max="1" width="9" style="32"/>
    <col min="2" max="2" width="37.7109375" customWidth="1"/>
    <col min="3" max="3" width="10.5703125" customWidth="1"/>
    <col min="4" max="4" width="13.7109375" customWidth="1"/>
    <col min="5" max="5" width="12.85546875" customWidth="1"/>
    <col min="6" max="6" width="12" customWidth="1"/>
    <col min="7" max="7" width="12.85546875" customWidth="1"/>
    <col min="8" max="8" width="12.5703125" customWidth="1"/>
    <col min="9" max="9" width="13.7109375" customWidth="1"/>
    <col min="10" max="10" width="11.140625" customWidth="1"/>
    <col min="11" max="11" width="17.5703125" customWidth="1"/>
    <col min="12" max="12" width="13.5703125" customWidth="1"/>
    <col min="13" max="13" width="12.42578125" customWidth="1"/>
    <col min="14" max="14" width="13.140625" customWidth="1"/>
    <col min="15" max="15" width="14.7109375" customWidth="1"/>
    <col min="16" max="16" width="13.140625" customWidth="1"/>
    <col min="17" max="17" width="15.28515625" customWidth="1"/>
    <col min="18" max="18" width="16.85546875" customWidth="1"/>
    <col min="19" max="19" width="16.5703125" customWidth="1"/>
    <col min="20" max="20" width="13.28515625" customWidth="1"/>
    <col min="21" max="21" width="15" customWidth="1"/>
    <col min="22" max="22" width="15.28515625" customWidth="1"/>
    <col min="24" max="24" width="11.85546875" style="8" customWidth="1"/>
    <col min="25" max="25" width="9" style="8"/>
    <col min="41" max="41" width="9" style="8"/>
  </cols>
  <sheetData>
    <row r="1" spans="1:60" x14ac:dyDescent="0.25">
      <c r="C1" s="38" t="s">
        <v>213</v>
      </c>
      <c r="D1" s="39"/>
      <c r="E1" s="39"/>
      <c r="F1" s="39"/>
      <c r="G1" s="39"/>
      <c r="H1" s="39"/>
      <c r="I1" s="39"/>
      <c r="J1" s="39"/>
      <c r="K1" s="39"/>
      <c r="L1" s="39"/>
      <c r="M1" s="39"/>
      <c r="N1" s="39"/>
      <c r="O1" s="39"/>
      <c r="P1" s="39"/>
      <c r="Q1" s="39"/>
      <c r="R1" s="39"/>
      <c r="S1" s="39"/>
      <c r="T1" s="39"/>
      <c r="U1" s="39"/>
      <c r="V1" s="40"/>
      <c r="W1" s="96" t="s">
        <v>199</v>
      </c>
      <c r="X1" s="97" t="s">
        <v>220</v>
      </c>
      <c r="Y1" s="97" t="s">
        <v>222</v>
      </c>
      <c r="Z1" s="38" t="s">
        <v>212</v>
      </c>
      <c r="AA1" s="36"/>
      <c r="AB1" s="36"/>
      <c r="AC1" s="36"/>
      <c r="AD1" s="36"/>
      <c r="AE1" s="36"/>
      <c r="AF1" s="36"/>
      <c r="AG1" s="36"/>
      <c r="AH1" s="36"/>
      <c r="AI1" s="36"/>
      <c r="AJ1" s="36"/>
      <c r="AK1" s="36"/>
      <c r="AL1" s="36"/>
      <c r="AM1" s="36"/>
      <c r="AN1" s="37"/>
      <c r="AO1" s="82" t="s">
        <v>221</v>
      </c>
      <c r="AP1" s="38" t="s">
        <v>223</v>
      </c>
      <c r="AQ1" s="38"/>
      <c r="AR1" s="38"/>
      <c r="AS1" s="38"/>
      <c r="AT1" s="38"/>
      <c r="AU1" s="38"/>
      <c r="AV1" s="38"/>
      <c r="AW1" s="38"/>
      <c r="AX1" s="38"/>
      <c r="AY1" s="38"/>
      <c r="AZ1" s="38"/>
      <c r="BA1" s="38"/>
      <c r="BB1" s="38"/>
      <c r="BC1" s="38"/>
      <c r="BD1" s="38"/>
      <c r="BE1" s="38"/>
      <c r="BF1" s="38"/>
      <c r="BG1" s="38"/>
      <c r="BH1" s="93" t="s">
        <v>211</v>
      </c>
    </row>
    <row r="2" spans="1:60" ht="30.75" x14ac:dyDescent="0.25">
      <c r="C2" s="41" t="s">
        <v>171</v>
      </c>
      <c r="D2" s="41"/>
      <c r="E2" s="41"/>
      <c r="F2" s="41"/>
      <c r="G2" s="41" t="s">
        <v>172</v>
      </c>
      <c r="H2" s="41"/>
      <c r="I2" s="41"/>
      <c r="J2" s="41"/>
      <c r="K2" s="41" t="s">
        <v>173</v>
      </c>
      <c r="L2" s="41"/>
      <c r="M2" s="41"/>
      <c r="N2" s="41"/>
      <c r="O2" s="41" t="s">
        <v>192</v>
      </c>
      <c r="P2" s="41"/>
      <c r="Q2" s="41"/>
      <c r="R2" s="41"/>
      <c r="S2" s="41" t="s">
        <v>175</v>
      </c>
      <c r="T2" s="41"/>
      <c r="U2" s="19"/>
      <c r="V2" s="19"/>
      <c r="W2" s="96"/>
      <c r="X2" s="97"/>
      <c r="Y2" s="97"/>
      <c r="Z2" s="87" t="s">
        <v>171</v>
      </c>
      <c r="AA2" s="88"/>
      <c r="AB2" s="89"/>
      <c r="AC2" s="87" t="s">
        <v>172</v>
      </c>
      <c r="AD2" s="88"/>
      <c r="AE2" s="89"/>
      <c r="AF2" s="87" t="s">
        <v>173</v>
      </c>
      <c r="AG2" s="88"/>
      <c r="AH2" s="89"/>
      <c r="AI2" s="87" t="s">
        <v>174</v>
      </c>
      <c r="AJ2" s="88"/>
      <c r="AK2" s="89"/>
      <c r="AL2" s="90" t="s">
        <v>188</v>
      </c>
      <c r="AM2" s="91"/>
      <c r="AN2" s="92"/>
      <c r="AO2" s="82"/>
      <c r="AP2" s="101" t="s">
        <v>171</v>
      </c>
      <c r="AQ2" s="102"/>
      <c r="AR2" s="103"/>
      <c r="AS2" s="104" t="s">
        <v>172</v>
      </c>
      <c r="AT2" s="105"/>
      <c r="AU2" s="105"/>
      <c r="AV2" s="105" t="s">
        <v>173</v>
      </c>
      <c r="AW2" s="105"/>
      <c r="AX2" s="105"/>
      <c r="AY2" s="105" t="s">
        <v>214</v>
      </c>
      <c r="AZ2" s="105"/>
      <c r="BA2" s="105"/>
      <c r="BB2" s="106" t="s">
        <v>215</v>
      </c>
      <c r="BC2" s="106"/>
      <c r="BD2" s="106"/>
      <c r="BE2" s="105" t="s">
        <v>216</v>
      </c>
      <c r="BF2" s="105"/>
      <c r="BG2" s="107"/>
      <c r="BH2" s="94"/>
    </row>
    <row r="3" spans="1:60" ht="15.75" x14ac:dyDescent="0.25">
      <c r="C3" s="19" t="s">
        <v>176</v>
      </c>
      <c r="D3" s="19"/>
      <c r="E3" s="19"/>
      <c r="F3" s="19"/>
      <c r="G3" s="19" t="s">
        <v>176</v>
      </c>
      <c r="H3" s="19"/>
      <c r="I3" s="19"/>
      <c r="J3" s="19"/>
      <c r="K3" s="19" t="s">
        <v>176</v>
      </c>
      <c r="L3" s="19"/>
      <c r="M3" s="19"/>
      <c r="N3" s="19"/>
      <c r="O3" s="19" t="s">
        <v>176</v>
      </c>
      <c r="P3" s="19"/>
      <c r="Q3" s="19"/>
      <c r="R3" s="19"/>
      <c r="S3" s="19" t="s">
        <v>176</v>
      </c>
      <c r="T3" s="19"/>
      <c r="U3" s="19"/>
      <c r="V3" s="19"/>
      <c r="W3" s="96"/>
      <c r="X3" s="97"/>
      <c r="Y3" s="97"/>
      <c r="Z3" s="84"/>
      <c r="AA3" s="85"/>
      <c r="AB3" s="86"/>
      <c r="AC3" s="84"/>
      <c r="AD3" s="85"/>
      <c r="AE3" s="86"/>
      <c r="AF3" s="84"/>
      <c r="AG3" s="85"/>
      <c r="AH3" s="86"/>
      <c r="AI3" s="84"/>
      <c r="AJ3" s="85"/>
      <c r="AK3" s="86"/>
      <c r="AL3" s="84"/>
      <c r="AM3" s="85"/>
      <c r="AN3" s="86"/>
      <c r="AO3" s="82"/>
      <c r="AP3" s="98" t="s">
        <v>217</v>
      </c>
      <c r="AQ3" s="99"/>
      <c r="AR3" s="100"/>
      <c r="AS3" s="98" t="s">
        <v>217</v>
      </c>
      <c r="AT3" s="99"/>
      <c r="AU3" s="100"/>
      <c r="AV3" s="98" t="s">
        <v>217</v>
      </c>
      <c r="AW3" s="99"/>
      <c r="AX3" s="100"/>
      <c r="AY3" s="98" t="s">
        <v>217</v>
      </c>
      <c r="AZ3" s="99"/>
      <c r="BA3" s="100"/>
      <c r="BB3" s="98" t="s">
        <v>217</v>
      </c>
      <c r="BC3" s="99"/>
      <c r="BD3" s="100"/>
      <c r="BE3" s="98" t="s">
        <v>217</v>
      </c>
      <c r="BF3" s="99"/>
      <c r="BG3" s="99"/>
      <c r="BH3" s="94"/>
    </row>
    <row r="4" spans="1:60" s="56" customFormat="1" ht="150" x14ac:dyDescent="0.25">
      <c r="A4" s="33" t="s">
        <v>170</v>
      </c>
      <c r="B4" s="20" t="s">
        <v>168</v>
      </c>
      <c r="C4" s="20" t="s">
        <v>193</v>
      </c>
      <c r="D4" s="20" t="s">
        <v>194</v>
      </c>
      <c r="E4" s="20" t="s">
        <v>195</v>
      </c>
      <c r="F4" s="20" t="s">
        <v>178</v>
      </c>
      <c r="G4" s="20" t="s">
        <v>196</v>
      </c>
      <c r="H4" s="20" t="s">
        <v>197</v>
      </c>
      <c r="I4" s="20" t="s">
        <v>198</v>
      </c>
      <c r="J4" s="20" t="s">
        <v>178</v>
      </c>
      <c r="K4" s="20" t="s">
        <v>196</v>
      </c>
      <c r="L4" s="20" t="s">
        <v>197</v>
      </c>
      <c r="M4" s="20" t="s">
        <v>198</v>
      </c>
      <c r="N4" s="20" t="s">
        <v>178</v>
      </c>
      <c r="O4" s="20" t="s">
        <v>196</v>
      </c>
      <c r="P4" s="20" t="s">
        <v>197</v>
      </c>
      <c r="Q4" s="20" t="s">
        <v>198</v>
      </c>
      <c r="R4" s="20" t="s">
        <v>178</v>
      </c>
      <c r="S4" s="20" t="s">
        <v>196</v>
      </c>
      <c r="T4" s="20" t="s">
        <v>197</v>
      </c>
      <c r="U4" s="20" t="s">
        <v>198</v>
      </c>
      <c r="V4" s="20" t="s">
        <v>178</v>
      </c>
      <c r="W4" s="96"/>
      <c r="X4" s="97"/>
      <c r="Y4" s="97"/>
      <c r="Z4" s="50" t="s">
        <v>197</v>
      </c>
      <c r="AA4" s="51" t="s">
        <v>198</v>
      </c>
      <c r="AB4" s="52" t="s">
        <v>189</v>
      </c>
      <c r="AC4" s="50" t="s">
        <v>197</v>
      </c>
      <c r="AD4" s="51" t="s">
        <v>198</v>
      </c>
      <c r="AE4" s="52" t="s">
        <v>219</v>
      </c>
      <c r="AF4" s="50" t="s">
        <v>197</v>
      </c>
      <c r="AG4" s="51" t="s">
        <v>198</v>
      </c>
      <c r="AH4" s="52" t="s">
        <v>219</v>
      </c>
      <c r="AI4" s="50" t="s">
        <v>197</v>
      </c>
      <c r="AJ4" s="51" t="s">
        <v>198</v>
      </c>
      <c r="AK4" s="52" t="s">
        <v>219</v>
      </c>
      <c r="AL4" s="50" t="s">
        <v>197</v>
      </c>
      <c r="AM4" s="51" t="s">
        <v>198</v>
      </c>
      <c r="AN4" s="52" t="s">
        <v>219</v>
      </c>
      <c r="AO4" s="83"/>
      <c r="AP4" s="53" t="s">
        <v>197</v>
      </c>
      <c r="AQ4" s="54" t="s">
        <v>198</v>
      </c>
      <c r="AR4" s="55" t="s">
        <v>189</v>
      </c>
      <c r="AS4" s="53" t="s">
        <v>197</v>
      </c>
      <c r="AT4" s="54" t="s">
        <v>198</v>
      </c>
      <c r="AU4" s="55" t="s">
        <v>189</v>
      </c>
      <c r="AV4" s="53" t="s">
        <v>197</v>
      </c>
      <c r="AW4" s="54" t="s">
        <v>198</v>
      </c>
      <c r="AX4" s="55" t="s">
        <v>189</v>
      </c>
      <c r="AY4" s="53" t="s">
        <v>197</v>
      </c>
      <c r="AZ4" s="54" t="s">
        <v>198</v>
      </c>
      <c r="BA4" s="55" t="s">
        <v>189</v>
      </c>
      <c r="BB4" s="53" t="s">
        <v>197</v>
      </c>
      <c r="BC4" s="54" t="s">
        <v>198</v>
      </c>
      <c r="BD4" s="55" t="s">
        <v>189</v>
      </c>
      <c r="BE4" s="53" t="s">
        <v>197</v>
      </c>
      <c r="BF4" s="54" t="s">
        <v>198</v>
      </c>
      <c r="BG4" s="57" t="s">
        <v>189</v>
      </c>
      <c r="BH4" s="95"/>
    </row>
    <row r="5" spans="1:60" x14ac:dyDescent="0.25">
      <c r="A5" s="34">
        <v>202</v>
      </c>
      <c r="B5" s="21" t="s">
        <v>6</v>
      </c>
      <c r="C5" s="21">
        <v>26</v>
      </c>
      <c r="D5" s="21">
        <v>55</v>
      </c>
      <c r="E5" s="21">
        <v>18</v>
      </c>
      <c r="F5" s="21">
        <v>1</v>
      </c>
      <c r="G5" s="21">
        <v>43</v>
      </c>
      <c r="H5" s="21">
        <v>566</v>
      </c>
      <c r="I5" s="21">
        <v>259</v>
      </c>
      <c r="J5" s="21">
        <v>10</v>
      </c>
      <c r="K5" s="21">
        <v>0</v>
      </c>
      <c r="L5" s="21">
        <v>0</v>
      </c>
      <c r="M5" s="21">
        <v>0</v>
      </c>
      <c r="N5" s="21">
        <v>0</v>
      </c>
      <c r="O5" s="21">
        <v>0</v>
      </c>
      <c r="P5" s="21">
        <v>0</v>
      </c>
      <c r="Q5" s="21">
        <v>0</v>
      </c>
      <c r="R5" s="21">
        <v>0</v>
      </c>
      <c r="S5" s="21">
        <v>0</v>
      </c>
      <c r="T5" s="21">
        <v>16</v>
      </c>
      <c r="U5" s="21">
        <v>10</v>
      </c>
      <c r="V5" s="21">
        <v>0</v>
      </c>
      <c r="W5" s="22">
        <f t="shared" ref="W5:W68" si="0">C5+G5+K5+O5+S5</f>
        <v>69</v>
      </c>
      <c r="X5" s="35">
        <f t="shared" ref="X5:X68" si="1">SUM(C5:V5)-W5</f>
        <v>935</v>
      </c>
      <c r="Y5" s="35">
        <f t="shared" ref="Y5:Y68" si="2">D5+E5+F5</f>
        <v>74</v>
      </c>
      <c r="Z5" s="17">
        <v>15</v>
      </c>
      <c r="AA5" s="17">
        <v>4</v>
      </c>
      <c r="AB5" s="17">
        <v>0</v>
      </c>
      <c r="AC5" s="17">
        <v>130</v>
      </c>
      <c r="AD5" s="17">
        <v>73</v>
      </c>
      <c r="AE5" s="17">
        <v>4</v>
      </c>
      <c r="AF5" s="17">
        <v>0</v>
      </c>
      <c r="AG5" s="17">
        <v>0</v>
      </c>
      <c r="AH5" s="17">
        <v>0</v>
      </c>
      <c r="AI5" s="17">
        <v>0</v>
      </c>
      <c r="AJ5" s="17">
        <v>0</v>
      </c>
      <c r="AK5" s="17">
        <v>0</v>
      </c>
      <c r="AL5" s="17">
        <v>4</v>
      </c>
      <c r="AM5" s="17">
        <v>3</v>
      </c>
      <c r="AN5" s="17">
        <v>0</v>
      </c>
      <c r="AO5" s="35">
        <f t="shared" ref="AO5:AO68" si="3">SUM(Z5:AN5)</f>
        <v>233</v>
      </c>
      <c r="AP5" s="13">
        <v>5</v>
      </c>
      <c r="AQ5" s="13">
        <v>3</v>
      </c>
      <c r="AR5" s="13">
        <v>0</v>
      </c>
      <c r="AS5" s="13">
        <v>131</v>
      </c>
      <c r="AT5" s="13">
        <v>54</v>
      </c>
      <c r="AU5" s="13">
        <v>4</v>
      </c>
      <c r="AV5" s="13">
        <v>0</v>
      </c>
      <c r="AW5" s="13">
        <v>0</v>
      </c>
      <c r="AX5" s="13">
        <v>0</v>
      </c>
      <c r="AY5" s="13">
        <v>0</v>
      </c>
      <c r="AZ5" s="13">
        <v>0</v>
      </c>
      <c r="BA5" s="13">
        <v>0</v>
      </c>
      <c r="BB5" s="13">
        <v>2</v>
      </c>
      <c r="BC5" s="13">
        <v>0</v>
      </c>
      <c r="BD5" s="13">
        <v>0</v>
      </c>
      <c r="BE5" s="13">
        <v>7</v>
      </c>
      <c r="BF5" s="13">
        <v>3</v>
      </c>
      <c r="BG5" s="13">
        <v>0</v>
      </c>
      <c r="BH5" s="18">
        <f>SUM(AP5:BG5)</f>
        <v>209</v>
      </c>
    </row>
    <row r="6" spans="1:60" x14ac:dyDescent="0.25">
      <c r="A6" s="34">
        <v>203</v>
      </c>
      <c r="B6" s="21" t="s">
        <v>7</v>
      </c>
      <c r="C6" s="21">
        <v>155</v>
      </c>
      <c r="D6" s="21">
        <v>345</v>
      </c>
      <c r="E6" s="21">
        <v>134</v>
      </c>
      <c r="F6" s="21">
        <v>6</v>
      </c>
      <c r="G6" s="21">
        <v>11</v>
      </c>
      <c r="H6" s="21">
        <v>1011</v>
      </c>
      <c r="I6" s="21">
        <v>473</v>
      </c>
      <c r="J6" s="21">
        <v>8</v>
      </c>
      <c r="K6" s="21">
        <v>0</v>
      </c>
      <c r="L6" s="21">
        <v>0</v>
      </c>
      <c r="M6" s="21">
        <v>0</v>
      </c>
      <c r="N6" s="21">
        <v>0</v>
      </c>
      <c r="O6" s="21">
        <v>0</v>
      </c>
      <c r="P6" s="21">
        <v>28</v>
      </c>
      <c r="Q6" s="21">
        <v>14</v>
      </c>
      <c r="R6" s="21">
        <v>0</v>
      </c>
      <c r="S6" s="21">
        <v>7</v>
      </c>
      <c r="T6" s="21">
        <v>403</v>
      </c>
      <c r="U6" s="21">
        <v>163</v>
      </c>
      <c r="V6" s="21">
        <v>1</v>
      </c>
      <c r="W6" s="22">
        <f t="shared" si="0"/>
        <v>173</v>
      </c>
      <c r="X6" s="35">
        <f t="shared" si="1"/>
        <v>2586</v>
      </c>
      <c r="Y6" s="35">
        <f t="shared" si="2"/>
        <v>485</v>
      </c>
      <c r="Z6" s="17">
        <v>105</v>
      </c>
      <c r="AA6" s="17">
        <v>50</v>
      </c>
      <c r="AB6" s="17">
        <v>1</v>
      </c>
      <c r="AC6" s="17">
        <v>181.4</v>
      </c>
      <c r="AD6" s="17">
        <v>98</v>
      </c>
      <c r="AE6" s="17">
        <v>4</v>
      </c>
      <c r="AF6" s="17">
        <v>0</v>
      </c>
      <c r="AG6" s="17">
        <v>0</v>
      </c>
      <c r="AH6" s="17">
        <v>0</v>
      </c>
      <c r="AI6" s="17">
        <v>0</v>
      </c>
      <c r="AJ6" s="17">
        <v>0</v>
      </c>
      <c r="AK6" s="17">
        <v>0</v>
      </c>
      <c r="AL6" s="17">
        <v>73</v>
      </c>
      <c r="AM6" s="17">
        <v>34</v>
      </c>
      <c r="AN6" s="17">
        <v>0</v>
      </c>
      <c r="AO6" s="35">
        <f t="shared" si="3"/>
        <v>546.4</v>
      </c>
      <c r="AP6" s="13">
        <v>90</v>
      </c>
      <c r="AQ6" s="13">
        <v>33</v>
      </c>
      <c r="AR6" s="13">
        <v>1</v>
      </c>
      <c r="AS6" s="13">
        <v>132</v>
      </c>
      <c r="AT6" s="13">
        <v>71</v>
      </c>
      <c r="AU6" s="13">
        <v>2</v>
      </c>
      <c r="AV6" s="13">
        <v>0</v>
      </c>
      <c r="AW6" s="13">
        <v>0</v>
      </c>
      <c r="AX6" s="13">
        <v>0</v>
      </c>
      <c r="AY6" s="13">
        <v>0</v>
      </c>
      <c r="AZ6" s="13">
        <v>2</v>
      </c>
      <c r="BA6" s="13">
        <v>0</v>
      </c>
      <c r="BB6" s="13">
        <v>0</v>
      </c>
      <c r="BC6" s="13">
        <v>2</v>
      </c>
      <c r="BD6" s="13">
        <v>0</v>
      </c>
      <c r="BE6" s="13">
        <v>109</v>
      </c>
      <c r="BF6" s="13">
        <v>46</v>
      </c>
      <c r="BG6" s="13">
        <v>0</v>
      </c>
      <c r="BH6" s="18">
        <f t="shared" ref="BH6:BH68" si="4">SUM(AP6:BG6)</f>
        <v>488</v>
      </c>
    </row>
    <row r="7" spans="1:60" x14ac:dyDescent="0.25">
      <c r="A7" s="34">
        <v>204</v>
      </c>
      <c r="B7" s="21" t="s">
        <v>8</v>
      </c>
      <c r="C7" s="21">
        <v>46</v>
      </c>
      <c r="D7" s="21">
        <v>123</v>
      </c>
      <c r="E7" s="21">
        <v>40</v>
      </c>
      <c r="F7" s="21">
        <v>7</v>
      </c>
      <c r="G7" s="21">
        <v>105</v>
      </c>
      <c r="H7" s="21">
        <v>1030</v>
      </c>
      <c r="I7" s="21">
        <v>434</v>
      </c>
      <c r="J7" s="21">
        <v>13</v>
      </c>
      <c r="K7" s="21">
        <v>0</v>
      </c>
      <c r="L7" s="21">
        <v>0</v>
      </c>
      <c r="M7" s="21">
        <v>0</v>
      </c>
      <c r="N7" s="21">
        <v>0</v>
      </c>
      <c r="O7" s="21">
        <v>0</v>
      </c>
      <c r="P7" s="21">
        <v>0</v>
      </c>
      <c r="Q7" s="21">
        <v>0</v>
      </c>
      <c r="R7" s="21">
        <v>0</v>
      </c>
      <c r="S7" s="21">
        <v>5</v>
      </c>
      <c r="T7" s="21">
        <v>57</v>
      </c>
      <c r="U7" s="21">
        <v>22</v>
      </c>
      <c r="V7" s="21">
        <v>0</v>
      </c>
      <c r="W7" s="22">
        <f t="shared" si="0"/>
        <v>156</v>
      </c>
      <c r="X7" s="35">
        <f t="shared" si="1"/>
        <v>1726</v>
      </c>
      <c r="Y7" s="35">
        <f t="shared" si="2"/>
        <v>170</v>
      </c>
      <c r="Z7" s="17">
        <v>38.6</v>
      </c>
      <c r="AA7" s="17">
        <v>17.600000000000001</v>
      </c>
      <c r="AB7" s="17">
        <v>5</v>
      </c>
      <c r="AC7" s="17">
        <v>330</v>
      </c>
      <c r="AD7" s="17">
        <v>149</v>
      </c>
      <c r="AE7" s="17">
        <v>3</v>
      </c>
      <c r="AF7" s="17">
        <v>0</v>
      </c>
      <c r="AG7" s="17">
        <v>0</v>
      </c>
      <c r="AH7" s="17">
        <v>0</v>
      </c>
      <c r="AI7" s="17">
        <v>0</v>
      </c>
      <c r="AJ7" s="17">
        <v>0</v>
      </c>
      <c r="AK7" s="17">
        <v>0</v>
      </c>
      <c r="AL7" s="17">
        <v>15</v>
      </c>
      <c r="AM7" s="17">
        <v>2</v>
      </c>
      <c r="AN7" s="17">
        <v>0</v>
      </c>
      <c r="AO7" s="35">
        <f t="shared" si="3"/>
        <v>560.20000000000005</v>
      </c>
      <c r="AP7" s="13">
        <v>23</v>
      </c>
      <c r="AQ7" s="13">
        <v>10</v>
      </c>
      <c r="AR7" s="13">
        <v>1</v>
      </c>
      <c r="AS7" s="13">
        <v>204</v>
      </c>
      <c r="AT7" s="13">
        <v>97</v>
      </c>
      <c r="AU7" s="13">
        <v>3</v>
      </c>
      <c r="AV7" s="13">
        <v>0</v>
      </c>
      <c r="AW7" s="13">
        <v>0</v>
      </c>
      <c r="AX7" s="13">
        <v>0</v>
      </c>
      <c r="AY7" s="13">
        <v>0</v>
      </c>
      <c r="AZ7" s="13">
        <v>0</v>
      </c>
      <c r="BA7" s="13">
        <v>0</v>
      </c>
      <c r="BB7" s="13">
        <v>0</v>
      </c>
      <c r="BC7" s="13">
        <v>0</v>
      </c>
      <c r="BD7" s="13">
        <v>0</v>
      </c>
      <c r="BE7" s="13">
        <v>9</v>
      </c>
      <c r="BF7" s="13">
        <v>9</v>
      </c>
      <c r="BG7" s="13">
        <v>0</v>
      </c>
      <c r="BH7" s="18">
        <f t="shared" si="4"/>
        <v>356</v>
      </c>
    </row>
    <row r="8" spans="1:60" x14ac:dyDescent="0.25">
      <c r="A8" s="34">
        <v>205</v>
      </c>
      <c r="B8" s="21" t="s">
        <v>9</v>
      </c>
      <c r="C8" s="21">
        <v>63</v>
      </c>
      <c r="D8" s="21">
        <v>167</v>
      </c>
      <c r="E8" s="21">
        <v>59</v>
      </c>
      <c r="F8" s="21">
        <v>10</v>
      </c>
      <c r="G8" s="21">
        <v>18</v>
      </c>
      <c r="H8" s="21">
        <v>362.66666600000002</v>
      </c>
      <c r="I8" s="21">
        <v>188</v>
      </c>
      <c r="J8" s="21">
        <v>9</v>
      </c>
      <c r="K8" s="21">
        <v>0</v>
      </c>
      <c r="L8" s="21">
        <v>0</v>
      </c>
      <c r="M8" s="21">
        <v>0</v>
      </c>
      <c r="N8" s="21">
        <v>0</v>
      </c>
      <c r="O8" s="21">
        <v>0</v>
      </c>
      <c r="P8" s="21">
        <v>0</v>
      </c>
      <c r="Q8" s="21">
        <v>0</v>
      </c>
      <c r="R8" s="21">
        <v>0</v>
      </c>
      <c r="S8" s="21">
        <v>1</v>
      </c>
      <c r="T8" s="21">
        <v>157</v>
      </c>
      <c r="U8" s="21">
        <v>67</v>
      </c>
      <c r="V8" s="21">
        <v>3</v>
      </c>
      <c r="W8" s="22">
        <f t="shared" si="0"/>
        <v>82</v>
      </c>
      <c r="X8" s="35">
        <f t="shared" si="1"/>
        <v>1022.6666660000001</v>
      </c>
      <c r="Y8" s="35">
        <f t="shared" si="2"/>
        <v>236</v>
      </c>
      <c r="Z8" s="17">
        <v>47</v>
      </c>
      <c r="AA8" s="17">
        <v>23</v>
      </c>
      <c r="AB8" s="17">
        <v>0</v>
      </c>
      <c r="AC8" s="17">
        <v>101.2</v>
      </c>
      <c r="AD8" s="17">
        <v>54</v>
      </c>
      <c r="AE8" s="17">
        <v>1</v>
      </c>
      <c r="AF8" s="17">
        <v>0</v>
      </c>
      <c r="AG8" s="17">
        <v>0</v>
      </c>
      <c r="AH8" s="17">
        <v>0</v>
      </c>
      <c r="AI8" s="17">
        <v>0</v>
      </c>
      <c r="AJ8" s="17">
        <v>0</v>
      </c>
      <c r="AK8" s="17">
        <v>0</v>
      </c>
      <c r="AL8" s="17">
        <v>25</v>
      </c>
      <c r="AM8" s="17">
        <v>13</v>
      </c>
      <c r="AN8" s="17">
        <v>0</v>
      </c>
      <c r="AO8" s="35">
        <f t="shared" si="3"/>
        <v>264.2</v>
      </c>
      <c r="AP8" s="13">
        <v>40</v>
      </c>
      <c r="AQ8" s="13">
        <v>16</v>
      </c>
      <c r="AR8" s="13">
        <v>5</v>
      </c>
      <c r="AS8" s="13">
        <v>102.66666600000001</v>
      </c>
      <c r="AT8" s="13">
        <v>46</v>
      </c>
      <c r="AU8" s="13">
        <v>1</v>
      </c>
      <c r="AV8" s="13">
        <v>0</v>
      </c>
      <c r="AW8" s="13">
        <v>0</v>
      </c>
      <c r="AX8" s="13">
        <v>0</v>
      </c>
      <c r="AY8" s="13">
        <v>0</v>
      </c>
      <c r="AZ8" s="13">
        <v>0</v>
      </c>
      <c r="BA8" s="13">
        <v>0</v>
      </c>
      <c r="BB8" s="13">
        <v>2</v>
      </c>
      <c r="BC8" s="13">
        <v>2</v>
      </c>
      <c r="BD8" s="13">
        <v>0</v>
      </c>
      <c r="BE8" s="13">
        <v>40</v>
      </c>
      <c r="BF8" s="13">
        <v>12</v>
      </c>
      <c r="BG8" s="13">
        <v>1</v>
      </c>
      <c r="BH8" s="18">
        <f t="shared" si="4"/>
        <v>267.66666600000002</v>
      </c>
    </row>
    <row r="9" spans="1:60" x14ac:dyDescent="0.25">
      <c r="A9" s="34">
        <v>206</v>
      </c>
      <c r="B9" s="21" t="s">
        <v>10</v>
      </c>
      <c r="C9" s="21">
        <v>54</v>
      </c>
      <c r="D9" s="21">
        <v>124</v>
      </c>
      <c r="E9" s="21">
        <v>38</v>
      </c>
      <c r="F9" s="21">
        <v>2</v>
      </c>
      <c r="G9" s="21">
        <v>220</v>
      </c>
      <c r="H9" s="21">
        <v>915</v>
      </c>
      <c r="I9" s="21">
        <v>360</v>
      </c>
      <c r="J9" s="21">
        <v>21</v>
      </c>
      <c r="K9" s="21">
        <v>0</v>
      </c>
      <c r="L9" s="21">
        <v>0</v>
      </c>
      <c r="M9" s="21">
        <v>0</v>
      </c>
      <c r="N9" s="21">
        <v>0</v>
      </c>
      <c r="O9" s="21">
        <v>0</v>
      </c>
      <c r="P9" s="21">
        <v>0</v>
      </c>
      <c r="Q9" s="21">
        <v>0</v>
      </c>
      <c r="R9" s="21">
        <v>0</v>
      </c>
      <c r="S9" s="21">
        <v>1</v>
      </c>
      <c r="T9" s="21">
        <v>41</v>
      </c>
      <c r="U9" s="21">
        <v>14</v>
      </c>
      <c r="V9" s="21">
        <v>2</v>
      </c>
      <c r="W9" s="22">
        <f t="shared" si="0"/>
        <v>275</v>
      </c>
      <c r="X9" s="35">
        <f t="shared" si="1"/>
        <v>1517</v>
      </c>
      <c r="Y9" s="35">
        <f t="shared" si="2"/>
        <v>164</v>
      </c>
      <c r="Z9" s="17">
        <v>53</v>
      </c>
      <c r="AA9" s="17">
        <v>12</v>
      </c>
      <c r="AB9" s="17">
        <v>0</v>
      </c>
      <c r="AC9" s="17">
        <v>251.33333300000001</v>
      </c>
      <c r="AD9" s="17">
        <v>109.833333</v>
      </c>
      <c r="AE9" s="17">
        <v>4</v>
      </c>
      <c r="AF9" s="17">
        <v>0</v>
      </c>
      <c r="AG9" s="17">
        <v>0</v>
      </c>
      <c r="AH9" s="17">
        <v>0</v>
      </c>
      <c r="AI9" s="17">
        <v>0</v>
      </c>
      <c r="AJ9" s="17">
        <v>0</v>
      </c>
      <c r="AK9" s="17">
        <v>0</v>
      </c>
      <c r="AL9" s="17">
        <v>9</v>
      </c>
      <c r="AM9" s="17">
        <v>3</v>
      </c>
      <c r="AN9" s="17">
        <v>0</v>
      </c>
      <c r="AO9" s="35">
        <f t="shared" si="3"/>
        <v>442.16666600000002</v>
      </c>
      <c r="AP9" s="13">
        <v>52</v>
      </c>
      <c r="AQ9" s="13">
        <v>17</v>
      </c>
      <c r="AR9" s="13">
        <v>1</v>
      </c>
      <c r="AS9" s="13">
        <v>330</v>
      </c>
      <c r="AT9" s="13">
        <v>157</v>
      </c>
      <c r="AU9" s="13">
        <v>4</v>
      </c>
      <c r="AV9" s="13">
        <v>0</v>
      </c>
      <c r="AW9" s="13">
        <v>0</v>
      </c>
      <c r="AX9" s="13">
        <v>0</v>
      </c>
      <c r="AY9" s="13">
        <v>0</v>
      </c>
      <c r="AZ9" s="13">
        <v>0</v>
      </c>
      <c r="BA9" s="13">
        <v>0</v>
      </c>
      <c r="BB9" s="13">
        <v>0</v>
      </c>
      <c r="BC9" s="13">
        <v>0</v>
      </c>
      <c r="BD9" s="13">
        <v>0</v>
      </c>
      <c r="BE9" s="13">
        <v>9</v>
      </c>
      <c r="BF9" s="13">
        <v>1</v>
      </c>
      <c r="BG9" s="13">
        <v>2</v>
      </c>
      <c r="BH9" s="18">
        <f t="shared" si="4"/>
        <v>573</v>
      </c>
    </row>
    <row r="10" spans="1:60" x14ac:dyDescent="0.25">
      <c r="A10" s="34">
        <v>207</v>
      </c>
      <c r="B10" s="21" t="s">
        <v>11</v>
      </c>
      <c r="C10" s="21">
        <v>2</v>
      </c>
      <c r="D10" s="21">
        <v>119.8</v>
      </c>
      <c r="E10" s="21">
        <v>57.8</v>
      </c>
      <c r="F10" s="21">
        <v>17</v>
      </c>
      <c r="G10" s="21">
        <v>1</v>
      </c>
      <c r="H10" s="21">
        <v>281</v>
      </c>
      <c r="I10" s="21">
        <v>141</v>
      </c>
      <c r="J10" s="21">
        <v>3</v>
      </c>
      <c r="K10" s="21">
        <v>0</v>
      </c>
      <c r="L10" s="21">
        <v>0</v>
      </c>
      <c r="M10" s="21">
        <v>0</v>
      </c>
      <c r="N10" s="21">
        <v>0</v>
      </c>
      <c r="O10" s="21">
        <v>0</v>
      </c>
      <c r="P10" s="21">
        <v>0</v>
      </c>
      <c r="Q10" s="21">
        <v>0</v>
      </c>
      <c r="R10" s="21">
        <v>0</v>
      </c>
      <c r="S10" s="21">
        <v>0</v>
      </c>
      <c r="T10" s="21">
        <v>34</v>
      </c>
      <c r="U10" s="21">
        <v>16</v>
      </c>
      <c r="V10" s="21">
        <v>0</v>
      </c>
      <c r="W10" s="22">
        <f t="shared" si="0"/>
        <v>3</v>
      </c>
      <c r="X10" s="35">
        <f t="shared" si="1"/>
        <v>669.6</v>
      </c>
      <c r="Y10" s="35">
        <f t="shared" si="2"/>
        <v>194.6</v>
      </c>
      <c r="Z10" s="17">
        <v>35.6</v>
      </c>
      <c r="AA10" s="17">
        <v>13</v>
      </c>
      <c r="AB10" s="17">
        <v>2</v>
      </c>
      <c r="AC10" s="17">
        <v>83</v>
      </c>
      <c r="AD10" s="17">
        <v>41</v>
      </c>
      <c r="AE10" s="17">
        <v>0</v>
      </c>
      <c r="AF10" s="17">
        <v>0</v>
      </c>
      <c r="AG10" s="17">
        <v>0</v>
      </c>
      <c r="AH10" s="17">
        <v>0</v>
      </c>
      <c r="AI10" s="17">
        <v>0</v>
      </c>
      <c r="AJ10" s="17">
        <v>0</v>
      </c>
      <c r="AK10" s="17">
        <v>0</v>
      </c>
      <c r="AL10" s="17">
        <v>7</v>
      </c>
      <c r="AM10" s="17">
        <v>4</v>
      </c>
      <c r="AN10" s="17">
        <v>0</v>
      </c>
      <c r="AO10" s="35">
        <f t="shared" si="3"/>
        <v>185.6</v>
      </c>
      <c r="AP10" s="13">
        <v>42</v>
      </c>
      <c r="AQ10" s="13">
        <v>18.8</v>
      </c>
      <c r="AR10" s="13">
        <v>5</v>
      </c>
      <c r="AS10" s="13">
        <v>67</v>
      </c>
      <c r="AT10" s="13">
        <v>44</v>
      </c>
      <c r="AU10" s="13">
        <v>0</v>
      </c>
      <c r="AV10" s="13">
        <v>0</v>
      </c>
      <c r="AW10" s="13">
        <v>0</v>
      </c>
      <c r="AX10" s="13">
        <v>0</v>
      </c>
      <c r="AY10" s="13">
        <v>0</v>
      </c>
      <c r="AZ10" s="13">
        <v>0</v>
      </c>
      <c r="BA10" s="13">
        <v>0</v>
      </c>
      <c r="BB10" s="13">
        <v>0</v>
      </c>
      <c r="BC10" s="13">
        <v>0</v>
      </c>
      <c r="BD10" s="13">
        <v>0</v>
      </c>
      <c r="BE10" s="13">
        <v>13</v>
      </c>
      <c r="BF10" s="13">
        <v>7</v>
      </c>
      <c r="BG10" s="13">
        <v>0</v>
      </c>
      <c r="BH10" s="18">
        <f t="shared" si="4"/>
        <v>196.8</v>
      </c>
    </row>
    <row r="11" spans="1:60" x14ac:dyDescent="0.25">
      <c r="A11" s="34">
        <v>208</v>
      </c>
      <c r="B11" s="21" t="s">
        <v>12</v>
      </c>
      <c r="C11" s="21">
        <v>153</v>
      </c>
      <c r="D11" s="21">
        <v>279.5</v>
      </c>
      <c r="E11" s="21">
        <v>102</v>
      </c>
      <c r="F11" s="21">
        <v>3</v>
      </c>
      <c r="G11" s="21">
        <v>52</v>
      </c>
      <c r="H11" s="21">
        <v>1008.366666</v>
      </c>
      <c r="I11" s="21">
        <v>442</v>
      </c>
      <c r="J11" s="21">
        <v>11</v>
      </c>
      <c r="K11" s="21">
        <v>0</v>
      </c>
      <c r="L11" s="21">
        <v>0</v>
      </c>
      <c r="M11" s="21">
        <v>0</v>
      </c>
      <c r="N11" s="21">
        <v>0</v>
      </c>
      <c r="O11" s="21">
        <v>0</v>
      </c>
      <c r="P11" s="21">
        <v>50</v>
      </c>
      <c r="Q11" s="21">
        <v>17</v>
      </c>
      <c r="R11" s="21">
        <v>0</v>
      </c>
      <c r="S11" s="21">
        <v>0</v>
      </c>
      <c r="T11" s="21">
        <v>74</v>
      </c>
      <c r="U11" s="21">
        <v>53</v>
      </c>
      <c r="V11" s="21">
        <v>0</v>
      </c>
      <c r="W11" s="22">
        <f t="shared" si="0"/>
        <v>205</v>
      </c>
      <c r="X11" s="35">
        <f t="shared" si="1"/>
        <v>2039.8666659999999</v>
      </c>
      <c r="Y11" s="35">
        <f t="shared" si="2"/>
        <v>384.5</v>
      </c>
      <c r="Z11" s="17">
        <v>92</v>
      </c>
      <c r="AA11" s="17">
        <v>39.200000000000003</v>
      </c>
      <c r="AB11" s="17">
        <v>1</v>
      </c>
      <c r="AC11" s="17">
        <v>246.933333</v>
      </c>
      <c r="AD11" s="17">
        <v>136.13333299999999</v>
      </c>
      <c r="AE11" s="17">
        <v>5</v>
      </c>
      <c r="AF11" s="17">
        <v>0</v>
      </c>
      <c r="AG11" s="17">
        <v>0</v>
      </c>
      <c r="AH11" s="17">
        <v>0</v>
      </c>
      <c r="AI11" s="17">
        <v>17</v>
      </c>
      <c r="AJ11" s="17">
        <v>4</v>
      </c>
      <c r="AK11" s="17">
        <v>0</v>
      </c>
      <c r="AL11" s="17">
        <v>22</v>
      </c>
      <c r="AM11" s="17">
        <v>16.066666999999999</v>
      </c>
      <c r="AN11" s="17">
        <v>0</v>
      </c>
      <c r="AO11" s="35">
        <f t="shared" si="3"/>
        <v>579.33333300000004</v>
      </c>
      <c r="AP11" s="13">
        <v>110</v>
      </c>
      <c r="AQ11" s="13">
        <v>39</v>
      </c>
      <c r="AR11" s="13">
        <v>1</v>
      </c>
      <c r="AS11" s="13">
        <v>271</v>
      </c>
      <c r="AT11" s="13">
        <v>115</v>
      </c>
      <c r="AU11" s="13">
        <v>5</v>
      </c>
      <c r="AV11" s="13">
        <v>0</v>
      </c>
      <c r="AW11" s="13">
        <v>0</v>
      </c>
      <c r="AX11" s="13">
        <v>0</v>
      </c>
      <c r="AY11" s="13">
        <v>0</v>
      </c>
      <c r="AZ11" s="13">
        <v>0</v>
      </c>
      <c r="BA11" s="13">
        <v>0</v>
      </c>
      <c r="BB11" s="13">
        <v>1</v>
      </c>
      <c r="BC11" s="13">
        <v>1</v>
      </c>
      <c r="BD11" s="13">
        <v>0</v>
      </c>
      <c r="BE11" s="13">
        <v>9</v>
      </c>
      <c r="BF11" s="13">
        <v>7</v>
      </c>
      <c r="BG11" s="13">
        <v>0</v>
      </c>
      <c r="BH11" s="18">
        <f t="shared" si="4"/>
        <v>559</v>
      </c>
    </row>
    <row r="12" spans="1:60" x14ac:dyDescent="0.25">
      <c r="A12" s="34">
        <v>209</v>
      </c>
      <c r="B12" s="21" t="s">
        <v>13</v>
      </c>
      <c r="C12" s="21">
        <v>45</v>
      </c>
      <c r="D12" s="21">
        <v>117</v>
      </c>
      <c r="E12" s="21">
        <v>54</v>
      </c>
      <c r="F12" s="21">
        <v>13</v>
      </c>
      <c r="G12" s="21">
        <v>15</v>
      </c>
      <c r="H12" s="21">
        <v>1069</v>
      </c>
      <c r="I12" s="21">
        <v>393</v>
      </c>
      <c r="J12" s="21">
        <v>20</v>
      </c>
      <c r="K12" s="21">
        <v>0</v>
      </c>
      <c r="L12" s="21">
        <v>0</v>
      </c>
      <c r="M12" s="21">
        <v>0</v>
      </c>
      <c r="N12" s="21">
        <v>0</v>
      </c>
      <c r="O12" s="21">
        <v>0</v>
      </c>
      <c r="P12" s="21">
        <v>24.5</v>
      </c>
      <c r="Q12" s="21">
        <v>11</v>
      </c>
      <c r="R12" s="21">
        <v>2</v>
      </c>
      <c r="S12" s="21">
        <v>0</v>
      </c>
      <c r="T12" s="21">
        <v>102</v>
      </c>
      <c r="U12" s="21">
        <v>46</v>
      </c>
      <c r="V12" s="21">
        <v>0</v>
      </c>
      <c r="W12" s="22">
        <f t="shared" si="0"/>
        <v>60</v>
      </c>
      <c r="X12" s="35">
        <f t="shared" si="1"/>
        <v>1851.5</v>
      </c>
      <c r="Y12" s="35">
        <f t="shared" si="2"/>
        <v>184</v>
      </c>
      <c r="Z12" s="17">
        <v>41</v>
      </c>
      <c r="AA12" s="17">
        <v>21</v>
      </c>
      <c r="AB12" s="17">
        <v>9</v>
      </c>
      <c r="AC12" s="17">
        <v>335.53333600000002</v>
      </c>
      <c r="AD12" s="17">
        <v>138.500001</v>
      </c>
      <c r="AE12" s="17">
        <v>7</v>
      </c>
      <c r="AF12" s="17">
        <v>0</v>
      </c>
      <c r="AG12" s="17">
        <v>0</v>
      </c>
      <c r="AH12" s="17">
        <v>0</v>
      </c>
      <c r="AI12" s="17">
        <v>7</v>
      </c>
      <c r="AJ12" s="17">
        <v>2</v>
      </c>
      <c r="AK12" s="17">
        <v>0</v>
      </c>
      <c r="AL12" s="17">
        <v>21</v>
      </c>
      <c r="AM12" s="17">
        <v>7</v>
      </c>
      <c r="AN12" s="17">
        <v>0</v>
      </c>
      <c r="AO12" s="35">
        <f t="shared" si="3"/>
        <v>589.03333700000007</v>
      </c>
      <c r="AP12" s="13">
        <v>15</v>
      </c>
      <c r="AQ12" s="13">
        <v>14</v>
      </c>
      <c r="AR12" s="13">
        <v>1</v>
      </c>
      <c r="AS12" s="13">
        <v>74</v>
      </c>
      <c r="AT12" s="13">
        <v>38</v>
      </c>
      <c r="AU12" s="13">
        <v>1</v>
      </c>
      <c r="AV12" s="13">
        <v>0</v>
      </c>
      <c r="AW12" s="13">
        <v>0</v>
      </c>
      <c r="AX12" s="13">
        <v>0</v>
      </c>
      <c r="AY12" s="13">
        <v>7</v>
      </c>
      <c r="AZ12" s="13">
        <v>4</v>
      </c>
      <c r="BA12" s="13">
        <v>0</v>
      </c>
      <c r="BB12" s="13">
        <v>0</v>
      </c>
      <c r="BC12" s="13">
        <v>0</v>
      </c>
      <c r="BD12" s="13">
        <v>0</v>
      </c>
      <c r="BE12" s="13">
        <v>15</v>
      </c>
      <c r="BF12" s="13">
        <v>8</v>
      </c>
      <c r="BG12" s="13">
        <v>0</v>
      </c>
      <c r="BH12" s="18">
        <f t="shared" si="4"/>
        <v>177</v>
      </c>
    </row>
    <row r="13" spans="1:60" x14ac:dyDescent="0.25">
      <c r="A13" s="34">
        <v>210</v>
      </c>
      <c r="B13" s="21" t="s">
        <v>14</v>
      </c>
      <c r="C13" s="21">
        <v>124</v>
      </c>
      <c r="D13" s="21">
        <v>307</v>
      </c>
      <c r="E13" s="21">
        <v>119</v>
      </c>
      <c r="F13" s="21">
        <v>7</v>
      </c>
      <c r="G13" s="21">
        <v>36</v>
      </c>
      <c r="H13" s="21">
        <v>1010</v>
      </c>
      <c r="I13" s="21">
        <v>409</v>
      </c>
      <c r="J13" s="21">
        <v>12</v>
      </c>
      <c r="K13" s="21">
        <v>0</v>
      </c>
      <c r="L13" s="21">
        <v>0</v>
      </c>
      <c r="M13" s="21">
        <v>0</v>
      </c>
      <c r="N13" s="21">
        <v>0</v>
      </c>
      <c r="O13" s="21">
        <v>0</v>
      </c>
      <c r="P13" s="21">
        <v>0</v>
      </c>
      <c r="Q13" s="21">
        <v>0</v>
      </c>
      <c r="R13" s="21">
        <v>0</v>
      </c>
      <c r="S13" s="21">
        <v>10</v>
      </c>
      <c r="T13" s="21">
        <v>209</v>
      </c>
      <c r="U13" s="21">
        <v>91</v>
      </c>
      <c r="V13" s="21">
        <v>3</v>
      </c>
      <c r="W13" s="22">
        <f t="shared" si="0"/>
        <v>170</v>
      </c>
      <c r="X13" s="35">
        <f t="shared" si="1"/>
        <v>2167</v>
      </c>
      <c r="Y13" s="35">
        <f t="shared" si="2"/>
        <v>433</v>
      </c>
      <c r="Z13" s="17">
        <v>86</v>
      </c>
      <c r="AA13" s="17">
        <v>42</v>
      </c>
      <c r="AB13" s="17">
        <v>4</v>
      </c>
      <c r="AC13" s="17">
        <v>249.00000399999999</v>
      </c>
      <c r="AD13" s="17">
        <v>85.466669999999993</v>
      </c>
      <c r="AE13" s="17">
        <v>0</v>
      </c>
      <c r="AF13" s="17">
        <v>0</v>
      </c>
      <c r="AG13" s="17">
        <v>0</v>
      </c>
      <c r="AH13" s="17">
        <v>0</v>
      </c>
      <c r="AI13" s="17">
        <v>0</v>
      </c>
      <c r="AJ13" s="17">
        <v>0</v>
      </c>
      <c r="AK13" s="17">
        <v>0</v>
      </c>
      <c r="AL13" s="17">
        <v>47</v>
      </c>
      <c r="AM13" s="17">
        <v>17</v>
      </c>
      <c r="AN13" s="17">
        <v>1</v>
      </c>
      <c r="AO13" s="35">
        <f t="shared" si="3"/>
        <v>531.46667400000001</v>
      </c>
      <c r="AP13" s="13">
        <v>126</v>
      </c>
      <c r="AQ13" s="13">
        <v>38</v>
      </c>
      <c r="AR13" s="13">
        <v>2</v>
      </c>
      <c r="AS13" s="13">
        <v>278</v>
      </c>
      <c r="AT13" s="13">
        <v>102</v>
      </c>
      <c r="AU13" s="13">
        <v>1</v>
      </c>
      <c r="AV13" s="13">
        <v>0</v>
      </c>
      <c r="AW13" s="13">
        <v>0</v>
      </c>
      <c r="AX13" s="13">
        <v>0</v>
      </c>
      <c r="AY13" s="13">
        <v>0</v>
      </c>
      <c r="AZ13" s="13">
        <v>0</v>
      </c>
      <c r="BA13" s="13">
        <v>0</v>
      </c>
      <c r="BB13" s="13">
        <v>0</v>
      </c>
      <c r="BC13" s="13">
        <v>1</v>
      </c>
      <c r="BD13" s="13">
        <v>0</v>
      </c>
      <c r="BE13" s="13">
        <v>72</v>
      </c>
      <c r="BF13" s="13">
        <v>21</v>
      </c>
      <c r="BG13" s="13">
        <v>0</v>
      </c>
      <c r="BH13" s="18">
        <f t="shared" si="4"/>
        <v>641</v>
      </c>
    </row>
    <row r="14" spans="1:60" x14ac:dyDescent="0.25">
      <c r="A14" s="34">
        <v>211</v>
      </c>
      <c r="B14" s="21" t="s">
        <v>15</v>
      </c>
      <c r="C14" s="21">
        <v>80</v>
      </c>
      <c r="D14" s="21">
        <v>362</v>
      </c>
      <c r="E14" s="21">
        <v>133</v>
      </c>
      <c r="F14" s="21">
        <v>6</v>
      </c>
      <c r="G14" s="21">
        <v>48</v>
      </c>
      <c r="H14" s="21">
        <v>1379</v>
      </c>
      <c r="I14" s="21">
        <v>679</v>
      </c>
      <c r="J14" s="21">
        <v>5</v>
      </c>
      <c r="K14" s="21">
        <v>0</v>
      </c>
      <c r="L14" s="21">
        <v>0</v>
      </c>
      <c r="M14" s="21">
        <v>0</v>
      </c>
      <c r="N14" s="21">
        <v>0</v>
      </c>
      <c r="O14" s="21">
        <v>0</v>
      </c>
      <c r="P14" s="21">
        <v>0</v>
      </c>
      <c r="Q14" s="21">
        <v>0</v>
      </c>
      <c r="R14" s="21">
        <v>0</v>
      </c>
      <c r="S14" s="21">
        <v>0</v>
      </c>
      <c r="T14" s="21">
        <v>266</v>
      </c>
      <c r="U14" s="21">
        <v>135</v>
      </c>
      <c r="V14" s="21">
        <v>1</v>
      </c>
      <c r="W14" s="22">
        <f t="shared" si="0"/>
        <v>128</v>
      </c>
      <c r="X14" s="35">
        <f t="shared" si="1"/>
        <v>2966</v>
      </c>
      <c r="Y14" s="35">
        <f t="shared" si="2"/>
        <v>501</v>
      </c>
      <c r="Z14" s="17">
        <v>106</v>
      </c>
      <c r="AA14" s="17">
        <v>43</v>
      </c>
      <c r="AB14" s="17">
        <v>3</v>
      </c>
      <c r="AC14" s="17">
        <v>267</v>
      </c>
      <c r="AD14" s="17">
        <v>126</v>
      </c>
      <c r="AE14" s="17">
        <v>0</v>
      </c>
      <c r="AF14" s="17">
        <v>0</v>
      </c>
      <c r="AG14" s="17">
        <v>0</v>
      </c>
      <c r="AH14" s="17">
        <v>0</v>
      </c>
      <c r="AI14" s="17">
        <v>0</v>
      </c>
      <c r="AJ14" s="17">
        <v>0</v>
      </c>
      <c r="AK14" s="17">
        <v>0</v>
      </c>
      <c r="AL14" s="17">
        <v>54.666663</v>
      </c>
      <c r="AM14" s="17">
        <v>16.666665999999999</v>
      </c>
      <c r="AN14" s="17">
        <v>0</v>
      </c>
      <c r="AO14" s="35">
        <f t="shared" si="3"/>
        <v>616.33332899999994</v>
      </c>
      <c r="AP14" s="13">
        <v>43</v>
      </c>
      <c r="AQ14" s="13">
        <v>27</v>
      </c>
      <c r="AR14" s="13">
        <v>3</v>
      </c>
      <c r="AS14" s="13">
        <v>357</v>
      </c>
      <c r="AT14" s="13">
        <v>193</v>
      </c>
      <c r="AU14" s="13">
        <v>3</v>
      </c>
      <c r="AV14" s="13">
        <v>0</v>
      </c>
      <c r="AW14" s="13">
        <v>0</v>
      </c>
      <c r="AX14" s="13">
        <v>0</v>
      </c>
      <c r="AY14" s="13">
        <v>0</v>
      </c>
      <c r="AZ14" s="13">
        <v>0</v>
      </c>
      <c r="BA14" s="13">
        <v>0</v>
      </c>
      <c r="BB14" s="13">
        <v>6</v>
      </c>
      <c r="BC14" s="13">
        <v>3</v>
      </c>
      <c r="BD14" s="13">
        <v>0</v>
      </c>
      <c r="BE14" s="13">
        <v>42</v>
      </c>
      <c r="BF14" s="13">
        <v>35</v>
      </c>
      <c r="BG14" s="13">
        <v>0</v>
      </c>
      <c r="BH14" s="18">
        <f t="shared" si="4"/>
        <v>712</v>
      </c>
    </row>
    <row r="15" spans="1:60" x14ac:dyDescent="0.25">
      <c r="A15" s="34">
        <v>212</v>
      </c>
      <c r="B15" s="21" t="s">
        <v>16</v>
      </c>
      <c r="C15" s="21">
        <v>35</v>
      </c>
      <c r="D15" s="21">
        <v>115</v>
      </c>
      <c r="E15" s="21">
        <v>51</v>
      </c>
      <c r="F15" s="21">
        <v>5</v>
      </c>
      <c r="G15" s="21">
        <v>28</v>
      </c>
      <c r="H15" s="21">
        <v>898</v>
      </c>
      <c r="I15" s="21">
        <v>429</v>
      </c>
      <c r="J15" s="21">
        <v>23</v>
      </c>
      <c r="K15" s="21">
        <v>0</v>
      </c>
      <c r="L15" s="21">
        <v>0</v>
      </c>
      <c r="M15" s="21">
        <v>0</v>
      </c>
      <c r="N15" s="21">
        <v>0</v>
      </c>
      <c r="O15" s="21">
        <v>0</v>
      </c>
      <c r="P15" s="21">
        <v>0</v>
      </c>
      <c r="Q15" s="21">
        <v>0</v>
      </c>
      <c r="R15" s="21">
        <v>0</v>
      </c>
      <c r="S15" s="21">
        <v>1</v>
      </c>
      <c r="T15" s="21">
        <v>218</v>
      </c>
      <c r="U15" s="21">
        <v>101</v>
      </c>
      <c r="V15" s="21">
        <v>0</v>
      </c>
      <c r="W15" s="22">
        <f t="shared" si="0"/>
        <v>64</v>
      </c>
      <c r="X15" s="35">
        <f t="shared" si="1"/>
        <v>1840</v>
      </c>
      <c r="Y15" s="35">
        <f t="shared" si="2"/>
        <v>171</v>
      </c>
      <c r="Z15" s="17">
        <v>21</v>
      </c>
      <c r="AA15" s="17">
        <v>14</v>
      </c>
      <c r="AB15" s="17">
        <v>2</v>
      </c>
      <c r="AC15" s="17">
        <v>214</v>
      </c>
      <c r="AD15" s="17">
        <v>113</v>
      </c>
      <c r="AE15" s="17">
        <v>4</v>
      </c>
      <c r="AF15" s="17">
        <v>0</v>
      </c>
      <c r="AG15" s="17">
        <v>0</v>
      </c>
      <c r="AH15" s="17">
        <v>0</v>
      </c>
      <c r="AI15" s="17">
        <v>0</v>
      </c>
      <c r="AJ15" s="17">
        <v>0</v>
      </c>
      <c r="AK15" s="17">
        <v>0</v>
      </c>
      <c r="AL15" s="17">
        <v>24</v>
      </c>
      <c r="AM15" s="17">
        <v>18</v>
      </c>
      <c r="AN15" s="17">
        <v>0</v>
      </c>
      <c r="AO15" s="35">
        <f t="shared" si="3"/>
        <v>410</v>
      </c>
      <c r="AP15" s="13">
        <v>32</v>
      </c>
      <c r="AQ15" s="13">
        <v>12</v>
      </c>
      <c r="AR15" s="13">
        <v>0</v>
      </c>
      <c r="AS15" s="13">
        <v>177</v>
      </c>
      <c r="AT15" s="13">
        <v>98</v>
      </c>
      <c r="AU15" s="13">
        <v>7</v>
      </c>
      <c r="AV15" s="13">
        <v>0</v>
      </c>
      <c r="AW15" s="13">
        <v>0</v>
      </c>
      <c r="AX15" s="13">
        <v>0</v>
      </c>
      <c r="AY15" s="13">
        <v>0</v>
      </c>
      <c r="AZ15" s="13">
        <v>0</v>
      </c>
      <c r="BA15" s="13">
        <v>0</v>
      </c>
      <c r="BB15" s="13">
        <v>1</v>
      </c>
      <c r="BC15" s="13">
        <v>2</v>
      </c>
      <c r="BD15" s="13">
        <v>1</v>
      </c>
      <c r="BE15" s="13">
        <v>55</v>
      </c>
      <c r="BF15" s="13">
        <v>22</v>
      </c>
      <c r="BG15" s="13">
        <v>0</v>
      </c>
      <c r="BH15" s="18">
        <f t="shared" si="4"/>
        <v>407</v>
      </c>
    </row>
    <row r="16" spans="1:60" x14ac:dyDescent="0.25">
      <c r="A16" s="34">
        <v>213</v>
      </c>
      <c r="B16" s="21" t="s">
        <v>17</v>
      </c>
      <c r="C16" s="21">
        <v>59</v>
      </c>
      <c r="D16" s="21">
        <v>129</v>
      </c>
      <c r="E16" s="21">
        <v>54</v>
      </c>
      <c r="F16" s="21">
        <v>8</v>
      </c>
      <c r="G16" s="21">
        <v>14</v>
      </c>
      <c r="H16" s="21">
        <v>365</v>
      </c>
      <c r="I16" s="21">
        <v>194</v>
      </c>
      <c r="J16" s="21">
        <v>3</v>
      </c>
      <c r="K16" s="21">
        <v>0</v>
      </c>
      <c r="L16" s="21">
        <v>0</v>
      </c>
      <c r="M16" s="21">
        <v>0</v>
      </c>
      <c r="N16" s="21">
        <v>0</v>
      </c>
      <c r="O16" s="21">
        <v>0</v>
      </c>
      <c r="P16" s="21">
        <v>0</v>
      </c>
      <c r="Q16" s="21">
        <v>0</v>
      </c>
      <c r="R16" s="21">
        <v>0</v>
      </c>
      <c r="S16" s="21">
        <v>0</v>
      </c>
      <c r="T16" s="21">
        <v>139</v>
      </c>
      <c r="U16" s="21">
        <v>64</v>
      </c>
      <c r="V16" s="21">
        <v>1</v>
      </c>
      <c r="W16" s="22">
        <f t="shared" si="0"/>
        <v>73</v>
      </c>
      <c r="X16" s="35">
        <f t="shared" si="1"/>
        <v>957</v>
      </c>
      <c r="Y16" s="35">
        <f t="shared" si="2"/>
        <v>191</v>
      </c>
      <c r="Z16" s="17">
        <v>28</v>
      </c>
      <c r="AA16" s="17">
        <v>11</v>
      </c>
      <c r="AB16" s="17">
        <v>4</v>
      </c>
      <c r="AC16" s="17">
        <v>53.666668999999999</v>
      </c>
      <c r="AD16" s="17">
        <v>44.666668000000001</v>
      </c>
      <c r="AE16" s="17">
        <v>0</v>
      </c>
      <c r="AF16" s="17">
        <v>0</v>
      </c>
      <c r="AG16" s="17">
        <v>0</v>
      </c>
      <c r="AH16" s="17">
        <v>0</v>
      </c>
      <c r="AI16" s="17">
        <v>0</v>
      </c>
      <c r="AJ16" s="17">
        <v>0</v>
      </c>
      <c r="AK16" s="17">
        <v>0</v>
      </c>
      <c r="AL16" s="17">
        <v>15</v>
      </c>
      <c r="AM16" s="17">
        <v>8</v>
      </c>
      <c r="AN16" s="17">
        <v>0</v>
      </c>
      <c r="AO16" s="35">
        <f t="shared" si="3"/>
        <v>164.333337</v>
      </c>
      <c r="AP16" s="13">
        <v>29</v>
      </c>
      <c r="AQ16" s="13">
        <v>21</v>
      </c>
      <c r="AR16" s="13">
        <v>1</v>
      </c>
      <c r="AS16" s="13">
        <v>79</v>
      </c>
      <c r="AT16" s="13">
        <v>41</v>
      </c>
      <c r="AU16" s="13">
        <v>1</v>
      </c>
      <c r="AV16" s="13">
        <v>0</v>
      </c>
      <c r="AW16" s="13">
        <v>0</v>
      </c>
      <c r="AX16" s="13">
        <v>0</v>
      </c>
      <c r="AY16" s="13">
        <v>0</v>
      </c>
      <c r="AZ16" s="13">
        <v>0</v>
      </c>
      <c r="BA16" s="13">
        <v>0</v>
      </c>
      <c r="BB16" s="13">
        <v>0</v>
      </c>
      <c r="BC16" s="13">
        <v>0</v>
      </c>
      <c r="BD16" s="13">
        <v>0</v>
      </c>
      <c r="BE16" s="13">
        <v>48</v>
      </c>
      <c r="BF16" s="13">
        <v>24</v>
      </c>
      <c r="BG16" s="13">
        <v>1</v>
      </c>
      <c r="BH16" s="18">
        <f t="shared" si="4"/>
        <v>245</v>
      </c>
    </row>
    <row r="17" spans="1:60" x14ac:dyDescent="0.25">
      <c r="A17" s="34">
        <v>301</v>
      </c>
      <c r="B17" s="21" t="s">
        <v>18</v>
      </c>
      <c r="C17" s="21">
        <v>0</v>
      </c>
      <c r="D17" s="21">
        <v>0</v>
      </c>
      <c r="E17" s="21">
        <v>0</v>
      </c>
      <c r="F17" s="21">
        <v>0</v>
      </c>
      <c r="G17" s="21">
        <v>0</v>
      </c>
      <c r="H17" s="21">
        <v>1121</v>
      </c>
      <c r="I17" s="21">
        <v>503</v>
      </c>
      <c r="J17" s="21">
        <v>3</v>
      </c>
      <c r="K17" s="21">
        <v>0</v>
      </c>
      <c r="L17" s="21">
        <v>0</v>
      </c>
      <c r="M17" s="21">
        <v>0</v>
      </c>
      <c r="N17" s="21">
        <v>0</v>
      </c>
      <c r="O17" s="21">
        <v>0</v>
      </c>
      <c r="P17" s="21">
        <v>37</v>
      </c>
      <c r="Q17" s="21">
        <v>13</v>
      </c>
      <c r="R17" s="21">
        <v>0</v>
      </c>
      <c r="S17" s="21">
        <v>0</v>
      </c>
      <c r="T17" s="21">
        <v>172</v>
      </c>
      <c r="U17" s="21">
        <v>92</v>
      </c>
      <c r="V17" s="21">
        <v>0</v>
      </c>
      <c r="W17" s="22">
        <f t="shared" si="0"/>
        <v>0</v>
      </c>
      <c r="X17" s="35">
        <f t="shared" si="1"/>
        <v>1941</v>
      </c>
      <c r="Y17" s="35">
        <f t="shared" si="2"/>
        <v>0</v>
      </c>
      <c r="Z17" s="17">
        <v>0</v>
      </c>
      <c r="AA17" s="17">
        <v>0</v>
      </c>
      <c r="AB17" s="17">
        <v>0</v>
      </c>
      <c r="AC17" s="17">
        <v>121</v>
      </c>
      <c r="AD17" s="17">
        <v>71</v>
      </c>
      <c r="AE17" s="17">
        <v>0</v>
      </c>
      <c r="AF17" s="17">
        <v>0</v>
      </c>
      <c r="AG17" s="17">
        <v>0</v>
      </c>
      <c r="AH17" s="17">
        <v>0</v>
      </c>
      <c r="AI17" s="17">
        <v>0</v>
      </c>
      <c r="AJ17" s="17">
        <v>0</v>
      </c>
      <c r="AK17" s="17">
        <v>0</v>
      </c>
      <c r="AL17" s="17">
        <v>30</v>
      </c>
      <c r="AM17" s="17">
        <v>12</v>
      </c>
      <c r="AN17" s="17">
        <v>0</v>
      </c>
      <c r="AO17" s="35">
        <f t="shared" si="3"/>
        <v>234</v>
      </c>
      <c r="AP17" s="13">
        <v>0</v>
      </c>
      <c r="AQ17" s="13">
        <v>0</v>
      </c>
      <c r="AR17" s="13">
        <v>0</v>
      </c>
      <c r="AS17" s="13">
        <v>150</v>
      </c>
      <c r="AT17" s="13">
        <v>97</v>
      </c>
      <c r="AU17" s="13">
        <v>1</v>
      </c>
      <c r="AV17" s="13">
        <v>0</v>
      </c>
      <c r="AW17" s="13">
        <v>0</v>
      </c>
      <c r="AX17" s="13">
        <v>0</v>
      </c>
      <c r="AY17" s="13">
        <v>0</v>
      </c>
      <c r="AZ17" s="13">
        <v>1</v>
      </c>
      <c r="BA17" s="13">
        <v>0</v>
      </c>
      <c r="BB17" s="13">
        <v>0</v>
      </c>
      <c r="BC17" s="13">
        <v>0</v>
      </c>
      <c r="BD17" s="13">
        <v>0</v>
      </c>
      <c r="BE17" s="13">
        <v>24</v>
      </c>
      <c r="BF17" s="13">
        <v>10</v>
      </c>
      <c r="BG17" s="13">
        <v>0</v>
      </c>
      <c r="BH17" s="18">
        <f t="shared" si="4"/>
        <v>283</v>
      </c>
    </row>
    <row r="18" spans="1:60" x14ac:dyDescent="0.25">
      <c r="A18" s="34">
        <v>302</v>
      </c>
      <c r="B18" s="21" t="s">
        <v>19</v>
      </c>
      <c r="C18" s="21">
        <v>41</v>
      </c>
      <c r="D18" s="21">
        <v>249.3</v>
      </c>
      <c r="E18" s="21">
        <v>98</v>
      </c>
      <c r="F18" s="21">
        <v>6</v>
      </c>
      <c r="G18" s="21">
        <v>62.4</v>
      </c>
      <c r="H18" s="21">
        <v>1204.5</v>
      </c>
      <c r="I18" s="21">
        <v>534.6</v>
      </c>
      <c r="J18" s="21">
        <v>18</v>
      </c>
      <c r="K18" s="21">
        <v>0</v>
      </c>
      <c r="L18" s="21">
        <v>0</v>
      </c>
      <c r="M18" s="21">
        <v>0</v>
      </c>
      <c r="N18" s="21">
        <v>0</v>
      </c>
      <c r="O18" s="21">
        <v>0</v>
      </c>
      <c r="P18" s="21">
        <v>15</v>
      </c>
      <c r="Q18" s="21">
        <v>6</v>
      </c>
      <c r="R18" s="21">
        <v>0</v>
      </c>
      <c r="S18" s="21">
        <v>29</v>
      </c>
      <c r="T18" s="21">
        <v>269</v>
      </c>
      <c r="U18" s="21">
        <v>111</v>
      </c>
      <c r="V18" s="21">
        <v>4</v>
      </c>
      <c r="W18" s="22">
        <f t="shared" si="0"/>
        <v>132.4</v>
      </c>
      <c r="X18" s="35">
        <f t="shared" si="1"/>
        <v>2515.4</v>
      </c>
      <c r="Y18" s="35">
        <f t="shared" si="2"/>
        <v>353.3</v>
      </c>
      <c r="Z18" s="17">
        <v>89.333332999999996</v>
      </c>
      <c r="AA18" s="17">
        <v>46</v>
      </c>
      <c r="AB18" s="17">
        <v>0</v>
      </c>
      <c r="AC18" s="17">
        <v>309.69999899999999</v>
      </c>
      <c r="AD18" s="17">
        <v>153.1</v>
      </c>
      <c r="AE18" s="17">
        <v>7</v>
      </c>
      <c r="AF18" s="17">
        <v>0</v>
      </c>
      <c r="AG18" s="17">
        <v>0</v>
      </c>
      <c r="AH18" s="17">
        <v>0</v>
      </c>
      <c r="AI18" s="17">
        <v>0</v>
      </c>
      <c r="AJ18" s="17">
        <v>0</v>
      </c>
      <c r="AK18" s="17">
        <v>0</v>
      </c>
      <c r="AL18" s="17">
        <v>64</v>
      </c>
      <c r="AM18" s="17">
        <v>23</v>
      </c>
      <c r="AN18" s="17">
        <v>0</v>
      </c>
      <c r="AO18" s="35">
        <f t="shared" si="3"/>
        <v>692.133332</v>
      </c>
      <c r="AP18" s="13">
        <v>39</v>
      </c>
      <c r="AQ18" s="13">
        <v>18</v>
      </c>
      <c r="AR18" s="13">
        <v>0</v>
      </c>
      <c r="AS18" s="13">
        <v>186</v>
      </c>
      <c r="AT18" s="13">
        <v>75</v>
      </c>
      <c r="AU18" s="13">
        <v>3</v>
      </c>
      <c r="AV18" s="13">
        <v>0</v>
      </c>
      <c r="AW18" s="13">
        <v>0</v>
      </c>
      <c r="AX18" s="13">
        <v>0</v>
      </c>
      <c r="AY18" s="13">
        <v>1</v>
      </c>
      <c r="AZ18" s="13">
        <v>0</v>
      </c>
      <c r="BA18" s="13">
        <v>0</v>
      </c>
      <c r="BB18" s="13">
        <v>2</v>
      </c>
      <c r="BC18" s="13">
        <v>1</v>
      </c>
      <c r="BD18" s="13">
        <v>0</v>
      </c>
      <c r="BE18" s="13">
        <v>33</v>
      </c>
      <c r="BF18" s="13">
        <v>19</v>
      </c>
      <c r="BG18" s="13">
        <v>0</v>
      </c>
      <c r="BH18" s="18">
        <f t="shared" si="4"/>
        <v>377</v>
      </c>
    </row>
    <row r="19" spans="1:60" x14ac:dyDescent="0.25">
      <c r="A19" s="34">
        <v>303</v>
      </c>
      <c r="B19" s="21" t="s">
        <v>20</v>
      </c>
      <c r="C19" s="21">
        <v>0</v>
      </c>
      <c r="D19" s="21">
        <v>0</v>
      </c>
      <c r="E19" s="21">
        <v>0</v>
      </c>
      <c r="F19" s="21">
        <v>0</v>
      </c>
      <c r="G19" s="21">
        <v>0</v>
      </c>
      <c r="H19" s="21">
        <v>218</v>
      </c>
      <c r="I19" s="21">
        <v>98</v>
      </c>
      <c r="J19" s="21">
        <v>1</v>
      </c>
      <c r="K19" s="21">
        <v>0</v>
      </c>
      <c r="L19" s="21">
        <v>0</v>
      </c>
      <c r="M19" s="21">
        <v>0</v>
      </c>
      <c r="N19" s="21">
        <v>0</v>
      </c>
      <c r="O19" s="21">
        <v>0</v>
      </c>
      <c r="P19" s="21">
        <v>0</v>
      </c>
      <c r="Q19" s="21">
        <v>0</v>
      </c>
      <c r="R19" s="21">
        <v>0</v>
      </c>
      <c r="S19" s="21">
        <v>0</v>
      </c>
      <c r="T19" s="21">
        <v>600.18667300000004</v>
      </c>
      <c r="U19" s="21">
        <v>291.30667099999999</v>
      </c>
      <c r="V19" s="21">
        <v>4</v>
      </c>
      <c r="W19" s="22">
        <f t="shared" si="0"/>
        <v>0</v>
      </c>
      <c r="X19" s="35">
        <f t="shared" si="1"/>
        <v>1212.493344</v>
      </c>
      <c r="Y19" s="35">
        <f t="shared" si="2"/>
        <v>0</v>
      </c>
      <c r="Z19" s="17">
        <v>0</v>
      </c>
      <c r="AA19" s="17">
        <v>0</v>
      </c>
      <c r="AB19" s="17">
        <v>0</v>
      </c>
      <c r="AC19" s="17">
        <v>36.200001</v>
      </c>
      <c r="AD19" s="17">
        <v>14</v>
      </c>
      <c r="AE19" s="17">
        <v>0</v>
      </c>
      <c r="AF19" s="17">
        <v>0</v>
      </c>
      <c r="AG19" s="17">
        <v>0</v>
      </c>
      <c r="AH19" s="17">
        <v>0</v>
      </c>
      <c r="AI19" s="17">
        <v>0</v>
      </c>
      <c r="AJ19" s="17">
        <v>0</v>
      </c>
      <c r="AK19" s="17">
        <v>0</v>
      </c>
      <c r="AL19" s="17">
        <v>60.4</v>
      </c>
      <c r="AM19" s="17">
        <v>25.2</v>
      </c>
      <c r="AN19" s="17">
        <v>0</v>
      </c>
      <c r="AO19" s="35">
        <f t="shared" si="3"/>
        <v>135.80000099999998</v>
      </c>
      <c r="AP19" s="13">
        <v>0</v>
      </c>
      <c r="AQ19" s="13">
        <v>0</v>
      </c>
      <c r="AR19" s="13">
        <v>0</v>
      </c>
      <c r="AS19" s="13">
        <v>14</v>
      </c>
      <c r="AT19" s="13">
        <v>11</v>
      </c>
      <c r="AU19" s="13">
        <v>0</v>
      </c>
      <c r="AV19" s="13">
        <v>0</v>
      </c>
      <c r="AW19" s="13">
        <v>0</v>
      </c>
      <c r="AX19" s="13">
        <v>0</v>
      </c>
      <c r="AY19" s="13">
        <v>0</v>
      </c>
      <c r="AZ19" s="13">
        <v>0</v>
      </c>
      <c r="BA19" s="13">
        <v>0</v>
      </c>
      <c r="BB19" s="13">
        <v>0</v>
      </c>
      <c r="BC19" s="13">
        <v>0</v>
      </c>
      <c r="BD19" s="13">
        <v>0</v>
      </c>
      <c r="BE19" s="13">
        <v>46.946666999999998</v>
      </c>
      <c r="BF19" s="13">
        <v>36</v>
      </c>
      <c r="BG19" s="13">
        <v>0</v>
      </c>
      <c r="BH19" s="18">
        <f t="shared" si="4"/>
        <v>107.94666699999999</v>
      </c>
    </row>
    <row r="20" spans="1:60" x14ac:dyDescent="0.25">
      <c r="A20" s="34">
        <v>304</v>
      </c>
      <c r="B20" s="21" t="s">
        <v>21</v>
      </c>
      <c r="C20" s="21">
        <v>88</v>
      </c>
      <c r="D20" s="21">
        <v>229</v>
      </c>
      <c r="E20" s="21">
        <v>60</v>
      </c>
      <c r="F20" s="21">
        <v>1</v>
      </c>
      <c r="G20" s="21">
        <v>9</v>
      </c>
      <c r="H20" s="21">
        <v>954.5</v>
      </c>
      <c r="I20" s="21">
        <v>421</v>
      </c>
      <c r="J20" s="21">
        <v>7</v>
      </c>
      <c r="K20" s="21">
        <v>0</v>
      </c>
      <c r="L20" s="21">
        <v>0</v>
      </c>
      <c r="M20" s="21">
        <v>0</v>
      </c>
      <c r="N20" s="21">
        <v>0</v>
      </c>
      <c r="O20" s="21">
        <v>0</v>
      </c>
      <c r="P20" s="21">
        <v>0</v>
      </c>
      <c r="Q20" s="21">
        <v>0</v>
      </c>
      <c r="R20" s="21">
        <v>0</v>
      </c>
      <c r="S20" s="21">
        <v>0</v>
      </c>
      <c r="T20" s="21">
        <v>326</v>
      </c>
      <c r="U20" s="21">
        <v>138</v>
      </c>
      <c r="V20" s="21">
        <v>4</v>
      </c>
      <c r="W20" s="22">
        <f t="shared" si="0"/>
        <v>97</v>
      </c>
      <c r="X20" s="35">
        <f t="shared" si="1"/>
        <v>2140.5</v>
      </c>
      <c r="Y20" s="35">
        <f t="shared" si="2"/>
        <v>290</v>
      </c>
      <c r="Z20" s="17">
        <v>32</v>
      </c>
      <c r="AA20" s="17">
        <v>11</v>
      </c>
      <c r="AB20" s="17">
        <v>0</v>
      </c>
      <c r="AC20" s="17">
        <v>191</v>
      </c>
      <c r="AD20" s="17">
        <v>92</v>
      </c>
      <c r="AE20" s="17">
        <v>2</v>
      </c>
      <c r="AF20" s="17">
        <v>0</v>
      </c>
      <c r="AG20" s="17">
        <v>0</v>
      </c>
      <c r="AH20" s="17">
        <v>0</v>
      </c>
      <c r="AI20" s="17">
        <v>0</v>
      </c>
      <c r="AJ20" s="17">
        <v>0</v>
      </c>
      <c r="AK20" s="17">
        <v>0</v>
      </c>
      <c r="AL20" s="17">
        <v>27</v>
      </c>
      <c r="AM20" s="17">
        <v>16</v>
      </c>
      <c r="AN20" s="17">
        <v>1</v>
      </c>
      <c r="AO20" s="35">
        <f t="shared" si="3"/>
        <v>372</v>
      </c>
      <c r="AP20" s="13">
        <v>28</v>
      </c>
      <c r="AQ20" s="13">
        <v>10</v>
      </c>
      <c r="AR20" s="13">
        <v>0</v>
      </c>
      <c r="AS20" s="13">
        <v>37</v>
      </c>
      <c r="AT20" s="13">
        <v>21</v>
      </c>
      <c r="AU20" s="13">
        <v>0</v>
      </c>
      <c r="AV20" s="13">
        <v>0</v>
      </c>
      <c r="AW20" s="13">
        <v>0</v>
      </c>
      <c r="AX20" s="13">
        <v>0</v>
      </c>
      <c r="AY20" s="13">
        <v>0</v>
      </c>
      <c r="AZ20" s="13">
        <v>0</v>
      </c>
      <c r="BA20" s="13">
        <v>0</v>
      </c>
      <c r="BB20" s="13">
        <v>0</v>
      </c>
      <c r="BC20" s="13">
        <v>0</v>
      </c>
      <c r="BD20" s="13">
        <v>0</v>
      </c>
      <c r="BE20" s="13">
        <v>16</v>
      </c>
      <c r="BF20" s="13">
        <v>9</v>
      </c>
      <c r="BG20" s="13">
        <v>0</v>
      </c>
      <c r="BH20" s="18">
        <f t="shared" si="4"/>
        <v>121</v>
      </c>
    </row>
    <row r="21" spans="1:60" x14ac:dyDescent="0.25">
      <c r="A21" s="34">
        <v>305</v>
      </c>
      <c r="B21" s="21" t="s">
        <v>22</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17.899999999999999</v>
      </c>
      <c r="T21" s="21">
        <v>361.83333299999998</v>
      </c>
      <c r="U21" s="21">
        <v>168.4</v>
      </c>
      <c r="V21" s="21">
        <v>2</v>
      </c>
      <c r="W21" s="22">
        <f t="shared" si="0"/>
        <v>17.899999999999999</v>
      </c>
      <c r="X21" s="35">
        <f t="shared" si="1"/>
        <v>532.23333300000002</v>
      </c>
      <c r="Y21" s="35">
        <f t="shared" si="2"/>
        <v>0</v>
      </c>
      <c r="Z21" s="17">
        <v>0</v>
      </c>
      <c r="AA21" s="17">
        <v>0</v>
      </c>
      <c r="AB21" s="17">
        <v>0</v>
      </c>
      <c r="AC21" s="17">
        <v>0</v>
      </c>
      <c r="AD21" s="17">
        <v>0</v>
      </c>
      <c r="AE21" s="17">
        <v>0</v>
      </c>
      <c r="AF21" s="17">
        <v>0</v>
      </c>
      <c r="AG21" s="17">
        <v>0</v>
      </c>
      <c r="AH21" s="17">
        <v>0</v>
      </c>
      <c r="AI21" s="17">
        <v>0</v>
      </c>
      <c r="AJ21" s="17">
        <v>0</v>
      </c>
      <c r="AK21" s="17">
        <v>0</v>
      </c>
      <c r="AL21" s="17">
        <v>96.866667000000007</v>
      </c>
      <c r="AM21" s="17">
        <v>46.866667</v>
      </c>
      <c r="AN21" s="17">
        <v>2</v>
      </c>
      <c r="AO21" s="35">
        <f t="shared" si="3"/>
        <v>145.73333400000001</v>
      </c>
      <c r="AP21" s="13">
        <v>0</v>
      </c>
      <c r="AQ21" s="13">
        <v>0</v>
      </c>
      <c r="AR21" s="13">
        <v>0</v>
      </c>
      <c r="AS21" s="13">
        <v>0</v>
      </c>
      <c r="AT21" s="13">
        <v>0</v>
      </c>
      <c r="AU21" s="13">
        <v>0</v>
      </c>
      <c r="AV21" s="13">
        <v>0</v>
      </c>
      <c r="AW21" s="13">
        <v>0</v>
      </c>
      <c r="AX21" s="13">
        <v>0</v>
      </c>
      <c r="AY21" s="13">
        <v>0</v>
      </c>
      <c r="AZ21" s="13">
        <v>0</v>
      </c>
      <c r="BA21" s="13">
        <v>0</v>
      </c>
      <c r="BB21" s="13">
        <v>1</v>
      </c>
      <c r="BC21" s="13">
        <v>0</v>
      </c>
      <c r="BD21" s="13">
        <v>0</v>
      </c>
      <c r="BE21" s="13">
        <v>46.6</v>
      </c>
      <c r="BF21" s="13">
        <v>11.8</v>
      </c>
      <c r="BG21" s="13">
        <v>0</v>
      </c>
      <c r="BH21" s="18">
        <f t="shared" si="4"/>
        <v>59.400000000000006</v>
      </c>
    </row>
    <row r="22" spans="1:60" x14ac:dyDescent="0.25">
      <c r="A22" s="34">
        <v>306</v>
      </c>
      <c r="B22" s="21" t="s">
        <v>23</v>
      </c>
      <c r="C22" s="21">
        <v>59</v>
      </c>
      <c r="D22" s="21">
        <v>274</v>
      </c>
      <c r="E22" s="21">
        <v>87</v>
      </c>
      <c r="F22" s="21">
        <v>3</v>
      </c>
      <c r="G22" s="21">
        <v>8</v>
      </c>
      <c r="H22" s="21">
        <v>269.8</v>
      </c>
      <c r="I22" s="21">
        <v>132</v>
      </c>
      <c r="J22" s="21">
        <v>1</v>
      </c>
      <c r="K22" s="21">
        <v>0</v>
      </c>
      <c r="L22" s="21">
        <v>0</v>
      </c>
      <c r="M22" s="21">
        <v>0</v>
      </c>
      <c r="N22" s="21">
        <v>0</v>
      </c>
      <c r="O22" s="21">
        <v>0</v>
      </c>
      <c r="P22" s="21">
        <v>0</v>
      </c>
      <c r="Q22" s="21">
        <v>0</v>
      </c>
      <c r="R22" s="21">
        <v>0</v>
      </c>
      <c r="S22" s="21">
        <v>28.8</v>
      </c>
      <c r="T22" s="21">
        <v>704.16666699999996</v>
      </c>
      <c r="U22" s="21">
        <v>301</v>
      </c>
      <c r="V22" s="21">
        <v>5</v>
      </c>
      <c r="W22" s="22">
        <f t="shared" si="0"/>
        <v>95.8</v>
      </c>
      <c r="X22" s="35">
        <f t="shared" si="1"/>
        <v>1776.9666669999999</v>
      </c>
      <c r="Y22" s="35">
        <f t="shared" si="2"/>
        <v>364</v>
      </c>
      <c r="Z22" s="17">
        <v>64.133334000000005</v>
      </c>
      <c r="AA22" s="17">
        <v>34.266668000000003</v>
      </c>
      <c r="AB22" s="17">
        <v>1</v>
      </c>
      <c r="AC22" s="17">
        <v>68.400000000000006</v>
      </c>
      <c r="AD22" s="17">
        <v>25.4</v>
      </c>
      <c r="AE22" s="17">
        <v>0</v>
      </c>
      <c r="AF22" s="17">
        <v>0</v>
      </c>
      <c r="AG22" s="17">
        <v>0</v>
      </c>
      <c r="AH22" s="17">
        <v>0</v>
      </c>
      <c r="AI22" s="17">
        <v>0</v>
      </c>
      <c r="AJ22" s="17">
        <v>0</v>
      </c>
      <c r="AK22" s="17">
        <v>0</v>
      </c>
      <c r="AL22" s="17">
        <v>167.6</v>
      </c>
      <c r="AM22" s="17">
        <v>92.3</v>
      </c>
      <c r="AN22" s="17">
        <v>2</v>
      </c>
      <c r="AO22" s="35">
        <f t="shared" si="3"/>
        <v>455.10000200000002</v>
      </c>
      <c r="AP22" s="13">
        <v>65</v>
      </c>
      <c r="AQ22" s="13">
        <v>20</v>
      </c>
      <c r="AR22" s="13">
        <v>1</v>
      </c>
      <c r="AS22" s="13">
        <v>23.8</v>
      </c>
      <c r="AT22" s="13">
        <v>19</v>
      </c>
      <c r="AU22" s="13">
        <v>1</v>
      </c>
      <c r="AV22" s="13">
        <v>0</v>
      </c>
      <c r="AW22" s="13">
        <v>0</v>
      </c>
      <c r="AX22" s="13">
        <v>0</v>
      </c>
      <c r="AY22" s="13">
        <v>0</v>
      </c>
      <c r="AZ22" s="13">
        <v>0</v>
      </c>
      <c r="BA22" s="13">
        <v>0</v>
      </c>
      <c r="BB22" s="13">
        <v>5</v>
      </c>
      <c r="BC22" s="13">
        <v>0</v>
      </c>
      <c r="BD22" s="13">
        <v>1</v>
      </c>
      <c r="BE22" s="13">
        <v>85</v>
      </c>
      <c r="BF22" s="13">
        <v>47</v>
      </c>
      <c r="BG22" s="13">
        <v>0</v>
      </c>
      <c r="BH22" s="18">
        <f t="shared" si="4"/>
        <v>267.8</v>
      </c>
    </row>
    <row r="23" spans="1:60" x14ac:dyDescent="0.25">
      <c r="A23" s="34">
        <v>307</v>
      </c>
      <c r="B23" s="21" t="s">
        <v>24</v>
      </c>
      <c r="C23" s="21">
        <v>73</v>
      </c>
      <c r="D23" s="21">
        <v>261</v>
      </c>
      <c r="E23" s="21">
        <v>87</v>
      </c>
      <c r="F23" s="21">
        <v>9</v>
      </c>
      <c r="G23" s="21">
        <v>3</v>
      </c>
      <c r="H23" s="21">
        <v>1746.666667</v>
      </c>
      <c r="I23" s="21">
        <v>767</v>
      </c>
      <c r="J23" s="21">
        <v>20</v>
      </c>
      <c r="K23" s="21">
        <v>0</v>
      </c>
      <c r="L23" s="21">
        <v>0</v>
      </c>
      <c r="M23" s="21">
        <v>0</v>
      </c>
      <c r="N23" s="21">
        <v>0</v>
      </c>
      <c r="O23" s="21">
        <v>0</v>
      </c>
      <c r="P23" s="21">
        <v>0</v>
      </c>
      <c r="Q23" s="21">
        <v>0</v>
      </c>
      <c r="R23" s="21">
        <v>0</v>
      </c>
      <c r="S23" s="21">
        <v>0</v>
      </c>
      <c r="T23" s="21">
        <v>143</v>
      </c>
      <c r="U23" s="21">
        <v>67</v>
      </c>
      <c r="V23" s="21">
        <v>1</v>
      </c>
      <c r="W23" s="22">
        <f t="shared" si="0"/>
        <v>76</v>
      </c>
      <c r="X23" s="35">
        <f t="shared" si="1"/>
        <v>3101.666667</v>
      </c>
      <c r="Y23" s="35">
        <f t="shared" si="2"/>
        <v>357</v>
      </c>
      <c r="Z23" s="17">
        <v>55</v>
      </c>
      <c r="AA23" s="17">
        <v>15</v>
      </c>
      <c r="AB23" s="17">
        <v>2</v>
      </c>
      <c r="AC23" s="17">
        <v>253.53333599999999</v>
      </c>
      <c r="AD23" s="17">
        <v>130.66666699999999</v>
      </c>
      <c r="AE23" s="17">
        <v>7</v>
      </c>
      <c r="AF23" s="17">
        <v>0</v>
      </c>
      <c r="AG23" s="17">
        <v>0</v>
      </c>
      <c r="AH23" s="17">
        <v>0</v>
      </c>
      <c r="AI23" s="17">
        <v>0</v>
      </c>
      <c r="AJ23" s="17">
        <v>0</v>
      </c>
      <c r="AK23" s="17">
        <v>0</v>
      </c>
      <c r="AL23" s="17">
        <v>22</v>
      </c>
      <c r="AM23" s="17">
        <v>7</v>
      </c>
      <c r="AN23" s="17">
        <v>0</v>
      </c>
      <c r="AO23" s="35">
        <f t="shared" si="3"/>
        <v>492.20000299999992</v>
      </c>
      <c r="AP23" s="13">
        <v>11</v>
      </c>
      <c r="AQ23" s="13">
        <v>7</v>
      </c>
      <c r="AR23" s="13">
        <v>0</v>
      </c>
      <c r="AS23" s="13">
        <v>152</v>
      </c>
      <c r="AT23" s="13">
        <v>103</v>
      </c>
      <c r="AU23" s="13">
        <v>4</v>
      </c>
      <c r="AV23" s="13">
        <v>0</v>
      </c>
      <c r="AW23" s="13">
        <v>0</v>
      </c>
      <c r="AX23" s="13">
        <v>0</v>
      </c>
      <c r="AY23" s="13">
        <v>0</v>
      </c>
      <c r="AZ23" s="13">
        <v>0</v>
      </c>
      <c r="BA23" s="13">
        <v>0</v>
      </c>
      <c r="BB23" s="13">
        <v>2</v>
      </c>
      <c r="BC23" s="13">
        <v>0</v>
      </c>
      <c r="BD23" s="13">
        <v>1</v>
      </c>
      <c r="BE23" s="13">
        <v>20</v>
      </c>
      <c r="BF23" s="13">
        <v>14</v>
      </c>
      <c r="BG23" s="13">
        <v>0</v>
      </c>
      <c r="BH23" s="18">
        <f t="shared" si="4"/>
        <v>314</v>
      </c>
    </row>
    <row r="24" spans="1:60" x14ac:dyDescent="0.25">
      <c r="A24" s="34">
        <v>308</v>
      </c>
      <c r="B24" s="21" t="s">
        <v>25</v>
      </c>
      <c r="C24" s="21">
        <v>0</v>
      </c>
      <c r="D24" s="21">
        <v>0</v>
      </c>
      <c r="E24" s="21">
        <v>0</v>
      </c>
      <c r="F24" s="21">
        <v>0</v>
      </c>
      <c r="G24" s="21">
        <v>35</v>
      </c>
      <c r="H24" s="21">
        <v>640.66666599999996</v>
      </c>
      <c r="I24" s="21">
        <v>314.83333299999998</v>
      </c>
      <c r="J24" s="21">
        <v>4</v>
      </c>
      <c r="K24" s="21">
        <v>0</v>
      </c>
      <c r="L24" s="21">
        <v>0</v>
      </c>
      <c r="M24" s="21">
        <v>0</v>
      </c>
      <c r="N24" s="21">
        <v>0</v>
      </c>
      <c r="O24" s="21">
        <v>0</v>
      </c>
      <c r="P24" s="21">
        <v>0</v>
      </c>
      <c r="Q24" s="21">
        <v>0</v>
      </c>
      <c r="R24" s="21">
        <v>0</v>
      </c>
      <c r="S24" s="21">
        <v>160</v>
      </c>
      <c r="T24" s="21">
        <v>876</v>
      </c>
      <c r="U24" s="21">
        <v>337</v>
      </c>
      <c r="V24" s="21">
        <v>4</v>
      </c>
      <c r="W24" s="22">
        <f t="shared" si="0"/>
        <v>195</v>
      </c>
      <c r="X24" s="35">
        <f t="shared" si="1"/>
        <v>2176.4999989999997</v>
      </c>
      <c r="Y24" s="35">
        <f t="shared" si="2"/>
        <v>0</v>
      </c>
      <c r="Z24" s="17">
        <v>0</v>
      </c>
      <c r="AA24" s="17">
        <v>0</v>
      </c>
      <c r="AB24" s="17">
        <v>0</v>
      </c>
      <c r="AC24" s="17">
        <v>97.200001</v>
      </c>
      <c r="AD24" s="17">
        <v>52</v>
      </c>
      <c r="AE24" s="17">
        <v>0</v>
      </c>
      <c r="AF24" s="17">
        <v>0</v>
      </c>
      <c r="AG24" s="17">
        <v>0</v>
      </c>
      <c r="AH24" s="17">
        <v>0</v>
      </c>
      <c r="AI24" s="17">
        <v>0</v>
      </c>
      <c r="AJ24" s="17">
        <v>0</v>
      </c>
      <c r="AK24" s="17">
        <v>0</v>
      </c>
      <c r="AL24" s="17">
        <v>106.8</v>
      </c>
      <c r="AM24" s="17">
        <v>49.2</v>
      </c>
      <c r="AN24" s="17">
        <v>1</v>
      </c>
      <c r="AO24" s="35">
        <f t="shared" si="3"/>
        <v>306.20000099999999</v>
      </c>
      <c r="AP24" s="13">
        <v>0</v>
      </c>
      <c r="AQ24" s="13">
        <v>0</v>
      </c>
      <c r="AR24" s="13">
        <v>0</v>
      </c>
      <c r="AS24" s="13">
        <v>93</v>
      </c>
      <c r="AT24" s="13">
        <v>49</v>
      </c>
      <c r="AU24" s="13">
        <v>1</v>
      </c>
      <c r="AV24" s="13">
        <v>0</v>
      </c>
      <c r="AW24" s="13">
        <v>0</v>
      </c>
      <c r="AX24" s="13">
        <v>0</v>
      </c>
      <c r="AY24" s="13">
        <v>0</v>
      </c>
      <c r="AZ24" s="13">
        <v>0</v>
      </c>
      <c r="BA24" s="13">
        <v>0</v>
      </c>
      <c r="BB24" s="13">
        <v>3.333332</v>
      </c>
      <c r="BC24" s="13">
        <v>0.83333299999999999</v>
      </c>
      <c r="BD24" s="13">
        <v>1</v>
      </c>
      <c r="BE24" s="13">
        <v>162</v>
      </c>
      <c r="BF24" s="13">
        <v>81</v>
      </c>
      <c r="BG24" s="13">
        <v>2</v>
      </c>
      <c r="BH24" s="18">
        <f t="shared" si="4"/>
        <v>393.16666500000002</v>
      </c>
    </row>
    <row r="25" spans="1:60" x14ac:dyDescent="0.25">
      <c r="A25" s="34">
        <v>309</v>
      </c>
      <c r="B25" s="21" t="s">
        <v>26</v>
      </c>
      <c r="C25" s="21">
        <v>100</v>
      </c>
      <c r="D25" s="21">
        <v>217</v>
      </c>
      <c r="E25" s="21">
        <v>65</v>
      </c>
      <c r="F25" s="21">
        <v>5</v>
      </c>
      <c r="G25" s="21">
        <v>64</v>
      </c>
      <c r="H25" s="21">
        <v>985</v>
      </c>
      <c r="I25" s="21">
        <v>433</v>
      </c>
      <c r="J25" s="21">
        <v>33</v>
      </c>
      <c r="K25" s="21">
        <v>0</v>
      </c>
      <c r="L25" s="21">
        <v>0</v>
      </c>
      <c r="M25" s="21">
        <v>0</v>
      </c>
      <c r="N25" s="21">
        <v>0</v>
      </c>
      <c r="O25" s="21">
        <v>0</v>
      </c>
      <c r="P25" s="21">
        <v>0</v>
      </c>
      <c r="Q25" s="21">
        <v>0</v>
      </c>
      <c r="R25" s="21">
        <v>0</v>
      </c>
      <c r="S25" s="21">
        <v>2</v>
      </c>
      <c r="T25" s="21">
        <v>121</v>
      </c>
      <c r="U25" s="21">
        <v>62</v>
      </c>
      <c r="V25" s="21">
        <v>5</v>
      </c>
      <c r="W25" s="22">
        <f t="shared" si="0"/>
        <v>166</v>
      </c>
      <c r="X25" s="35">
        <f t="shared" si="1"/>
        <v>1926</v>
      </c>
      <c r="Y25" s="35">
        <f t="shared" si="2"/>
        <v>287</v>
      </c>
      <c r="Z25" s="17">
        <v>62.333333000000003</v>
      </c>
      <c r="AA25" s="17">
        <v>21</v>
      </c>
      <c r="AB25" s="17">
        <v>1</v>
      </c>
      <c r="AC25" s="17">
        <v>279.39999999999998</v>
      </c>
      <c r="AD25" s="17">
        <v>130</v>
      </c>
      <c r="AE25" s="17">
        <v>7</v>
      </c>
      <c r="AF25" s="17">
        <v>0</v>
      </c>
      <c r="AG25" s="17">
        <v>0</v>
      </c>
      <c r="AH25" s="17">
        <v>0</v>
      </c>
      <c r="AI25" s="17">
        <v>0</v>
      </c>
      <c r="AJ25" s="17">
        <v>0</v>
      </c>
      <c r="AK25" s="17">
        <v>0</v>
      </c>
      <c r="AL25" s="17">
        <v>34.200000000000003</v>
      </c>
      <c r="AM25" s="17">
        <v>20</v>
      </c>
      <c r="AN25" s="17">
        <v>1</v>
      </c>
      <c r="AO25" s="35">
        <f t="shared" si="3"/>
        <v>555.93333300000006</v>
      </c>
      <c r="AP25" s="13">
        <v>3</v>
      </c>
      <c r="AQ25" s="13">
        <v>3</v>
      </c>
      <c r="AR25" s="13">
        <v>2</v>
      </c>
      <c r="AS25" s="13">
        <v>114</v>
      </c>
      <c r="AT25" s="13">
        <v>47</v>
      </c>
      <c r="AU25" s="13">
        <v>2</v>
      </c>
      <c r="AV25" s="13">
        <v>0</v>
      </c>
      <c r="AW25" s="13">
        <v>0</v>
      </c>
      <c r="AX25" s="13">
        <v>0</v>
      </c>
      <c r="AY25" s="13">
        <v>0</v>
      </c>
      <c r="AZ25" s="13">
        <v>0</v>
      </c>
      <c r="BA25" s="13">
        <v>0</v>
      </c>
      <c r="BB25" s="13">
        <v>0</v>
      </c>
      <c r="BC25" s="13">
        <v>1</v>
      </c>
      <c r="BD25" s="13">
        <v>0</v>
      </c>
      <c r="BE25" s="13">
        <v>27</v>
      </c>
      <c r="BF25" s="13">
        <v>11</v>
      </c>
      <c r="BG25" s="13">
        <v>2</v>
      </c>
      <c r="BH25" s="18">
        <f t="shared" si="4"/>
        <v>212</v>
      </c>
    </row>
    <row r="26" spans="1:60" x14ac:dyDescent="0.25">
      <c r="A26" s="34">
        <v>310</v>
      </c>
      <c r="B26" s="21" t="s">
        <v>27</v>
      </c>
      <c r="C26" s="21">
        <v>8</v>
      </c>
      <c r="D26" s="21">
        <v>37</v>
      </c>
      <c r="E26" s="21">
        <v>18</v>
      </c>
      <c r="F26" s="21">
        <v>3</v>
      </c>
      <c r="G26" s="21">
        <v>0</v>
      </c>
      <c r="H26" s="21">
        <v>537</v>
      </c>
      <c r="I26" s="21">
        <v>260</v>
      </c>
      <c r="J26" s="21">
        <v>3</v>
      </c>
      <c r="K26" s="21">
        <v>0</v>
      </c>
      <c r="L26" s="21">
        <v>0</v>
      </c>
      <c r="M26" s="21">
        <v>0</v>
      </c>
      <c r="N26" s="21">
        <v>0</v>
      </c>
      <c r="O26" s="21">
        <v>0</v>
      </c>
      <c r="P26" s="21">
        <v>0</v>
      </c>
      <c r="Q26" s="21">
        <v>0</v>
      </c>
      <c r="R26" s="21">
        <v>0</v>
      </c>
      <c r="S26" s="21">
        <v>0</v>
      </c>
      <c r="T26" s="21">
        <v>188</v>
      </c>
      <c r="U26" s="21">
        <v>86</v>
      </c>
      <c r="V26" s="21">
        <v>1</v>
      </c>
      <c r="W26" s="22">
        <f t="shared" si="0"/>
        <v>8</v>
      </c>
      <c r="X26" s="35">
        <f t="shared" si="1"/>
        <v>1133</v>
      </c>
      <c r="Y26" s="35">
        <f t="shared" si="2"/>
        <v>58</v>
      </c>
      <c r="Z26" s="17">
        <v>5</v>
      </c>
      <c r="AA26" s="17">
        <v>4</v>
      </c>
      <c r="AB26" s="17">
        <v>0</v>
      </c>
      <c r="AC26" s="17">
        <v>35</v>
      </c>
      <c r="AD26" s="17">
        <v>32</v>
      </c>
      <c r="AE26" s="17">
        <v>0</v>
      </c>
      <c r="AF26" s="17">
        <v>0</v>
      </c>
      <c r="AG26" s="17">
        <v>0</v>
      </c>
      <c r="AH26" s="17">
        <v>0</v>
      </c>
      <c r="AI26" s="17">
        <v>0</v>
      </c>
      <c r="AJ26" s="17">
        <v>0</v>
      </c>
      <c r="AK26" s="17">
        <v>0</v>
      </c>
      <c r="AL26" s="17">
        <v>24</v>
      </c>
      <c r="AM26" s="17">
        <v>11</v>
      </c>
      <c r="AN26" s="17">
        <v>0</v>
      </c>
      <c r="AO26" s="35">
        <f t="shared" si="3"/>
        <v>111</v>
      </c>
      <c r="AP26" s="13">
        <v>6</v>
      </c>
      <c r="AQ26" s="13">
        <v>3</v>
      </c>
      <c r="AR26" s="13">
        <v>1</v>
      </c>
      <c r="AS26" s="13">
        <v>41</v>
      </c>
      <c r="AT26" s="13">
        <v>25</v>
      </c>
      <c r="AU26" s="13">
        <v>0</v>
      </c>
      <c r="AV26" s="13">
        <v>0</v>
      </c>
      <c r="AW26" s="13">
        <v>0</v>
      </c>
      <c r="AX26" s="13">
        <v>0</v>
      </c>
      <c r="AY26" s="13">
        <v>0</v>
      </c>
      <c r="AZ26" s="13">
        <v>0</v>
      </c>
      <c r="BA26" s="13">
        <v>0</v>
      </c>
      <c r="BB26" s="13">
        <v>0</v>
      </c>
      <c r="BC26" s="13">
        <v>0</v>
      </c>
      <c r="BD26" s="13">
        <v>0</v>
      </c>
      <c r="BE26" s="13">
        <v>10</v>
      </c>
      <c r="BF26" s="13">
        <v>10</v>
      </c>
      <c r="BG26" s="13">
        <v>0</v>
      </c>
      <c r="BH26" s="18">
        <f t="shared" si="4"/>
        <v>96</v>
      </c>
    </row>
    <row r="27" spans="1:60" x14ac:dyDescent="0.25">
      <c r="A27" s="34">
        <v>311</v>
      </c>
      <c r="B27" s="21" t="s">
        <v>28</v>
      </c>
      <c r="C27" s="21">
        <v>0</v>
      </c>
      <c r="D27" s="21">
        <v>0</v>
      </c>
      <c r="E27" s="21">
        <v>0</v>
      </c>
      <c r="F27" s="21">
        <v>0</v>
      </c>
      <c r="G27" s="21">
        <v>21.6</v>
      </c>
      <c r="H27" s="21">
        <v>628.20000000000005</v>
      </c>
      <c r="I27" s="21">
        <v>268.86666700000001</v>
      </c>
      <c r="J27" s="21">
        <v>2</v>
      </c>
      <c r="K27" s="21">
        <v>0</v>
      </c>
      <c r="L27" s="21">
        <v>0</v>
      </c>
      <c r="M27" s="21">
        <v>0</v>
      </c>
      <c r="N27" s="21">
        <v>0</v>
      </c>
      <c r="O27" s="21">
        <v>0</v>
      </c>
      <c r="P27" s="21">
        <v>0</v>
      </c>
      <c r="Q27" s="21">
        <v>0</v>
      </c>
      <c r="R27" s="21">
        <v>0</v>
      </c>
      <c r="S27" s="21">
        <v>1</v>
      </c>
      <c r="T27" s="21">
        <v>134.6</v>
      </c>
      <c r="U27" s="21">
        <v>56.4</v>
      </c>
      <c r="V27" s="21">
        <v>2</v>
      </c>
      <c r="W27" s="22">
        <f t="shared" si="0"/>
        <v>22.6</v>
      </c>
      <c r="X27" s="35">
        <f t="shared" si="1"/>
        <v>1092.0666670000003</v>
      </c>
      <c r="Y27" s="35">
        <f t="shared" si="2"/>
        <v>0</v>
      </c>
      <c r="Z27" s="17">
        <v>0</v>
      </c>
      <c r="AA27" s="17">
        <v>0</v>
      </c>
      <c r="AB27" s="17">
        <v>0</v>
      </c>
      <c r="AC27" s="17">
        <v>175</v>
      </c>
      <c r="AD27" s="17">
        <v>101.2</v>
      </c>
      <c r="AE27" s="17">
        <v>1</v>
      </c>
      <c r="AF27" s="17">
        <v>0</v>
      </c>
      <c r="AG27" s="17">
        <v>0</v>
      </c>
      <c r="AH27" s="17">
        <v>0</v>
      </c>
      <c r="AI27" s="17">
        <v>0</v>
      </c>
      <c r="AJ27" s="17">
        <v>0</v>
      </c>
      <c r="AK27" s="17">
        <v>0</v>
      </c>
      <c r="AL27" s="17">
        <v>47.4</v>
      </c>
      <c r="AM27" s="17">
        <v>22</v>
      </c>
      <c r="AN27" s="17">
        <v>2</v>
      </c>
      <c r="AO27" s="35">
        <f t="shared" si="3"/>
        <v>348.59999999999997</v>
      </c>
      <c r="AP27" s="13">
        <v>0</v>
      </c>
      <c r="AQ27" s="13">
        <v>0</v>
      </c>
      <c r="AR27" s="13">
        <v>0</v>
      </c>
      <c r="AS27" s="13">
        <v>35.4</v>
      </c>
      <c r="AT27" s="13">
        <v>16.8</v>
      </c>
      <c r="AU27" s="13">
        <v>0</v>
      </c>
      <c r="AV27" s="13">
        <v>0</v>
      </c>
      <c r="AW27" s="13">
        <v>0</v>
      </c>
      <c r="AX27" s="13">
        <v>0</v>
      </c>
      <c r="AY27" s="13">
        <v>0</v>
      </c>
      <c r="AZ27" s="13">
        <v>0</v>
      </c>
      <c r="BA27" s="13">
        <v>0</v>
      </c>
      <c r="BB27" s="13">
        <v>0</v>
      </c>
      <c r="BC27" s="13">
        <v>0</v>
      </c>
      <c r="BD27" s="13">
        <v>0</v>
      </c>
      <c r="BE27" s="13">
        <v>9</v>
      </c>
      <c r="BF27" s="13">
        <v>5</v>
      </c>
      <c r="BG27" s="13">
        <v>0</v>
      </c>
      <c r="BH27" s="18">
        <f t="shared" si="4"/>
        <v>66.2</v>
      </c>
    </row>
    <row r="28" spans="1:60" x14ac:dyDescent="0.25">
      <c r="A28" s="34">
        <v>312</v>
      </c>
      <c r="B28" s="21" t="s">
        <v>29</v>
      </c>
      <c r="C28" s="21">
        <v>23</v>
      </c>
      <c r="D28" s="21">
        <v>99</v>
      </c>
      <c r="E28" s="21">
        <v>17</v>
      </c>
      <c r="F28" s="21">
        <v>1</v>
      </c>
      <c r="G28" s="21">
        <v>0</v>
      </c>
      <c r="H28" s="21">
        <v>1133.4000000000001</v>
      </c>
      <c r="I28" s="21">
        <v>516.20000000000005</v>
      </c>
      <c r="J28" s="21">
        <v>15.2</v>
      </c>
      <c r="K28" s="21">
        <v>0</v>
      </c>
      <c r="L28" s="21">
        <v>0</v>
      </c>
      <c r="M28" s="21">
        <v>0</v>
      </c>
      <c r="N28" s="21">
        <v>0</v>
      </c>
      <c r="O28" s="21">
        <v>0</v>
      </c>
      <c r="P28" s="21">
        <v>0</v>
      </c>
      <c r="Q28" s="21">
        <v>0</v>
      </c>
      <c r="R28" s="21">
        <v>0</v>
      </c>
      <c r="S28" s="21">
        <v>5</v>
      </c>
      <c r="T28" s="21">
        <v>597</v>
      </c>
      <c r="U28" s="21">
        <v>272.5</v>
      </c>
      <c r="V28" s="21">
        <v>3</v>
      </c>
      <c r="W28" s="22">
        <f t="shared" si="0"/>
        <v>28</v>
      </c>
      <c r="X28" s="35">
        <f t="shared" si="1"/>
        <v>2654.3</v>
      </c>
      <c r="Y28" s="35">
        <f t="shared" si="2"/>
        <v>117</v>
      </c>
      <c r="Z28" s="17">
        <v>33</v>
      </c>
      <c r="AA28" s="17">
        <v>3</v>
      </c>
      <c r="AB28" s="17">
        <v>1</v>
      </c>
      <c r="AC28" s="17">
        <v>247.98333299999999</v>
      </c>
      <c r="AD28" s="17">
        <v>143.1</v>
      </c>
      <c r="AE28" s="17">
        <v>3</v>
      </c>
      <c r="AF28" s="17">
        <v>0</v>
      </c>
      <c r="AG28" s="17">
        <v>0</v>
      </c>
      <c r="AH28" s="17">
        <v>0</v>
      </c>
      <c r="AI28" s="17">
        <v>0</v>
      </c>
      <c r="AJ28" s="17">
        <v>0</v>
      </c>
      <c r="AK28" s="17">
        <v>0</v>
      </c>
      <c r="AL28" s="17">
        <v>52</v>
      </c>
      <c r="AM28" s="17">
        <v>33.733333000000002</v>
      </c>
      <c r="AN28" s="17">
        <v>0</v>
      </c>
      <c r="AO28" s="35">
        <f t="shared" si="3"/>
        <v>516.81666600000005</v>
      </c>
      <c r="AP28" s="13">
        <v>16</v>
      </c>
      <c r="AQ28" s="13">
        <v>2</v>
      </c>
      <c r="AR28" s="13">
        <v>0</v>
      </c>
      <c r="AS28" s="13">
        <v>147.19999999999999</v>
      </c>
      <c r="AT28" s="13">
        <v>75.2</v>
      </c>
      <c r="AU28" s="13">
        <v>1.2</v>
      </c>
      <c r="AV28" s="13">
        <v>0</v>
      </c>
      <c r="AW28" s="13">
        <v>0</v>
      </c>
      <c r="AX28" s="13">
        <v>0</v>
      </c>
      <c r="AY28" s="13">
        <v>0</v>
      </c>
      <c r="AZ28" s="13">
        <v>0</v>
      </c>
      <c r="BA28" s="13">
        <v>0</v>
      </c>
      <c r="BB28" s="13">
        <v>0</v>
      </c>
      <c r="BC28" s="13">
        <v>0</v>
      </c>
      <c r="BD28" s="13">
        <v>0</v>
      </c>
      <c r="BE28" s="13">
        <v>67</v>
      </c>
      <c r="BF28" s="13">
        <v>35</v>
      </c>
      <c r="BG28" s="13">
        <v>2</v>
      </c>
      <c r="BH28" s="18">
        <f t="shared" si="4"/>
        <v>345.59999999999997</v>
      </c>
    </row>
    <row r="29" spans="1:60" x14ac:dyDescent="0.25">
      <c r="A29" s="34">
        <v>313</v>
      </c>
      <c r="B29" s="21" t="s">
        <v>30</v>
      </c>
      <c r="C29" s="21">
        <v>0</v>
      </c>
      <c r="D29" s="21">
        <v>0</v>
      </c>
      <c r="E29" s="21">
        <v>0</v>
      </c>
      <c r="F29" s="21">
        <v>0</v>
      </c>
      <c r="G29" s="21">
        <v>57.84</v>
      </c>
      <c r="H29" s="21">
        <v>1103.44</v>
      </c>
      <c r="I29" s="21">
        <v>576</v>
      </c>
      <c r="J29" s="21">
        <v>8</v>
      </c>
      <c r="K29" s="21">
        <v>0</v>
      </c>
      <c r="L29" s="21">
        <v>0</v>
      </c>
      <c r="M29" s="21">
        <v>0</v>
      </c>
      <c r="N29" s="21">
        <v>0</v>
      </c>
      <c r="O29" s="21">
        <v>0</v>
      </c>
      <c r="P29" s="21">
        <v>0</v>
      </c>
      <c r="Q29" s="21">
        <v>0</v>
      </c>
      <c r="R29" s="21">
        <v>0</v>
      </c>
      <c r="S29" s="21">
        <v>7</v>
      </c>
      <c r="T29" s="21">
        <v>135</v>
      </c>
      <c r="U29" s="21">
        <v>74</v>
      </c>
      <c r="V29" s="21">
        <v>0</v>
      </c>
      <c r="W29" s="22">
        <f t="shared" si="0"/>
        <v>64.84</v>
      </c>
      <c r="X29" s="35">
        <f t="shared" si="1"/>
        <v>1896.44</v>
      </c>
      <c r="Y29" s="35">
        <f t="shared" si="2"/>
        <v>0</v>
      </c>
      <c r="Z29" s="17">
        <v>0</v>
      </c>
      <c r="AA29" s="17">
        <v>0</v>
      </c>
      <c r="AB29" s="17">
        <v>0</v>
      </c>
      <c r="AC29" s="17">
        <v>127.6</v>
      </c>
      <c r="AD29" s="17">
        <v>72.2</v>
      </c>
      <c r="AE29" s="17">
        <v>0</v>
      </c>
      <c r="AF29" s="17">
        <v>0</v>
      </c>
      <c r="AG29" s="17">
        <v>0</v>
      </c>
      <c r="AH29" s="17">
        <v>0</v>
      </c>
      <c r="AI29" s="17">
        <v>0</v>
      </c>
      <c r="AJ29" s="17">
        <v>0</v>
      </c>
      <c r="AK29" s="17">
        <v>0</v>
      </c>
      <c r="AL29" s="17">
        <v>18</v>
      </c>
      <c r="AM29" s="17">
        <v>14</v>
      </c>
      <c r="AN29" s="17">
        <v>0</v>
      </c>
      <c r="AO29" s="35">
        <f t="shared" si="3"/>
        <v>231.8</v>
      </c>
      <c r="AP29" s="13">
        <v>0</v>
      </c>
      <c r="AQ29" s="13">
        <v>0</v>
      </c>
      <c r="AR29" s="13">
        <v>0</v>
      </c>
      <c r="AS29" s="13">
        <v>113</v>
      </c>
      <c r="AT29" s="13">
        <v>64</v>
      </c>
      <c r="AU29" s="13">
        <v>0</v>
      </c>
      <c r="AV29" s="13">
        <v>0</v>
      </c>
      <c r="AW29" s="13">
        <v>0</v>
      </c>
      <c r="AX29" s="13">
        <v>0</v>
      </c>
      <c r="AY29" s="13">
        <v>0</v>
      </c>
      <c r="AZ29" s="13">
        <v>0</v>
      </c>
      <c r="BA29" s="13">
        <v>0</v>
      </c>
      <c r="BB29" s="13">
        <v>0</v>
      </c>
      <c r="BC29" s="13">
        <v>0</v>
      </c>
      <c r="BD29" s="13">
        <v>0</v>
      </c>
      <c r="BE29" s="13">
        <v>14</v>
      </c>
      <c r="BF29" s="13">
        <v>11</v>
      </c>
      <c r="BG29" s="13">
        <v>0</v>
      </c>
      <c r="BH29" s="18">
        <f t="shared" si="4"/>
        <v>202</v>
      </c>
    </row>
    <row r="30" spans="1:60" x14ac:dyDescent="0.25">
      <c r="A30" s="34">
        <v>314</v>
      </c>
      <c r="B30" s="21" t="s">
        <v>31</v>
      </c>
      <c r="C30" s="21">
        <v>13</v>
      </c>
      <c r="D30" s="21">
        <v>73</v>
      </c>
      <c r="E30" s="21">
        <v>41</v>
      </c>
      <c r="F30" s="21">
        <v>5</v>
      </c>
      <c r="G30" s="21">
        <v>63</v>
      </c>
      <c r="H30" s="21">
        <v>527</v>
      </c>
      <c r="I30" s="21">
        <v>211.5</v>
      </c>
      <c r="J30" s="21">
        <v>3</v>
      </c>
      <c r="K30" s="21">
        <v>0</v>
      </c>
      <c r="L30" s="21">
        <v>0</v>
      </c>
      <c r="M30" s="21">
        <v>0</v>
      </c>
      <c r="N30" s="21">
        <v>0</v>
      </c>
      <c r="O30" s="21">
        <v>0</v>
      </c>
      <c r="P30" s="21">
        <v>0</v>
      </c>
      <c r="Q30" s="21">
        <v>0</v>
      </c>
      <c r="R30" s="21">
        <v>0</v>
      </c>
      <c r="S30" s="21">
        <v>5</v>
      </c>
      <c r="T30" s="21">
        <v>167.2</v>
      </c>
      <c r="U30" s="21">
        <v>71.099999999999994</v>
      </c>
      <c r="V30" s="21">
        <v>3</v>
      </c>
      <c r="W30" s="22">
        <f t="shared" si="0"/>
        <v>81</v>
      </c>
      <c r="X30" s="35">
        <f t="shared" si="1"/>
        <v>1101.8</v>
      </c>
      <c r="Y30" s="35">
        <f t="shared" si="2"/>
        <v>119</v>
      </c>
      <c r="Z30" s="17">
        <v>21</v>
      </c>
      <c r="AA30" s="17">
        <v>10</v>
      </c>
      <c r="AB30" s="17">
        <v>0</v>
      </c>
      <c r="AC30" s="17">
        <v>107.2</v>
      </c>
      <c r="AD30" s="17">
        <v>48.6</v>
      </c>
      <c r="AE30" s="17">
        <v>1</v>
      </c>
      <c r="AF30" s="17">
        <v>0</v>
      </c>
      <c r="AG30" s="17">
        <v>0</v>
      </c>
      <c r="AH30" s="17">
        <v>0</v>
      </c>
      <c r="AI30" s="17">
        <v>0</v>
      </c>
      <c r="AJ30" s="17">
        <v>0</v>
      </c>
      <c r="AK30" s="17">
        <v>0</v>
      </c>
      <c r="AL30" s="17">
        <v>38.466667000000001</v>
      </c>
      <c r="AM30" s="17">
        <v>17.2</v>
      </c>
      <c r="AN30" s="17">
        <v>0</v>
      </c>
      <c r="AO30" s="35">
        <f t="shared" si="3"/>
        <v>243.46666699999997</v>
      </c>
      <c r="AP30" s="13">
        <v>8</v>
      </c>
      <c r="AQ30" s="13">
        <v>5</v>
      </c>
      <c r="AR30" s="13">
        <v>0</v>
      </c>
      <c r="AS30" s="13">
        <v>80</v>
      </c>
      <c r="AT30" s="13">
        <v>25</v>
      </c>
      <c r="AU30" s="13">
        <v>0</v>
      </c>
      <c r="AV30" s="13">
        <v>0</v>
      </c>
      <c r="AW30" s="13">
        <v>0</v>
      </c>
      <c r="AX30" s="13">
        <v>0</v>
      </c>
      <c r="AY30" s="13">
        <v>0</v>
      </c>
      <c r="AZ30" s="13">
        <v>0</v>
      </c>
      <c r="BA30" s="13">
        <v>0</v>
      </c>
      <c r="BB30" s="13">
        <v>0</v>
      </c>
      <c r="BC30" s="13">
        <v>0</v>
      </c>
      <c r="BD30" s="13">
        <v>0</v>
      </c>
      <c r="BE30" s="13">
        <v>13.8</v>
      </c>
      <c r="BF30" s="13">
        <v>3</v>
      </c>
      <c r="BG30" s="13">
        <v>0</v>
      </c>
      <c r="BH30" s="18">
        <f t="shared" si="4"/>
        <v>134.80000000000001</v>
      </c>
    </row>
    <row r="31" spans="1:60" x14ac:dyDescent="0.25">
      <c r="A31" s="34">
        <v>315</v>
      </c>
      <c r="B31" s="21" t="s">
        <v>32</v>
      </c>
      <c r="C31" s="21">
        <v>0</v>
      </c>
      <c r="D31" s="21">
        <v>0</v>
      </c>
      <c r="E31" s="21">
        <v>0</v>
      </c>
      <c r="F31" s="21">
        <v>0</v>
      </c>
      <c r="G31" s="21">
        <v>9</v>
      </c>
      <c r="H31" s="21">
        <v>1184.333333</v>
      </c>
      <c r="I31" s="21">
        <v>507</v>
      </c>
      <c r="J31" s="21">
        <v>22</v>
      </c>
      <c r="K31" s="21">
        <v>0</v>
      </c>
      <c r="L31" s="21">
        <v>0</v>
      </c>
      <c r="M31" s="21">
        <v>0</v>
      </c>
      <c r="N31" s="21">
        <v>0</v>
      </c>
      <c r="O31" s="21">
        <v>0</v>
      </c>
      <c r="P31" s="21">
        <v>0</v>
      </c>
      <c r="Q31" s="21">
        <v>0</v>
      </c>
      <c r="R31" s="21">
        <v>0</v>
      </c>
      <c r="S31" s="21">
        <v>5</v>
      </c>
      <c r="T31" s="21">
        <v>140</v>
      </c>
      <c r="U31" s="21">
        <v>54</v>
      </c>
      <c r="V31" s="21">
        <v>2</v>
      </c>
      <c r="W31" s="22">
        <f t="shared" si="0"/>
        <v>14</v>
      </c>
      <c r="X31" s="35">
        <f t="shared" si="1"/>
        <v>1909.333333</v>
      </c>
      <c r="Y31" s="35">
        <f t="shared" si="2"/>
        <v>0</v>
      </c>
      <c r="Z31" s="17">
        <v>0</v>
      </c>
      <c r="AA31" s="17">
        <v>0</v>
      </c>
      <c r="AB31" s="17">
        <v>0</v>
      </c>
      <c r="AC31" s="17">
        <v>219.3</v>
      </c>
      <c r="AD31" s="17">
        <v>119.5</v>
      </c>
      <c r="AE31" s="17">
        <v>4</v>
      </c>
      <c r="AF31" s="17">
        <v>0</v>
      </c>
      <c r="AG31" s="17">
        <v>0</v>
      </c>
      <c r="AH31" s="17">
        <v>0</v>
      </c>
      <c r="AI31" s="17">
        <v>0</v>
      </c>
      <c r="AJ31" s="17">
        <v>0</v>
      </c>
      <c r="AK31" s="17">
        <v>0</v>
      </c>
      <c r="AL31" s="17">
        <v>22</v>
      </c>
      <c r="AM31" s="17">
        <v>4</v>
      </c>
      <c r="AN31" s="17">
        <v>0</v>
      </c>
      <c r="AO31" s="35">
        <f t="shared" si="3"/>
        <v>368.8</v>
      </c>
      <c r="AP31" s="13">
        <v>0</v>
      </c>
      <c r="AQ31" s="13">
        <v>0</v>
      </c>
      <c r="AR31" s="13">
        <v>0</v>
      </c>
      <c r="AS31" s="13">
        <v>137</v>
      </c>
      <c r="AT31" s="13">
        <v>57</v>
      </c>
      <c r="AU31" s="13">
        <v>0</v>
      </c>
      <c r="AV31" s="13">
        <v>0</v>
      </c>
      <c r="AW31" s="13">
        <v>0</v>
      </c>
      <c r="AX31" s="13">
        <v>0</v>
      </c>
      <c r="AY31" s="13">
        <v>0</v>
      </c>
      <c r="AZ31" s="13">
        <v>0</v>
      </c>
      <c r="BA31" s="13">
        <v>0</v>
      </c>
      <c r="BB31" s="13">
        <v>0</v>
      </c>
      <c r="BC31" s="13">
        <v>0</v>
      </c>
      <c r="BD31" s="13">
        <v>0</v>
      </c>
      <c r="BE31" s="13">
        <v>64</v>
      </c>
      <c r="BF31" s="13">
        <v>31</v>
      </c>
      <c r="BG31" s="13">
        <v>1</v>
      </c>
      <c r="BH31" s="18">
        <f t="shared" si="4"/>
        <v>290</v>
      </c>
    </row>
    <row r="32" spans="1:60" x14ac:dyDescent="0.25">
      <c r="A32" s="34">
        <v>316</v>
      </c>
      <c r="B32" s="21" t="s">
        <v>33</v>
      </c>
      <c r="C32" s="21">
        <v>194</v>
      </c>
      <c r="D32" s="21">
        <v>613</v>
      </c>
      <c r="E32" s="21">
        <v>216</v>
      </c>
      <c r="F32" s="21">
        <v>4</v>
      </c>
      <c r="G32" s="21">
        <v>75</v>
      </c>
      <c r="H32" s="21">
        <v>1027.5</v>
      </c>
      <c r="I32" s="21">
        <v>425</v>
      </c>
      <c r="J32" s="21">
        <v>0</v>
      </c>
      <c r="K32" s="21">
        <v>0</v>
      </c>
      <c r="L32" s="21">
        <v>0</v>
      </c>
      <c r="M32" s="21">
        <v>0</v>
      </c>
      <c r="N32" s="21">
        <v>0</v>
      </c>
      <c r="O32" s="21">
        <v>0</v>
      </c>
      <c r="P32" s="21">
        <v>0</v>
      </c>
      <c r="Q32" s="21">
        <v>0</v>
      </c>
      <c r="R32" s="21">
        <v>0</v>
      </c>
      <c r="S32" s="21">
        <v>39</v>
      </c>
      <c r="T32" s="21">
        <v>1130</v>
      </c>
      <c r="U32" s="21">
        <v>495.5</v>
      </c>
      <c r="V32" s="21">
        <v>1</v>
      </c>
      <c r="W32" s="22">
        <f t="shared" si="0"/>
        <v>308</v>
      </c>
      <c r="X32" s="35">
        <f t="shared" si="1"/>
        <v>3912</v>
      </c>
      <c r="Y32" s="35">
        <f t="shared" si="2"/>
        <v>833</v>
      </c>
      <c r="Z32" s="17">
        <v>121</v>
      </c>
      <c r="AA32" s="17">
        <v>60</v>
      </c>
      <c r="AB32" s="17">
        <v>2</v>
      </c>
      <c r="AC32" s="17">
        <v>86</v>
      </c>
      <c r="AD32" s="17">
        <v>49</v>
      </c>
      <c r="AE32" s="17">
        <v>0</v>
      </c>
      <c r="AF32" s="17">
        <v>0</v>
      </c>
      <c r="AG32" s="17">
        <v>0</v>
      </c>
      <c r="AH32" s="17">
        <v>0</v>
      </c>
      <c r="AI32" s="17">
        <v>0</v>
      </c>
      <c r="AJ32" s="17">
        <v>0</v>
      </c>
      <c r="AK32" s="17">
        <v>0</v>
      </c>
      <c r="AL32" s="17">
        <v>129</v>
      </c>
      <c r="AM32" s="17">
        <v>77</v>
      </c>
      <c r="AN32" s="17">
        <v>0</v>
      </c>
      <c r="AO32" s="35">
        <f t="shared" si="3"/>
        <v>524</v>
      </c>
      <c r="AP32" s="13">
        <v>66</v>
      </c>
      <c r="AQ32" s="13">
        <v>20</v>
      </c>
      <c r="AR32" s="13">
        <v>0</v>
      </c>
      <c r="AS32" s="13">
        <v>41</v>
      </c>
      <c r="AT32" s="13">
        <v>26</v>
      </c>
      <c r="AU32" s="13">
        <v>0</v>
      </c>
      <c r="AV32" s="13">
        <v>0</v>
      </c>
      <c r="AW32" s="13">
        <v>0</v>
      </c>
      <c r="AX32" s="13">
        <v>0</v>
      </c>
      <c r="AY32" s="13">
        <v>0</v>
      </c>
      <c r="AZ32" s="13">
        <v>0</v>
      </c>
      <c r="BA32" s="13">
        <v>0</v>
      </c>
      <c r="BB32" s="13">
        <v>0</v>
      </c>
      <c r="BC32" s="13">
        <v>0</v>
      </c>
      <c r="BD32" s="13">
        <v>0</v>
      </c>
      <c r="BE32" s="13">
        <v>122</v>
      </c>
      <c r="BF32" s="13">
        <v>35.5</v>
      </c>
      <c r="BG32" s="13">
        <v>0</v>
      </c>
      <c r="BH32" s="18">
        <f t="shared" si="4"/>
        <v>310.5</v>
      </c>
    </row>
    <row r="33" spans="1:60" x14ac:dyDescent="0.25">
      <c r="A33" s="34">
        <v>317</v>
      </c>
      <c r="B33" s="21" t="s">
        <v>34</v>
      </c>
      <c r="C33" s="21">
        <v>0</v>
      </c>
      <c r="D33" s="21">
        <v>0</v>
      </c>
      <c r="E33" s="21">
        <v>0</v>
      </c>
      <c r="F33" s="21">
        <v>0</v>
      </c>
      <c r="G33" s="21">
        <v>0</v>
      </c>
      <c r="H33" s="21">
        <v>1348</v>
      </c>
      <c r="I33" s="21">
        <v>622</v>
      </c>
      <c r="J33" s="21">
        <v>6</v>
      </c>
      <c r="K33" s="21">
        <v>0</v>
      </c>
      <c r="L33" s="21">
        <v>0</v>
      </c>
      <c r="M33" s="21">
        <v>0</v>
      </c>
      <c r="N33" s="21">
        <v>0</v>
      </c>
      <c r="O33" s="21">
        <v>0</v>
      </c>
      <c r="P33" s="21">
        <v>0</v>
      </c>
      <c r="Q33" s="21">
        <v>0</v>
      </c>
      <c r="R33" s="21">
        <v>0</v>
      </c>
      <c r="S33" s="21">
        <v>1</v>
      </c>
      <c r="T33" s="21">
        <v>208</v>
      </c>
      <c r="U33" s="21">
        <v>104</v>
      </c>
      <c r="V33" s="21">
        <v>2</v>
      </c>
      <c r="W33" s="22">
        <f t="shared" si="0"/>
        <v>1</v>
      </c>
      <c r="X33" s="35">
        <f t="shared" si="1"/>
        <v>2290</v>
      </c>
      <c r="Y33" s="35">
        <f t="shared" si="2"/>
        <v>0</v>
      </c>
      <c r="Z33" s="17">
        <v>0</v>
      </c>
      <c r="AA33" s="17">
        <v>0</v>
      </c>
      <c r="AB33" s="17">
        <v>0</v>
      </c>
      <c r="AC33" s="17">
        <v>156.83333300000001</v>
      </c>
      <c r="AD33" s="17">
        <v>81.2</v>
      </c>
      <c r="AE33" s="17">
        <v>1</v>
      </c>
      <c r="AF33" s="17">
        <v>0</v>
      </c>
      <c r="AG33" s="17">
        <v>0</v>
      </c>
      <c r="AH33" s="17">
        <v>0</v>
      </c>
      <c r="AI33" s="17">
        <v>0</v>
      </c>
      <c r="AJ33" s="17">
        <v>0</v>
      </c>
      <c r="AK33" s="17">
        <v>0</v>
      </c>
      <c r="AL33" s="17">
        <v>16</v>
      </c>
      <c r="AM33" s="17">
        <v>9.4</v>
      </c>
      <c r="AN33" s="17">
        <v>0</v>
      </c>
      <c r="AO33" s="35">
        <f t="shared" si="3"/>
        <v>264.433333</v>
      </c>
      <c r="AP33" s="13">
        <v>0</v>
      </c>
      <c r="AQ33" s="13">
        <v>0</v>
      </c>
      <c r="AR33" s="13">
        <v>0</v>
      </c>
      <c r="AS33" s="13">
        <v>82</v>
      </c>
      <c r="AT33" s="13">
        <v>59</v>
      </c>
      <c r="AU33" s="13">
        <v>5</v>
      </c>
      <c r="AV33" s="13">
        <v>0</v>
      </c>
      <c r="AW33" s="13">
        <v>0</v>
      </c>
      <c r="AX33" s="13">
        <v>0</v>
      </c>
      <c r="AY33" s="13">
        <v>0</v>
      </c>
      <c r="AZ33" s="13">
        <v>0</v>
      </c>
      <c r="BA33" s="13">
        <v>0</v>
      </c>
      <c r="BB33" s="13">
        <v>0</v>
      </c>
      <c r="BC33" s="13">
        <v>0</v>
      </c>
      <c r="BD33" s="13">
        <v>0</v>
      </c>
      <c r="BE33" s="13">
        <v>4</v>
      </c>
      <c r="BF33" s="13">
        <v>0</v>
      </c>
      <c r="BG33" s="13">
        <v>0</v>
      </c>
      <c r="BH33" s="18">
        <f t="shared" si="4"/>
        <v>150</v>
      </c>
    </row>
    <row r="34" spans="1:60" x14ac:dyDescent="0.25">
      <c r="A34" s="34">
        <v>318</v>
      </c>
      <c r="B34" s="21" t="s">
        <v>35</v>
      </c>
      <c r="C34" s="21">
        <v>9</v>
      </c>
      <c r="D34" s="21">
        <v>58</v>
      </c>
      <c r="E34" s="21">
        <v>26</v>
      </c>
      <c r="F34" s="21">
        <v>1</v>
      </c>
      <c r="G34" s="21">
        <v>8</v>
      </c>
      <c r="H34" s="21">
        <v>498.4</v>
      </c>
      <c r="I34" s="21">
        <v>245</v>
      </c>
      <c r="J34" s="21">
        <v>8</v>
      </c>
      <c r="K34" s="21">
        <v>0</v>
      </c>
      <c r="L34" s="21">
        <v>0</v>
      </c>
      <c r="M34" s="21">
        <v>0</v>
      </c>
      <c r="N34" s="21">
        <v>0</v>
      </c>
      <c r="O34" s="21">
        <v>0</v>
      </c>
      <c r="P34" s="21">
        <v>0</v>
      </c>
      <c r="Q34" s="21">
        <v>0</v>
      </c>
      <c r="R34" s="21">
        <v>0</v>
      </c>
      <c r="S34" s="21">
        <v>0</v>
      </c>
      <c r="T34" s="21">
        <v>10</v>
      </c>
      <c r="U34" s="21">
        <v>5</v>
      </c>
      <c r="V34" s="21">
        <v>0</v>
      </c>
      <c r="W34" s="22">
        <f t="shared" si="0"/>
        <v>17</v>
      </c>
      <c r="X34" s="35">
        <f t="shared" si="1"/>
        <v>851.4</v>
      </c>
      <c r="Y34" s="35">
        <f t="shared" si="2"/>
        <v>85</v>
      </c>
      <c r="Z34" s="17">
        <v>0</v>
      </c>
      <c r="AA34" s="17">
        <v>0</v>
      </c>
      <c r="AB34" s="17">
        <v>0</v>
      </c>
      <c r="AC34" s="17">
        <v>64.2</v>
      </c>
      <c r="AD34" s="17">
        <v>28.8</v>
      </c>
      <c r="AE34" s="17">
        <v>1</v>
      </c>
      <c r="AF34" s="17">
        <v>0</v>
      </c>
      <c r="AG34" s="17">
        <v>0</v>
      </c>
      <c r="AH34" s="17">
        <v>0</v>
      </c>
      <c r="AI34" s="17">
        <v>0</v>
      </c>
      <c r="AJ34" s="17">
        <v>0</v>
      </c>
      <c r="AK34" s="17">
        <v>0</v>
      </c>
      <c r="AL34" s="17">
        <v>0</v>
      </c>
      <c r="AM34" s="17">
        <v>0</v>
      </c>
      <c r="AN34" s="17">
        <v>0</v>
      </c>
      <c r="AO34" s="35">
        <f t="shared" si="3"/>
        <v>94</v>
      </c>
      <c r="AP34" s="13">
        <v>0</v>
      </c>
      <c r="AQ34" s="13">
        <v>0</v>
      </c>
      <c r="AR34" s="13">
        <v>0</v>
      </c>
      <c r="AS34" s="13">
        <v>32</v>
      </c>
      <c r="AT34" s="13">
        <v>23</v>
      </c>
      <c r="AU34" s="13">
        <v>1</v>
      </c>
      <c r="AV34" s="13">
        <v>0</v>
      </c>
      <c r="AW34" s="13">
        <v>0</v>
      </c>
      <c r="AX34" s="13">
        <v>0</v>
      </c>
      <c r="AY34" s="13">
        <v>0</v>
      </c>
      <c r="AZ34" s="13">
        <v>0</v>
      </c>
      <c r="BA34" s="13">
        <v>0</v>
      </c>
      <c r="BB34" s="13">
        <v>0</v>
      </c>
      <c r="BC34" s="13">
        <v>0</v>
      </c>
      <c r="BD34" s="13">
        <v>0</v>
      </c>
      <c r="BE34" s="13">
        <v>0</v>
      </c>
      <c r="BF34" s="13">
        <v>0</v>
      </c>
      <c r="BG34" s="13">
        <v>0</v>
      </c>
      <c r="BH34" s="18">
        <f t="shared" si="4"/>
        <v>56</v>
      </c>
    </row>
    <row r="35" spans="1:60" x14ac:dyDescent="0.25">
      <c r="A35" s="34">
        <v>319</v>
      </c>
      <c r="B35" s="21" t="s">
        <v>36</v>
      </c>
      <c r="C35" s="21">
        <v>0</v>
      </c>
      <c r="D35" s="21">
        <v>105</v>
      </c>
      <c r="E35" s="21">
        <v>46.5</v>
      </c>
      <c r="F35" s="21">
        <v>0</v>
      </c>
      <c r="G35" s="21">
        <v>0</v>
      </c>
      <c r="H35" s="21">
        <v>428</v>
      </c>
      <c r="I35" s="21">
        <v>191.5</v>
      </c>
      <c r="J35" s="21">
        <v>4</v>
      </c>
      <c r="K35" s="21">
        <v>0</v>
      </c>
      <c r="L35" s="21">
        <v>0</v>
      </c>
      <c r="M35" s="21">
        <v>0</v>
      </c>
      <c r="N35" s="21">
        <v>0</v>
      </c>
      <c r="O35" s="21">
        <v>0</v>
      </c>
      <c r="P35" s="21">
        <v>0</v>
      </c>
      <c r="Q35" s="21">
        <v>0</v>
      </c>
      <c r="R35" s="21">
        <v>0</v>
      </c>
      <c r="S35" s="21">
        <v>0</v>
      </c>
      <c r="T35" s="21">
        <v>416</v>
      </c>
      <c r="U35" s="21">
        <v>226</v>
      </c>
      <c r="V35" s="21">
        <v>4</v>
      </c>
      <c r="W35" s="22">
        <f t="shared" si="0"/>
        <v>0</v>
      </c>
      <c r="X35" s="35">
        <f t="shared" si="1"/>
        <v>1421</v>
      </c>
      <c r="Y35" s="35">
        <f t="shared" si="2"/>
        <v>151.5</v>
      </c>
      <c r="Z35" s="17">
        <v>29.2</v>
      </c>
      <c r="AA35" s="17">
        <v>16.733332999999998</v>
      </c>
      <c r="AB35" s="17">
        <v>0</v>
      </c>
      <c r="AC35" s="17">
        <v>79</v>
      </c>
      <c r="AD35" s="17">
        <v>48.8</v>
      </c>
      <c r="AE35" s="17">
        <v>1</v>
      </c>
      <c r="AF35" s="17">
        <v>0</v>
      </c>
      <c r="AG35" s="17">
        <v>0</v>
      </c>
      <c r="AH35" s="17">
        <v>0</v>
      </c>
      <c r="AI35" s="17">
        <v>0</v>
      </c>
      <c r="AJ35" s="17">
        <v>0</v>
      </c>
      <c r="AK35" s="17">
        <v>0</v>
      </c>
      <c r="AL35" s="17">
        <v>105.6</v>
      </c>
      <c r="AM35" s="17">
        <v>56</v>
      </c>
      <c r="AN35" s="17">
        <v>1</v>
      </c>
      <c r="AO35" s="35">
        <f t="shared" si="3"/>
        <v>337.33333300000004</v>
      </c>
      <c r="AP35" s="13">
        <v>7</v>
      </c>
      <c r="AQ35" s="13">
        <v>4.5</v>
      </c>
      <c r="AR35" s="13">
        <v>0</v>
      </c>
      <c r="AS35" s="13">
        <v>37</v>
      </c>
      <c r="AT35" s="13">
        <v>23.5</v>
      </c>
      <c r="AU35" s="13">
        <v>1</v>
      </c>
      <c r="AV35" s="13">
        <v>0</v>
      </c>
      <c r="AW35" s="13">
        <v>0</v>
      </c>
      <c r="AX35" s="13">
        <v>0</v>
      </c>
      <c r="AY35" s="13">
        <v>0</v>
      </c>
      <c r="AZ35" s="13">
        <v>0</v>
      </c>
      <c r="BA35" s="13">
        <v>0</v>
      </c>
      <c r="BB35" s="13">
        <v>0</v>
      </c>
      <c r="BC35" s="13">
        <v>0</v>
      </c>
      <c r="BD35" s="13">
        <v>0</v>
      </c>
      <c r="BE35" s="13">
        <v>39</v>
      </c>
      <c r="BF35" s="13">
        <v>22</v>
      </c>
      <c r="BG35" s="13">
        <v>1</v>
      </c>
      <c r="BH35" s="18">
        <f t="shared" si="4"/>
        <v>135</v>
      </c>
    </row>
    <row r="36" spans="1:60" x14ac:dyDescent="0.25">
      <c r="A36" s="34">
        <v>320</v>
      </c>
      <c r="B36" s="21" t="s">
        <v>37</v>
      </c>
      <c r="C36" s="21">
        <v>52</v>
      </c>
      <c r="D36" s="21">
        <v>145</v>
      </c>
      <c r="E36" s="21">
        <v>47</v>
      </c>
      <c r="F36" s="21">
        <v>2</v>
      </c>
      <c r="G36" s="21">
        <v>47.333333000000003</v>
      </c>
      <c r="H36" s="21">
        <v>772.16666799999996</v>
      </c>
      <c r="I36" s="21">
        <v>322</v>
      </c>
      <c r="J36" s="21">
        <v>11</v>
      </c>
      <c r="K36" s="21">
        <v>0</v>
      </c>
      <c r="L36" s="21">
        <v>0</v>
      </c>
      <c r="M36" s="21">
        <v>0</v>
      </c>
      <c r="N36" s="21">
        <v>0</v>
      </c>
      <c r="O36" s="21">
        <v>0</v>
      </c>
      <c r="P36" s="21">
        <v>22</v>
      </c>
      <c r="Q36" s="21">
        <v>13</v>
      </c>
      <c r="R36" s="21">
        <v>0</v>
      </c>
      <c r="S36" s="21">
        <v>92.6</v>
      </c>
      <c r="T36" s="21">
        <v>724.3</v>
      </c>
      <c r="U36" s="21">
        <v>287.66666700000002</v>
      </c>
      <c r="V36" s="21">
        <v>5</v>
      </c>
      <c r="W36" s="22">
        <f t="shared" si="0"/>
        <v>191.933333</v>
      </c>
      <c r="X36" s="35">
        <f t="shared" si="1"/>
        <v>2351.133335</v>
      </c>
      <c r="Y36" s="35">
        <f t="shared" si="2"/>
        <v>194</v>
      </c>
      <c r="Z36" s="17">
        <v>49.6</v>
      </c>
      <c r="AA36" s="17">
        <v>17</v>
      </c>
      <c r="AB36" s="17">
        <v>2</v>
      </c>
      <c r="AC36" s="17">
        <v>171.11666500000001</v>
      </c>
      <c r="AD36" s="17">
        <v>83.066665999999998</v>
      </c>
      <c r="AE36" s="17">
        <v>3.3333330000000001</v>
      </c>
      <c r="AF36" s="17">
        <v>0</v>
      </c>
      <c r="AG36" s="17">
        <v>0</v>
      </c>
      <c r="AH36" s="17">
        <v>0</v>
      </c>
      <c r="AI36" s="17">
        <v>6</v>
      </c>
      <c r="AJ36" s="17">
        <v>6</v>
      </c>
      <c r="AK36" s="17">
        <v>0</v>
      </c>
      <c r="AL36" s="17">
        <v>158.533333</v>
      </c>
      <c r="AM36" s="17">
        <v>75</v>
      </c>
      <c r="AN36" s="17">
        <v>0</v>
      </c>
      <c r="AO36" s="35">
        <f t="shared" si="3"/>
        <v>571.64999699999998</v>
      </c>
      <c r="AP36" s="13">
        <v>22</v>
      </c>
      <c r="AQ36" s="13">
        <v>13</v>
      </c>
      <c r="AR36" s="13">
        <v>0</v>
      </c>
      <c r="AS36" s="13">
        <v>57.7</v>
      </c>
      <c r="AT36" s="13">
        <v>27</v>
      </c>
      <c r="AU36" s="13">
        <v>1</v>
      </c>
      <c r="AV36" s="13">
        <v>0</v>
      </c>
      <c r="AW36" s="13">
        <v>0</v>
      </c>
      <c r="AX36" s="13">
        <v>0</v>
      </c>
      <c r="AY36" s="13">
        <v>0</v>
      </c>
      <c r="AZ36" s="13">
        <v>0</v>
      </c>
      <c r="BA36" s="13">
        <v>0</v>
      </c>
      <c r="BB36" s="13">
        <v>0</v>
      </c>
      <c r="BC36" s="13">
        <v>0</v>
      </c>
      <c r="BD36" s="13">
        <v>0</v>
      </c>
      <c r="BE36" s="13">
        <v>66</v>
      </c>
      <c r="BF36" s="13">
        <v>32</v>
      </c>
      <c r="BG36" s="13">
        <v>0</v>
      </c>
      <c r="BH36" s="18">
        <f t="shared" si="4"/>
        <v>218.7</v>
      </c>
    </row>
    <row r="37" spans="1:60" x14ac:dyDescent="0.25">
      <c r="A37" s="34">
        <v>330</v>
      </c>
      <c r="B37" s="21" t="s">
        <v>38</v>
      </c>
      <c r="C37" s="21">
        <v>601.70000000000005</v>
      </c>
      <c r="D37" s="21">
        <v>1609.2</v>
      </c>
      <c r="E37" s="21">
        <v>660.5</v>
      </c>
      <c r="F37" s="21">
        <v>29</v>
      </c>
      <c r="G37" s="21">
        <v>19</v>
      </c>
      <c r="H37" s="21">
        <v>1973.1</v>
      </c>
      <c r="I37" s="21">
        <v>975.6</v>
      </c>
      <c r="J37" s="21">
        <v>7</v>
      </c>
      <c r="K37" s="21">
        <v>0</v>
      </c>
      <c r="L37" s="21">
        <v>0</v>
      </c>
      <c r="M37" s="21">
        <v>0</v>
      </c>
      <c r="N37" s="21">
        <v>0</v>
      </c>
      <c r="O37" s="21">
        <v>0</v>
      </c>
      <c r="P37" s="21">
        <v>0</v>
      </c>
      <c r="Q37" s="21">
        <v>0</v>
      </c>
      <c r="R37" s="21">
        <v>0</v>
      </c>
      <c r="S37" s="21">
        <v>42.8</v>
      </c>
      <c r="T37" s="21">
        <v>1924</v>
      </c>
      <c r="U37" s="21">
        <v>936</v>
      </c>
      <c r="V37" s="21">
        <v>5</v>
      </c>
      <c r="W37" s="22">
        <f t="shared" si="0"/>
        <v>663.5</v>
      </c>
      <c r="X37" s="35">
        <f t="shared" si="1"/>
        <v>8119.4000000000015</v>
      </c>
      <c r="Y37" s="35">
        <f t="shared" si="2"/>
        <v>2298.6999999999998</v>
      </c>
      <c r="Z37" s="17">
        <v>332.90000099999997</v>
      </c>
      <c r="AA37" s="17">
        <v>164.73333299999999</v>
      </c>
      <c r="AB37" s="17">
        <v>4.75</v>
      </c>
      <c r="AC37" s="17">
        <v>240</v>
      </c>
      <c r="AD37" s="17">
        <v>127</v>
      </c>
      <c r="AE37" s="17">
        <v>0</v>
      </c>
      <c r="AF37" s="17">
        <v>0</v>
      </c>
      <c r="AG37" s="17">
        <v>0</v>
      </c>
      <c r="AH37" s="17">
        <v>0</v>
      </c>
      <c r="AI37" s="17">
        <v>0</v>
      </c>
      <c r="AJ37" s="17">
        <v>0</v>
      </c>
      <c r="AK37" s="17">
        <v>0</v>
      </c>
      <c r="AL37" s="17">
        <v>146.499999</v>
      </c>
      <c r="AM37" s="17">
        <v>83.644000000000005</v>
      </c>
      <c r="AN37" s="17">
        <v>0</v>
      </c>
      <c r="AO37" s="35">
        <f t="shared" si="3"/>
        <v>1099.527333</v>
      </c>
      <c r="AP37" s="13">
        <v>625.20000000000005</v>
      </c>
      <c r="AQ37" s="13">
        <v>242</v>
      </c>
      <c r="AR37" s="13">
        <v>14</v>
      </c>
      <c r="AS37" s="13">
        <v>586.20000000000005</v>
      </c>
      <c r="AT37" s="13">
        <v>325.8</v>
      </c>
      <c r="AU37" s="13">
        <v>0</v>
      </c>
      <c r="AV37" s="13">
        <v>0</v>
      </c>
      <c r="AW37" s="13">
        <v>0</v>
      </c>
      <c r="AX37" s="13">
        <v>0</v>
      </c>
      <c r="AY37" s="13">
        <v>0</v>
      </c>
      <c r="AZ37" s="13">
        <v>0</v>
      </c>
      <c r="BA37" s="13">
        <v>0</v>
      </c>
      <c r="BB37" s="13">
        <v>9</v>
      </c>
      <c r="BC37" s="13">
        <v>3</v>
      </c>
      <c r="BD37" s="13">
        <v>1</v>
      </c>
      <c r="BE37" s="13">
        <v>559.5</v>
      </c>
      <c r="BF37" s="13">
        <v>267.5</v>
      </c>
      <c r="BG37" s="13">
        <v>3</v>
      </c>
      <c r="BH37" s="18">
        <f t="shared" si="4"/>
        <v>2636.2</v>
      </c>
    </row>
    <row r="38" spans="1:60" x14ac:dyDescent="0.25">
      <c r="A38" s="34">
        <v>331</v>
      </c>
      <c r="B38" s="21" t="s">
        <v>39</v>
      </c>
      <c r="C38" s="21">
        <v>50</v>
      </c>
      <c r="D38" s="21">
        <v>69</v>
      </c>
      <c r="E38" s="21">
        <v>23</v>
      </c>
      <c r="F38" s="21">
        <v>0</v>
      </c>
      <c r="G38" s="21">
        <v>72.05</v>
      </c>
      <c r="H38" s="21">
        <v>1179.95</v>
      </c>
      <c r="I38" s="21">
        <v>484.933333</v>
      </c>
      <c r="J38" s="21">
        <v>4</v>
      </c>
      <c r="K38" s="21">
        <v>0</v>
      </c>
      <c r="L38" s="21">
        <v>0</v>
      </c>
      <c r="M38" s="21">
        <v>0</v>
      </c>
      <c r="N38" s="21">
        <v>0</v>
      </c>
      <c r="O38" s="21">
        <v>0</v>
      </c>
      <c r="P38" s="21">
        <v>0</v>
      </c>
      <c r="Q38" s="21">
        <v>0</v>
      </c>
      <c r="R38" s="21">
        <v>0</v>
      </c>
      <c r="S38" s="21">
        <v>17</v>
      </c>
      <c r="T38" s="21">
        <v>491.13333299999999</v>
      </c>
      <c r="U38" s="21">
        <v>217</v>
      </c>
      <c r="V38" s="21">
        <v>1.8</v>
      </c>
      <c r="W38" s="22">
        <f t="shared" si="0"/>
        <v>139.05000000000001</v>
      </c>
      <c r="X38" s="35">
        <f t="shared" si="1"/>
        <v>2470.8166659999997</v>
      </c>
      <c r="Y38" s="35">
        <f t="shared" si="2"/>
        <v>92</v>
      </c>
      <c r="Z38" s="17">
        <v>11</v>
      </c>
      <c r="AA38" s="17">
        <v>6</v>
      </c>
      <c r="AB38" s="17">
        <v>0</v>
      </c>
      <c r="AC38" s="17">
        <v>194.683334</v>
      </c>
      <c r="AD38" s="17">
        <v>99.016666000000001</v>
      </c>
      <c r="AE38" s="17">
        <v>0</v>
      </c>
      <c r="AF38" s="17">
        <v>0</v>
      </c>
      <c r="AG38" s="17">
        <v>0</v>
      </c>
      <c r="AH38" s="17">
        <v>0</v>
      </c>
      <c r="AI38" s="17">
        <v>0</v>
      </c>
      <c r="AJ38" s="17">
        <v>0</v>
      </c>
      <c r="AK38" s="17">
        <v>0</v>
      </c>
      <c r="AL38" s="17">
        <v>133.13333399999999</v>
      </c>
      <c r="AM38" s="17">
        <v>65.200001</v>
      </c>
      <c r="AN38" s="17">
        <v>1</v>
      </c>
      <c r="AO38" s="35">
        <f t="shared" si="3"/>
        <v>510.03333499999997</v>
      </c>
      <c r="AP38" s="13">
        <v>22</v>
      </c>
      <c r="AQ38" s="13">
        <v>10</v>
      </c>
      <c r="AR38" s="13">
        <v>0</v>
      </c>
      <c r="AS38" s="13">
        <v>237</v>
      </c>
      <c r="AT38" s="13">
        <v>114</v>
      </c>
      <c r="AU38" s="13">
        <v>0</v>
      </c>
      <c r="AV38" s="13">
        <v>0</v>
      </c>
      <c r="AW38" s="13">
        <v>0</v>
      </c>
      <c r="AX38" s="13">
        <v>0</v>
      </c>
      <c r="AY38" s="13">
        <v>0</v>
      </c>
      <c r="AZ38" s="13">
        <v>0</v>
      </c>
      <c r="BA38" s="13">
        <v>0</v>
      </c>
      <c r="BB38" s="13">
        <v>0</v>
      </c>
      <c r="BC38" s="13">
        <v>0</v>
      </c>
      <c r="BD38" s="13">
        <v>0</v>
      </c>
      <c r="BE38" s="13">
        <v>106</v>
      </c>
      <c r="BF38" s="13">
        <v>40</v>
      </c>
      <c r="BG38" s="13">
        <v>0</v>
      </c>
      <c r="BH38" s="18">
        <f t="shared" si="4"/>
        <v>529</v>
      </c>
    </row>
    <row r="39" spans="1:60" x14ac:dyDescent="0.25">
      <c r="A39" s="34">
        <v>332</v>
      </c>
      <c r="B39" s="21" t="s">
        <v>40</v>
      </c>
      <c r="C39" s="21">
        <v>0</v>
      </c>
      <c r="D39" s="21">
        <v>80</v>
      </c>
      <c r="E39" s="21">
        <v>33</v>
      </c>
      <c r="F39" s="21">
        <v>0</v>
      </c>
      <c r="G39" s="21">
        <v>64.599999999999994</v>
      </c>
      <c r="H39" s="21">
        <v>577.05000299999995</v>
      </c>
      <c r="I39" s="21">
        <v>227.466669</v>
      </c>
      <c r="J39" s="21">
        <v>5</v>
      </c>
      <c r="K39" s="21">
        <v>0</v>
      </c>
      <c r="L39" s="21">
        <v>0</v>
      </c>
      <c r="M39" s="21">
        <v>0</v>
      </c>
      <c r="N39" s="21">
        <v>0</v>
      </c>
      <c r="O39" s="21">
        <v>0</v>
      </c>
      <c r="P39" s="21">
        <v>0</v>
      </c>
      <c r="Q39" s="21">
        <v>0</v>
      </c>
      <c r="R39" s="21">
        <v>0</v>
      </c>
      <c r="S39" s="21">
        <v>0</v>
      </c>
      <c r="T39" s="21">
        <v>424</v>
      </c>
      <c r="U39" s="21">
        <v>188.6</v>
      </c>
      <c r="V39" s="21">
        <v>1</v>
      </c>
      <c r="W39" s="22">
        <f t="shared" si="0"/>
        <v>64.599999999999994</v>
      </c>
      <c r="X39" s="35">
        <f t="shared" si="1"/>
        <v>1536.1166720000001</v>
      </c>
      <c r="Y39" s="35">
        <f t="shared" si="2"/>
        <v>113</v>
      </c>
      <c r="Z39" s="17">
        <v>16</v>
      </c>
      <c r="AA39" s="17">
        <v>10</v>
      </c>
      <c r="AB39" s="17">
        <v>0</v>
      </c>
      <c r="AC39" s="17">
        <v>78.75</v>
      </c>
      <c r="AD39" s="17">
        <v>41.15</v>
      </c>
      <c r="AE39" s="17">
        <v>0</v>
      </c>
      <c r="AF39" s="17">
        <v>0</v>
      </c>
      <c r="AG39" s="17">
        <v>0</v>
      </c>
      <c r="AH39" s="17">
        <v>0</v>
      </c>
      <c r="AI39" s="17">
        <v>0</v>
      </c>
      <c r="AJ39" s="17">
        <v>0</v>
      </c>
      <c r="AK39" s="17">
        <v>0</v>
      </c>
      <c r="AL39" s="17">
        <v>57</v>
      </c>
      <c r="AM39" s="17">
        <v>31.8</v>
      </c>
      <c r="AN39" s="17">
        <v>0</v>
      </c>
      <c r="AO39" s="35">
        <f t="shared" si="3"/>
        <v>234.70000000000002</v>
      </c>
      <c r="AP39" s="13">
        <v>23</v>
      </c>
      <c r="AQ39" s="13">
        <v>13</v>
      </c>
      <c r="AR39" s="13">
        <v>0</v>
      </c>
      <c r="AS39" s="13">
        <v>136.333336</v>
      </c>
      <c r="AT39" s="13">
        <v>52.666668999999999</v>
      </c>
      <c r="AU39" s="13">
        <v>0</v>
      </c>
      <c r="AV39" s="13">
        <v>0</v>
      </c>
      <c r="AW39" s="13">
        <v>0</v>
      </c>
      <c r="AX39" s="13">
        <v>0</v>
      </c>
      <c r="AY39" s="13">
        <v>0</v>
      </c>
      <c r="AZ39" s="13">
        <v>0</v>
      </c>
      <c r="BA39" s="13">
        <v>0</v>
      </c>
      <c r="BB39" s="13">
        <v>0</v>
      </c>
      <c r="BC39" s="13">
        <v>0</v>
      </c>
      <c r="BD39" s="13">
        <v>0</v>
      </c>
      <c r="BE39" s="13">
        <v>100</v>
      </c>
      <c r="BF39" s="13">
        <v>47</v>
      </c>
      <c r="BG39" s="13">
        <v>0</v>
      </c>
      <c r="BH39" s="18">
        <f t="shared" si="4"/>
        <v>372.00000499999999</v>
      </c>
    </row>
    <row r="40" spans="1:60" x14ac:dyDescent="0.25">
      <c r="A40" s="34">
        <v>333</v>
      </c>
      <c r="B40" s="21" t="s">
        <v>41</v>
      </c>
      <c r="C40" s="21">
        <v>0</v>
      </c>
      <c r="D40" s="21">
        <v>0</v>
      </c>
      <c r="E40" s="21">
        <v>0</v>
      </c>
      <c r="F40" s="21">
        <v>0</v>
      </c>
      <c r="G40" s="21">
        <v>54</v>
      </c>
      <c r="H40" s="21">
        <v>1689</v>
      </c>
      <c r="I40" s="21">
        <v>730</v>
      </c>
      <c r="J40" s="21">
        <v>0</v>
      </c>
      <c r="K40" s="21">
        <v>0</v>
      </c>
      <c r="L40" s="21">
        <v>0</v>
      </c>
      <c r="M40" s="21">
        <v>0</v>
      </c>
      <c r="N40" s="21">
        <v>0</v>
      </c>
      <c r="O40" s="21">
        <v>0</v>
      </c>
      <c r="P40" s="21">
        <v>0</v>
      </c>
      <c r="Q40" s="21">
        <v>0</v>
      </c>
      <c r="R40" s="21">
        <v>0</v>
      </c>
      <c r="S40" s="21">
        <v>20</v>
      </c>
      <c r="T40" s="21">
        <v>427.6</v>
      </c>
      <c r="U40" s="21">
        <v>165.6</v>
      </c>
      <c r="V40" s="21">
        <v>0</v>
      </c>
      <c r="W40" s="22">
        <f t="shared" si="0"/>
        <v>74</v>
      </c>
      <c r="X40" s="35">
        <f t="shared" si="1"/>
        <v>3012.2</v>
      </c>
      <c r="Y40" s="35">
        <f t="shared" si="2"/>
        <v>0</v>
      </c>
      <c r="Z40" s="17">
        <v>0</v>
      </c>
      <c r="AA40" s="17">
        <v>0</v>
      </c>
      <c r="AB40" s="17">
        <v>0</v>
      </c>
      <c r="AC40" s="17">
        <v>199.8</v>
      </c>
      <c r="AD40" s="17">
        <v>119.4</v>
      </c>
      <c r="AE40" s="17">
        <v>0</v>
      </c>
      <c r="AF40" s="17">
        <v>0</v>
      </c>
      <c r="AG40" s="17">
        <v>0</v>
      </c>
      <c r="AH40" s="17">
        <v>0</v>
      </c>
      <c r="AI40" s="17">
        <v>0</v>
      </c>
      <c r="AJ40" s="17">
        <v>0</v>
      </c>
      <c r="AK40" s="17">
        <v>0</v>
      </c>
      <c r="AL40" s="17">
        <v>72</v>
      </c>
      <c r="AM40" s="17">
        <v>33</v>
      </c>
      <c r="AN40" s="17">
        <v>0</v>
      </c>
      <c r="AO40" s="35">
        <f t="shared" si="3"/>
        <v>424.20000000000005</v>
      </c>
      <c r="AP40" s="13">
        <v>0</v>
      </c>
      <c r="AQ40" s="13">
        <v>0</v>
      </c>
      <c r="AR40" s="13">
        <v>0</v>
      </c>
      <c r="AS40" s="13">
        <v>285</v>
      </c>
      <c r="AT40" s="13">
        <v>123</v>
      </c>
      <c r="AU40" s="13">
        <v>0</v>
      </c>
      <c r="AV40" s="13">
        <v>0</v>
      </c>
      <c r="AW40" s="13">
        <v>0</v>
      </c>
      <c r="AX40" s="13">
        <v>0</v>
      </c>
      <c r="AY40" s="13">
        <v>0</v>
      </c>
      <c r="AZ40" s="13">
        <v>0</v>
      </c>
      <c r="BA40" s="13">
        <v>0</v>
      </c>
      <c r="BB40" s="13">
        <v>0</v>
      </c>
      <c r="BC40" s="13">
        <v>0</v>
      </c>
      <c r="BD40" s="13">
        <v>0</v>
      </c>
      <c r="BE40" s="13">
        <v>65.8</v>
      </c>
      <c r="BF40" s="13">
        <v>26.4</v>
      </c>
      <c r="BG40" s="13">
        <v>0</v>
      </c>
      <c r="BH40" s="18">
        <f t="shared" si="4"/>
        <v>500.2</v>
      </c>
    </row>
    <row r="41" spans="1:60" x14ac:dyDescent="0.25">
      <c r="A41" s="34">
        <v>334</v>
      </c>
      <c r="B41" s="21" t="s">
        <v>42</v>
      </c>
      <c r="C41" s="21">
        <v>0</v>
      </c>
      <c r="D41" s="21">
        <v>0</v>
      </c>
      <c r="E41" s="21">
        <v>0</v>
      </c>
      <c r="F41" s="21">
        <v>0</v>
      </c>
      <c r="G41" s="21">
        <v>29</v>
      </c>
      <c r="H41" s="21">
        <v>916.70266700000002</v>
      </c>
      <c r="I41" s="21">
        <v>453</v>
      </c>
      <c r="J41" s="21">
        <v>3</v>
      </c>
      <c r="K41" s="21">
        <v>0</v>
      </c>
      <c r="L41" s="21">
        <v>0</v>
      </c>
      <c r="M41" s="21">
        <v>0</v>
      </c>
      <c r="N41" s="21">
        <v>0</v>
      </c>
      <c r="O41" s="21">
        <v>0</v>
      </c>
      <c r="P41" s="21">
        <v>0</v>
      </c>
      <c r="Q41" s="21">
        <v>0</v>
      </c>
      <c r="R41" s="21">
        <v>0</v>
      </c>
      <c r="S41" s="21">
        <v>20.8</v>
      </c>
      <c r="T41" s="21">
        <v>333.2</v>
      </c>
      <c r="U41" s="21">
        <v>149.4</v>
      </c>
      <c r="V41" s="21">
        <v>5</v>
      </c>
      <c r="W41" s="22">
        <f t="shared" si="0"/>
        <v>49.8</v>
      </c>
      <c r="X41" s="35">
        <f t="shared" si="1"/>
        <v>1860.3026670000002</v>
      </c>
      <c r="Y41" s="35">
        <f t="shared" si="2"/>
        <v>0</v>
      </c>
      <c r="Z41" s="17">
        <v>0</v>
      </c>
      <c r="AA41" s="17">
        <v>0</v>
      </c>
      <c r="AB41" s="17">
        <v>0</v>
      </c>
      <c r="AC41" s="17">
        <v>214.36533399999999</v>
      </c>
      <c r="AD41" s="17">
        <v>127.183333</v>
      </c>
      <c r="AE41" s="17">
        <v>1</v>
      </c>
      <c r="AF41" s="17">
        <v>0</v>
      </c>
      <c r="AG41" s="17">
        <v>0</v>
      </c>
      <c r="AH41" s="17">
        <v>0</v>
      </c>
      <c r="AI41" s="17">
        <v>0</v>
      </c>
      <c r="AJ41" s="17">
        <v>0</v>
      </c>
      <c r="AK41" s="17">
        <v>0</v>
      </c>
      <c r="AL41" s="17">
        <v>113.733333</v>
      </c>
      <c r="AM41" s="17">
        <v>42.266666000000001</v>
      </c>
      <c r="AN41" s="17">
        <v>2</v>
      </c>
      <c r="AO41" s="35">
        <f t="shared" si="3"/>
        <v>500.54866600000003</v>
      </c>
      <c r="AP41" s="13">
        <v>0</v>
      </c>
      <c r="AQ41" s="13">
        <v>0</v>
      </c>
      <c r="AR41" s="13">
        <v>0</v>
      </c>
      <c r="AS41" s="13">
        <v>135</v>
      </c>
      <c r="AT41" s="13">
        <v>83</v>
      </c>
      <c r="AU41" s="13">
        <v>0</v>
      </c>
      <c r="AV41" s="13">
        <v>0</v>
      </c>
      <c r="AW41" s="13">
        <v>0</v>
      </c>
      <c r="AX41" s="13">
        <v>0</v>
      </c>
      <c r="AY41" s="13">
        <v>0</v>
      </c>
      <c r="AZ41" s="13">
        <v>0</v>
      </c>
      <c r="BA41" s="13">
        <v>0</v>
      </c>
      <c r="BB41" s="13">
        <v>3.6</v>
      </c>
      <c r="BC41" s="13">
        <v>2.8</v>
      </c>
      <c r="BD41" s="13">
        <v>0</v>
      </c>
      <c r="BE41" s="13">
        <v>40.200000000000003</v>
      </c>
      <c r="BF41" s="13">
        <v>28.6</v>
      </c>
      <c r="BG41" s="13">
        <v>0</v>
      </c>
      <c r="BH41" s="18">
        <f t="shared" si="4"/>
        <v>293.20000000000005</v>
      </c>
    </row>
    <row r="42" spans="1:60" x14ac:dyDescent="0.25">
      <c r="A42" s="34">
        <v>335</v>
      </c>
      <c r="B42" s="21" t="s">
        <v>43</v>
      </c>
      <c r="C42" s="21">
        <v>253</v>
      </c>
      <c r="D42" s="21">
        <v>619.5</v>
      </c>
      <c r="E42" s="21">
        <v>204</v>
      </c>
      <c r="F42" s="21">
        <v>3</v>
      </c>
      <c r="G42" s="21">
        <v>104.6</v>
      </c>
      <c r="H42" s="21">
        <v>1323.4</v>
      </c>
      <c r="I42" s="21">
        <v>563</v>
      </c>
      <c r="J42" s="21">
        <v>1</v>
      </c>
      <c r="K42" s="21">
        <v>0</v>
      </c>
      <c r="L42" s="21">
        <v>0</v>
      </c>
      <c r="M42" s="21">
        <v>0</v>
      </c>
      <c r="N42" s="21">
        <v>0</v>
      </c>
      <c r="O42" s="21">
        <v>0</v>
      </c>
      <c r="P42" s="21">
        <v>0</v>
      </c>
      <c r="Q42" s="21">
        <v>0</v>
      </c>
      <c r="R42" s="21">
        <v>0</v>
      </c>
      <c r="S42" s="21">
        <v>66</v>
      </c>
      <c r="T42" s="21">
        <v>477</v>
      </c>
      <c r="U42" s="21">
        <v>215</v>
      </c>
      <c r="V42" s="21">
        <v>0</v>
      </c>
      <c r="W42" s="22">
        <f t="shared" si="0"/>
        <v>423.6</v>
      </c>
      <c r="X42" s="35">
        <f t="shared" si="1"/>
        <v>3405.9</v>
      </c>
      <c r="Y42" s="35">
        <f t="shared" si="2"/>
        <v>826.5</v>
      </c>
      <c r="Z42" s="17">
        <v>121.5</v>
      </c>
      <c r="AA42" s="17">
        <v>51.5</v>
      </c>
      <c r="AB42" s="17">
        <v>1</v>
      </c>
      <c r="AC42" s="17">
        <v>243.9</v>
      </c>
      <c r="AD42" s="17">
        <v>134</v>
      </c>
      <c r="AE42" s="17">
        <v>0</v>
      </c>
      <c r="AF42" s="17">
        <v>0</v>
      </c>
      <c r="AG42" s="17">
        <v>0</v>
      </c>
      <c r="AH42" s="17">
        <v>0</v>
      </c>
      <c r="AI42" s="17">
        <v>0</v>
      </c>
      <c r="AJ42" s="17">
        <v>0</v>
      </c>
      <c r="AK42" s="17">
        <v>0</v>
      </c>
      <c r="AL42" s="17">
        <v>56</v>
      </c>
      <c r="AM42" s="17">
        <v>32</v>
      </c>
      <c r="AN42" s="17">
        <v>0</v>
      </c>
      <c r="AO42" s="35">
        <f t="shared" si="3"/>
        <v>639.9</v>
      </c>
      <c r="AP42" s="13">
        <v>179</v>
      </c>
      <c r="AQ42" s="13">
        <v>70</v>
      </c>
      <c r="AR42" s="13">
        <v>0</v>
      </c>
      <c r="AS42" s="13">
        <v>216.5</v>
      </c>
      <c r="AT42" s="13">
        <v>117</v>
      </c>
      <c r="AU42" s="13">
        <v>0</v>
      </c>
      <c r="AV42" s="13">
        <v>0</v>
      </c>
      <c r="AW42" s="13">
        <v>0</v>
      </c>
      <c r="AX42" s="13">
        <v>0</v>
      </c>
      <c r="AY42" s="13">
        <v>0</v>
      </c>
      <c r="AZ42" s="13">
        <v>0</v>
      </c>
      <c r="BA42" s="13">
        <v>0</v>
      </c>
      <c r="BB42" s="13">
        <v>0</v>
      </c>
      <c r="BC42" s="13">
        <v>0</v>
      </c>
      <c r="BD42" s="13">
        <v>0</v>
      </c>
      <c r="BE42" s="13">
        <v>110</v>
      </c>
      <c r="BF42" s="13">
        <v>64</v>
      </c>
      <c r="BG42" s="13">
        <v>0</v>
      </c>
      <c r="BH42" s="18">
        <f t="shared" si="4"/>
        <v>756.5</v>
      </c>
    </row>
    <row r="43" spans="1:60" x14ac:dyDescent="0.25">
      <c r="A43" s="34">
        <v>336</v>
      </c>
      <c r="B43" s="21" t="s">
        <v>44</v>
      </c>
      <c r="C43" s="21">
        <v>188</v>
      </c>
      <c r="D43" s="21">
        <v>402.5</v>
      </c>
      <c r="E43" s="21">
        <v>144</v>
      </c>
      <c r="F43" s="21">
        <v>4</v>
      </c>
      <c r="G43" s="21">
        <v>54.866666000000002</v>
      </c>
      <c r="H43" s="21">
        <v>661.1</v>
      </c>
      <c r="I43" s="21">
        <v>274</v>
      </c>
      <c r="J43" s="21">
        <v>2</v>
      </c>
      <c r="K43" s="21">
        <v>0</v>
      </c>
      <c r="L43" s="21">
        <v>0</v>
      </c>
      <c r="M43" s="21">
        <v>0</v>
      </c>
      <c r="N43" s="21">
        <v>0</v>
      </c>
      <c r="O43" s="21">
        <v>0</v>
      </c>
      <c r="P43" s="21">
        <v>0</v>
      </c>
      <c r="Q43" s="21">
        <v>0</v>
      </c>
      <c r="R43" s="21">
        <v>0</v>
      </c>
      <c r="S43" s="21">
        <v>65.8</v>
      </c>
      <c r="T43" s="21">
        <v>840.13333299999999</v>
      </c>
      <c r="U43" s="21">
        <v>333</v>
      </c>
      <c r="V43" s="21">
        <v>3</v>
      </c>
      <c r="W43" s="22">
        <f t="shared" si="0"/>
        <v>308.66666600000002</v>
      </c>
      <c r="X43" s="35">
        <f t="shared" si="1"/>
        <v>2663.7333330000001</v>
      </c>
      <c r="Y43" s="35">
        <f t="shared" si="2"/>
        <v>550.5</v>
      </c>
      <c r="Z43" s="17">
        <v>52.6</v>
      </c>
      <c r="AA43" s="17">
        <v>33</v>
      </c>
      <c r="AB43" s="17">
        <v>1</v>
      </c>
      <c r="AC43" s="17">
        <v>63</v>
      </c>
      <c r="AD43" s="17">
        <v>29</v>
      </c>
      <c r="AE43" s="17">
        <v>0</v>
      </c>
      <c r="AF43" s="17">
        <v>0</v>
      </c>
      <c r="AG43" s="17">
        <v>0</v>
      </c>
      <c r="AH43" s="17">
        <v>0</v>
      </c>
      <c r="AI43" s="17">
        <v>0</v>
      </c>
      <c r="AJ43" s="17">
        <v>0</v>
      </c>
      <c r="AK43" s="17">
        <v>0</v>
      </c>
      <c r="AL43" s="17">
        <v>107.4</v>
      </c>
      <c r="AM43" s="17">
        <v>40.200000000000003</v>
      </c>
      <c r="AN43" s="17">
        <v>0.4</v>
      </c>
      <c r="AO43" s="35">
        <f t="shared" si="3"/>
        <v>326.59999999999997</v>
      </c>
      <c r="AP43" s="13">
        <v>163</v>
      </c>
      <c r="AQ43" s="13">
        <v>52</v>
      </c>
      <c r="AR43" s="13">
        <v>2</v>
      </c>
      <c r="AS43" s="13">
        <v>179</v>
      </c>
      <c r="AT43" s="13">
        <v>71</v>
      </c>
      <c r="AU43" s="13">
        <v>0</v>
      </c>
      <c r="AV43" s="13">
        <v>0</v>
      </c>
      <c r="AW43" s="13">
        <v>0</v>
      </c>
      <c r="AX43" s="13">
        <v>0</v>
      </c>
      <c r="AY43" s="13">
        <v>0</v>
      </c>
      <c r="AZ43" s="13">
        <v>0</v>
      </c>
      <c r="BA43" s="13">
        <v>0</v>
      </c>
      <c r="BB43" s="13">
        <v>0</v>
      </c>
      <c r="BC43" s="13">
        <v>1</v>
      </c>
      <c r="BD43" s="13">
        <v>0</v>
      </c>
      <c r="BE43" s="13">
        <v>240</v>
      </c>
      <c r="BF43" s="13">
        <v>93</v>
      </c>
      <c r="BG43" s="13">
        <v>1</v>
      </c>
      <c r="BH43" s="18">
        <f t="shared" si="4"/>
        <v>802</v>
      </c>
    </row>
    <row r="44" spans="1:60" x14ac:dyDescent="0.25">
      <c r="A44" s="34">
        <v>340</v>
      </c>
      <c r="B44" s="21" t="s">
        <v>45</v>
      </c>
      <c r="C44" s="21">
        <v>0</v>
      </c>
      <c r="D44" s="21">
        <v>0</v>
      </c>
      <c r="E44" s="21">
        <v>0</v>
      </c>
      <c r="F44" s="21">
        <v>0</v>
      </c>
      <c r="G44" s="21">
        <v>25</v>
      </c>
      <c r="H44" s="21">
        <v>928</v>
      </c>
      <c r="I44" s="21">
        <v>348</v>
      </c>
      <c r="J44" s="21">
        <v>4</v>
      </c>
      <c r="K44" s="21">
        <v>0</v>
      </c>
      <c r="L44" s="21">
        <v>0</v>
      </c>
      <c r="M44" s="21">
        <v>0</v>
      </c>
      <c r="N44" s="21">
        <v>0</v>
      </c>
      <c r="O44" s="21">
        <v>0</v>
      </c>
      <c r="P44" s="21">
        <v>0</v>
      </c>
      <c r="Q44" s="21">
        <v>0</v>
      </c>
      <c r="R44" s="21">
        <v>0</v>
      </c>
      <c r="S44" s="21">
        <v>0</v>
      </c>
      <c r="T44" s="21">
        <v>213</v>
      </c>
      <c r="U44" s="21">
        <v>90</v>
      </c>
      <c r="V44" s="21">
        <v>1</v>
      </c>
      <c r="W44" s="22">
        <f t="shared" si="0"/>
        <v>25</v>
      </c>
      <c r="X44" s="35">
        <f t="shared" si="1"/>
        <v>1584</v>
      </c>
      <c r="Y44" s="35">
        <f t="shared" si="2"/>
        <v>0</v>
      </c>
      <c r="Z44" s="17">
        <v>0</v>
      </c>
      <c r="AA44" s="17">
        <v>0</v>
      </c>
      <c r="AB44" s="17">
        <v>0</v>
      </c>
      <c r="AC44" s="17">
        <v>227.73333299999999</v>
      </c>
      <c r="AD44" s="17">
        <v>107.533333</v>
      </c>
      <c r="AE44" s="17">
        <v>2</v>
      </c>
      <c r="AF44" s="17">
        <v>0</v>
      </c>
      <c r="AG44" s="17">
        <v>0</v>
      </c>
      <c r="AH44" s="17">
        <v>0</v>
      </c>
      <c r="AI44" s="17">
        <v>0</v>
      </c>
      <c r="AJ44" s="17">
        <v>0</v>
      </c>
      <c r="AK44" s="17">
        <v>0</v>
      </c>
      <c r="AL44" s="17">
        <v>49.4</v>
      </c>
      <c r="AM44" s="17">
        <v>34</v>
      </c>
      <c r="AN44" s="17">
        <v>0</v>
      </c>
      <c r="AO44" s="35">
        <f t="shared" si="3"/>
        <v>420.66666599999996</v>
      </c>
      <c r="AP44" s="13">
        <v>0</v>
      </c>
      <c r="AQ44" s="13">
        <v>0</v>
      </c>
      <c r="AR44" s="13">
        <v>0</v>
      </c>
      <c r="AS44" s="13">
        <v>212</v>
      </c>
      <c r="AT44" s="13">
        <v>85</v>
      </c>
      <c r="AU44" s="13">
        <v>0</v>
      </c>
      <c r="AV44" s="13">
        <v>0</v>
      </c>
      <c r="AW44" s="13">
        <v>0</v>
      </c>
      <c r="AX44" s="13">
        <v>0</v>
      </c>
      <c r="AY44" s="13">
        <v>0</v>
      </c>
      <c r="AZ44" s="13">
        <v>0</v>
      </c>
      <c r="BA44" s="13">
        <v>0</v>
      </c>
      <c r="BB44" s="13">
        <v>0</v>
      </c>
      <c r="BC44" s="13">
        <v>0</v>
      </c>
      <c r="BD44" s="13">
        <v>0</v>
      </c>
      <c r="BE44" s="13">
        <v>27</v>
      </c>
      <c r="BF44" s="13">
        <v>4</v>
      </c>
      <c r="BG44" s="13">
        <v>1</v>
      </c>
      <c r="BH44" s="18">
        <f t="shared" si="4"/>
        <v>329</v>
      </c>
    </row>
    <row r="45" spans="1:60" x14ac:dyDescent="0.25">
      <c r="A45" s="34">
        <v>341</v>
      </c>
      <c r="B45" s="21" t="s">
        <v>46</v>
      </c>
      <c r="C45" s="21">
        <v>96</v>
      </c>
      <c r="D45" s="21">
        <v>263</v>
      </c>
      <c r="E45" s="21">
        <v>101</v>
      </c>
      <c r="F45" s="21">
        <v>8</v>
      </c>
      <c r="G45" s="21">
        <v>247.2</v>
      </c>
      <c r="H45" s="21">
        <v>2015.4</v>
      </c>
      <c r="I45" s="21">
        <v>885</v>
      </c>
      <c r="J45" s="21">
        <v>30</v>
      </c>
      <c r="K45" s="21">
        <v>0</v>
      </c>
      <c r="L45" s="21">
        <v>0</v>
      </c>
      <c r="M45" s="21">
        <v>0</v>
      </c>
      <c r="N45" s="21">
        <v>0</v>
      </c>
      <c r="O45" s="21">
        <v>0</v>
      </c>
      <c r="P45" s="21">
        <v>0</v>
      </c>
      <c r="Q45" s="21">
        <v>0</v>
      </c>
      <c r="R45" s="21">
        <v>0</v>
      </c>
      <c r="S45" s="21">
        <v>62</v>
      </c>
      <c r="T45" s="21">
        <v>179</v>
      </c>
      <c r="U45" s="21">
        <v>82</v>
      </c>
      <c r="V45" s="21">
        <v>6</v>
      </c>
      <c r="W45" s="22">
        <f t="shared" si="0"/>
        <v>405.2</v>
      </c>
      <c r="X45" s="35">
        <f t="shared" si="1"/>
        <v>3569.4000000000005</v>
      </c>
      <c r="Y45" s="35">
        <f t="shared" si="2"/>
        <v>372</v>
      </c>
      <c r="Z45" s="17">
        <v>80.150000000000006</v>
      </c>
      <c r="AA45" s="17">
        <v>39.35</v>
      </c>
      <c r="AB45" s="17">
        <v>4</v>
      </c>
      <c r="AC45" s="17">
        <v>359</v>
      </c>
      <c r="AD45" s="17">
        <v>207</v>
      </c>
      <c r="AE45" s="17">
        <v>3</v>
      </c>
      <c r="AF45" s="17">
        <v>0</v>
      </c>
      <c r="AG45" s="17">
        <v>0</v>
      </c>
      <c r="AH45" s="17">
        <v>0</v>
      </c>
      <c r="AI45" s="17">
        <v>0</v>
      </c>
      <c r="AJ45" s="17">
        <v>0</v>
      </c>
      <c r="AK45" s="17">
        <v>0</v>
      </c>
      <c r="AL45" s="17">
        <v>19</v>
      </c>
      <c r="AM45" s="17">
        <v>10</v>
      </c>
      <c r="AN45" s="17">
        <v>0</v>
      </c>
      <c r="AO45" s="35">
        <f t="shared" si="3"/>
        <v>721.5</v>
      </c>
      <c r="AP45" s="13">
        <v>51</v>
      </c>
      <c r="AQ45" s="13">
        <v>28</v>
      </c>
      <c r="AR45" s="13">
        <v>2</v>
      </c>
      <c r="AS45" s="13">
        <v>515.6</v>
      </c>
      <c r="AT45" s="13">
        <v>233</v>
      </c>
      <c r="AU45" s="13">
        <v>10</v>
      </c>
      <c r="AV45" s="13">
        <v>0</v>
      </c>
      <c r="AW45" s="13">
        <v>0</v>
      </c>
      <c r="AX45" s="13">
        <v>0</v>
      </c>
      <c r="AY45" s="13">
        <v>0</v>
      </c>
      <c r="AZ45" s="13">
        <v>0</v>
      </c>
      <c r="BA45" s="13">
        <v>0</v>
      </c>
      <c r="BB45" s="13">
        <v>0</v>
      </c>
      <c r="BC45" s="13">
        <v>0</v>
      </c>
      <c r="BD45" s="13">
        <v>0</v>
      </c>
      <c r="BE45" s="13">
        <v>92</v>
      </c>
      <c r="BF45" s="13">
        <v>41</v>
      </c>
      <c r="BG45" s="13">
        <v>4</v>
      </c>
      <c r="BH45" s="18">
        <f t="shared" si="4"/>
        <v>976.6</v>
      </c>
    </row>
    <row r="46" spans="1:60" x14ac:dyDescent="0.25">
      <c r="A46" s="34">
        <v>342</v>
      </c>
      <c r="B46" s="21" t="s">
        <v>47</v>
      </c>
      <c r="C46" s="21">
        <v>0</v>
      </c>
      <c r="D46" s="21">
        <v>50</v>
      </c>
      <c r="E46" s="21">
        <v>17</v>
      </c>
      <c r="F46" s="21">
        <v>1</v>
      </c>
      <c r="G46" s="21">
        <v>37</v>
      </c>
      <c r="H46" s="21">
        <v>641</v>
      </c>
      <c r="I46" s="21">
        <v>246</v>
      </c>
      <c r="J46" s="21">
        <v>3</v>
      </c>
      <c r="K46" s="21">
        <v>0</v>
      </c>
      <c r="L46" s="21">
        <v>0</v>
      </c>
      <c r="M46" s="21">
        <v>0</v>
      </c>
      <c r="N46" s="21">
        <v>0</v>
      </c>
      <c r="O46" s="21">
        <v>0</v>
      </c>
      <c r="P46" s="21">
        <v>0</v>
      </c>
      <c r="Q46" s="21">
        <v>0</v>
      </c>
      <c r="R46" s="21">
        <v>0</v>
      </c>
      <c r="S46" s="21">
        <v>0</v>
      </c>
      <c r="T46" s="21">
        <v>15</v>
      </c>
      <c r="U46" s="21">
        <v>12</v>
      </c>
      <c r="V46" s="21">
        <v>0</v>
      </c>
      <c r="W46" s="22">
        <f t="shared" si="0"/>
        <v>37</v>
      </c>
      <c r="X46" s="35">
        <f t="shared" si="1"/>
        <v>985</v>
      </c>
      <c r="Y46" s="35">
        <f t="shared" si="2"/>
        <v>68</v>
      </c>
      <c r="Z46" s="17">
        <v>19.55</v>
      </c>
      <c r="AA46" s="17">
        <v>7</v>
      </c>
      <c r="AB46" s="17">
        <v>0</v>
      </c>
      <c r="AC46" s="17">
        <v>201.88333299999999</v>
      </c>
      <c r="AD46" s="17">
        <v>95.866667000000007</v>
      </c>
      <c r="AE46" s="17">
        <v>1</v>
      </c>
      <c r="AF46" s="17">
        <v>0</v>
      </c>
      <c r="AG46" s="17">
        <v>0</v>
      </c>
      <c r="AH46" s="17">
        <v>0</v>
      </c>
      <c r="AI46" s="17">
        <v>0</v>
      </c>
      <c r="AJ46" s="17">
        <v>0</v>
      </c>
      <c r="AK46" s="17">
        <v>0</v>
      </c>
      <c r="AL46" s="17">
        <v>6</v>
      </c>
      <c r="AM46" s="17">
        <v>4</v>
      </c>
      <c r="AN46" s="17">
        <v>0</v>
      </c>
      <c r="AO46" s="35">
        <f t="shared" si="3"/>
        <v>335.3</v>
      </c>
      <c r="AP46" s="13">
        <v>0</v>
      </c>
      <c r="AQ46" s="13">
        <v>0</v>
      </c>
      <c r="AR46" s="13">
        <v>0</v>
      </c>
      <c r="AS46" s="13">
        <v>57</v>
      </c>
      <c r="AT46" s="13">
        <v>32</v>
      </c>
      <c r="AU46" s="13">
        <v>1</v>
      </c>
      <c r="AV46" s="13">
        <v>0</v>
      </c>
      <c r="AW46" s="13">
        <v>0</v>
      </c>
      <c r="AX46" s="13">
        <v>0</v>
      </c>
      <c r="AY46" s="13">
        <v>0</v>
      </c>
      <c r="AZ46" s="13">
        <v>0</v>
      </c>
      <c r="BA46" s="13">
        <v>0</v>
      </c>
      <c r="BB46" s="13">
        <v>0</v>
      </c>
      <c r="BC46" s="13">
        <v>0</v>
      </c>
      <c r="BD46" s="13">
        <v>0</v>
      </c>
      <c r="BE46" s="13">
        <v>3</v>
      </c>
      <c r="BF46" s="13">
        <v>2</v>
      </c>
      <c r="BG46" s="13">
        <v>0</v>
      </c>
      <c r="BH46" s="18">
        <f t="shared" si="4"/>
        <v>95</v>
      </c>
    </row>
    <row r="47" spans="1:60" x14ac:dyDescent="0.25">
      <c r="A47" s="34">
        <v>343</v>
      </c>
      <c r="B47" s="21" t="s">
        <v>48</v>
      </c>
      <c r="C47" s="21">
        <v>56.35</v>
      </c>
      <c r="D47" s="21">
        <v>118</v>
      </c>
      <c r="E47" s="21">
        <v>44</v>
      </c>
      <c r="F47" s="21">
        <v>5</v>
      </c>
      <c r="G47" s="21">
        <v>73.2</v>
      </c>
      <c r="H47" s="21">
        <v>964.55</v>
      </c>
      <c r="I47" s="21">
        <v>441.79999900000001</v>
      </c>
      <c r="J47" s="21">
        <v>11</v>
      </c>
      <c r="K47" s="21">
        <v>0</v>
      </c>
      <c r="L47" s="21">
        <v>0</v>
      </c>
      <c r="M47" s="21">
        <v>0</v>
      </c>
      <c r="N47" s="21">
        <v>0</v>
      </c>
      <c r="O47" s="21">
        <v>0</v>
      </c>
      <c r="P47" s="21">
        <v>0</v>
      </c>
      <c r="Q47" s="21">
        <v>0</v>
      </c>
      <c r="R47" s="21">
        <v>0</v>
      </c>
      <c r="S47" s="21">
        <v>1</v>
      </c>
      <c r="T47" s="21">
        <v>75.733333000000002</v>
      </c>
      <c r="U47" s="21">
        <v>39.266666000000001</v>
      </c>
      <c r="V47" s="21">
        <v>1</v>
      </c>
      <c r="W47" s="22">
        <f t="shared" si="0"/>
        <v>130.55000000000001</v>
      </c>
      <c r="X47" s="35">
        <f t="shared" si="1"/>
        <v>1700.3499979999999</v>
      </c>
      <c r="Y47" s="35">
        <f t="shared" si="2"/>
        <v>167</v>
      </c>
      <c r="Z47" s="17">
        <v>29.033332999999999</v>
      </c>
      <c r="AA47" s="17">
        <v>13.5</v>
      </c>
      <c r="AB47" s="17">
        <v>1</v>
      </c>
      <c r="AC47" s="17">
        <v>317.33333499999998</v>
      </c>
      <c r="AD47" s="17">
        <v>170.38333399999999</v>
      </c>
      <c r="AE47" s="17">
        <v>4</v>
      </c>
      <c r="AF47" s="17">
        <v>0</v>
      </c>
      <c r="AG47" s="17">
        <v>0</v>
      </c>
      <c r="AH47" s="17">
        <v>0</v>
      </c>
      <c r="AI47" s="17">
        <v>0</v>
      </c>
      <c r="AJ47" s="17">
        <v>0</v>
      </c>
      <c r="AK47" s="17">
        <v>0</v>
      </c>
      <c r="AL47" s="17">
        <v>35.133336999999997</v>
      </c>
      <c r="AM47" s="17">
        <v>15.333334000000001</v>
      </c>
      <c r="AN47" s="17">
        <v>0</v>
      </c>
      <c r="AO47" s="35">
        <f t="shared" si="3"/>
        <v>585.71667300000001</v>
      </c>
      <c r="AP47" s="13">
        <v>15</v>
      </c>
      <c r="AQ47" s="13">
        <v>9</v>
      </c>
      <c r="AR47" s="13">
        <v>2</v>
      </c>
      <c r="AS47" s="13">
        <v>176.8</v>
      </c>
      <c r="AT47" s="13">
        <v>76</v>
      </c>
      <c r="AU47" s="13">
        <v>2</v>
      </c>
      <c r="AV47" s="13">
        <v>0</v>
      </c>
      <c r="AW47" s="13">
        <v>0</v>
      </c>
      <c r="AX47" s="13">
        <v>0</v>
      </c>
      <c r="AY47" s="13">
        <v>0</v>
      </c>
      <c r="AZ47" s="13">
        <v>0</v>
      </c>
      <c r="BA47" s="13">
        <v>0</v>
      </c>
      <c r="BB47" s="13">
        <v>0</v>
      </c>
      <c r="BC47" s="13">
        <v>0</v>
      </c>
      <c r="BD47" s="13">
        <v>0</v>
      </c>
      <c r="BE47" s="13">
        <v>16</v>
      </c>
      <c r="BF47" s="13">
        <v>10</v>
      </c>
      <c r="BG47" s="13">
        <v>1</v>
      </c>
      <c r="BH47" s="18">
        <f t="shared" si="4"/>
        <v>307.8</v>
      </c>
    </row>
    <row r="48" spans="1:60" x14ac:dyDescent="0.25">
      <c r="A48" s="34">
        <v>344</v>
      </c>
      <c r="B48" s="21" t="s">
        <v>49</v>
      </c>
      <c r="C48" s="21">
        <v>82</v>
      </c>
      <c r="D48" s="21">
        <v>145</v>
      </c>
      <c r="E48" s="21">
        <v>49</v>
      </c>
      <c r="F48" s="21">
        <v>2</v>
      </c>
      <c r="G48" s="21">
        <v>154.80000000000001</v>
      </c>
      <c r="H48" s="21">
        <v>889.55</v>
      </c>
      <c r="I48" s="21">
        <v>397.91666800000002</v>
      </c>
      <c r="J48" s="21">
        <v>11.8</v>
      </c>
      <c r="K48" s="21">
        <v>0</v>
      </c>
      <c r="L48" s="21">
        <v>0</v>
      </c>
      <c r="M48" s="21">
        <v>0</v>
      </c>
      <c r="N48" s="21">
        <v>0</v>
      </c>
      <c r="O48" s="21">
        <v>0</v>
      </c>
      <c r="P48" s="21">
        <v>0</v>
      </c>
      <c r="Q48" s="21">
        <v>0</v>
      </c>
      <c r="R48" s="21">
        <v>0</v>
      </c>
      <c r="S48" s="21">
        <v>7</v>
      </c>
      <c r="T48" s="21">
        <v>203.63333299999999</v>
      </c>
      <c r="U48" s="21">
        <v>95</v>
      </c>
      <c r="V48" s="21">
        <v>4</v>
      </c>
      <c r="W48" s="22">
        <f t="shared" si="0"/>
        <v>243.8</v>
      </c>
      <c r="X48" s="35">
        <f t="shared" si="1"/>
        <v>1797.900001</v>
      </c>
      <c r="Y48" s="35">
        <f t="shared" si="2"/>
        <v>196</v>
      </c>
      <c r="Z48" s="17">
        <v>38</v>
      </c>
      <c r="AA48" s="17">
        <v>17</v>
      </c>
      <c r="AB48" s="17">
        <v>1</v>
      </c>
      <c r="AC48" s="17">
        <v>255.216666</v>
      </c>
      <c r="AD48" s="17">
        <v>128.43333200000001</v>
      </c>
      <c r="AE48" s="17">
        <v>1.2</v>
      </c>
      <c r="AF48" s="17">
        <v>0</v>
      </c>
      <c r="AG48" s="17">
        <v>0</v>
      </c>
      <c r="AH48" s="17">
        <v>0</v>
      </c>
      <c r="AI48" s="17">
        <v>0</v>
      </c>
      <c r="AJ48" s="17">
        <v>0</v>
      </c>
      <c r="AK48" s="17">
        <v>0</v>
      </c>
      <c r="AL48" s="17">
        <v>76.266665000000003</v>
      </c>
      <c r="AM48" s="17">
        <v>46.216665999999996</v>
      </c>
      <c r="AN48" s="17">
        <v>1</v>
      </c>
      <c r="AO48" s="35">
        <f t="shared" si="3"/>
        <v>564.33332900000005</v>
      </c>
      <c r="AP48" s="13">
        <v>25</v>
      </c>
      <c r="AQ48" s="13">
        <v>21</v>
      </c>
      <c r="AR48" s="13">
        <v>0</v>
      </c>
      <c r="AS48" s="13">
        <v>214.4</v>
      </c>
      <c r="AT48" s="13">
        <v>114.9</v>
      </c>
      <c r="AU48" s="13">
        <v>3</v>
      </c>
      <c r="AV48" s="13">
        <v>0</v>
      </c>
      <c r="AW48" s="13">
        <v>0</v>
      </c>
      <c r="AX48" s="13">
        <v>0</v>
      </c>
      <c r="AY48" s="13">
        <v>0</v>
      </c>
      <c r="AZ48" s="13">
        <v>0</v>
      </c>
      <c r="BA48" s="13">
        <v>0</v>
      </c>
      <c r="BB48" s="13">
        <v>2</v>
      </c>
      <c r="BC48" s="13">
        <v>1</v>
      </c>
      <c r="BD48" s="13">
        <v>0</v>
      </c>
      <c r="BE48" s="13">
        <v>13</v>
      </c>
      <c r="BF48" s="13">
        <v>10</v>
      </c>
      <c r="BG48" s="13">
        <v>0</v>
      </c>
      <c r="BH48" s="18">
        <f t="shared" si="4"/>
        <v>404.29999999999995</v>
      </c>
    </row>
    <row r="49" spans="1:60" x14ac:dyDescent="0.25">
      <c r="A49" s="34">
        <v>350</v>
      </c>
      <c r="B49" s="21" t="s">
        <v>50</v>
      </c>
      <c r="C49" s="21">
        <v>75</v>
      </c>
      <c r="D49" s="21">
        <v>173</v>
      </c>
      <c r="E49" s="21">
        <v>54</v>
      </c>
      <c r="F49" s="21">
        <v>0</v>
      </c>
      <c r="G49" s="21">
        <v>194.86666700000001</v>
      </c>
      <c r="H49" s="21">
        <v>1029.9666669999999</v>
      </c>
      <c r="I49" s="21">
        <v>442.26666699999998</v>
      </c>
      <c r="J49" s="21">
        <v>0</v>
      </c>
      <c r="K49" s="21">
        <v>0</v>
      </c>
      <c r="L49" s="21">
        <v>0</v>
      </c>
      <c r="M49" s="21">
        <v>0</v>
      </c>
      <c r="N49" s="21">
        <v>0</v>
      </c>
      <c r="O49" s="21">
        <v>0</v>
      </c>
      <c r="P49" s="21">
        <v>0</v>
      </c>
      <c r="Q49" s="21">
        <v>0</v>
      </c>
      <c r="R49" s="21">
        <v>0</v>
      </c>
      <c r="S49" s="21">
        <v>99.8</v>
      </c>
      <c r="T49" s="21">
        <v>452.4</v>
      </c>
      <c r="U49" s="21">
        <v>209.6</v>
      </c>
      <c r="V49" s="21">
        <v>0</v>
      </c>
      <c r="W49" s="22">
        <f t="shared" si="0"/>
        <v>369.66666700000002</v>
      </c>
      <c r="X49" s="35">
        <f t="shared" si="1"/>
        <v>2361.233334</v>
      </c>
      <c r="Y49" s="35">
        <f t="shared" si="2"/>
        <v>227</v>
      </c>
      <c r="Z49" s="17">
        <v>33</v>
      </c>
      <c r="AA49" s="17">
        <v>7</v>
      </c>
      <c r="AB49" s="17">
        <v>0</v>
      </c>
      <c r="AC49" s="17">
        <v>272.500001</v>
      </c>
      <c r="AD49" s="17">
        <v>136.26666700000001</v>
      </c>
      <c r="AE49" s="17">
        <v>0</v>
      </c>
      <c r="AF49" s="17">
        <v>0</v>
      </c>
      <c r="AG49" s="17">
        <v>0</v>
      </c>
      <c r="AH49" s="17">
        <v>0</v>
      </c>
      <c r="AI49" s="17">
        <v>0</v>
      </c>
      <c r="AJ49" s="17">
        <v>0</v>
      </c>
      <c r="AK49" s="17">
        <v>0</v>
      </c>
      <c r="AL49" s="17">
        <v>104.86666700000001</v>
      </c>
      <c r="AM49" s="17">
        <v>55.6</v>
      </c>
      <c r="AN49" s="17">
        <v>0</v>
      </c>
      <c r="AO49" s="35">
        <f t="shared" si="3"/>
        <v>609.23333500000001</v>
      </c>
      <c r="AP49" s="13">
        <v>58</v>
      </c>
      <c r="AQ49" s="13">
        <v>17</v>
      </c>
      <c r="AR49" s="13">
        <v>0</v>
      </c>
      <c r="AS49" s="13">
        <v>203.8</v>
      </c>
      <c r="AT49" s="13">
        <v>93</v>
      </c>
      <c r="AU49" s="13">
        <v>0</v>
      </c>
      <c r="AV49" s="13">
        <v>0</v>
      </c>
      <c r="AW49" s="13">
        <v>0</v>
      </c>
      <c r="AX49" s="13">
        <v>0</v>
      </c>
      <c r="AY49" s="13">
        <v>0</v>
      </c>
      <c r="AZ49" s="13">
        <v>0</v>
      </c>
      <c r="BA49" s="13">
        <v>0</v>
      </c>
      <c r="BB49" s="13">
        <v>0</v>
      </c>
      <c r="BC49" s="13">
        <v>0</v>
      </c>
      <c r="BD49" s="13">
        <v>0</v>
      </c>
      <c r="BE49" s="13">
        <v>93.8</v>
      </c>
      <c r="BF49" s="13">
        <v>33</v>
      </c>
      <c r="BG49" s="13">
        <v>0</v>
      </c>
      <c r="BH49" s="18">
        <f t="shared" si="4"/>
        <v>498.6</v>
      </c>
    </row>
    <row r="50" spans="1:60" x14ac:dyDescent="0.25">
      <c r="A50" s="34">
        <v>351</v>
      </c>
      <c r="B50" s="21" t="s">
        <v>51</v>
      </c>
      <c r="C50" s="21">
        <v>34</v>
      </c>
      <c r="D50" s="21">
        <v>40</v>
      </c>
      <c r="E50" s="21">
        <v>16</v>
      </c>
      <c r="F50" s="21">
        <v>0</v>
      </c>
      <c r="G50" s="21">
        <v>8</v>
      </c>
      <c r="H50" s="21">
        <v>480.066667</v>
      </c>
      <c r="I50" s="21">
        <v>221</v>
      </c>
      <c r="J50" s="21">
        <v>3</v>
      </c>
      <c r="K50" s="21">
        <v>0</v>
      </c>
      <c r="L50" s="21">
        <v>0</v>
      </c>
      <c r="M50" s="21">
        <v>0</v>
      </c>
      <c r="N50" s="21">
        <v>0</v>
      </c>
      <c r="O50" s="21">
        <v>0</v>
      </c>
      <c r="P50" s="21">
        <v>0</v>
      </c>
      <c r="Q50" s="21">
        <v>0</v>
      </c>
      <c r="R50" s="21">
        <v>0</v>
      </c>
      <c r="S50" s="21">
        <v>0</v>
      </c>
      <c r="T50" s="21">
        <v>265</v>
      </c>
      <c r="U50" s="21">
        <v>151</v>
      </c>
      <c r="V50" s="21">
        <v>9</v>
      </c>
      <c r="W50" s="22">
        <f t="shared" si="0"/>
        <v>42</v>
      </c>
      <c r="X50" s="35">
        <f t="shared" si="1"/>
        <v>1185.0666670000001</v>
      </c>
      <c r="Y50" s="35">
        <f t="shared" si="2"/>
        <v>56</v>
      </c>
      <c r="Z50" s="17">
        <v>0</v>
      </c>
      <c r="AA50" s="17">
        <v>2</v>
      </c>
      <c r="AB50" s="17">
        <v>0</v>
      </c>
      <c r="AC50" s="17">
        <v>215.36666500000001</v>
      </c>
      <c r="AD50" s="17">
        <v>102.333332</v>
      </c>
      <c r="AE50" s="17">
        <v>1</v>
      </c>
      <c r="AF50" s="17">
        <v>0</v>
      </c>
      <c r="AG50" s="17">
        <v>0</v>
      </c>
      <c r="AH50" s="17">
        <v>0</v>
      </c>
      <c r="AI50" s="17">
        <v>0</v>
      </c>
      <c r="AJ50" s="17">
        <v>0</v>
      </c>
      <c r="AK50" s="17">
        <v>0</v>
      </c>
      <c r="AL50" s="17">
        <v>94</v>
      </c>
      <c r="AM50" s="17">
        <v>61</v>
      </c>
      <c r="AN50" s="17">
        <v>7</v>
      </c>
      <c r="AO50" s="35">
        <f t="shared" si="3"/>
        <v>482.699997</v>
      </c>
      <c r="AP50" s="13">
        <v>25</v>
      </c>
      <c r="AQ50" s="13">
        <v>12</v>
      </c>
      <c r="AR50" s="13">
        <v>0</v>
      </c>
      <c r="AS50" s="13">
        <v>50</v>
      </c>
      <c r="AT50" s="13">
        <v>28</v>
      </c>
      <c r="AU50" s="13">
        <v>0</v>
      </c>
      <c r="AV50" s="13">
        <v>0</v>
      </c>
      <c r="AW50" s="13">
        <v>0</v>
      </c>
      <c r="AX50" s="13">
        <v>0</v>
      </c>
      <c r="AY50" s="13">
        <v>0</v>
      </c>
      <c r="AZ50" s="13">
        <v>0</v>
      </c>
      <c r="BA50" s="13">
        <v>0</v>
      </c>
      <c r="BB50" s="13">
        <v>0</v>
      </c>
      <c r="BC50" s="13">
        <v>0</v>
      </c>
      <c r="BD50" s="13">
        <v>0</v>
      </c>
      <c r="BE50" s="13">
        <v>41</v>
      </c>
      <c r="BF50" s="13">
        <v>16</v>
      </c>
      <c r="BG50" s="13">
        <v>0</v>
      </c>
      <c r="BH50" s="18">
        <f t="shared" si="4"/>
        <v>172</v>
      </c>
    </row>
    <row r="51" spans="1:60" x14ac:dyDescent="0.25">
      <c r="A51" s="34">
        <v>352</v>
      </c>
      <c r="B51" s="21" t="s">
        <v>52</v>
      </c>
      <c r="C51" s="21">
        <v>1</v>
      </c>
      <c r="D51" s="21">
        <v>76</v>
      </c>
      <c r="E51" s="21">
        <v>32</v>
      </c>
      <c r="F51" s="21">
        <v>0</v>
      </c>
      <c r="G51" s="21">
        <v>15</v>
      </c>
      <c r="H51" s="21">
        <v>2459</v>
      </c>
      <c r="I51" s="21">
        <v>1165</v>
      </c>
      <c r="J51" s="21">
        <v>6</v>
      </c>
      <c r="K51" s="21">
        <v>0</v>
      </c>
      <c r="L51" s="21">
        <v>0</v>
      </c>
      <c r="M51" s="21">
        <v>0</v>
      </c>
      <c r="N51" s="21">
        <v>0</v>
      </c>
      <c r="O51" s="21">
        <v>0</v>
      </c>
      <c r="P51" s="21">
        <v>31</v>
      </c>
      <c r="Q51" s="21">
        <v>20</v>
      </c>
      <c r="R51" s="21">
        <v>0</v>
      </c>
      <c r="S51" s="21">
        <v>7</v>
      </c>
      <c r="T51" s="21">
        <v>1207.5</v>
      </c>
      <c r="U51" s="21">
        <v>636</v>
      </c>
      <c r="V51" s="21">
        <v>1</v>
      </c>
      <c r="W51" s="22">
        <f t="shared" si="0"/>
        <v>23</v>
      </c>
      <c r="X51" s="35">
        <f t="shared" si="1"/>
        <v>5633.5</v>
      </c>
      <c r="Y51" s="35">
        <f t="shared" si="2"/>
        <v>108</v>
      </c>
      <c r="Z51" s="17">
        <v>1</v>
      </c>
      <c r="AA51" s="17">
        <v>1</v>
      </c>
      <c r="AB51" s="17">
        <v>0</v>
      </c>
      <c r="AC51" s="17">
        <v>476.8</v>
      </c>
      <c r="AD51" s="17">
        <v>239.4</v>
      </c>
      <c r="AE51" s="17">
        <v>1</v>
      </c>
      <c r="AF51" s="17">
        <v>0</v>
      </c>
      <c r="AG51" s="17">
        <v>0</v>
      </c>
      <c r="AH51" s="17">
        <v>0</v>
      </c>
      <c r="AI51" s="17">
        <v>0</v>
      </c>
      <c r="AJ51" s="17">
        <v>0</v>
      </c>
      <c r="AK51" s="17">
        <v>0</v>
      </c>
      <c r="AL51" s="17">
        <v>251.26666700000001</v>
      </c>
      <c r="AM51" s="17">
        <v>114.066667</v>
      </c>
      <c r="AN51" s="17">
        <v>1</v>
      </c>
      <c r="AO51" s="35">
        <f t="shared" si="3"/>
        <v>1085.533334</v>
      </c>
      <c r="AP51" s="13">
        <v>14</v>
      </c>
      <c r="AQ51" s="13">
        <v>16</v>
      </c>
      <c r="AR51" s="13">
        <v>0</v>
      </c>
      <c r="AS51" s="13">
        <v>882</v>
      </c>
      <c r="AT51" s="13">
        <v>414</v>
      </c>
      <c r="AU51" s="13">
        <v>1</v>
      </c>
      <c r="AV51" s="13">
        <v>0</v>
      </c>
      <c r="AW51" s="13">
        <v>0</v>
      </c>
      <c r="AX51" s="13">
        <v>0</v>
      </c>
      <c r="AY51" s="13">
        <v>3</v>
      </c>
      <c r="AZ51" s="13">
        <v>2</v>
      </c>
      <c r="BA51" s="13">
        <v>0</v>
      </c>
      <c r="BB51" s="13">
        <v>0</v>
      </c>
      <c r="BC51" s="13">
        <v>0</v>
      </c>
      <c r="BD51" s="13">
        <v>0</v>
      </c>
      <c r="BE51" s="13">
        <v>425</v>
      </c>
      <c r="BF51" s="13">
        <v>235</v>
      </c>
      <c r="BG51" s="13">
        <v>0</v>
      </c>
      <c r="BH51" s="18">
        <f t="shared" si="4"/>
        <v>1992</v>
      </c>
    </row>
    <row r="52" spans="1:60" x14ac:dyDescent="0.25">
      <c r="A52" s="34">
        <v>353</v>
      </c>
      <c r="B52" s="21" t="s">
        <v>53</v>
      </c>
      <c r="C52" s="21">
        <v>0</v>
      </c>
      <c r="D52" s="21">
        <v>0</v>
      </c>
      <c r="E52" s="21">
        <v>0</v>
      </c>
      <c r="F52" s="21">
        <v>0</v>
      </c>
      <c r="G52" s="21">
        <v>51.4</v>
      </c>
      <c r="H52" s="21">
        <v>945.03333299999997</v>
      </c>
      <c r="I52" s="21">
        <v>464.6</v>
      </c>
      <c r="J52" s="21">
        <v>1</v>
      </c>
      <c r="K52" s="21">
        <v>0</v>
      </c>
      <c r="L52" s="21">
        <v>0</v>
      </c>
      <c r="M52" s="21">
        <v>0</v>
      </c>
      <c r="N52" s="21">
        <v>0</v>
      </c>
      <c r="O52" s="21">
        <v>0</v>
      </c>
      <c r="P52" s="21">
        <v>0</v>
      </c>
      <c r="Q52" s="21">
        <v>0</v>
      </c>
      <c r="R52" s="21">
        <v>0</v>
      </c>
      <c r="S52" s="21">
        <v>69.2</v>
      </c>
      <c r="T52" s="21">
        <v>397</v>
      </c>
      <c r="U52" s="21">
        <v>183</v>
      </c>
      <c r="V52" s="21">
        <v>0</v>
      </c>
      <c r="W52" s="22">
        <f t="shared" si="0"/>
        <v>120.6</v>
      </c>
      <c r="X52" s="35">
        <f t="shared" si="1"/>
        <v>1990.6333330000002</v>
      </c>
      <c r="Y52" s="35">
        <f t="shared" si="2"/>
        <v>0</v>
      </c>
      <c r="Z52" s="17">
        <v>0</v>
      </c>
      <c r="AA52" s="17">
        <v>0</v>
      </c>
      <c r="AB52" s="17">
        <v>0</v>
      </c>
      <c r="AC52" s="17">
        <v>269.26666999999998</v>
      </c>
      <c r="AD52" s="17">
        <v>161.63333499999999</v>
      </c>
      <c r="AE52" s="17">
        <v>1</v>
      </c>
      <c r="AF52" s="17">
        <v>0</v>
      </c>
      <c r="AG52" s="17">
        <v>0</v>
      </c>
      <c r="AH52" s="17">
        <v>0</v>
      </c>
      <c r="AI52" s="17">
        <v>0</v>
      </c>
      <c r="AJ52" s="17">
        <v>0</v>
      </c>
      <c r="AK52" s="17">
        <v>0</v>
      </c>
      <c r="AL52" s="17">
        <v>30</v>
      </c>
      <c r="AM52" s="17">
        <v>7</v>
      </c>
      <c r="AN52" s="17">
        <v>0</v>
      </c>
      <c r="AO52" s="35">
        <f t="shared" si="3"/>
        <v>468.90000499999996</v>
      </c>
      <c r="AP52" s="13">
        <v>0</v>
      </c>
      <c r="AQ52" s="13">
        <v>0</v>
      </c>
      <c r="AR52" s="13">
        <v>0</v>
      </c>
      <c r="AS52" s="13">
        <v>132</v>
      </c>
      <c r="AT52" s="13">
        <v>71</v>
      </c>
      <c r="AU52" s="13">
        <v>0</v>
      </c>
      <c r="AV52" s="13">
        <v>0</v>
      </c>
      <c r="AW52" s="13">
        <v>0</v>
      </c>
      <c r="AX52" s="13">
        <v>0</v>
      </c>
      <c r="AY52" s="13">
        <v>0</v>
      </c>
      <c r="AZ52" s="13">
        <v>0</v>
      </c>
      <c r="BA52" s="13">
        <v>0</v>
      </c>
      <c r="BB52" s="13">
        <v>1</v>
      </c>
      <c r="BC52" s="13">
        <v>0</v>
      </c>
      <c r="BD52" s="13">
        <v>0</v>
      </c>
      <c r="BE52" s="13">
        <v>32</v>
      </c>
      <c r="BF52" s="13">
        <v>20</v>
      </c>
      <c r="BG52" s="13">
        <v>0</v>
      </c>
      <c r="BH52" s="18">
        <f t="shared" si="4"/>
        <v>256</v>
      </c>
    </row>
    <row r="53" spans="1:60" x14ac:dyDescent="0.25">
      <c r="A53" s="34">
        <v>354</v>
      </c>
      <c r="B53" s="21" t="s">
        <v>54</v>
      </c>
      <c r="C53" s="21">
        <v>27</v>
      </c>
      <c r="D53" s="21">
        <v>81</v>
      </c>
      <c r="E53" s="21">
        <v>33</v>
      </c>
      <c r="F53" s="21">
        <v>0</v>
      </c>
      <c r="G53" s="21">
        <v>44</v>
      </c>
      <c r="H53" s="21">
        <v>812.83333000000005</v>
      </c>
      <c r="I53" s="21">
        <v>394.66666600000002</v>
      </c>
      <c r="J53" s="21">
        <v>3</v>
      </c>
      <c r="K53" s="21">
        <v>0</v>
      </c>
      <c r="L53" s="21">
        <v>0</v>
      </c>
      <c r="M53" s="21">
        <v>0</v>
      </c>
      <c r="N53" s="21">
        <v>0</v>
      </c>
      <c r="O53" s="21">
        <v>0</v>
      </c>
      <c r="P53" s="21">
        <v>0</v>
      </c>
      <c r="Q53" s="21">
        <v>0</v>
      </c>
      <c r="R53" s="21">
        <v>0</v>
      </c>
      <c r="S53" s="21">
        <v>0</v>
      </c>
      <c r="T53" s="21">
        <v>78.366665999999995</v>
      </c>
      <c r="U53" s="21">
        <v>54.366666000000002</v>
      </c>
      <c r="V53" s="21">
        <v>0</v>
      </c>
      <c r="W53" s="22">
        <f t="shared" si="0"/>
        <v>71</v>
      </c>
      <c r="X53" s="35">
        <f t="shared" si="1"/>
        <v>1457.2333279999998</v>
      </c>
      <c r="Y53" s="35">
        <f t="shared" si="2"/>
        <v>114</v>
      </c>
      <c r="Z53" s="17">
        <v>24.566663999999999</v>
      </c>
      <c r="AA53" s="17">
        <v>11.866666</v>
      </c>
      <c r="AB53" s="17">
        <v>0</v>
      </c>
      <c r="AC53" s="17">
        <v>215.26666800000001</v>
      </c>
      <c r="AD53" s="17">
        <v>113.633332</v>
      </c>
      <c r="AE53" s="17">
        <v>0</v>
      </c>
      <c r="AF53" s="17">
        <v>0</v>
      </c>
      <c r="AG53" s="17">
        <v>0</v>
      </c>
      <c r="AH53" s="17">
        <v>0</v>
      </c>
      <c r="AI53" s="17">
        <v>0</v>
      </c>
      <c r="AJ53" s="17">
        <v>0</v>
      </c>
      <c r="AK53" s="17">
        <v>0</v>
      </c>
      <c r="AL53" s="17">
        <v>14.2</v>
      </c>
      <c r="AM53" s="17">
        <v>13.35</v>
      </c>
      <c r="AN53" s="17">
        <v>0</v>
      </c>
      <c r="AO53" s="35">
        <f t="shared" si="3"/>
        <v>392.88333</v>
      </c>
      <c r="AP53" s="13">
        <v>22</v>
      </c>
      <c r="AQ53" s="13">
        <v>6</v>
      </c>
      <c r="AR53" s="13">
        <v>0</v>
      </c>
      <c r="AS53" s="13">
        <v>117.399998</v>
      </c>
      <c r="AT53" s="13">
        <v>65.866665999999995</v>
      </c>
      <c r="AU53" s="13">
        <v>1</v>
      </c>
      <c r="AV53" s="13">
        <v>0</v>
      </c>
      <c r="AW53" s="13">
        <v>0</v>
      </c>
      <c r="AX53" s="13">
        <v>0</v>
      </c>
      <c r="AY53" s="13">
        <v>0</v>
      </c>
      <c r="AZ53" s="13">
        <v>0</v>
      </c>
      <c r="BA53" s="13">
        <v>0</v>
      </c>
      <c r="BB53" s="13">
        <v>0</v>
      </c>
      <c r="BC53" s="13">
        <v>0</v>
      </c>
      <c r="BD53" s="13">
        <v>0</v>
      </c>
      <c r="BE53" s="13">
        <v>14.7</v>
      </c>
      <c r="BF53" s="13">
        <v>12.533333000000001</v>
      </c>
      <c r="BG53" s="13">
        <v>0</v>
      </c>
      <c r="BH53" s="18">
        <f t="shared" si="4"/>
        <v>239.49999699999998</v>
      </c>
    </row>
    <row r="54" spans="1:60" x14ac:dyDescent="0.25">
      <c r="A54" s="34">
        <v>355</v>
      </c>
      <c r="B54" s="21" t="s">
        <v>55</v>
      </c>
      <c r="C54" s="21">
        <v>0</v>
      </c>
      <c r="D54" s="21">
        <v>0</v>
      </c>
      <c r="E54" s="21">
        <v>0</v>
      </c>
      <c r="F54" s="21">
        <v>0</v>
      </c>
      <c r="G54" s="21">
        <v>0</v>
      </c>
      <c r="H54" s="21">
        <v>1339.5</v>
      </c>
      <c r="I54" s="21">
        <v>777</v>
      </c>
      <c r="J54" s="21">
        <v>1</v>
      </c>
      <c r="K54" s="21">
        <v>0</v>
      </c>
      <c r="L54" s="21">
        <v>0</v>
      </c>
      <c r="M54" s="21">
        <v>0</v>
      </c>
      <c r="N54" s="21">
        <v>0</v>
      </c>
      <c r="O54" s="21">
        <v>0</v>
      </c>
      <c r="P54" s="21">
        <v>0</v>
      </c>
      <c r="Q54" s="21">
        <v>0</v>
      </c>
      <c r="R54" s="21">
        <v>0</v>
      </c>
      <c r="S54" s="21">
        <v>0</v>
      </c>
      <c r="T54" s="21">
        <v>136.5</v>
      </c>
      <c r="U54" s="21">
        <v>92</v>
      </c>
      <c r="V54" s="21">
        <v>0</v>
      </c>
      <c r="W54" s="22">
        <f t="shared" si="0"/>
        <v>0</v>
      </c>
      <c r="X54" s="35">
        <f t="shared" si="1"/>
        <v>2346</v>
      </c>
      <c r="Y54" s="35">
        <f t="shared" si="2"/>
        <v>0</v>
      </c>
      <c r="Z54" s="17">
        <v>0</v>
      </c>
      <c r="AA54" s="17">
        <v>0</v>
      </c>
      <c r="AB54" s="17">
        <v>0</v>
      </c>
      <c r="AC54" s="17">
        <v>254</v>
      </c>
      <c r="AD54" s="17">
        <v>166</v>
      </c>
      <c r="AE54" s="17">
        <v>1</v>
      </c>
      <c r="AF54" s="17">
        <v>0</v>
      </c>
      <c r="AG54" s="17">
        <v>0</v>
      </c>
      <c r="AH54" s="17">
        <v>0</v>
      </c>
      <c r="AI54" s="17">
        <v>0</v>
      </c>
      <c r="AJ54" s="17">
        <v>0</v>
      </c>
      <c r="AK54" s="17">
        <v>0</v>
      </c>
      <c r="AL54" s="17">
        <v>40</v>
      </c>
      <c r="AM54" s="17">
        <v>34</v>
      </c>
      <c r="AN54" s="17">
        <v>0</v>
      </c>
      <c r="AO54" s="35">
        <f t="shared" si="3"/>
        <v>495</v>
      </c>
      <c r="AP54" s="13">
        <v>0</v>
      </c>
      <c r="AQ54" s="13">
        <v>0</v>
      </c>
      <c r="AR54" s="13">
        <v>0</v>
      </c>
      <c r="AS54" s="13">
        <v>461.5</v>
      </c>
      <c r="AT54" s="13">
        <v>255</v>
      </c>
      <c r="AU54" s="13">
        <v>0</v>
      </c>
      <c r="AV54" s="13">
        <v>0</v>
      </c>
      <c r="AW54" s="13">
        <v>0</v>
      </c>
      <c r="AX54" s="13">
        <v>0</v>
      </c>
      <c r="AY54" s="13">
        <v>0</v>
      </c>
      <c r="AZ54" s="13">
        <v>0</v>
      </c>
      <c r="BA54" s="13">
        <v>0</v>
      </c>
      <c r="BB54" s="13">
        <v>0</v>
      </c>
      <c r="BC54" s="13">
        <v>1</v>
      </c>
      <c r="BD54" s="13">
        <v>0</v>
      </c>
      <c r="BE54" s="13">
        <v>48.5</v>
      </c>
      <c r="BF54" s="13">
        <v>30</v>
      </c>
      <c r="BG54" s="13">
        <v>0</v>
      </c>
      <c r="BH54" s="18">
        <f t="shared" si="4"/>
        <v>796</v>
      </c>
    </row>
    <row r="55" spans="1:60" x14ac:dyDescent="0.25">
      <c r="A55" s="34">
        <v>356</v>
      </c>
      <c r="B55" s="21" t="s">
        <v>56</v>
      </c>
      <c r="C55" s="21">
        <v>57</v>
      </c>
      <c r="D55" s="21">
        <v>193</v>
      </c>
      <c r="E55" s="21">
        <v>78</v>
      </c>
      <c r="F55" s="21">
        <v>3</v>
      </c>
      <c r="G55" s="21">
        <v>13</v>
      </c>
      <c r="H55" s="21">
        <v>977.51666799999998</v>
      </c>
      <c r="I55" s="21">
        <v>451</v>
      </c>
      <c r="J55" s="21">
        <v>1</v>
      </c>
      <c r="K55" s="21">
        <v>0</v>
      </c>
      <c r="L55" s="21">
        <v>0</v>
      </c>
      <c r="M55" s="21">
        <v>0</v>
      </c>
      <c r="N55" s="21">
        <v>0</v>
      </c>
      <c r="O55" s="21">
        <v>0</v>
      </c>
      <c r="P55" s="21">
        <v>0</v>
      </c>
      <c r="Q55" s="21">
        <v>0</v>
      </c>
      <c r="R55" s="21">
        <v>0</v>
      </c>
      <c r="S55" s="21">
        <v>6</v>
      </c>
      <c r="T55" s="21">
        <v>166.8</v>
      </c>
      <c r="U55" s="21">
        <v>75</v>
      </c>
      <c r="V55" s="21">
        <v>1</v>
      </c>
      <c r="W55" s="22">
        <f t="shared" si="0"/>
        <v>76</v>
      </c>
      <c r="X55" s="35">
        <f t="shared" si="1"/>
        <v>1946.3166679999999</v>
      </c>
      <c r="Y55" s="35">
        <f t="shared" si="2"/>
        <v>274</v>
      </c>
      <c r="Z55" s="17">
        <v>83.733333999999999</v>
      </c>
      <c r="AA55" s="17">
        <v>35</v>
      </c>
      <c r="AB55" s="17">
        <v>1</v>
      </c>
      <c r="AC55" s="17">
        <v>252.099999</v>
      </c>
      <c r="AD55" s="17">
        <v>157.349999</v>
      </c>
      <c r="AE55" s="17">
        <v>0</v>
      </c>
      <c r="AF55" s="17">
        <v>0</v>
      </c>
      <c r="AG55" s="17">
        <v>0</v>
      </c>
      <c r="AH55" s="17">
        <v>0</v>
      </c>
      <c r="AI55" s="17">
        <v>0</v>
      </c>
      <c r="AJ55" s="17">
        <v>0</v>
      </c>
      <c r="AK55" s="17">
        <v>0</v>
      </c>
      <c r="AL55" s="17">
        <v>63.566667000000002</v>
      </c>
      <c r="AM55" s="17">
        <v>32.266666999999998</v>
      </c>
      <c r="AN55" s="17">
        <v>1</v>
      </c>
      <c r="AO55" s="35">
        <f t="shared" si="3"/>
        <v>626.01666599999999</v>
      </c>
      <c r="AP55" s="13">
        <v>50</v>
      </c>
      <c r="AQ55" s="13">
        <v>21</v>
      </c>
      <c r="AR55" s="13">
        <v>2</v>
      </c>
      <c r="AS55" s="13">
        <v>163</v>
      </c>
      <c r="AT55" s="13">
        <v>95</v>
      </c>
      <c r="AU55" s="13">
        <v>0</v>
      </c>
      <c r="AV55" s="13">
        <v>0</v>
      </c>
      <c r="AW55" s="13">
        <v>0</v>
      </c>
      <c r="AX55" s="13">
        <v>0</v>
      </c>
      <c r="AY55" s="13">
        <v>0</v>
      </c>
      <c r="AZ55" s="13">
        <v>0</v>
      </c>
      <c r="BA55" s="13">
        <v>0</v>
      </c>
      <c r="BB55" s="13">
        <v>0</v>
      </c>
      <c r="BC55" s="13">
        <v>0</v>
      </c>
      <c r="BD55" s="13">
        <v>0</v>
      </c>
      <c r="BE55" s="13">
        <v>20</v>
      </c>
      <c r="BF55" s="13">
        <v>6</v>
      </c>
      <c r="BG55" s="13">
        <v>0</v>
      </c>
      <c r="BH55" s="18">
        <f t="shared" si="4"/>
        <v>357</v>
      </c>
    </row>
    <row r="56" spans="1:60" x14ac:dyDescent="0.25">
      <c r="A56" s="34">
        <v>357</v>
      </c>
      <c r="B56" s="21" t="s">
        <v>57</v>
      </c>
      <c r="C56" s="21">
        <v>0</v>
      </c>
      <c r="D56" s="21">
        <v>0</v>
      </c>
      <c r="E56" s="21">
        <v>0</v>
      </c>
      <c r="F56" s="21">
        <v>0</v>
      </c>
      <c r="G56" s="21">
        <v>0</v>
      </c>
      <c r="H56" s="21">
        <v>599.5</v>
      </c>
      <c r="I56" s="21">
        <v>285</v>
      </c>
      <c r="J56" s="21">
        <v>1</v>
      </c>
      <c r="K56" s="21">
        <v>0</v>
      </c>
      <c r="L56" s="21">
        <v>0</v>
      </c>
      <c r="M56" s="21">
        <v>0</v>
      </c>
      <c r="N56" s="21">
        <v>0</v>
      </c>
      <c r="O56" s="21">
        <v>0</v>
      </c>
      <c r="P56" s="21">
        <v>0</v>
      </c>
      <c r="Q56" s="21">
        <v>0</v>
      </c>
      <c r="R56" s="21">
        <v>0</v>
      </c>
      <c r="S56" s="21">
        <v>0</v>
      </c>
      <c r="T56" s="21">
        <v>552</v>
      </c>
      <c r="U56" s="21">
        <v>234</v>
      </c>
      <c r="V56" s="21">
        <v>0</v>
      </c>
      <c r="W56" s="22">
        <f t="shared" si="0"/>
        <v>0</v>
      </c>
      <c r="X56" s="35">
        <f t="shared" si="1"/>
        <v>1671.5</v>
      </c>
      <c r="Y56" s="35">
        <f t="shared" si="2"/>
        <v>0</v>
      </c>
      <c r="Z56" s="17">
        <v>0</v>
      </c>
      <c r="AA56" s="17">
        <v>0</v>
      </c>
      <c r="AB56" s="17">
        <v>0</v>
      </c>
      <c r="AC56" s="17">
        <v>206.6</v>
      </c>
      <c r="AD56" s="17">
        <v>109.2</v>
      </c>
      <c r="AE56" s="17">
        <v>0</v>
      </c>
      <c r="AF56" s="17">
        <v>0</v>
      </c>
      <c r="AG56" s="17">
        <v>0</v>
      </c>
      <c r="AH56" s="17">
        <v>0</v>
      </c>
      <c r="AI56" s="17">
        <v>0</v>
      </c>
      <c r="AJ56" s="17">
        <v>0</v>
      </c>
      <c r="AK56" s="17">
        <v>0</v>
      </c>
      <c r="AL56" s="17">
        <v>129.4</v>
      </c>
      <c r="AM56" s="17">
        <v>68.8</v>
      </c>
      <c r="AN56" s="17">
        <v>0</v>
      </c>
      <c r="AO56" s="35">
        <f t="shared" si="3"/>
        <v>514</v>
      </c>
      <c r="AP56" s="13">
        <v>0</v>
      </c>
      <c r="AQ56" s="13">
        <v>0</v>
      </c>
      <c r="AR56" s="13">
        <v>0</v>
      </c>
      <c r="AS56" s="13">
        <v>70</v>
      </c>
      <c r="AT56" s="13">
        <v>32</v>
      </c>
      <c r="AU56" s="13">
        <v>0</v>
      </c>
      <c r="AV56" s="13">
        <v>0</v>
      </c>
      <c r="AW56" s="13">
        <v>0</v>
      </c>
      <c r="AX56" s="13">
        <v>0</v>
      </c>
      <c r="AY56" s="13">
        <v>0</v>
      </c>
      <c r="AZ56" s="13">
        <v>0</v>
      </c>
      <c r="BA56" s="13">
        <v>0</v>
      </c>
      <c r="BB56" s="13">
        <v>0</v>
      </c>
      <c r="BC56" s="13">
        <v>0</v>
      </c>
      <c r="BD56" s="13">
        <v>0</v>
      </c>
      <c r="BE56" s="13">
        <v>113</v>
      </c>
      <c r="BF56" s="13">
        <v>53</v>
      </c>
      <c r="BG56" s="13">
        <v>0</v>
      </c>
      <c r="BH56" s="18">
        <f t="shared" si="4"/>
        <v>268</v>
      </c>
    </row>
    <row r="57" spans="1:60" x14ac:dyDescent="0.25">
      <c r="A57" s="34">
        <v>358</v>
      </c>
      <c r="B57" s="21" t="s">
        <v>58</v>
      </c>
      <c r="C57" s="21">
        <v>0</v>
      </c>
      <c r="D57" s="21">
        <v>0</v>
      </c>
      <c r="E57" s="21">
        <v>0</v>
      </c>
      <c r="F57" s="21">
        <v>0</v>
      </c>
      <c r="G57" s="21">
        <v>18</v>
      </c>
      <c r="H57" s="21">
        <v>891.8</v>
      </c>
      <c r="I57" s="21">
        <v>474.8</v>
      </c>
      <c r="J57" s="21">
        <v>3</v>
      </c>
      <c r="K57" s="21">
        <v>0</v>
      </c>
      <c r="L57" s="21">
        <v>0</v>
      </c>
      <c r="M57" s="21">
        <v>0</v>
      </c>
      <c r="N57" s="21">
        <v>0</v>
      </c>
      <c r="O57" s="21">
        <v>0</v>
      </c>
      <c r="P57" s="21">
        <v>0</v>
      </c>
      <c r="Q57" s="21">
        <v>0</v>
      </c>
      <c r="R57" s="21">
        <v>0</v>
      </c>
      <c r="S57" s="21">
        <v>10.799999</v>
      </c>
      <c r="T57" s="21">
        <v>194</v>
      </c>
      <c r="U57" s="21">
        <v>109</v>
      </c>
      <c r="V57" s="21">
        <v>1</v>
      </c>
      <c r="W57" s="22">
        <f t="shared" si="0"/>
        <v>28.799999</v>
      </c>
      <c r="X57" s="35">
        <f t="shared" si="1"/>
        <v>1673.6</v>
      </c>
      <c r="Y57" s="35">
        <f t="shared" si="2"/>
        <v>0</v>
      </c>
      <c r="Z57" s="17">
        <v>0</v>
      </c>
      <c r="AA57" s="17">
        <v>0</v>
      </c>
      <c r="AB57" s="17">
        <v>0</v>
      </c>
      <c r="AC57" s="17">
        <v>407.99999700000001</v>
      </c>
      <c r="AD57" s="17">
        <v>257.53333199999997</v>
      </c>
      <c r="AE57" s="17">
        <v>0</v>
      </c>
      <c r="AF57" s="17">
        <v>0</v>
      </c>
      <c r="AG57" s="17">
        <v>0</v>
      </c>
      <c r="AH57" s="17">
        <v>0</v>
      </c>
      <c r="AI57" s="17">
        <v>0</v>
      </c>
      <c r="AJ57" s="17">
        <v>0</v>
      </c>
      <c r="AK57" s="17">
        <v>0</v>
      </c>
      <c r="AL57" s="17">
        <v>64.466667000000001</v>
      </c>
      <c r="AM57" s="17">
        <v>50.8</v>
      </c>
      <c r="AN57" s="17">
        <v>1</v>
      </c>
      <c r="AO57" s="35">
        <f t="shared" si="3"/>
        <v>781.79999599999996</v>
      </c>
      <c r="AP57" s="13">
        <v>0</v>
      </c>
      <c r="AQ57" s="13">
        <v>0</v>
      </c>
      <c r="AR57" s="13">
        <v>0</v>
      </c>
      <c r="AS57" s="13">
        <v>97</v>
      </c>
      <c r="AT57" s="13">
        <v>47</v>
      </c>
      <c r="AU57" s="13">
        <v>0</v>
      </c>
      <c r="AV57" s="13">
        <v>0</v>
      </c>
      <c r="AW57" s="13">
        <v>0</v>
      </c>
      <c r="AX57" s="13">
        <v>0</v>
      </c>
      <c r="AY57" s="13">
        <v>0</v>
      </c>
      <c r="AZ57" s="13">
        <v>0</v>
      </c>
      <c r="BA57" s="13">
        <v>0</v>
      </c>
      <c r="BB57" s="13">
        <v>10</v>
      </c>
      <c r="BC57" s="13">
        <v>7</v>
      </c>
      <c r="BD57" s="13">
        <v>0</v>
      </c>
      <c r="BE57" s="13">
        <v>21</v>
      </c>
      <c r="BF57" s="13">
        <v>15</v>
      </c>
      <c r="BG57" s="13">
        <v>0</v>
      </c>
      <c r="BH57" s="18">
        <f t="shared" si="4"/>
        <v>197</v>
      </c>
    </row>
    <row r="58" spans="1:60" x14ac:dyDescent="0.25">
      <c r="A58" s="34">
        <v>359</v>
      </c>
      <c r="B58" s="21" t="s">
        <v>59</v>
      </c>
      <c r="C58" s="21">
        <v>52.6</v>
      </c>
      <c r="D58" s="21">
        <v>102.8</v>
      </c>
      <c r="E58" s="21">
        <v>35.6</v>
      </c>
      <c r="F58" s="21">
        <v>0</v>
      </c>
      <c r="G58" s="21">
        <v>35</v>
      </c>
      <c r="H58" s="21">
        <v>600.46666700000003</v>
      </c>
      <c r="I58" s="21">
        <v>244.6</v>
      </c>
      <c r="J58" s="21">
        <v>2</v>
      </c>
      <c r="K58" s="21">
        <v>0</v>
      </c>
      <c r="L58" s="21">
        <v>0</v>
      </c>
      <c r="M58" s="21">
        <v>0</v>
      </c>
      <c r="N58" s="21">
        <v>0</v>
      </c>
      <c r="O58" s="21">
        <v>0</v>
      </c>
      <c r="P58" s="21">
        <v>0</v>
      </c>
      <c r="Q58" s="21">
        <v>0</v>
      </c>
      <c r="R58" s="21">
        <v>0</v>
      </c>
      <c r="S58" s="21">
        <v>82.8</v>
      </c>
      <c r="T58" s="21">
        <v>308.76666899999998</v>
      </c>
      <c r="U58" s="21">
        <v>130.13333399999999</v>
      </c>
      <c r="V58" s="21">
        <v>0</v>
      </c>
      <c r="W58" s="22">
        <f t="shared" si="0"/>
        <v>170.39999999999998</v>
      </c>
      <c r="X58" s="35">
        <f t="shared" si="1"/>
        <v>1424.3666699999999</v>
      </c>
      <c r="Y58" s="35">
        <f t="shared" si="2"/>
        <v>138.4</v>
      </c>
      <c r="Z58" s="17">
        <v>45.6</v>
      </c>
      <c r="AA58" s="17">
        <v>18</v>
      </c>
      <c r="AB58" s="17">
        <v>0</v>
      </c>
      <c r="AC58" s="17">
        <v>239.96666500000001</v>
      </c>
      <c r="AD58" s="17">
        <v>100.966666</v>
      </c>
      <c r="AE58" s="17">
        <v>0</v>
      </c>
      <c r="AF58" s="17">
        <v>0</v>
      </c>
      <c r="AG58" s="17">
        <v>0</v>
      </c>
      <c r="AH58" s="17">
        <v>0</v>
      </c>
      <c r="AI58" s="17">
        <v>0</v>
      </c>
      <c r="AJ58" s="17">
        <v>0</v>
      </c>
      <c r="AK58" s="17">
        <v>0</v>
      </c>
      <c r="AL58" s="17">
        <v>104.733332</v>
      </c>
      <c r="AM58" s="17">
        <v>57.933334000000002</v>
      </c>
      <c r="AN58" s="17">
        <v>0</v>
      </c>
      <c r="AO58" s="35">
        <f t="shared" si="3"/>
        <v>567.19999699999994</v>
      </c>
      <c r="AP58" s="13">
        <v>27</v>
      </c>
      <c r="AQ58" s="13">
        <v>8</v>
      </c>
      <c r="AR58" s="13">
        <v>0</v>
      </c>
      <c r="AS58" s="13">
        <v>120</v>
      </c>
      <c r="AT58" s="13">
        <v>64</v>
      </c>
      <c r="AU58" s="13">
        <v>1</v>
      </c>
      <c r="AV58" s="13">
        <v>0</v>
      </c>
      <c r="AW58" s="13">
        <v>0</v>
      </c>
      <c r="AX58" s="13">
        <v>0</v>
      </c>
      <c r="AY58" s="13">
        <v>0</v>
      </c>
      <c r="AZ58" s="13">
        <v>0</v>
      </c>
      <c r="BA58" s="13">
        <v>0</v>
      </c>
      <c r="BB58" s="13">
        <v>0</v>
      </c>
      <c r="BC58" s="13">
        <v>0</v>
      </c>
      <c r="BD58" s="13">
        <v>0</v>
      </c>
      <c r="BE58" s="13">
        <v>68.533333999999996</v>
      </c>
      <c r="BF58" s="13">
        <v>26</v>
      </c>
      <c r="BG58" s="13">
        <v>0</v>
      </c>
      <c r="BH58" s="18">
        <f t="shared" si="4"/>
        <v>314.53333399999997</v>
      </c>
    </row>
    <row r="59" spans="1:60" x14ac:dyDescent="0.25">
      <c r="A59" s="34">
        <v>370</v>
      </c>
      <c r="B59" s="21" t="s">
        <v>60</v>
      </c>
      <c r="C59" s="21">
        <v>0</v>
      </c>
      <c r="D59" s="21">
        <v>0</v>
      </c>
      <c r="E59" s="21">
        <v>0</v>
      </c>
      <c r="F59" s="21">
        <v>0</v>
      </c>
      <c r="G59" s="21">
        <v>0</v>
      </c>
      <c r="H59" s="21">
        <v>398.6</v>
      </c>
      <c r="I59" s="21">
        <v>187.4</v>
      </c>
      <c r="J59" s="21">
        <v>0</v>
      </c>
      <c r="K59" s="21">
        <v>0</v>
      </c>
      <c r="L59" s="21">
        <v>0</v>
      </c>
      <c r="M59" s="21">
        <v>0</v>
      </c>
      <c r="N59" s="21">
        <v>0</v>
      </c>
      <c r="O59" s="21">
        <v>0</v>
      </c>
      <c r="P59" s="21">
        <v>0</v>
      </c>
      <c r="Q59" s="21">
        <v>0</v>
      </c>
      <c r="R59" s="21">
        <v>0</v>
      </c>
      <c r="S59" s="21">
        <v>8</v>
      </c>
      <c r="T59" s="21">
        <v>750</v>
      </c>
      <c r="U59" s="21">
        <v>330.6</v>
      </c>
      <c r="V59" s="21">
        <v>1</v>
      </c>
      <c r="W59" s="22">
        <f t="shared" si="0"/>
        <v>8</v>
      </c>
      <c r="X59" s="35">
        <f t="shared" si="1"/>
        <v>1667.6</v>
      </c>
      <c r="Y59" s="35">
        <f t="shared" si="2"/>
        <v>0</v>
      </c>
      <c r="Z59" s="17">
        <v>0</v>
      </c>
      <c r="AA59" s="17">
        <v>0</v>
      </c>
      <c r="AB59" s="17">
        <v>0</v>
      </c>
      <c r="AC59" s="17">
        <v>71.999999000000003</v>
      </c>
      <c r="AD59" s="17">
        <v>52.133332000000003</v>
      </c>
      <c r="AE59" s="17">
        <v>0</v>
      </c>
      <c r="AF59" s="17">
        <v>0</v>
      </c>
      <c r="AG59" s="17">
        <v>0</v>
      </c>
      <c r="AH59" s="17">
        <v>0</v>
      </c>
      <c r="AI59" s="17">
        <v>0</v>
      </c>
      <c r="AJ59" s="17">
        <v>0</v>
      </c>
      <c r="AK59" s="17">
        <v>0</v>
      </c>
      <c r="AL59" s="17">
        <v>104</v>
      </c>
      <c r="AM59" s="17">
        <v>54.9</v>
      </c>
      <c r="AN59" s="17">
        <v>0</v>
      </c>
      <c r="AO59" s="35">
        <f t="shared" si="3"/>
        <v>283.03333099999998</v>
      </c>
      <c r="AP59" s="13">
        <v>0</v>
      </c>
      <c r="AQ59" s="13">
        <v>0</v>
      </c>
      <c r="AR59" s="13">
        <v>0</v>
      </c>
      <c r="AS59" s="13">
        <v>56.6</v>
      </c>
      <c r="AT59" s="13">
        <v>30</v>
      </c>
      <c r="AU59" s="13">
        <v>0</v>
      </c>
      <c r="AV59" s="13">
        <v>0</v>
      </c>
      <c r="AW59" s="13">
        <v>0</v>
      </c>
      <c r="AX59" s="13">
        <v>0</v>
      </c>
      <c r="AY59" s="13">
        <v>0</v>
      </c>
      <c r="AZ59" s="13">
        <v>0</v>
      </c>
      <c r="BA59" s="13">
        <v>0</v>
      </c>
      <c r="BB59" s="13">
        <v>0</v>
      </c>
      <c r="BC59" s="13">
        <v>0</v>
      </c>
      <c r="BD59" s="13">
        <v>0</v>
      </c>
      <c r="BE59" s="13">
        <v>110</v>
      </c>
      <c r="BF59" s="13">
        <v>71</v>
      </c>
      <c r="BG59" s="13">
        <v>0</v>
      </c>
      <c r="BH59" s="18">
        <f t="shared" si="4"/>
        <v>267.60000000000002</v>
      </c>
    </row>
    <row r="60" spans="1:60" x14ac:dyDescent="0.25">
      <c r="A60" s="34">
        <v>371</v>
      </c>
      <c r="B60" s="21" t="s">
        <v>61</v>
      </c>
      <c r="C60" s="21">
        <v>0</v>
      </c>
      <c r="D60" s="21">
        <v>0</v>
      </c>
      <c r="E60" s="21">
        <v>0</v>
      </c>
      <c r="F60" s="21">
        <v>0</v>
      </c>
      <c r="G60" s="21">
        <v>14.4</v>
      </c>
      <c r="H60" s="21">
        <v>643.4</v>
      </c>
      <c r="I60" s="21">
        <v>280.60000000000002</v>
      </c>
      <c r="J60" s="21">
        <v>2</v>
      </c>
      <c r="K60" s="21">
        <v>0</v>
      </c>
      <c r="L60" s="21">
        <v>0</v>
      </c>
      <c r="M60" s="21">
        <v>0</v>
      </c>
      <c r="N60" s="21">
        <v>0</v>
      </c>
      <c r="O60" s="21">
        <v>0</v>
      </c>
      <c r="P60" s="21">
        <v>0</v>
      </c>
      <c r="Q60" s="21">
        <v>0</v>
      </c>
      <c r="R60" s="21">
        <v>0</v>
      </c>
      <c r="S60" s="21">
        <v>47.866667</v>
      </c>
      <c r="T60" s="21">
        <v>1103.600001</v>
      </c>
      <c r="U60" s="21">
        <v>482.46666699999997</v>
      </c>
      <c r="V60" s="21">
        <v>2</v>
      </c>
      <c r="W60" s="22">
        <f t="shared" si="0"/>
        <v>62.266666999999998</v>
      </c>
      <c r="X60" s="35">
        <f t="shared" si="1"/>
        <v>2514.0666680000004</v>
      </c>
      <c r="Y60" s="35">
        <f t="shared" si="2"/>
        <v>0</v>
      </c>
      <c r="Z60" s="17">
        <v>0</v>
      </c>
      <c r="AA60" s="17">
        <v>0</v>
      </c>
      <c r="AB60" s="17">
        <v>0</v>
      </c>
      <c r="AC60" s="17">
        <v>125.733334</v>
      </c>
      <c r="AD60" s="17">
        <v>75.599999999999994</v>
      </c>
      <c r="AE60" s="17">
        <v>0</v>
      </c>
      <c r="AF60" s="17">
        <v>0</v>
      </c>
      <c r="AG60" s="17">
        <v>0</v>
      </c>
      <c r="AH60" s="17">
        <v>0</v>
      </c>
      <c r="AI60" s="17">
        <v>0</v>
      </c>
      <c r="AJ60" s="17">
        <v>0</v>
      </c>
      <c r="AK60" s="17">
        <v>0</v>
      </c>
      <c r="AL60" s="17">
        <v>203.61999700000001</v>
      </c>
      <c r="AM60" s="17">
        <v>116.133334</v>
      </c>
      <c r="AN60" s="17">
        <v>0</v>
      </c>
      <c r="AO60" s="35">
        <f t="shared" si="3"/>
        <v>521.08666500000004</v>
      </c>
      <c r="AP60" s="13">
        <v>0</v>
      </c>
      <c r="AQ60" s="13">
        <v>0</v>
      </c>
      <c r="AR60" s="13">
        <v>0</v>
      </c>
      <c r="AS60" s="13">
        <v>166.6</v>
      </c>
      <c r="AT60" s="13">
        <v>67</v>
      </c>
      <c r="AU60" s="13">
        <v>0</v>
      </c>
      <c r="AV60" s="13">
        <v>0</v>
      </c>
      <c r="AW60" s="13">
        <v>0</v>
      </c>
      <c r="AX60" s="13">
        <v>0</v>
      </c>
      <c r="AY60" s="13">
        <v>0</v>
      </c>
      <c r="AZ60" s="13">
        <v>0</v>
      </c>
      <c r="BA60" s="13">
        <v>0</v>
      </c>
      <c r="BB60" s="13">
        <v>1</v>
      </c>
      <c r="BC60" s="13">
        <v>0</v>
      </c>
      <c r="BD60" s="13">
        <v>0</v>
      </c>
      <c r="BE60" s="13">
        <v>240.73333400000001</v>
      </c>
      <c r="BF60" s="13">
        <v>124.86666700000001</v>
      </c>
      <c r="BG60" s="13">
        <v>0</v>
      </c>
      <c r="BH60" s="18">
        <f t="shared" si="4"/>
        <v>600.20000100000004</v>
      </c>
    </row>
    <row r="61" spans="1:60" x14ac:dyDescent="0.25">
      <c r="A61" s="34">
        <v>372</v>
      </c>
      <c r="B61" s="21" t="s">
        <v>62</v>
      </c>
      <c r="C61" s="21">
        <v>53.733333000000002</v>
      </c>
      <c r="D61" s="21">
        <v>221.033333</v>
      </c>
      <c r="E61" s="21">
        <v>77</v>
      </c>
      <c r="F61" s="21">
        <v>0</v>
      </c>
      <c r="G61" s="21">
        <v>9</v>
      </c>
      <c r="H61" s="21">
        <v>292</v>
      </c>
      <c r="I61" s="21">
        <v>123.833333</v>
      </c>
      <c r="J61" s="21">
        <v>1</v>
      </c>
      <c r="K61" s="21">
        <v>0</v>
      </c>
      <c r="L61" s="21">
        <v>0</v>
      </c>
      <c r="M61" s="21">
        <v>0</v>
      </c>
      <c r="N61" s="21">
        <v>0</v>
      </c>
      <c r="O61" s="21">
        <v>0</v>
      </c>
      <c r="P61" s="21">
        <v>0</v>
      </c>
      <c r="Q61" s="21">
        <v>0</v>
      </c>
      <c r="R61" s="21">
        <v>0</v>
      </c>
      <c r="S61" s="21">
        <v>113.4</v>
      </c>
      <c r="T61" s="21">
        <v>1135.6220000000001</v>
      </c>
      <c r="U61" s="21">
        <v>473.066667</v>
      </c>
      <c r="V61" s="21">
        <v>2</v>
      </c>
      <c r="W61" s="22">
        <f t="shared" si="0"/>
        <v>176.13333299999999</v>
      </c>
      <c r="X61" s="35">
        <f t="shared" si="1"/>
        <v>2325.5553330000002</v>
      </c>
      <c r="Y61" s="35">
        <f t="shared" si="2"/>
        <v>298.03333299999997</v>
      </c>
      <c r="Z61" s="17">
        <v>69.866665999999995</v>
      </c>
      <c r="AA61" s="17">
        <v>26.233332999999998</v>
      </c>
      <c r="AB61" s="17">
        <v>0</v>
      </c>
      <c r="AC61" s="17">
        <v>65.216665000000006</v>
      </c>
      <c r="AD61" s="17">
        <v>37.533332999999999</v>
      </c>
      <c r="AE61" s="17">
        <v>1</v>
      </c>
      <c r="AF61" s="17">
        <v>0</v>
      </c>
      <c r="AG61" s="17">
        <v>0</v>
      </c>
      <c r="AH61" s="17">
        <v>0</v>
      </c>
      <c r="AI61" s="17">
        <v>0</v>
      </c>
      <c r="AJ61" s="17">
        <v>0</v>
      </c>
      <c r="AK61" s="17">
        <v>0</v>
      </c>
      <c r="AL61" s="17">
        <v>296.777332</v>
      </c>
      <c r="AM61" s="17">
        <v>157.22199900000001</v>
      </c>
      <c r="AN61" s="17">
        <v>1</v>
      </c>
      <c r="AO61" s="35">
        <f t="shared" si="3"/>
        <v>654.84932800000001</v>
      </c>
      <c r="AP61" s="13">
        <v>55.733333000000002</v>
      </c>
      <c r="AQ61" s="13">
        <v>27</v>
      </c>
      <c r="AR61" s="13">
        <v>0</v>
      </c>
      <c r="AS61" s="13">
        <v>71</v>
      </c>
      <c r="AT61" s="13">
        <v>44</v>
      </c>
      <c r="AU61" s="13">
        <v>0</v>
      </c>
      <c r="AV61" s="13">
        <v>0</v>
      </c>
      <c r="AW61" s="13">
        <v>0</v>
      </c>
      <c r="AX61" s="13">
        <v>0</v>
      </c>
      <c r="AY61" s="13">
        <v>0</v>
      </c>
      <c r="AZ61" s="13">
        <v>0</v>
      </c>
      <c r="BA61" s="13">
        <v>0</v>
      </c>
      <c r="BB61" s="13">
        <v>0</v>
      </c>
      <c r="BC61" s="13">
        <v>0</v>
      </c>
      <c r="BD61" s="13">
        <v>0</v>
      </c>
      <c r="BE61" s="13">
        <v>246</v>
      </c>
      <c r="BF61" s="13">
        <v>135</v>
      </c>
      <c r="BG61" s="13">
        <v>0</v>
      </c>
      <c r="BH61" s="18">
        <f t="shared" si="4"/>
        <v>578.73333300000002</v>
      </c>
    </row>
    <row r="62" spans="1:60" x14ac:dyDescent="0.25">
      <c r="A62" s="34">
        <v>373</v>
      </c>
      <c r="B62" s="21" t="s">
        <v>63</v>
      </c>
      <c r="C62" s="21">
        <v>30</v>
      </c>
      <c r="D62" s="21">
        <v>92.8</v>
      </c>
      <c r="E62" s="21">
        <v>37.4</v>
      </c>
      <c r="F62" s="21">
        <v>3</v>
      </c>
      <c r="G62" s="21">
        <v>43.866667</v>
      </c>
      <c r="H62" s="21">
        <v>900.29999199999997</v>
      </c>
      <c r="I62" s="21">
        <v>351.316665</v>
      </c>
      <c r="J62" s="21">
        <v>18</v>
      </c>
      <c r="K62" s="21">
        <v>0</v>
      </c>
      <c r="L62" s="21">
        <v>0</v>
      </c>
      <c r="M62" s="21">
        <v>0</v>
      </c>
      <c r="N62" s="21">
        <v>0</v>
      </c>
      <c r="O62" s="21">
        <v>0</v>
      </c>
      <c r="P62" s="21">
        <v>0</v>
      </c>
      <c r="Q62" s="21">
        <v>0</v>
      </c>
      <c r="R62" s="21">
        <v>0</v>
      </c>
      <c r="S62" s="21">
        <v>278</v>
      </c>
      <c r="T62" s="21">
        <v>1385.1</v>
      </c>
      <c r="U62" s="21">
        <v>554.53333299999997</v>
      </c>
      <c r="V62" s="21">
        <v>17</v>
      </c>
      <c r="W62" s="22">
        <f t="shared" si="0"/>
        <v>351.86666700000001</v>
      </c>
      <c r="X62" s="35">
        <f t="shared" si="1"/>
        <v>3359.4499900000001</v>
      </c>
      <c r="Y62" s="35">
        <f t="shared" si="2"/>
        <v>133.19999999999999</v>
      </c>
      <c r="Z62" s="17">
        <v>23.4</v>
      </c>
      <c r="AA62" s="17">
        <v>9.8666669999999996</v>
      </c>
      <c r="AB62" s="17">
        <v>0</v>
      </c>
      <c r="AC62" s="17">
        <v>231.81666899999999</v>
      </c>
      <c r="AD62" s="17">
        <v>90.350003000000001</v>
      </c>
      <c r="AE62" s="17">
        <v>2.266667</v>
      </c>
      <c r="AF62" s="17">
        <v>0</v>
      </c>
      <c r="AG62" s="17">
        <v>0</v>
      </c>
      <c r="AH62" s="17">
        <v>0</v>
      </c>
      <c r="AI62" s="17">
        <v>0</v>
      </c>
      <c r="AJ62" s="17">
        <v>0</v>
      </c>
      <c r="AK62" s="17">
        <v>0</v>
      </c>
      <c r="AL62" s="17">
        <v>168.68333100000001</v>
      </c>
      <c r="AM62" s="17">
        <v>100.933333</v>
      </c>
      <c r="AN62" s="17">
        <v>1.5333330000000001</v>
      </c>
      <c r="AO62" s="35">
        <f t="shared" si="3"/>
        <v>628.8500029999999</v>
      </c>
      <c r="AP62" s="13">
        <v>18.8</v>
      </c>
      <c r="AQ62" s="13">
        <v>16</v>
      </c>
      <c r="AR62" s="13">
        <v>1</v>
      </c>
      <c r="AS62" s="13">
        <v>239.96666300000001</v>
      </c>
      <c r="AT62" s="13">
        <v>121.366666</v>
      </c>
      <c r="AU62" s="13">
        <v>7</v>
      </c>
      <c r="AV62" s="13">
        <v>0</v>
      </c>
      <c r="AW62" s="13">
        <v>0</v>
      </c>
      <c r="AX62" s="13">
        <v>0</v>
      </c>
      <c r="AY62" s="13">
        <v>0</v>
      </c>
      <c r="AZ62" s="13">
        <v>0</v>
      </c>
      <c r="BA62" s="13">
        <v>0</v>
      </c>
      <c r="BB62" s="13">
        <v>5</v>
      </c>
      <c r="BC62" s="13">
        <v>3</v>
      </c>
      <c r="BD62" s="13">
        <v>0</v>
      </c>
      <c r="BE62" s="13">
        <v>563.16666599999996</v>
      </c>
      <c r="BF62" s="13">
        <v>247.8</v>
      </c>
      <c r="BG62" s="13">
        <v>10</v>
      </c>
      <c r="BH62" s="18">
        <f t="shared" si="4"/>
        <v>1233.099995</v>
      </c>
    </row>
    <row r="63" spans="1:60" x14ac:dyDescent="0.25">
      <c r="A63" s="34">
        <v>380</v>
      </c>
      <c r="B63" s="21" t="s">
        <v>64</v>
      </c>
      <c r="C63" s="21">
        <v>188</v>
      </c>
      <c r="D63" s="21">
        <v>451.5</v>
      </c>
      <c r="E63" s="21">
        <v>180</v>
      </c>
      <c r="F63" s="21">
        <v>31</v>
      </c>
      <c r="G63" s="21">
        <v>113</v>
      </c>
      <c r="H63" s="21">
        <v>1172.8</v>
      </c>
      <c r="I63" s="21">
        <v>478</v>
      </c>
      <c r="J63" s="21">
        <v>4</v>
      </c>
      <c r="K63" s="21">
        <v>0</v>
      </c>
      <c r="L63" s="21">
        <v>0</v>
      </c>
      <c r="M63" s="21">
        <v>0</v>
      </c>
      <c r="N63" s="21">
        <v>0</v>
      </c>
      <c r="O63" s="21">
        <v>0</v>
      </c>
      <c r="P63" s="21">
        <v>0</v>
      </c>
      <c r="Q63" s="21">
        <v>0</v>
      </c>
      <c r="R63" s="21">
        <v>0</v>
      </c>
      <c r="S63" s="21">
        <v>267.16666500000002</v>
      </c>
      <c r="T63" s="21">
        <v>1859.3499899999999</v>
      </c>
      <c r="U63" s="21">
        <v>782.16666299999997</v>
      </c>
      <c r="V63" s="21">
        <v>3</v>
      </c>
      <c r="W63" s="22">
        <f t="shared" si="0"/>
        <v>568.16666499999997</v>
      </c>
      <c r="X63" s="35">
        <f t="shared" si="1"/>
        <v>4961.8166530000008</v>
      </c>
      <c r="Y63" s="35">
        <f t="shared" si="2"/>
        <v>662.5</v>
      </c>
      <c r="Z63" s="17">
        <v>77.599999999999994</v>
      </c>
      <c r="AA63" s="17">
        <v>42</v>
      </c>
      <c r="AB63" s="17">
        <v>6</v>
      </c>
      <c r="AC63" s="17">
        <v>215.388667</v>
      </c>
      <c r="AD63" s="17">
        <v>109.9</v>
      </c>
      <c r="AE63" s="17">
        <v>1</v>
      </c>
      <c r="AF63" s="17">
        <v>0</v>
      </c>
      <c r="AG63" s="17">
        <v>0</v>
      </c>
      <c r="AH63" s="17">
        <v>0</v>
      </c>
      <c r="AI63" s="17">
        <v>0</v>
      </c>
      <c r="AJ63" s="17">
        <v>0</v>
      </c>
      <c r="AK63" s="17">
        <v>0</v>
      </c>
      <c r="AL63" s="17">
        <v>256.40000199999997</v>
      </c>
      <c r="AM63" s="17">
        <v>117.033333</v>
      </c>
      <c r="AN63" s="17">
        <v>1</v>
      </c>
      <c r="AO63" s="35">
        <f t="shared" si="3"/>
        <v>826.32200199999988</v>
      </c>
      <c r="AP63" s="13">
        <v>92</v>
      </c>
      <c r="AQ63" s="13">
        <v>40</v>
      </c>
      <c r="AR63" s="13">
        <v>9</v>
      </c>
      <c r="AS63" s="13">
        <v>157</v>
      </c>
      <c r="AT63" s="13">
        <v>79</v>
      </c>
      <c r="AU63" s="13">
        <v>0</v>
      </c>
      <c r="AV63" s="13">
        <v>0</v>
      </c>
      <c r="AW63" s="13">
        <v>0</v>
      </c>
      <c r="AX63" s="13">
        <v>0</v>
      </c>
      <c r="AY63" s="13">
        <v>0</v>
      </c>
      <c r="AZ63" s="13">
        <v>0</v>
      </c>
      <c r="BA63" s="13">
        <v>0</v>
      </c>
      <c r="BB63" s="13">
        <v>0</v>
      </c>
      <c r="BC63" s="13">
        <v>0</v>
      </c>
      <c r="BD63" s="13">
        <v>0</v>
      </c>
      <c r="BE63" s="13">
        <v>258.39999799999998</v>
      </c>
      <c r="BF63" s="13">
        <v>127.16666499999999</v>
      </c>
      <c r="BG63" s="13">
        <v>0</v>
      </c>
      <c r="BH63" s="18">
        <f t="shared" si="4"/>
        <v>762.56666299999995</v>
      </c>
    </row>
    <row r="64" spans="1:60" x14ac:dyDescent="0.25">
      <c r="A64" s="34">
        <v>381</v>
      </c>
      <c r="B64" s="21" t="s">
        <v>65</v>
      </c>
      <c r="C64" s="21">
        <v>0</v>
      </c>
      <c r="D64" s="21">
        <v>0</v>
      </c>
      <c r="E64" s="21">
        <v>0</v>
      </c>
      <c r="F64" s="21">
        <v>0</v>
      </c>
      <c r="G64" s="21">
        <v>12</v>
      </c>
      <c r="H64" s="21">
        <v>456.5</v>
      </c>
      <c r="I64" s="21">
        <v>191.66666699999999</v>
      </c>
      <c r="J64" s="21">
        <v>3.8666670000000001</v>
      </c>
      <c r="K64" s="21">
        <v>0</v>
      </c>
      <c r="L64" s="21">
        <v>0</v>
      </c>
      <c r="M64" s="21">
        <v>0</v>
      </c>
      <c r="N64" s="21">
        <v>0</v>
      </c>
      <c r="O64" s="21">
        <v>0</v>
      </c>
      <c r="P64" s="21">
        <v>0</v>
      </c>
      <c r="Q64" s="21">
        <v>0</v>
      </c>
      <c r="R64" s="21">
        <v>0</v>
      </c>
      <c r="S64" s="21">
        <v>26</v>
      </c>
      <c r="T64" s="21">
        <v>350</v>
      </c>
      <c r="U64" s="21">
        <v>163.6</v>
      </c>
      <c r="V64" s="21">
        <v>0</v>
      </c>
      <c r="W64" s="22">
        <f t="shared" si="0"/>
        <v>38</v>
      </c>
      <c r="X64" s="35">
        <f t="shared" si="1"/>
        <v>1165.6333339999999</v>
      </c>
      <c r="Y64" s="35">
        <f t="shared" si="2"/>
        <v>0</v>
      </c>
      <c r="Z64" s="17">
        <v>0</v>
      </c>
      <c r="AA64" s="17">
        <v>0</v>
      </c>
      <c r="AB64" s="17">
        <v>0</v>
      </c>
      <c r="AC64" s="17">
        <v>113.233332</v>
      </c>
      <c r="AD64" s="17">
        <v>49.933334000000002</v>
      </c>
      <c r="AE64" s="17">
        <v>2.6</v>
      </c>
      <c r="AF64" s="17">
        <v>0</v>
      </c>
      <c r="AG64" s="17">
        <v>0</v>
      </c>
      <c r="AH64" s="17">
        <v>0</v>
      </c>
      <c r="AI64" s="17">
        <v>0</v>
      </c>
      <c r="AJ64" s="17">
        <v>0</v>
      </c>
      <c r="AK64" s="17">
        <v>0</v>
      </c>
      <c r="AL64" s="17">
        <v>87</v>
      </c>
      <c r="AM64" s="17">
        <v>46.733333000000002</v>
      </c>
      <c r="AN64" s="17">
        <v>0</v>
      </c>
      <c r="AO64" s="35">
        <f t="shared" si="3"/>
        <v>299.499999</v>
      </c>
      <c r="AP64" s="13">
        <v>0</v>
      </c>
      <c r="AQ64" s="13">
        <v>0</v>
      </c>
      <c r="AR64" s="13">
        <v>0</v>
      </c>
      <c r="AS64" s="13">
        <v>110</v>
      </c>
      <c r="AT64" s="13">
        <v>47</v>
      </c>
      <c r="AU64" s="13">
        <v>0</v>
      </c>
      <c r="AV64" s="13">
        <v>0</v>
      </c>
      <c r="AW64" s="13">
        <v>0</v>
      </c>
      <c r="AX64" s="13">
        <v>0</v>
      </c>
      <c r="AY64" s="13">
        <v>0</v>
      </c>
      <c r="AZ64" s="13">
        <v>0</v>
      </c>
      <c r="BA64" s="13">
        <v>0</v>
      </c>
      <c r="BB64" s="13">
        <v>0</v>
      </c>
      <c r="BC64" s="13">
        <v>0</v>
      </c>
      <c r="BD64" s="13">
        <v>0</v>
      </c>
      <c r="BE64" s="13">
        <v>58</v>
      </c>
      <c r="BF64" s="13">
        <v>42</v>
      </c>
      <c r="BG64" s="13">
        <v>0</v>
      </c>
      <c r="BH64" s="18">
        <f t="shared" si="4"/>
        <v>257</v>
      </c>
    </row>
    <row r="65" spans="1:60" x14ac:dyDescent="0.25">
      <c r="A65" s="34">
        <v>382</v>
      </c>
      <c r="B65" s="21" t="s">
        <v>66</v>
      </c>
      <c r="C65" s="21">
        <v>12</v>
      </c>
      <c r="D65" s="21">
        <v>41</v>
      </c>
      <c r="E65" s="21">
        <v>19</v>
      </c>
      <c r="F65" s="21">
        <v>1</v>
      </c>
      <c r="G65" s="21">
        <v>23</v>
      </c>
      <c r="H65" s="21">
        <v>1082.366667</v>
      </c>
      <c r="I65" s="21">
        <v>507.133332</v>
      </c>
      <c r="J65" s="21">
        <v>7</v>
      </c>
      <c r="K65" s="21">
        <v>0</v>
      </c>
      <c r="L65" s="21">
        <v>0</v>
      </c>
      <c r="M65" s="21">
        <v>0</v>
      </c>
      <c r="N65" s="21">
        <v>0</v>
      </c>
      <c r="O65" s="21">
        <v>0</v>
      </c>
      <c r="P65" s="21">
        <v>0</v>
      </c>
      <c r="Q65" s="21">
        <v>0</v>
      </c>
      <c r="R65" s="21">
        <v>0</v>
      </c>
      <c r="S65" s="21">
        <v>51.066667000000002</v>
      </c>
      <c r="T65" s="21">
        <v>395.33333399999998</v>
      </c>
      <c r="U65" s="21">
        <v>145.4</v>
      </c>
      <c r="V65" s="21">
        <v>1</v>
      </c>
      <c r="W65" s="22">
        <f t="shared" si="0"/>
        <v>86.066666999999995</v>
      </c>
      <c r="X65" s="35">
        <f t="shared" si="1"/>
        <v>2199.2333330000001</v>
      </c>
      <c r="Y65" s="35">
        <f t="shared" si="2"/>
        <v>61</v>
      </c>
      <c r="Z65" s="17">
        <v>6.6</v>
      </c>
      <c r="AA65" s="17">
        <v>4</v>
      </c>
      <c r="AB65" s="17">
        <v>0</v>
      </c>
      <c r="AC65" s="17">
        <v>155.4</v>
      </c>
      <c r="AD65" s="17">
        <v>98.716667999999999</v>
      </c>
      <c r="AE65" s="17">
        <v>3</v>
      </c>
      <c r="AF65" s="17">
        <v>0</v>
      </c>
      <c r="AG65" s="17">
        <v>0</v>
      </c>
      <c r="AH65" s="17">
        <v>0</v>
      </c>
      <c r="AI65" s="17">
        <v>0</v>
      </c>
      <c r="AJ65" s="17">
        <v>0</v>
      </c>
      <c r="AK65" s="17">
        <v>0</v>
      </c>
      <c r="AL65" s="17">
        <v>27.333333</v>
      </c>
      <c r="AM65" s="17">
        <v>18.866665999999999</v>
      </c>
      <c r="AN65" s="17">
        <v>0</v>
      </c>
      <c r="AO65" s="35">
        <f t="shared" si="3"/>
        <v>313.91666700000002</v>
      </c>
      <c r="AP65" s="13">
        <v>13</v>
      </c>
      <c r="AQ65" s="13">
        <v>5</v>
      </c>
      <c r="AR65" s="13">
        <v>1</v>
      </c>
      <c r="AS65" s="13">
        <v>267.3</v>
      </c>
      <c r="AT65" s="13">
        <v>132.933333</v>
      </c>
      <c r="AU65" s="13">
        <v>1</v>
      </c>
      <c r="AV65" s="13">
        <v>0</v>
      </c>
      <c r="AW65" s="13">
        <v>0</v>
      </c>
      <c r="AX65" s="13">
        <v>0</v>
      </c>
      <c r="AY65" s="13">
        <v>0</v>
      </c>
      <c r="AZ65" s="13">
        <v>0</v>
      </c>
      <c r="BA65" s="13">
        <v>0</v>
      </c>
      <c r="BB65" s="13">
        <v>0</v>
      </c>
      <c r="BC65" s="13">
        <v>0</v>
      </c>
      <c r="BD65" s="13">
        <v>0</v>
      </c>
      <c r="BE65" s="13">
        <v>121.733334</v>
      </c>
      <c r="BF65" s="13">
        <v>56.8</v>
      </c>
      <c r="BG65" s="13">
        <v>0</v>
      </c>
      <c r="BH65" s="18">
        <f t="shared" si="4"/>
        <v>598.76666699999998</v>
      </c>
    </row>
    <row r="66" spans="1:60" x14ac:dyDescent="0.25">
      <c r="A66" s="34">
        <v>383</v>
      </c>
      <c r="B66" s="21" t="s">
        <v>67</v>
      </c>
      <c r="C66" s="21">
        <v>0</v>
      </c>
      <c r="D66" s="21">
        <v>0</v>
      </c>
      <c r="E66" s="21">
        <v>0</v>
      </c>
      <c r="F66" s="21">
        <v>0</v>
      </c>
      <c r="G66" s="21">
        <v>192.8</v>
      </c>
      <c r="H66" s="21">
        <v>2988.016666</v>
      </c>
      <c r="I66" s="21">
        <v>1204.0999999999999</v>
      </c>
      <c r="J66" s="21">
        <v>22</v>
      </c>
      <c r="K66" s="21">
        <v>0</v>
      </c>
      <c r="L66" s="21">
        <v>0</v>
      </c>
      <c r="M66" s="21">
        <v>0</v>
      </c>
      <c r="N66" s="21">
        <v>0</v>
      </c>
      <c r="O66" s="21">
        <v>0</v>
      </c>
      <c r="P66" s="21">
        <v>0</v>
      </c>
      <c r="Q66" s="21">
        <v>0</v>
      </c>
      <c r="R66" s="21">
        <v>0</v>
      </c>
      <c r="S66" s="21">
        <v>59</v>
      </c>
      <c r="T66" s="21">
        <v>1050</v>
      </c>
      <c r="U66" s="21">
        <v>458.8</v>
      </c>
      <c r="V66" s="21">
        <v>8</v>
      </c>
      <c r="W66" s="22">
        <f t="shared" si="0"/>
        <v>251.8</v>
      </c>
      <c r="X66" s="35">
        <f t="shared" si="1"/>
        <v>5730.9166660000001</v>
      </c>
      <c r="Y66" s="35">
        <f t="shared" si="2"/>
        <v>0</v>
      </c>
      <c r="Z66" s="17">
        <v>0</v>
      </c>
      <c r="AA66" s="17">
        <v>0</v>
      </c>
      <c r="AB66" s="17">
        <v>0</v>
      </c>
      <c r="AC66" s="17">
        <v>621.54999899999996</v>
      </c>
      <c r="AD66" s="17">
        <v>331.98333400000001</v>
      </c>
      <c r="AE66" s="17">
        <v>3.3333330000000001</v>
      </c>
      <c r="AF66" s="17">
        <v>0</v>
      </c>
      <c r="AG66" s="17">
        <v>0</v>
      </c>
      <c r="AH66" s="17">
        <v>0</v>
      </c>
      <c r="AI66" s="17">
        <v>0</v>
      </c>
      <c r="AJ66" s="17">
        <v>0</v>
      </c>
      <c r="AK66" s="17">
        <v>0</v>
      </c>
      <c r="AL66" s="17">
        <v>183.066667</v>
      </c>
      <c r="AM66" s="17">
        <v>108.833333</v>
      </c>
      <c r="AN66" s="17">
        <v>4</v>
      </c>
      <c r="AO66" s="35">
        <f t="shared" si="3"/>
        <v>1252.766666</v>
      </c>
      <c r="AP66" s="13">
        <v>0</v>
      </c>
      <c r="AQ66" s="13">
        <v>0</v>
      </c>
      <c r="AR66" s="13">
        <v>0</v>
      </c>
      <c r="AS66" s="13">
        <v>578.63333299999999</v>
      </c>
      <c r="AT66" s="13">
        <v>235</v>
      </c>
      <c r="AU66" s="13">
        <v>5</v>
      </c>
      <c r="AV66" s="13">
        <v>0</v>
      </c>
      <c r="AW66" s="13">
        <v>0</v>
      </c>
      <c r="AX66" s="13">
        <v>0</v>
      </c>
      <c r="AY66" s="13">
        <v>0</v>
      </c>
      <c r="AZ66" s="13">
        <v>0</v>
      </c>
      <c r="BA66" s="13">
        <v>0</v>
      </c>
      <c r="BB66" s="13">
        <v>0</v>
      </c>
      <c r="BC66" s="13">
        <v>0</v>
      </c>
      <c r="BD66" s="13">
        <v>0</v>
      </c>
      <c r="BE66" s="13">
        <v>166</v>
      </c>
      <c r="BF66" s="13">
        <v>92</v>
      </c>
      <c r="BG66" s="13">
        <v>4</v>
      </c>
      <c r="BH66" s="18">
        <f t="shared" si="4"/>
        <v>1080.633333</v>
      </c>
    </row>
    <row r="67" spans="1:60" x14ac:dyDescent="0.25">
      <c r="A67" s="34">
        <v>384</v>
      </c>
      <c r="B67" s="21" t="s">
        <v>68</v>
      </c>
      <c r="C67" s="21">
        <v>48</v>
      </c>
      <c r="D67" s="21">
        <v>137.6</v>
      </c>
      <c r="E67" s="21">
        <v>55.5</v>
      </c>
      <c r="F67" s="21">
        <v>2</v>
      </c>
      <c r="G67" s="21">
        <v>22</v>
      </c>
      <c r="H67" s="21">
        <v>1095.366667</v>
      </c>
      <c r="I67" s="21">
        <v>398.3</v>
      </c>
      <c r="J67" s="21">
        <v>4.5</v>
      </c>
      <c r="K67" s="21">
        <v>0</v>
      </c>
      <c r="L67" s="21">
        <v>0</v>
      </c>
      <c r="M67" s="21">
        <v>0</v>
      </c>
      <c r="N67" s="21">
        <v>0</v>
      </c>
      <c r="O67" s="21">
        <v>0</v>
      </c>
      <c r="P67" s="21">
        <v>0</v>
      </c>
      <c r="Q67" s="21">
        <v>0</v>
      </c>
      <c r="R67" s="21">
        <v>0</v>
      </c>
      <c r="S67" s="21">
        <v>15</v>
      </c>
      <c r="T67" s="21">
        <v>1246</v>
      </c>
      <c r="U67" s="21">
        <v>530.38333299999999</v>
      </c>
      <c r="V67" s="21">
        <v>4</v>
      </c>
      <c r="W67" s="22">
        <f t="shared" si="0"/>
        <v>85</v>
      </c>
      <c r="X67" s="35">
        <f t="shared" si="1"/>
        <v>3473.6499999999996</v>
      </c>
      <c r="Y67" s="35">
        <f t="shared" si="2"/>
        <v>195.1</v>
      </c>
      <c r="Z67" s="17">
        <v>45.2</v>
      </c>
      <c r="AA67" s="17">
        <v>21.7</v>
      </c>
      <c r="AB67" s="17">
        <v>0</v>
      </c>
      <c r="AC67" s="17">
        <v>125.327333</v>
      </c>
      <c r="AD67" s="17">
        <v>51.863332999999997</v>
      </c>
      <c r="AE67" s="17">
        <v>0.5</v>
      </c>
      <c r="AF67" s="17">
        <v>0</v>
      </c>
      <c r="AG67" s="17">
        <v>0</v>
      </c>
      <c r="AH67" s="17">
        <v>0</v>
      </c>
      <c r="AI67" s="17">
        <v>0</v>
      </c>
      <c r="AJ67" s="17">
        <v>0</v>
      </c>
      <c r="AK67" s="17">
        <v>0</v>
      </c>
      <c r="AL67" s="17">
        <v>163.949997</v>
      </c>
      <c r="AM67" s="17">
        <v>80.033332000000001</v>
      </c>
      <c r="AN67" s="17">
        <v>0</v>
      </c>
      <c r="AO67" s="35">
        <f t="shared" si="3"/>
        <v>488.57399499999997</v>
      </c>
      <c r="AP67" s="13">
        <v>39</v>
      </c>
      <c r="AQ67" s="13">
        <v>20</v>
      </c>
      <c r="AR67" s="13">
        <v>0</v>
      </c>
      <c r="AS67" s="13">
        <v>200.9</v>
      </c>
      <c r="AT67" s="13">
        <v>112.5</v>
      </c>
      <c r="AU67" s="13">
        <v>1</v>
      </c>
      <c r="AV67" s="13">
        <v>0</v>
      </c>
      <c r="AW67" s="13">
        <v>0</v>
      </c>
      <c r="AX67" s="13">
        <v>0</v>
      </c>
      <c r="AY67" s="13">
        <v>0</v>
      </c>
      <c r="AZ67" s="13">
        <v>0</v>
      </c>
      <c r="BA67" s="13">
        <v>0</v>
      </c>
      <c r="BB67" s="13">
        <v>0</v>
      </c>
      <c r="BC67" s="13">
        <v>1</v>
      </c>
      <c r="BD67" s="13">
        <v>0</v>
      </c>
      <c r="BE67" s="13">
        <v>205.8</v>
      </c>
      <c r="BF67" s="13">
        <v>113</v>
      </c>
      <c r="BG67" s="13">
        <v>1</v>
      </c>
      <c r="BH67" s="18">
        <f t="shared" si="4"/>
        <v>694.2</v>
      </c>
    </row>
    <row r="68" spans="1:60" x14ac:dyDescent="0.25">
      <c r="A68" s="34">
        <v>390</v>
      </c>
      <c r="B68" s="21" t="s">
        <v>69</v>
      </c>
      <c r="C68" s="21">
        <v>0</v>
      </c>
      <c r="D68" s="21">
        <v>46</v>
      </c>
      <c r="E68" s="21">
        <v>14</v>
      </c>
      <c r="F68" s="21">
        <v>0</v>
      </c>
      <c r="G68" s="21">
        <v>35</v>
      </c>
      <c r="H68" s="21">
        <v>838.4</v>
      </c>
      <c r="I68" s="21">
        <v>383.4</v>
      </c>
      <c r="J68" s="21">
        <v>14</v>
      </c>
      <c r="K68" s="21">
        <v>0</v>
      </c>
      <c r="L68" s="21">
        <v>0</v>
      </c>
      <c r="M68" s="21">
        <v>0</v>
      </c>
      <c r="N68" s="21">
        <v>0</v>
      </c>
      <c r="O68" s="21">
        <v>0</v>
      </c>
      <c r="P68" s="21">
        <v>0</v>
      </c>
      <c r="Q68" s="21">
        <v>0</v>
      </c>
      <c r="R68" s="21">
        <v>0</v>
      </c>
      <c r="S68" s="21">
        <v>0</v>
      </c>
      <c r="T68" s="21">
        <v>66</v>
      </c>
      <c r="U68" s="21">
        <v>16</v>
      </c>
      <c r="V68" s="21">
        <v>0</v>
      </c>
      <c r="W68" s="22">
        <f t="shared" si="0"/>
        <v>35</v>
      </c>
      <c r="X68" s="35">
        <f t="shared" si="1"/>
        <v>1377.8</v>
      </c>
      <c r="Y68" s="35">
        <f t="shared" si="2"/>
        <v>60</v>
      </c>
      <c r="Z68" s="17">
        <v>0</v>
      </c>
      <c r="AA68" s="17">
        <v>0</v>
      </c>
      <c r="AB68" s="17">
        <v>0</v>
      </c>
      <c r="AC68" s="17">
        <v>221.653333</v>
      </c>
      <c r="AD68" s="17">
        <v>110.6</v>
      </c>
      <c r="AE68" s="17">
        <v>4</v>
      </c>
      <c r="AF68" s="17">
        <v>0</v>
      </c>
      <c r="AG68" s="17">
        <v>0</v>
      </c>
      <c r="AH68" s="17">
        <v>0</v>
      </c>
      <c r="AI68" s="17">
        <v>0</v>
      </c>
      <c r="AJ68" s="17">
        <v>0</v>
      </c>
      <c r="AK68" s="17">
        <v>0</v>
      </c>
      <c r="AL68" s="17">
        <v>25</v>
      </c>
      <c r="AM68" s="17">
        <v>6</v>
      </c>
      <c r="AN68" s="17">
        <v>0</v>
      </c>
      <c r="AO68" s="35">
        <f t="shared" si="3"/>
        <v>367.253333</v>
      </c>
      <c r="AP68" s="13">
        <v>7</v>
      </c>
      <c r="AQ68" s="13">
        <v>5</v>
      </c>
      <c r="AR68" s="13">
        <v>0</v>
      </c>
      <c r="AS68" s="13">
        <v>216</v>
      </c>
      <c r="AT68" s="13">
        <v>118</v>
      </c>
      <c r="AU68" s="13">
        <v>5</v>
      </c>
      <c r="AV68" s="13">
        <v>0</v>
      </c>
      <c r="AW68" s="13">
        <v>0</v>
      </c>
      <c r="AX68" s="13">
        <v>0</v>
      </c>
      <c r="AY68" s="13">
        <v>0</v>
      </c>
      <c r="AZ68" s="13">
        <v>0</v>
      </c>
      <c r="BA68" s="13">
        <v>0</v>
      </c>
      <c r="BB68" s="13">
        <v>0</v>
      </c>
      <c r="BC68" s="13">
        <v>0</v>
      </c>
      <c r="BD68" s="13">
        <v>0</v>
      </c>
      <c r="BE68" s="13">
        <v>17</v>
      </c>
      <c r="BF68" s="13">
        <v>5</v>
      </c>
      <c r="BG68" s="13">
        <v>0</v>
      </c>
      <c r="BH68" s="18">
        <f t="shared" si="4"/>
        <v>373</v>
      </c>
    </row>
    <row r="69" spans="1:60" x14ac:dyDescent="0.25">
      <c r="A69" s="34">
        <v>391</v>
      </c>
      <c r="B69" s="21" t="s">
        <v>70</v>
      </c>
      <c r="C69" s="21">
        <v>103</v>
      </c>
      <c r="D69" s="21">
        <v>184</v>
      </c>
      <c r="E69" s="21">
        <v>67</v>
      </c>
      <c r="F69" s="21">
        <v>0</v>
      </c>
      <c r="G69" s="21">
        <v>41</v>
      </c>
      <c r="H69" s="21">
        <v>744</v>
      </c>
      <c r="I69" s="21">
        <v>350</v>
      </c>
      <c r="J69" s="21">
        <v>8</v>
      </c>
      <c r="K69" s="21">
        <v>0</v>
      </c>
      <c r="L69" s="21">
        <v>0</v>
      </c>
      <c r="M69" s="21">
        <v>0</v>
      </c>
      <c r="N69" s="21">
        <v>0</v>
      </c>
      <c r="O69" s="21">
        <v>0</v>
      </c>
      <c r="P69" s="21">
        <v>0</v>
      </c>
      <c r="Q69" s="21">
        <v>0</v>
      </c>
      <c r="R69" s="21">
        <v>0</v>
      </c>
      <c r="S69" s="21">
        <v>103.2</v>
      </c>
      <c r="T69" s="21">
        <v>507.6</v>
      </c>
      <c r="U69" s="21">
        <v>209</v>
      </c>
      <c r="V69" s="21">
        <v>6</v>
      </c>
      <c r="W69" s="22">
        <f t="shared" ref="W69:W131" si="5">C69+G69+K69+O69+S69</f>
        <v>247.2</v>
      </c>
      <c r="X69" s="35">
        <f t="shared" ref="X69:X131" si="6">SUM(C69:V69)-W69</f>
        <v>2075.6000000000004</v>
      </c>
      <c r="Y69" s="35">
        <f t="shared" ref="Y69:Y131" si="7">D69+E69+F69</f>
        <v>251</v>
      </c>
      <c r="Z69" s="17">
        <v>31.2</v>
      </c>
      <c r="AA69" s="17">
        <v>18</v>
      </c>
      <c r="AB69" s="17">
        <v>0</v>
      </c>
      <c r="AC69" s="17">
        <v>147.56667100000001</v>
      </c>
      <c r="AD69" s="17">
        <v>75.050000999999995</v>
      </c>
      <c r="AE69" s="17">
        <v>0</v>
      </c>
      <c r="AF69" s="17">
        <v>0</v>
      </c>
      <c r="AG69" s="17">
        <v>0</v>
      </c>
      <c r="AH69" s="17">
        <v>0</v>
      </c>
      <c r="AI69" s="17">
        <v>0</v>
      </c>
      <c r="AJ69" s="17">
        <v>0</v>
      </c>
      <c r="AK69" s="17">
        <v>0</v>
      </c>
      <c r="AL69" s="17">
        <v>101.2</v>
      </c>
      <c r="AM69" s="17">
        <v>55.8</v>
      </c>
      <c r="AN69" s="17">
        <v>2</v>
      </c>
      <c r="AO69" s="35">
        <f t="shared" ref="AO69:AO131" si="8">SUM(Z69:AN69)</f>
        <v>430.81667200000004</v>
      </c>
      <c r="AP69" s="13">
        <v>99</v>
      </c>
      <c r="AQ69" s="13">
        <v>31</v>
      </c>
      <c r="AR69" s="13">
        <v>0</v>
      </c>
      <c r="AS69" s="13">
        <v>234</v>
      </c>
      <c r="AT69" s="13">
        <v>124</v>
      </c>
      <c r="AU69" s="13">
        <v>1</v>
      </c>
      <c r="AV69" s="13">
        <v>0</v>
      </c>
      <c r="AW69" s="13">
        <v>0</v>
      </c>
      <c r="AX69" s="13">
        <v>0</v>
      </c>
      <c r="AY69" s="13">
        <v>0</v>
      </c>
      <c r="AZ69" s="13">
        <v>0</v>
      </c>
      <c r="BA69" s="13">
        <v>0</v>
      </c>
      <c r="BB69" s="13">
        <v>4</v>
      </c>
      <c r="BC69" s="13">
        <v>7</v>
      </c>
      <c r="BD69" s="13">
        <v>1</v>
      </c>
      <c r="BE69" s="13">
        <v>192</v>
      </c>
      <c r="BF69" s="13">
        <v>87</v>
      </c>
      <c r="BG69" s="13">
        <v>4</v>
      </c>
      <c r="BH69" s="18">
        <f t="shared" ref="BH69:BH131" si="9">SUM(AP69:BG69)</f>
        <v>784</v>
      </c>
    </row>
    <row r="70" spans="1:60" x14ac:dyDescent="0.25">
      <c r="A70" s="34">
        <v>392</v>
      </c>
      <c r="B70" s="21" t="s">
        <v>71</v>
      </c>
      <c r="C70" s="21">
        <v>9</v>
      </c>
      <c r="D70" s="21">
        <v>38</v>
      </c>
      <c r="E70" s="21">
        <v>21.466667000000001</v>
      </c>
      <c r="F70" s="21">
        <v>0</v>
      </c>
      <c r="G70" s="21">
        <v>68</v>
      </c>
      <c r="H70" s="21">
        <v>1131.5999999999999</v>
      </c>
      <c r="I70" s="21">
        <v>458</v>
      </c>
      <c r="J70" s="21">
        <v>5</v>
      </c>
      <c r="K70" s="21">
        <v>0</v>
      </c>
      <c r="L70" s="21">
        <v>0</v>
      </c>
      <c r="M70" s="21">
        <v>0</v>
      </c>
      <c r="N70" s="21">
        <v>0</v>
      </c>
      <c r="O70" s="21">
        <v>0</v>
      </c>
      <c r="P70" s="21">
        <v>0</v>
      </c>
      <c r="Q70" s="21">
        <v>0</v>
      </c>
      <c r="R70" s="21">
        <v>0</v>
      </c>
      <c r="S70" s="21">
        <v>7</v>
      </c>
      <c r="T70" s="21">
        <v>13</v>
      </c>
      <c r="U70" s="21">
        <v>5</v>
      </c>
      <c r="V70" s="21">
        <v>0</v>
      </c>
      <c r="W70" s="22">
        <f t="shared" si="5"/>
        <v>84</v>
      </c>
      <c r="X70" s="35">
        <f t="shared" si="6"/>
        <v>1672.0666669999998</v>
      </c>
      <c r="Y70" s="35">
        <f t="shared" si="7"/>
        <v>59.466667000000001</v>
      </c>
      <c r="Z70" s="17">
        <v>16.533332999999999</v>
      </c>
      <c r="AA70" s="17">
        <v>13.8</v>
      </c>
      <c r="AB70" s="17">
        <v>0</v>
      </c>
      <c r="AC70" s="17">
        <v>187.066667</v>
      </c>
      <c r="AD70" s="17">
        <v>105.766667</v>
      </c>
      <c r="AE70" s="17">
        <v>0</v>
      </c>
      <c r="AF70" s="17">
        <v>0</v>
      </c>
      <c r="AG70" s="17">
        <v>0</v>
      </c>
      <c r="AH70" s="17">
        <v>0</v>
      </c>
      <c r="AI70" s="17">
        <v>0</v>
      </c>
      <c r="AJ70" s="17">
        <v>0</v>
      </c>
      <c r="AK70" s="17">
        <v>0</v>
      </c>
      <c r="AL70" s="17">
        <v>2</v>
      </c>
      <c r="AM70" s="17">
        <v>0</v>
      </c>
      <c r="AN70" s="17">
        <v>0</v>
      </c>
      <c r="AO70" s="35">
        <f t="shared" si="8"/>
        <v>325.16666700000002</v>
      </c>
      <c r="AP70" s="13">
        <v>0</v>
      </c>
      <c r="AQ70" s="13">
        <v>2</v>
      </c>
      <c r="AR70" s="13">
        <v>0</v>
      </c>
      <c r="AS70" s="13">
        <v>161.4</v>
      </c>
      <c r="AT70" s="13">
        <v>72</v>
      </c>
      <c r="AU70" s="13">
        <v>0</v>
      </c>
      <c r="AV70" s="13">
        <v>0</v>
      </c>
      <c r="AW70" s="13">
        <v>0</v>
      </c>
      <c r="AX70" s="13">
        <v>0</v>
      </c>
      <c r="AY70" s="13">
        <v>0</v>
      </c>
      <c r="AZ70" s="13">
        <v>0</v>
      </c>
      <c r="BA70" s="13">
        <v>0</v>
      </c>
      <c r="BB70" s="13">
        <v>1</v>
      </c>
      <c r="BC70" s="13">
        <v>1</v>
      </c>
      <c r="BD70" s="13">
        <v>0</v>
      </c>
      <c r="BE70" s="13">
        <v>6</v>
      </c>
      <c r="BF70" s="13">
        <v>3</v>
      </c>
      <c r="BG70" s="13">
        <v>0</v>
      </c>
      <c r="BH70" s="18">
        <f t="shared" si="9"/>
        <v>246.4</v>
      </c>
    </row>
    <row r="71" spans="1:60" x14ac:dyDescent="0.25">
      <c r="A71" s="34">
        <v>393</v>
      </c>
      <c r="B71" s="21" t="s">
        <v>72</v>
      </c>
      <c r="C71" s="21">
        <v>40</v>
      </c>
      <c r="D71" s="21">
        <v>155</v>
      </c>
      <c r="E71" s="21">
        <v>67</v>
      </c>
      <c r="F71" s="21">
        <v>6</v>
      </c>
      <c r="G71" s="21">
        <v>9</v>
      </c>
      <c r="H71" s="21">
        <v>513.6</v>
      </c>
      <c r="I71" s="21">
        <v>215</v>
      </c>
      <c r="J71" s="21">
        <v>2</v>
      </c>
      <c r="K71" s="21">
        <v>0</v>
      </c>
      <c r="L71" s="21">
        <v>0</v>
      </c>
      <c r="M71" s="21">
        <v>0</v>
      </c>
      <c r="N71" s="21">
        <v>0</v>
      </c>
      <c r="O71" s="21">
        <v>0</v>
      </c>
      <c r="P71" s="21">
        <v>0</v>
      </c>
      <c r="Q71" s="21">
        <v>0</v>
      </c>
      <c r="R71" s="21">
        <v>0</v>
      </c>
      <c r="S71" s="21">
        <v>20</v>
      </c>
      <c r="T71" s="21">
        <v>205</v>
      </c>
      <c r="U71" s="21">
        <v>83</v>
      </c>
      <c r="V71" s="21">
        <v>0</v>
      </c>
      <c r="W71" s="22">
        <f t="shared" si="5"/>
        <v>69</v>
      </c>
      <c r="X71" s="35">
        <f t="shared" si="6"/>
        <v>1246.5999999999999</v>
      </c>
      <c r="Y71" s="35">
        <f t="shared" si="7"/>
        <v>228</v>
      </c>
      <c r="Z71" s="17">
        <v>67</v>
      </c>
      <c r="AA71" s="17">
        <v>35</v>
      </c>
      <c r="AB71" s="17">
        <v>2</v>
      </c>
      <c r="AC71" s="17">
        <v>99</v>
      </c>
      <c r="AD71" s="17">
        <v>60</v>
      </c>
      <c r="AE71" s="17">
        <v>0</v>
      </c>
      <c r="AF71" s="17">
        <v>0</v>
      </c>
      <c r="AG71" s="17">
        <v>0</v>
      </c>
      <c r="AH71" s="17">
        <v>0</v>
      </c>
      <c r="AI71" s="17">
        <v>0</v>
      </c>
      <c r="AJ71" s="17">
        <v>0</v>
      </c>
      <c r="AK71" s="17">
        <v>0</v>
      </c>
      <c r="AL71" s="17">
        <v>52.6</v>
      </c>
      <c r="AM71" s="17">
        <v>33</v>
      </c>
      <c r="AN71" s="17">
        <v>0</v>
      </c>
      <c r="AO71" s="35">
        <f t="shared" si="8"/>
        <v>348.6</v>
      </c>
      <c r="AP71" s="13">
        <v>27</v>
      </c>
      <c r="AQ71" s="13">
        <v>18</v>
      </c>
      <c r="AR71" s="13">
        <v>2</v>
      </c>
      <c r="AS71" s="13">
        <v>133</v>
      </c>
      <c r="AT71" s="13">
        <v>70</v>
      </c>
      <c r="AU71" s="13">
        <v>1</v>
      </c>
      <c r="AV71" s="13">
        <v>0</v>
      </c>
      <c r="AW71" s="13">
        <v>0</v>
      </c>
      <c r="AX71" s="13">
        <v>0</v>
      </c>
      <c r="AY71" s="13">
        <v>0</v>
      </c>
      <c r="AZ71" s="13">
        <v>0</v>
      </c>
      <c r="BA71" s="13">
        <v>0</v>
      </c>
      <c r="BB71" s="13">
        <v>0</v>
      </c>
      <c r="BC71" s="13">
        <v>0</v>
      </c>
      <c r="BD71" s="13">
        <v>0</v>
      </c>
      <c r="BE71" s="13">
        <v>58</v>
      </c>
      <c r="BF71" s="13">
        <v>19</v>
      </c>
      <c r="BG71" s="13">
        <v>0</v>
      </c>
      <c r="BH71" s="18">
        <f t="shared" si="9"/>
        <v>328</v>
      </c>
    </row>
    <row r="72" spans="1:60" x14ac:dyDescent="0.25">
      <c r="A72" s="34">
        <v>394</v>
      </c>
      <c r="B72" s="21" t="s">
        <v>73</v>
      </c>
      <c r="C72" s="21">
        <v>182</v>
      </c>
      <c r="D72" s="21">
        <v>415</v>
      </c>
      <c r="E72" s="21">
        <v>161</v>
      </c>
      <c r="F72" s="21">
        <v>5</v>
      </c>
      <c r="G72" s="21">
        <v>137.4</v>
      </c>
      <c r="H72" s="21">
        <v>764.2</v>
      </c>
      <c r="I72" s="21">
        <v>291.39999999999998</v>
      </c>
      <c r="J72" s="21">
        <v>3</v>
      </c>
      <c r="K72" s="21">
        <v>0</v>
      </c>
      <c r="L72" s="21">
        <v>0</v>
      </c>
      <c r="M72" s="21">
        <v>0</v>
      </c>
      <c r="N72" s="21">
        <v>0</v>
      </c>
      <c r="O72" s="21">
        <v>0</v>
      </c>
      <c r="P72" s="21">
        <v>0</v>
      </c>
      <c r="Q72" s="21">
        <v>0</v>
      </c>
      <c r="R72" s="21">
        <v>0</v>
      </c>
      <c r="S72" s="21">
        <v>103</v>
      </c>
      <c r="T72" s="21">
        <v>871</v>
      </c>
      <c r="U72" s="21">
        <v>357</v>
      </c>
      <c r="V72" s="21">
        <v>4</v>
      </c>
      <c r="W72" s="22">
        <f t="shared" si="5"/>
        <v>422.4</v>
      </c>
      <c r="X72" s="35">
        <f t="shared" si="6"/>
        <v>2871.6</v>
      </c>
      <c r="Y72" s="35">
        <f t="shared" si="7"/>
        <v>581</v>
      </c>
      <c r="Z72" s="17">
        <v>176.4</v>
      </c>
      <c r="AA72" s="17">
        <v>71</v>
      </c>
      <c r="AB72" s="17">
        <v>2</v>
      </c>
      <c r="AC72" s="17">
        <v>154.75</v>
      </c>
      <c r="AD72" s="17">
        <v>84.95</v>
      </c>
      <c r="AE72" s="17">
        <v>2</v>
      </c>
      <c r="AF72" s="17">
        <v>0</v>
      </c>
      <c r="AG72" s="17">
        <v>0</v>
      </c>
      <c r="AH72" s="17">
        <v>0</v>
      </c>
      <c r="AI72" s="17">
        <v>0</v>
      </c>
      <c r="AJ72" s="17">
        <v>0</v>
      </c>
      <c r="AK72" s="17">
        <v>0</v>
      </c>
      <c r="AL72" s="17">
        <v>291.23333400000001</v>
      </c>
      <c r="AM72" s="17">
        <v>140.9</v>
      </c>
      <c r="AN72" s="17">
        <v>2</v>
      </c>
      <c r="AO72" s="35">
        <f t="shared" si="8"/>
        <v>925.2333339999999</v>
      </c>
      <c r="AP72" s="13">
        <v>146</v>
      </c>
      <c r="AQ72" s="13">
        <v>83</v>
      </c>
      <c r="AR72" s="13">
        <v>2</v>
      </c>
      <c r="AS72" s="13">
        <v>245.9</v>
      </c>
      <c r="AT72" s="13">
        <v>96.4</v>
      </c>
      <c r="AU72" s="13">
        <v>1</v>
      </c>
      <c r="AV72" s="13">
        <v>0</v>
      </c>
      <c r="AW72" s="13">
        <v>0</v>
      </c>
      <c r="AX72" s="13">
        <v>0</v>
      </c>
      <c r="AY72" s="13">
        <v>0</v>
      </c>
      <c r="AZ72" s="13">
        <v>0</v>
      </c>
      <c r="BA72" s="13">
        <v>0</v>
      </c>
      <c r="BB72" s="13">
        <v>2</v>
      </c>
      <c r="BC72" s="13">
        <v>2</v>
      </c>
      <c r="BD72" s="13">
        <v>0</v>
      </c>
      <c r="BE72" s="13">
        <v>187</v>
      </c>
      <c r="BF72" s="13">
        <v>112</v>
      </c>
      <c r="BG72" s="13">
        <v>1</v>
      </c>
      <c r="BH72" s="18">
        <f t="shared" si="9"/>
        <v>878.3</v>
      </c>
    </row>
    <row r="73" spans="1:60" x14ac:dyDescent="0.25">
      <c r="A73" s="34">
        <v>800</v>
      </c>
      <c r="B73" s="21" t="s">
        <v>74</v>
      </c>
      <c r="C73" s="21">
        <v>0</v>
      </c>
      <c r="D73" s="21">
        <v>0</v>
      </c>
      <c r="E73" s="21">
        <v>0</v>
      </c>
      <c r="F73" s="21">
        <v>0</v>
      </c>
      <c r="G73" s="21">
        <v>14.2</v>
      </c>
      <c r="H73" s="21">
        <v>47.4</v>
      </c>
      <c r="I73" s="21">
        <v>17.8</v>
      </c>
      <c r="J73" s="21">
        <v>0.8</v>
      </c>
      <c r="K73" s="21">
        <v>0</v>
      </c>
      <c r="L73" s="21">
        <v>0</v>
      </c>
      <c r="M73" s="21">
        <v>0</v>
      </c>
      <c r="N73" s="21">
        <v>0</v>
      </c>
      <c r="O73" s="21">
        <v>0</v>
      </c>
      <c r="P73" s="21">
        <v>0</v>
      </c>
      <c r="Q73" s="21">
        <v>0</v>
      </c>
      <c r="R73" s="21">
        <v>0</v>
      </c>
      <c r="S73" s="21">
        <v>33.533332999999999</v>
      </c>
      <c r="T73" s="21">
        <v>218.10000299999999</v>
      </c>
      <c r="U73" s="21">
        <v>81.966667000000001</v>
      </c>
      <c r="V73" s="21">
        <v>5.3666669999999996</v>
      </c>
      <c r="W73" s="22">
        <f t="shared" si="5"/>
        <v>47.733333000000002</v>
      </c>
      <c r="X73" s="35">
        <f t="shared" si="6"/>
        <v>371.43333699999994</v>
      </c>
      <c r="Y73" s="35">
        <f t="shared" si="7"/>
        <v>0</v>
      </c>
      <c r="Z73" s="17">
        <v>0</v>
      </c>
      <c r="AA73" s="17">
        <v>0</v>
      </c>
      <c r="AB73" s="17">
        <v>0</v>
      </c>
      <c r="AC73" s="17">
        <v>11</v>
      </c>
      <c r="AD73" s="17">
        <v>5.4</v>
      </c>
      <c r="AE73" s="17">
        <v>0</v>
      </c>
      <c r="AF73" s="17">
        <v>0</v>
      </c>
      <c r="AG73" s="17">
        <v>0</v>
      </c>
      <c r="AH73" s="17">
        <v>0</v>
      </c>
      <c r="AI73" s="17">
        <v>0</v>
      </c>
      <c r="AJ73" s="17">
        <v>0</v>
      </c>
      <c r="AK73" s="17">
        <v>0</v>
      </c>
      <c r="AL73" s="17">
        <v>52.7</v>
      </c>
      <c r="AM73" s="17">
        <v>19.266667000000002</v>
      </c>
      <c r="AN73" s="17">
        <v>1.2</v>
      </c>
      <c r="AO73" s="35">
        <f t="shared" si="8"/>
        <v>89.566666999999995</v>
      </c>
      <c r="AP73" s="13">
        <v>0</v>
      </c>
      <c r="AQ73" s="13">
        <v>0</v>
      </c>
      <c r="AR73" s="13">
        <v>0</v>
      </c>
      <c r="AS73" s="13">
        <v>23.4</v>
      </c>
      <c r="AT73" s="13">
        <v>4</v>
      </c>
      <c r="AU73" s="13">
        <v>0</v>
      </c>
      <c r="AV73" s="13">
        <v>0</v>
      </c>
      <c r="AW73" s="13">
        <v>0</v>
      </c>
      <c r="AX73" s="13">
        <v>0</v>
      </c>
      <c r="AY73" s="13">
        <v>0</v>
      </c>
      <c r="AZ73" s="13">
        <v>0</v>
      </c>
      <c r="BA73" s="13">
        <v>0</v>
      </c>
      <c r="BB73" s="13">
        <v>0</v>
      </c>
      <c r="BC73" s="13">
        <v>0</v>
      </c>
      <c r="BD73" s="13">
        <v>0</v>
      </c>
      <c r="BE73" s="13">
        <v>41</v>
      </c>
      <c r="BF73" s="13">
        <v>18.05</v>
      </c>
      <c r="BG73" s="13">
        <v>0.86666699999999997</v>
      </c>
      <c r="BH73" s="18">
        <f t="shared" si="9"/>
        <v>87.31666700000001</v>
      </c>
    </row>
    <row r="74" spans="1:60" x14ac:dyDescent="0.25">
      <c r="A74" s="34">
        <v>801</v>
      </c>
      <c r="B74" s="21" t="s">
        <v>180</v>
      </c>
      <c r="C74" s="21">
        <v>282</v>
      </c>
      <c r="D74" s="21">
        <v>662</v>
      </c>
      <c r="E74" s="21">
        <v>272.89999999999998</v>
      </c>
      <c r="F74" s="21">
        <v>35</v>
      </c>
      <c r="G74" s="21">
        <v>25</v>
      </c>
      <c r="H74" s="21">
        <v>320</v>
      </c>
      <c r="I74" s="21">
        <v>122</v>
      </c>
      <c r="J74" s="21">
        <v>7</v>
      </c>
      <c r="K74" s="21">
        <v>0</v>
      </c>
      <c r="L74" s="21">
        <v>0</v>
      </c>
      <c r="M74" s="21">
        <v>0</v>
      </c>
      <c r="N74" s="21">
        <v>0</v>
      </c>
      <c r="O74" s="21">
        <v>0</v>
      </c>
      <c r="P74" s="21">
        <v>0</v>
      </c>
      <c r="Q74" s="21">
        <v>0</v>
      </c>
      <c r="R74" s="21">
        <v>0</v>
      </c>
      <c r="S74" s="21">
        <v>81</v>
      </c>
      <c r="T74" s="21">
        <v>693.93333099999995</v>
      </c>
      <c r="U74" s="21">
        <v>309</v>
      </c>
      <c r="V74" s="21">
        <v>12</v>
      </c>
      <c r="W74" s="22">
        <f t="shared" si="5"/>
        <v>388</v>
      </c>
      <c r="X74" s="35">
        <f t="shared" si="6"/>
        <v>2433.8333309999998</v>
      </c>
      <c r="Y74" s="35">
        <f t="shared" si="7"/>
        <v>969.9</v>
      </c>
      <c r="Z74" s="17">
        <v>153.466667</v>
      </c>
      <c r="AA74" s="17">
        <v>89</v>
      </c>
      <c r="AB74" s="17">
        <v>7</v>
      </c>
      <c r="AC74" s="17">
        <v>101.6</v>
      </c>
      <c r="AD74" s="17">
        <v>41.2</v>
      </c>
      <c r="AE74" s="17">
        <v>1</v>
      </c>
      <c r="AF74" s="17">
        <v>0</v>
      </c>
      <c r="AG74" s="17">
        <v>0</v>
      </c>
      <c r="AH74" s="17">
        <v>0</v>
      </c>
      <c r="AI74" s="17">
        <v>0</v>
      </c>
      <c r="AJ74" s="17">
        <v>0</v>
      </c>
      <c r="AK74" s="17">
        <v>0</v>
      </c>
      <c r="AL74" s="17">
        <v>111.55</v>
      </c>
      <c r="AM74" s="17">
        <v>45.533332999999999</v>
      </c>
      <c r="AN74" s="17">
        <v>0</v>
      </c>
      <c r="AO74" s="35">
        <f t="shared" si="8"/>
        <v>550.35</v>
      </c>
      <c r="AP74" s="13">
        <v>257</v>
      </c>
      <c r="AQ74" s="13">
        <v>98.9</v>
      </c>
      <c r="AR74" s="13">
        <v>9</v>
      </c>
      <c r="AS74" s="13">
        <v>67</v>
      </c>
      <c r="AT74" s="13">
        <v>22</v>
      </c>
      <c r="AU74" s="13">
        <v>1</v>
      </c>
      <c r="AV74" s="13">
        <v>0</v>
      </c>
      <c r="AW74" s="13">
        <v>0</v>
      </c>
      <c r="AX74" s="13">
        <v>0</v>
      </c>
      <c r="AY74" s="13">
        <v>0</v>
      </c>
      <c r="AZ74" s="13">
        <v>0</v>
      </c>
      <c r="BA74" s="13">
        <v>0</v>
      </c>
      <c r="BB74" s="13">
        <v>1</v>
      </c>
      <c r="BC74" s="13">
        <v>0</v>
      </c>
      <c r="BD74" s="13">
        <v>0</v>
      </c>
      <c r="BE74" s="13">
        <v>197</v>
      </c>
      <c r="BF74" s="13">
        <v>97</v>
      </c>
      <c r="BG74" s="13">
        <v>4</v>
      </c>
      <c r="BH74" s="18">
        <f t="shared" si="9"/>
        <v>753.9</v>
      </c>
    </row>
    <row r="75" spans="1:60" x14ac:dyDescent="0.25">
      <c r="A75" s="34">
        <v>802</v>
      </c>
      <c r="B75" s="21" t="s">
        <v>76</v>
      </c>
      <c r="C75" s="21">
        <v>0</v>
      </c>
      <c r="D75" s="21">
        <v>0</v>
      </c>
      <c r="E75" s="21">
        <v>0</v>
      </c>
      <c r="F75" s="21">
        <v>0</v>
      </c>
      <c r="G75" s="21">
        <v>0</v>
      </c>
      <c r="H75" s="21">
        <v>6.8</v>
      </c>
      <c r="I75" s="21">
        <v>4</v>
      </c>
      <c r="J75" s="21">
        <v>0</v>
      </c>
      <c r="K75" s="21">
        <v>0</v>
      </c>
      <c r="L75" s="21">
        <v>0</v>
      </c>
      <c r="M75" s="21">
        <v>0</v>
      </c>
      <c r="N75" s="21">
        <v>0</v>
      </c>
      <c r="O75" s="21">
        <v>0</v>
      </c>
      <c r="P75" s="21">
        <v>0</v>
      </c>
      <c r="Q75" s="21">
        <v>0</v>
      </c>
      <c r="R75" s="21">
        <v>0</v>
      </c>
      <c r="S75" s="21">
        <v>37.733333000000002</v>
      </c>
      <c r="T75" s="21">
        <v>304.41666500000002</v>
      </c>
      <c r="U75" s="21">
        <v>115.733334</v>
      </c>
      <c r="V75" s="21">
        <v>5</v>
      </c>
      <c r="W75" s="22">
        <f t="shared" si="5"/>
        <v>37.733333000000002</v>
      </c>
      <c r="X75" s="35">
        <f t="shared" si="6"/>
        <v>435.94999900000005</v>
      </c>
      <c r="Y75" s="35">
        <f t="shared" si="7"/>
        <v>0</v>
      </c>
      <c r="Z75" s="17">
        <v>0</v>
      </c>
      <c r="AA75" s="17">
        <v>0</v>
      </c>
      <c r="AB75" s="17">
        <v>0</v>
      </c>
      <c r="AC75" s="17">
        <v>3</v>
      </c>
      <c r="AD75" s="17">
        <v>1.6</v>
      </c>
      <c r="AE75" s="17">
        <v>0</v>
      </c>
      <c r="AF75" s="17">
        <v>0</v>
      </c>
      <c r="AG75" s="17">
        <v>0</v>
      </c>
      <c r="AH75" s="17">
        <v>0</v>
      </c>
      <c r="AI75" s="17">
        <v>0</v>
      </c>
      <c r="AJ75" s="17">
        <v>0</v>
      </c>
      <c r="AK75" s="17">
        <v>0</v>
      </c>
      <c r="AL75" s="17">
        <v>107.316667</v>
      </c>
      <c r="AM75" s="17">
        <v>43.45</v>
      </c>
      <c r="AN75" s="17">
        <v>1.6</v>
      </c>
      <c r="AO75" s="35">
        <f t="shared" si="8"/>
        <v>156.966667</v>
      </c>
      <c r="AP75" s="13">
        <v>0</v>
      </c>
      <c r="AQ75" s="13">
        <v>0</v>
      </c>
      <c r="AR75" s="13">
        <v>0</v>
      </c>
      <c r="AS75" s="13">
        <v>0</v>
      </c>
      <c r="AT75" s="13">
        <v>0</v>
      </c>
      <c r="AU75" s="13">
        <v>0</v>
      </c>
      <c r="AV75" s="13">
        <v>0</v>
      </c>
      <c r="AW75" s="13">
        <v>0</v>
      </c>
      <c r="AX75" s="13">
        <v>0</v>
      </c>
      <c r="AY75" s="13">
        <v>0</v>
      </c>
      <c r="AZ75" s="13">
        <v>0</v>
      </c>
      <c r="BA75" s="13">
        <v>0</v>
      </c>
      <c r="BB75" s="13">
        <v>0</v>
      </c>
      <c r="BC75" s="13">
        <v>0</v>
      </c>
      <c r="BD75" s="13">
        <v>0</v>
      </c>
      <c r="BE75" s="13">
        <v>31.8</v>
      </c>
      <c r="BF75" s="13">
        <v>13</v>
      </c>
      <c r="BG75" s="13">
        <v>2</v>
      </c>
      <c r="BH75" s="18">
        <f t="shared" si="9"/>
        <v>46.8</v>
      </c>
    </row>
    <row r="76" spans="1:60" x14ac:dyDescent="0.25">
      <c r="A76" s="34">
        <v>803</v>
      </c>
      <c r="B76" s="21" t="s">
        <v>77</v>
      </c>
      <c r="C76" s="21">
        <v>0</v>
      </c>
      <c r="D76" s="21">
        <v>0</v>
      </c>
      <c r="E76" s="21">
        <v>0</v>
      </c>
      <c r="F76" s="21">
        <v>0</v>
      </c>
      <c r="G76" s="21">
        <v>2.2000000000000002</v>
      </c>
      <c r="H76" s="21">
        <v>53.083333000000003</v>
      </c>
      <c r="I76" s="21">
        <v>17.033334</v>
      </c>
      <c r="J76" s="21">
        <v>1</v>
      </c>
      <c r="K76" s="21">
        <v>0</v>
      </c>
      <c r="L76" s="21">
        <v>0</v>
      </c>
      <c r="M76" s="21">
        <v>0</v>
      </c>
      <c r="N76" s="21">
        <v>0</v>
      </c>
      <c r="O76" s="21">
        <v>0</v>
      </c>
      <c r="P76" s="21">
        <v>0</v>
      </c>
      <c r="Q76" s="21">
        <v>0</v>
      </c>
      <c r="R76" s="21">
        <v>0</v>
      </c>
      <c r="S76" s="21">
        <v>0</v>
      </c>
      <c r="T76" s="21">
        <v>26.6</v>
      </c>
      <c r="U76" s="21">
        <v>13.8</v>
      </c>
      <c r="V76" s="21">
        <v>0</v>
      </c>
      <c r="W76" s="22">
        <f t="shared" si="5"/>
        <v>2.2000000000000002</v>
      </c>
      <c r="X76" s="35">
        <f t="shared" si="6"/>
        <v>111.51666700000001</v>
      </c>
      <c r="Y76" s="35">
        <f t="shared" si="7"/>
        <v>0</v>
      </c>
      <c r="Z76" s="17">
        <v>0</v>
      </c>
      <c r="AA76" s="17">
        <v>0</v>
      </c>
      <c r="AB76" s="17">
        <v>0</v>
      </c>
      <c r="AC76" s="17">
        <v>13.150001</v>
      </c>
      <c r="AD76" s="17">
        <v>6.5666669999999998</v>
      </c>
      <c r="AE76" s="17">
        <v>1</v>
      </c>
      <c r="AF76" s="17">
        <v>0</v>
      </c>
      <c r="AG76" s="17">
        <v>0</v>
      </c>
      <c r="AH76" s="17">
        <v>0</v>
      </c>
      <c r="AI76" s="17">
        <v>0</v>
      </c>
      <c r="AJ76" s="17">
        <v>0</v>
      </c>
      <c r="AK76" s="17">
        <v>0</v>
      </c>
      <c r="AL76" s="17">
        <v>7.6</v>
      </c>
      <c r="AM76" s="17">
        <v>5.2</v>
      </c>
      <c r="AN76" s="17">
        <v>0</v>
      </c>
      <c r="AO76" s="35">
        <f t="shared" si="8"/>
        <v>33.516668000000003</v>
      </c>
      <c r="AP76" s="13">
        <v>0</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1</v>
      </c>
      <c r="BG76" s="13">
        <v>0</v>
      </c>
      <c r="BH76" s="18">
        <f t="shared" si="9"/>
        <v>1</v>
      </c>
    </row>
    <row r="77" spans="1:60" x14ac:dyDescent="0.25">
      <c r="A77" s="34">
        <v>805</v>
      </c>
      <c r="B77" s="21" t="s">
        <v>78</v>
      </c>
      <c r="C77" s="21">
        <v>0</v>
      </c>
      <c r="D77" s="21">
        <v>0</v>
      </c>
      <c r="E77" s="21">
        <v>0</v>
      </c>
      <c r="F77" s="21">
        <v>0</v>
      </c>
      <c r="G77" s="21">
        <v>100</v>
      </c>
      <c r="H77" s="21">
        <v>358</v>
      </c>
      <c r="I77" s="21">
        <v>143</v>
      </c>
      <c r="J77" s="21">
        <v>3</v>
      </c>
      <c r="K77" s="21">
        <v>0</v>
      </c>
      <c r="L77" s="21">
        <v>0</v>
      </c>
      <c r="M77" s="21">
        <v>0</v>
      </c>
      <c r="N77" s="21">
        <v>0</v>
      </c>
      <c r="O77" s="21">
        <v>0</v>
      </c>
      <c r="P77" s="21">
        <v>0</v>
      </c>
      <c r="Q77" s="21">
        <v>0</v>
      </c>
      <c r="R77" s="21">
        <v>0</v>
      </c>
      <c r="S77" s="21">
        <v>80</v>
      </c>
      <c r="T77" s="21">
        <v>465</v>
      </c>
      <c r="U77" s="21">
        <v>174</v>
      </c>
      <c r="V77" s="21">
        <v>1</v>
      </c>
      <c r="W77" s="22">
        <f t="shared" si="5"/>
        <v>180</v>
      </c>
      <c r="X77" s="35">
        <f t="shared" si="6"/>
        <v>1144</v>
      </c>
      <c r="Y77" s="35">
        <f t="shared" si="7"/>
        <v>0</v>
      </c>
      <c r="Z77" s="17">
        <v>0</v>
      </c>
      <c r="AA77" s="17">
        <v>0</v>
      </c>
      <c r="AB77" s="17">
        <v>0</v>
      </c>
      <c r="AC77" s="17">
        <v>55.55</v>
      </c>
      <c r="AD77" s="17">
        <v>25</v>
      </c>
      <c r="AE77" s="17">
        <v>0.75</v>
      </c>
      <c r="AF77" s="17">
        <v>0</v>
      </c>
      <c r="AG77" s="17">
        <v>0</v>
      </c>
      <c r="AH77" s="17">
        <v>0</v>
      </c>
      <c r="AI77" s="17">
        <v>0</v>
      </c>
      <c r="AJ77" s="17">
        <v>0</v>
      </c>
      <c r="AK77" s="17">
        <v>0</v>
      </c>
      <c r="AL77" s="17">
        <v>93.333332999999996</v>
      </c>
      <c r="AM77" s="17">
        <v>46</v>
      </c>
      <c r="AN77" s="17">
        <v>0</v>
      </c>
      <c r="AO77" s="35">
        <f t="shared" si="8"/>
        <v>220.63333299999999</v>
      </c>
      <c r="AP77" s="13">
        <v>0</v>
      </c>
      <c r="AQ77" s="13">
        <v>0</v>
      </c>
      <c r="AR77" s="13">
        <v>0</v>
      </c>
      <c r="AS77" s="13">
        <v>143</v>
      </c>
      <c r="AT77" s="13">
        <v>62</v>
      </c>
      <c r="AU77" s="13">
        <v>0</v>
      </c>
      <c r="AV77" s="13">
        <v>0</v>
      </c>
      <c r="AW77" s="13">
        <v>0</v>
      </c>
      <c r="AX77" s="13">
        <v>0</v>
      </c>
      <c r="AY77" s="13">
        <v>0</v>
      </c>
      <c r="AZ77" s="13">
        <v>0</v>
      </c>
      <c r="BA77" s="13">
        <v>0</v>
      </c>
      <c r="BB77" s="13">
        <v>0</v>
      </c>
      <c r="BC77" s="13">
        <v>0</v>
      </c>
      <c r="BD77" s="13">
        <v>0</v>
      </c>
      <c r="BE77" s="13">
        <v>149</v>
      </c>
      <c r="BF77" s="13">
        <v>76</v>
      </c>
      <c r="BG77" s="13">
        <v>0</v>
      </c>
      <c r="BH77" s="18">
        <f t="shared" si="9"/>
        <v>430</v>
      </c>
    </row>
    <row r="78" spans="1:60" x14ac:dyDescent="0.25">
      <c r="A78" s="34">
        <v>806</v>
      </c>
      <c r="B78" s="21" t="s">
        <v>79</v>
      </c>
      <c r="C78" s="21">
        <v>0</v>
      </c>
      <c r="D78" s="21">
        <v>0</v>
      </c>
      <c r="E78" s="21">
        <v>0</v>
      </c>
      <c r="F78" s="21">
        <v>0</v>
      </c>
      <c r="G78" s="21">
        <v>91</v>
      </c>
      <c r="H78" s="21">
        <v>329</v>
      </c>
      <c r="I78" s="21">
        <v>120</v>
      </c>
      <c r="J78" s="21">
        <v>0</v>
      </c>
      <c r="K78" s="21">
        <v>0</v>
      </c>
      <c r="L78" s="21">
        <v>0</v>
      </c>
      <c r="M78" s="21">
        <v>0</v>
      </c>
      <c r="N78" s="21">
        <v>0</v>
      </c>
      <c r="O78" s="21">
        <v>0</v>
      </c>
      <c r="P78" s="21">
        <v>0</v>
      </c>
      <c r="Q78" s="21">
        <v>0</v>
      </c>
      <c r="R78" s="21">
        <v>0</v>
      </c>
      <c r="S78" s="21">
        <v>145</v>
      </c>
      <c r="T78" s="21">
        <v>1021</v>
      </c>
      <c r="U78" s="21">
        <v>399</v>
      </c>
      <c r="V78" s="21">
        <v>4</v>
      </c>
      <c r="W78" s="22">
        <f t="shared" si="5"/>
        <v>236</v>
      </c>
      <c r="X78" s="35">
        <f t="shared" si="6"/>
        <v>1873</v>
      </c>
      <c r="Y78" s="35">
        <f t="shared" si="7"/>
        <v>0</v>
      </c>
      <c r="Z78" s="17">
        <v>0</v>
      </c>
      <c r="AA78" s="17">
        <v>0</v>
      </c>
      <c r="AB78" s="17">
        <v>0</v>
      </c>
      <c r="AC78" s="17">
        <v>6</v>
      </c>
      <c r="AD78" s="17">
        <v>3</v>
      </c>
      <c r="AE78" s="17">
        <v>0</v>
      </c>
      <c r="AF78" s="17">
        <v>0</v>
      </c>
      <c r="AG78" s="17">
        <v>0</v>
      </c>
      <c r="AH78" s="17">
        <v>0</v>
      </c>
      <c r="AI78" s="17">
        <v>0</v>
      </c>
      <c r="AJ78" s="17">
        <v>0</v>
      </c>
      <c r="AK78" s="17">
        <v>0</v>
      </c>
      <c r="AL78" s="17">
        <v>118</v>
      </c>
      <c r="AM78" s="17">
        <v>54</v>
      </c>
      <c r="AN78" s="17">
        <v>0</v>
      </c>
      <c r="AO78" s="35">
        <f t="shared" si="8"/>
        <v>181</v>
      </c>
      <c r="AP78" s="13">
        <v>0</v>
      </c>
      <c r="AQ78" s="13">
        <v>0</v>
      </c>
      <c r="AR78" s="13">
        <v>0</v>
      </c>
      <c r="AS78" s="13">
        <v>120</v>
      </c>
      <c r="AT78" s="13">
        <v>40</v>
      </c>
      <c r="AU78" s="13">
        <v>0</v>
      </c>
      <c r="AV78" s="13">
        <v>0</v>
      </c>
      <c r="AW78" s="13">
        <v>0</v>
      </c>
      <c r="AX78" s="13">
        <v>0</v>
      </c>
      <c r="AY78" s="13">
        <v>0</v>
      </c>
      <c r="AZ78" s="13">
        <v>0</v>
      </c>
      <c r="BA78" s="13">
        <v>0</v>
      </c>
      <c r="BB78" s="13">
        <v>1</v>
      </c>
      <c r="BC78" s="13">
        <v>0</v>
      </c>
      <c r="BD78" s="13">
        <v>0</v>
      </c>
      <c r="BE78" s="13">
        <v>280</v>
      </c>
      <c r="BF78" s="13">
        <v>153</v>
      </c>
      <c r="BG78" s="13">
        <v>2</v>
      </c>
      <c r="BH78" s="18">
        <f t="shared" si="9"/>
        <v>596</v>
      </c>
    </row>
    <row r="79" spans="1:60" x14ac:dyDescent="0.25">
      <c r="A79" s="34">
        <v>807</v>
      </c>
      <c r="B79" s="21" t="s">
        <v>80</v>
      </c>
      <c r="C79" s="21">
        <v>0</v>
      </c>
      <c r="D79" s="21">
        <v>0</v>
      </c>
      <c r="E79" s="21">
        <v>0</v>
      </c>
      <c r="F79" s="21">
        <v>0</v>
      </c>
      <c r="G79" s="21">
        <v>38</v>
      </c>
      <c r="H79" s="21">
        <v>240</v>
      </c>
      <c r="I79" s="21">
        <v>80</v>
      </c>
      <c r="J79" s="21">
        <v>0</v>
      </c>
      <c r="K79" s="21">
        <v>0</v>
      </c>
      <c r="L79" s="21">
        <v>0</v>
      </c>
      <c r="M79" s="21">
        <v>0</v>
      </c>
      <c r="N79" s="21">
        <v>0</v>
      </c>
      <c r="O79" s="21">
        <v>0</v>
      </c>
      <c r="P79" s="21">
        <v>0</v>
      </c>
      <c r="Q79" s="21">
        <v>0</v>
      </c>
      <c r="R79" s="21">
        <v>0</v>
      </c>
      <c r="S79" s="21">
        <v>67</v>
      </c>
      <c r="T79" s="21">
        <v>948</v>
      </c>
      <c r="U79" s="21">
        <v>376</v>
      </c>
      <c r="V79" s="21">
        <v>3</v>
      </c>
      <c r="W79" s="22">
        <f t="shared" si="5"/>
        <v>105</v>
      </c>
      <c r="X79" s="35">
        <f t="shared" si="6"/>
        <v>1647</v>
      </c>
      <c r="Y79" s="35">
        <f t="shared" si="7"/>
        <v>0</v>
      </c>
      <c r="Z79" s="17">
        <v>0</v>
      </c>
      <c r="AA79" s="17">
        <v>0</v>
      </c>
      <c r="AB79" s="17">
        <v>0</v>
      </c>
      <c r="AC79" s="17">
        <v>13</v>
      </c>
      <c r="AD79" s="17">
        <v>9</v>
      </c>
      <c r="AE79" s="17">
        <v>0</v>
      </c>
      <c r="AF79" s="17">
        <v>0</v>
      </c>
      <c r="AG79" s="17">
        <v>0</v>
      </c>
      <c r="AH79" s="17">
        <v>0</v>
      </c>
      <c r="AI79" s="17">
        <v>0</v>
      </c>
      <c r="AJ79" s="17">
        <v>0</v>
      </c>
      <c r="AK79" s="17">
        <v>0</v>
      </c>
      <c r="AL79" s="17">
        <v>80.599999999999994</v>
      </c>
      <c r="AM79" s="17">
        <v>26.366667</v>
      </c>
      <c r="AN79" s="17">
        <v>0</v>
      </c>
      <c r="AO79" s="35">
        <f t="shared" si="8"/>
        <v>128.966667</v>
      </c>
      <c r="AP79" s="13">
        <v>0</v>
      </c>
      <c r="AQ79" s="13">
        <v>0</v>
      </c>
      <c r="AR79" s="13">
        <v>0</v>
      </c>
      <c r="AS79" s="13">
        <v>46</v>
      </c>
      <c r="AT79" s="13">
        <v>18</v>
      </c>
      <c r="AU79" s="13">
        <v>0</v>
      </c>
      <c r="AV79" s="13">
        <v>0</v>
      </c>
      <c r="AW79" s="13">
        <v>0</v>
      </c>
      <c r="AX79" s="13">
        <v>0</v>
      </c>
      <c r="AY79" s="13">
        <v>0</v>
      </c>
      <c r="AZ79" s="13">
        <v>0</v>
      </c>
      <c r="BA79" s="13">
        <v>0</v>
      </c>
      <c r="BB79" s="13">
        <v>0</v>
      </c>
      <c r="BC79" s="13">
        <v>0</v>
      </c>
      <c r="BD79" s="13">
        <v>0</v>
      </c>
      <c r="BE79" s="13">
        <v>188</v>
      </c>
      <c r="BF79" s="13">
        <v>91</v>
      </c>
      <c r="BG79" s="13">
        <v>0</v>
      </c>
      <c r="BH79" s="18">
        <f t="shared" si="9"/>
        <v>343</v>
      </c>
    </row>
    <row r="80" spans="1:60" x14ac:dyDescent="0.25">
      <c r="A80" s="34">
        <v>808</v>
      </c>
      <c r="B80" s="21" t="s">
        <v>81</v>
      </c>
      <c r="C80" s="21">
        <v>0</v>
      </c>
      <c r="D80" s="21">
        <v>0</v>
      </c>
      <c r="E80" s="21">
        <v>0</v>
      </c>
      <c r="F80" s="21">
        <v>0</v>
      </c>
      <c r="G80" s="21">
        <v>50</v>
      </c>
      <c r="H80" s="21">
        <v>676.33333300000004</v>
      </c>
      <c r="I80" s="21">
        <v>275.39999999999998</v>
      </c>
      <c r="J80" s="21">
        <v>3</v>
      </c>
      <c r="K80" s="21">
        <v>0</v>
      </c>
      <c r="L80" s="21">
        <v>0</v>
      </c>
      <c r="M80" s="21">
        <v>0</v>
      </c>
      <c r="N80" s="21">
        <v>0</v>
      </c>
      <c r="O80" s="21">
        <v>0</v>
      </c>
      <c r="P80" s="21">
        <v>0</v>
      </c>
      <c r="Q80" s="21">
        <v>0</v>
      </c>
      <c r="R80" s="21">
        <v>0</v>
      </c>
      <c r="S80" s="21">
        <v>12</v>
      </c>
      <c r="T80" s="21">
        <v>914</v>
      </c>
      <c r="U80" s="21">
        <v>381.9</v>
      </c>
      <c r="V80" s="21">
        <v>4</v>
      </c>
      <c r="W80" s="22">
        <f t="shared" si="5"/>
        <v>62</v>
      </c>
      <c r="X80" s="35">
        <f t="shared" si="6"/>
        <v>2254.6333330000002</v>
      </c>
      <c r="Y80" s="35">
        <f t="shared" si="7"/>
        <v>0</v>
      </c>
      <c r="Z80" s="17">
        <v>0</v>
      </c>
      <c r="AA80" s="17">
        <v>0</v>
      </c>
      <c r="AB80" s="17">
        <v>0</v>
      </c>
      <c r="AC80" s="17">
        <v>66.200001</v>
      </c>
      <c r="AD80" s="17">
        <v>60.066667000000002</v>
      </c>
      <c r="AE80" s="17">
        <v>0</v>
      </c>
      <c r="AF80" s="17">
        <v>0</v>
      </c>
      <c r="AG80" s="17">
        <v>0</v>
      </c>
      <c r="AH80" s="17">
        <v>0</v>
      </c>
      <c r="AI80" s="17">
        <v>0</v>
      </c>
      <c r="AJ80" s="17">
        <v>0</v>
      </c>
      <c r="AK80" s="17">
        <v>0</v>
      </c>
      <c r="AL80" s="17">
        <v>198</v>
      </c>
      <c r="AM80" s="17">
        <v>102.416667</v>
      </c>
      <c r="AN80" s="17">
        <v>1</v>
      </c>
      <c r="AO80" s="35">
        <f t="shared" si="8"/>
        <v>427.683335</v>
      </c>
      <c r="AP80" s="13">
        <v>0</v>
      </c>
      <c r="AQ80" s="13">
        <v>0</v>
      </c>
      <c r="AR80" s="13">
        <v>0</v>
      </c>
      <c r="AS80" s="13">
        <v>132</v>
      </c>
      <c r="AT80" s="13">
        <v>53</v>
      </c>
      <c r="AU80" s="13">
        <v>1</v>
      </c>
      <c r="AV80" s="13">
        <v>0</v>
      </c>
      <c r="AW80" s="13">
        <v>0</v>
      </c>
      <c r="AX80" s="13">
        <v>0</v>
      </c>
      <c r="AY80" s="13">
        <v>0</v>
      </c>
      <c r="AZ80" s="13">
        <v>0</v>
      </c>
      <c r="BA80" s="13">
        <v>0</v>
      </c>
      <c r="BB80" s="13">
        <v>0</v>
      </c>
      <c r="BC80" s="13">
        <v>0</v>
      </c>
      <c r="BD80" s="13">
        <v>0</v>
      </c>
      <c r="BE80" s="13">
        <v>141</v>
      </c>
      <c r="BF80" s="13">
        <v>77</v>
      </c>
      <c r="BG80" s="13">
        <v>0</v>
      </c>
      <c r="BH80" s="18">
        <f t="shared" si="9"/>
        <v>404</v>
      </c>
    </row>
    <row r="81" spans="1:60" x14ac:dyDescent="0.25">
      <c r="A81" s="34">
        <v>810</v>
      </c>
      <c r="B81" s="21" t="s">
        <v>181</v>
      </c>
      <c r="C81" s="21">
        <v>53.2</v>
      </c>
      <c r="D81" s="21">
        <v>62</v>
      </c>
      <c r="E81" s="21">
        <v>21.9</v>
      </c>
      <c r="F81" s="21">
        <v>0</v>
      </c>
      <c r="G81" s="21">
        <v>0</v>
      </c>
      <c r="H81" s="21">
        <v>53.4</v>
      </c>
      <c r="I81" s="21">
        <v>26</v>
      </c>
      <c r="J81" s="21">
        <v>0</v>
      </c>
      <c r="K81" s="21">
        <v>0</v>
      </c>
      <c r="L81" s="21">
        <v>0</v>
      </c>
      <c r="M81" s="21">
        <v>0</v>
      </c>
      <c r="N81" s="21">
        <v>0</v>
      </c>
      <c r="O81" s="21">
        <v>0</v>
      </c>
      <c r="P81" s="21">
        <v>0</v>
      </c>
      <c r="Q81" s="21">
        <v>0</v>
      </c>
      <c r="R81" s="21">
        <v>0</v>
      </c>
      <c r="S81" s="21">
        <v>38</v>
      </c>
      <c r="T81" s="21">
        <v>1391.2</v>
      </c>
      <c r="U81" s="21">
        <v>602.4</v>
      </c>
      <c r="V81" s="21">
        <v>1</v>
      </c>
      <c r="W81" s="22">
        <f t="shared" si="5"/>
        <v>91.2</v>
      </c>
      <c r="X81" s="35">
        <f t="shared" si="6"/>
        <v>2157.9</v>
      </c>
      <c r="Y81" s="35">
        <f t="shared" si="7"/>
        <v>83.9</v>
      </c>
      <c r="Z81" s="17">
        <v>11.35</v>
      </c>
      <c r="AA81" s="17">
        <v>7.8</v>
      </c>
      <c r="AB81" s="17">
        <v>0</v>
      </c>
      <c r="AC81" s="17">
        <v>0</v>
      </c>
      <c r="AD81" s="17">
        <v>0</v>
      </c>
      <c r="AE81" s="17">
        <v>0</v>
      </c>
      <c r="AF81" s="17">
        <v>0</v>
      </c>
      <c r="AG81" s="17">
        <v>0</v>
      </c>
      <c r="AH81" s="17">
        <v>0</v>
      </c>
      <c r="AI81" s="17">
        <v>0</v>
      </c>
      <c r="AJ81" s="17">
        <v>0</v>
      </c>
      <c r="AK81" s="17">
        <v>0</v>
      </c>
      <c r="AL81" s="17">
        <v>190.5</v>
      </c>
      <c r="AM81" s="17">
        <v>101.2</v>
      </c>
      <c r="AN81" s="17">
        <v>0.6</v>
      </c>
      <c r="AO81" s="35">
        <f t="shared" si="8"/>
        <v>311.45000000000005</v>
      </c>
      <c r="AP81" s="13">
        <v>26</v>
      </c>
      <c r="AQ81" s="13">
        <v>10</v>
      </c>
      <c r="AR81" s="13">
        <v>0</v>
      </c>
      <c r="AS81" s="13">
        <v>2.8</v>
      </c>
      <c r="AT81" s="13">
        <v>0</v>
      </c>
      <c r="AU81" s="13">
        <v>0</v>
      </c>
      <c r="AV81" s="13">
        <v>0</v>
      </c>
      <c r="AW81" s="13">
        <v>0</v>
      </c>
      <c r="AX81" s="13">
        <v>0</v>
      </c>
      <c r="AY81" s="13">
        <v>0</v>
      </c>
      <c r="AZ81" s="13">
        <v>0</v>
      </c>
      <c r="BA81" s="13">
        <v>0</v>
      </c>
      <c r="BB81" s="13">
        <v>0</v>
      </c>
      <c r="BC81" s="13">
        <v>1</v>
      </c>
      <c r="BD81" s="13">
        <v>0</v>
      </c>
      <c r="BE81" s="13">
        <v>305.39999999999998</v>
      </c>
      <c r="BF81" s="13">
        <v>180</v>
      </c>
      <c r="BG81" s="13">
        <v>0</v>
      </c>
      <c r="BH81" s="18">
        <f t="shared" si="9"/>
        <v>525.20000000000005</v>
      </c>
    </row>
    <row r="82" spans="1:60" x14ac:dyDescent="0.25">
      <c r="A82" s="34">
        <v>811</v>
      </c>
      <c r="B82" s="21" t="s">
        <v>83</v>
      </c>
      <c r="C82" s="21">
        <v>39.6</v>
      </c>
      <c r="D82" s="21">
        <v>195.4</v>
      </c>
      <c r="E82" s="21">
        <v>69</v>
      </c>
      <c r="F82" s="21">
        <v>2</v>
      </c>
      <c r="G82" s="21">
        <v>20.833333</v>
      </c>
      <c r="H82" s="21">
        <v>606.78333699999996</v>
      </c>
      <c r="I82" s="21">
        <v>239.216669</v>
      </c>
      <c r="J82" s="21">
        <v>0</v>
      </c>
      <c r="K82" s="21">
        <v>0</v>
      </c>
      <c r="L82" s="21">
        <v>0</v>
      </c>
      <c r="M82" s="21">
        <v>0</v>
      </c>
      <c r="N82" s="21">
        <v>0</v>
      </c>
      <c r="O82" s="21">
        <v>0</v>
      </c>
      <c r="P82" s="21">
        <v>0</v>
      </c>
      <c r="Q82" s="21">
        <v>0</v>
      </c>
      <c r="R82" s="21">
        <v>0</v>
      </c>
      <c r="S82" s="21">
        <v>0</v>
      </c>
      <c r="T82" s="21">
        <v>188.73333400000001</v>
      </c>
      <c r="U82" s="21">
        <v>88.6</v>
      </c>
      <c r="V82" s="21">
        <v>1</v>
      </c>
      <c r="W82" s="22">
        <f t="shared" si="5"/>
        <v>60.433333000000005</v>
      </c>
      <c r="X82" s="35">
        <f t="shared" si="6"/>
        <v>1390.7333399999998</v>
      </c>
      <c r="Y82" s="35">
        <f t="shared" si="7"/>
        <v>266.39999999999998</v>
      </c>
      <c r="Z82" s="17">
        <v>81</v>
      </c>
      <c r="AA82" s="17">
        <v>36.616667</v>
      </c>
      <c r="AB82" s="17">
        <v>0</v>
      </c>
      <c r="AC82" s="17">
        <v>127.049998</v>
      </c>
      <c r="AD82" s="17">
        <v>59.749999000000003</v>
      </c>
      <c r="AE82" s="17">
        <v>0</v>
      </c>
      <c r="AF82" s="17">
        <v>0</v>
      </c>
      <c r="AG82" s="17">
        <v>0</v>
      </c>
      <c r="AH82" s="17">
        <v>0</v>
      </c>
      <c r="AI82" s="17">
        <v>0</v>
      </c>
      <c r="AJ82" s="17">
        <v>0</v>
      </c>
      <c r="AK82" s="17">
        <v>0</v>
      </c>
      <c r="AL82" s="17">
        <v>43.433332</v>
      </c>
      <c r="AM82" s="17">
        <v>26.699998999999998</v>
      </c>
      <c r="AN82" s="17">
        <v>1</v>
      </c>
      <c r="AO82" s="35">
        <f t="shared" si="8"/>
        <v>375.54999500000002</v>
      </c>
      <c r="AP82" s="13">
        <v>43.8</v>
      </c>
      <c r="AQ82" s="13">
        <v>17</v>
      </c>
      <c r="AR82" s="13">
        <v>0</v>
      </c>
      <c r="AS82" s="13">
        <v>77.7</v>
      </c>
      <c r="AT82" s="13">
        <v>43.466667000000001</v>
      </c>
      <c r="AU82" s="13">
        <v>0</v>
      </c>
      <c r="AV82" s="13">
        <v>0</v>
      </c>
      <c r="AW82" s="13">
        <v>0</v>
      </c>
      <c r="AX82" s="13">
        <v>0</v>
      </c>
      <c r="AY82" s="13">
        <v>0</v>
      </c>
      <c r="AZ82" s="13">
        <v>0</v>
      </c>
      <c r="BA82" s="13">
        <v>0</v>
      </c>
      <c r="BB82" s="13">
        <v>0</v>
      </c>
      <c r="BC82" s="13">
        <v>0</v>
      </c>
      <c r="BD82" s="13">
        <v>0</v>
      </c>
      <c r="BE82" s="13">
        <v>21</v>
      </c>
      <c r="BF82" s="13">
        <v>12</v>
      </c>
      <c r="BG82" s="13">
        <v>0</v>
      </c>
      <c r="BH82" s="18">
        <f t="shared" si="9"/>
        <v>214.966667</v>
      </c>
    </row>
    <row r="83" spans="1:60" x14ac:dyDescent="0.25">
      <c r="A83" s="34">
        <v>812</v>
      </c>
      <c r="B83" s="21" t="s">
        <v>84</v>
      </c>
      <c r="C83" s="21">
        <v>0</v>
      </c>
      <c r="D83" s="21">
        <v>76.599999999999994</v>
      </c>
      <c r="E83" s="21">
        <v>33</v>
      </c>
      <c r="F83" s="21">
        <v>0</v>
      </c>
      <c r="G83" s="21">
        <v>1</v>
      </c>
      <c r="H83" s="21">
        <v>89.5</v>
      </c>
      <c r="I83" s="21">
        <v>35.799999999999997</v>
      </c>
      <c r="J83" s="21">
        <v>1</v>
      </c>
      <c r="K83" s="21">
        <v>0</v>
      </c>
      <c r="L83" s="21">
        <v>0</v>
      </c>
      <c r="M83" s="21">
        <v>0</v>
      </c>
      <c r="N83" s="21">
        <v>0</v>
      </c>
      <c r="O83" s="21">
        <v>0</v>
      </c>
      <c r="P83" s="21">
        <v>0</v>
      </c>
      <c r="Q83" s="21">
        <v>0</v>
      </c>
      <c r="R83" s="21">
        <v>0</v>
      </c>
      <c r="S83" s="21">
        <v>33</v>
      </c>
      <c r="T83" s="21">
        <v>565.4</v>
      </c>
      <c r="U83" s="21">
        <v>289.60000000000002</v>
      </c>
      <c r="V83" s="21">
        <v>1</v>
      </c>
      <c r="W83" s="22">
        <f t="shared" si="5"/>
        <v>34</v>
      </c>
      <c r="X83" s="35">
        <f t="shared" si="6"/>
        <v>1091.9000000000001</v>
      </c>
      <c r="Y83" s="35">
        <f t="shared" si="7"/>
        <v>109.6</v>
      </c>
      <c r="Z83" s="17">
        <v>24.449998999999998</v>
      </c>
      <c r="AA83" s="17">
        <v>11.400001</v>
      </c>
      <c r="AB83" s="17">
        <v>0</v>
      </c>
      <c r="AC83" s="17">
        <v>21.6</v>
      </c>
      <c r="AD83" s="17">
        <v>7.2</v>
      </c>
      <c r="AE83" s="17">
        <v>0</v>
      </c>
      <c r="AF83" s="17">
        <v>0</v>
      </c>
      <c r="AG83" s="17">
        <v>0</v>
      </c>
      <c r="AH83" s="17">
        <v>0</v>
      </c>
      <c r="AI83" s="17">
        <v>0</v>
      </c>
      <c r="AJ83" s="17">
        <v>0</v>
      </c>
      <c r="AK83" s="17">
        <v>0</v>
      </c>
      <c r="AL83" s="17">
        <v>146.533333</v>
      </c>
      <c r="AM83" s="17">
        <v>83.333332999999996</v>
      </c>
      <c r="AN83" s="17">
        <v>0</v>
      </c>
      <c r="AO83" s="35">
        <f t="shared" si="8"/>
        <v>294.51666599999999</v>
      </c>
      <c r="AP83" s="13">
        <v>0</v>
      </c>
      <c r="AQ83" s="13">
        <v>2</v>
      </c>
      <c r="AR83" s="13">
        <v>0</v>
      </c>
      <c r="AS83" s="13">
        <v>21</v>
      </c>
      <c r="AT83" s="13">
        <v>15</v>
      </c>
      <c r="AU83" s="13">
        <v>0</v>
      </c>
      <c r="AV83" s="13">
        <v>0</v>
      </c>
      <c r="AW83" s="13">
        <v>0</v>
      </c>
      <c r="AX83" s="13">
        <v>0</v>
      </c>
      <c r="AY83" s="13">
        <v>0</v>
      </c>
      <c r="AZ83" s="13">
        <v>0</v>
      </c>
      <c r="BA83" s="13">
        <v>0</v>
      </c>
      <c r="BB83" s="13">
        <v>0</v>
      </c>
      <c r="BC83" s="13">
        <v>0</v>
      </c>
      <c r="BD83" s="13">
        <v>0</v>
      </c>
      <c r="BE83" s="13">
        <v>90</v>
      </c>
      <c r="BF83" s="13">
        <v>78.599999999999994</v>
      </c>
      <c r="BG83" s="13">
        <v>0</v>
      </c>
      <c r="BH83" s="18">
        <f t="shared" si="9"/>
        <v>206.6</v>
      </c>
    </row>
    <row r="84" spans="1:60" x14ac:dyDescent="0.25">
      <c r="A84" s="34">
        <v>813</v>
      </c>
      <c r="B84" s="21" t="s">
        <v>85</v>
      </c>
      <c r="C84" s="21">
        <v>0</v>
      </c>
      <c r="D84" s="21">
        <v>0</v>
      </c>
      <c r="E84" s="21">
        <v>0</v>
      </c>
      <c r="F84" s="21">
        <v>0</v>
      </c>
      <c r="G84" s="21">
        <v>7</v>
      </c>
      <c r="H84" s="21">
        <v>344.000001</v>
      </c>
      <c r="I84" s="21">
        <v>139.933333</v>
      </c>
      <c r="J84" s="21">
        <v>0</v>
      </c>
      <c r="K84" s="21">
        <v>0</v>
      </c>
      <c r="L84" s="21">
        <v>0</v>
      </c>
      <c r="M84" s="21">
        <v>0</v>
      </c>
      <c r="N84" s="21">
        <v>0</v>
      </c>
      <c r="O84" s="21">
        <v>0</v>
      </c>
      <c r="P84" s="21">
        <v>0</v>
      </c>
      <c r="Q84" s="21">
        <v>0</v>
      </c>
      <c r="R84" s="21">
        <v>0</v>
      </c>
      <c r="S84" s="21">
        <v>0</v>
      </c>
      <c r="T84" s="21">
        <v>167.533333</v>
      </c>
      <c r="U84" s="21">
        <v>74.2</v>
      </c>
      <c r="V84" s="21">
        <v>0</v>
      </c>
      <c r="W84" s="22">
        <f t="shared" si="5"/>
        <v>7</v>
      </c>
      <c r="X84" s="35">
        <f t="shared" si="6"/>
        <v>725.66666700000007</v>
      </c>
      <c r="Y84" s="35">
        <f t="shared" si="7"/>
        <v>0</v>
      </c>
      <c r="Z84" s="17">
        <v>0</v>
      </c>
      <c r="AA84" s="17">
        <v>0</v>
      </c>
      <c r="AB84" s="17">
        <v>0</v>
      </c>
      <c r="AC84" s="17">
        <v>68.966665000000006</v>
      </c>
      <c r="AD84" s="17">
        <v>33.966667000000001</v>
      </c>
      <c r="AE84" s="17">
        <v>0</v>
      </c>
      <c r="AF84" s="17">
        <v>0</v>
      </c>
      <c r="AG84" s="17">
        <v>0</v>
      </c>
      <c r="AH84" s="17">
        <v>0</v>
      </c>
      <c r="AI84" s="17">
        <v>0</v>
      </c>
      <c r="AJ84" s="17">
        <v>0</v>
      </c>
      <c r="AK84" s="17">
        <v>0</v>
      </c>
      <c r="AL84" s="17">
        <v>39.366666000000002</v>
      </c>
      <c r="AM84" s="17">
        <v>20</v>
      </c>
      <c r="AN84" s="17">
        <v>0</v>
      </c>
      <c r="AO84" s="35">
        <f t="shared" si="8"/>
        <v>162.29999800000002</v>
      </c>
      <c r="AP84" s="13">
        <v>0</v>
      </c>
      <c r="AQ84" s="13">
        <v>0</v>
      </c>
      <c r="AR84" s="13">
        <v>0</v>
      </c>
      <c r="AS84" s="13">
        <v>106.666667</v>
      </c>
      <c r="AT84" s="13">
        <v>40.6</v>
      </c>
      <c r="AU84" s="13">
        <v>0</v>
      </c>
      <c r="AV84" s="13">
        <v>0</v>
      </c>
      <c r="AW84" s="13">
        <v>0</v>
      </c>
      <c r="AX84" s="13">
        <v>0</v>
      </c>
      <c r="AY84" s="13">
        <v>0</v>
      </c>
      <c r="AZ84" s="13">
        <v>0</v>
      </c>
      <c r="BA84" s="13">
        <v>0</v>
      </c>
      <c r="BB84" s="13">
        <v>1</v>
      </c>
      <c r="BC84" s="13">
        <v>0</v>
      </c>
      <c r="BD84" s="13">
        <v>0</v>
      </c>
      <c r="BE84" s="13">
        <v>38.799999999999997</v>
      </c>
      <c r="BF84" s="13">
        <v>16</v>
      </c>
      <c r="BG84" s="13">
        <v>0</v>
      </c>
      <c r="BH84" s="18">
        <f t="shared" si="9"/>
        <v>203.066667</v>
      </c>
    </row>
    <row r="85" spans="1:60" x14ac:dyDescent="0.25">
      <c r="A85" s="34">
        <v>815</v>
      </c>
      <c r="B85" s="21" t="s">
        <v>86</v>
      </c>
      <c r="C85" s="21">
        <v>11</v>
      </c>
      <c r="D85" s="21">
        <v>133.93333100000001</v>
      </c>
      <c r="E85" s="21">
        <v>31.933333000000001</v>
      </c>
      <c r="F85" s="21">
        <v>1</v>
      </c>
      <c r="G85" s="21">
        <v>25.6</v>
      </c>
      <c r="H85" s="21">
        <v>762.48333500000001</v>
      </c>
      <c r="I85" s="21">
        <v>288.71666800000003</v>
      </c>
      <c r="J85" s="21">
        <v>6</v>
      </c>
      <c r="K85" s="21">
        <v>0</v>
      </c>
      <c r="L85" s="21">
        <v>0</v>
      </c>
      <c r="M85" s="21">
        <v>0</v>
      </c>
      <c r="N85" s="21">
        <v>0</v>
      </c>
      <c r="O85" s="21">
        <v>0</v>
      </c>
      <c r="P85" s="21">
        <v>0</v>
      </c>
      <c r="Q85" s="21">
        <v>0</v>
      </c>
      <c r="R85" s="21">
        <v>0</v>
      </c>
      <c r="S85" s="21">
        <v>43.933332999999998</v>
      </c>
      <c r="T85" s="21">
        <v>583.26666799999998</v>
      </c>
      <c r="U85" s="21">
        <v>264.03333300000003</v>
      </c>
      <c r="V85" s="21">
        <v>3.4</v>
      </c>
      <c r="W85" s="22">
        <f t="shared" si="5"/>
        <v>80.533332999999999</v>
      </c>
      <c r="X85" s="35">
        <f t="shared" si="6"/>
        <v>2074.7666680000002</v>
      </c>
      <c r="Y85" s="35">
        <f t="shared" si="7"/>
        <v>166.86666400000001</v>
      </c>
      <c r="Z85" s="17">
        <v>53.199998999999998</v>
      </c>
      <c r="AA85" s="17">
        <v>20.100000999999999</v>
      </c>
      <c r="AB85" s="17">
        <v>0</v>
      </c>
      <c r="AC85" s="17">
        <v>221.03266199999999</v>
      </c>
      <c r="AD85" s="17">
        <v>90.977333999999999</v>
      </c>
      <c r="AE85" s="17">
        <v>2.4</v>
      </c>
      <c r="AF85" s="17">
        <v>0</v>
      </c>
      <c r="AG85" s="17">
        <v>0</v>
      </c>
      <c r="AH85" s="17">
        <v>0</v>
      </c>
      <c r="AI85" s="17">
        <v>0</v>
      </c>
      <c r="AJ85" s="17">
        <v>0</v>
      </c>
      <c r="AK85" s="17">
        <v>0</v>
      </c>
      <c r="AL85" s="17">
        <v>170.93333000000001</v>
      </c>
      <c r="AM85" s="17">
        <v>94.233332000000004</v>
      </c>
      <c r="AN85" s="17">
        <v>0.6</v>
      </c>
      <c r="AO85" s="35">
        <f t="shared" si="8"/>
        <v>653.47665799999993</v>
      </c>
      <c r="AP85" s="13">
        <v>25</v>
      </c>
      <c r="AQ85" s="13">
        <v>2</v>
      </c>
      <c r="AR85" s="13">
        <v>0</v>
      </c>
      <c r="AS85" s="13">
        <v>87</v>
      </c>
      <c r="AT85" s="13">
        <v>51.9</v>
      </c>
      <c r="AU85" s="13">
        <v>0</v>
      </c>
      <c r="AV85" s="13">
        <v>0</v>
      </c>
      <c r="AW85" s="13">
        <v>0</v>
      </c>
      <c r="AX85" s="13">
        <v>0</v>
      </c>
      <c r="AY85" s="13">
        <v>0</v>
      </c>
      <c r="AZ85" s="13">
        <v>0</v>
      </c>
      <c r="BA85" s="13">
        <v>0</v>
      </c>
      <c r="BB85" s="13">
        <v>0</v>
      </c>
      <c r="BC85" s="13">
        <v>1</v>
      </c>
      <c r="BD85" s="13">
        <v>0</v>
      </c>
      <c r="BE85" s="13">
        <v>100.4</v>
      </c>
      <c r="BF85" s="13">
        <v>51</v>
      </c>
      <c r="BG85" s="13">
        <v>1</v>
      </c>
      <c r="BH85" s="18">
        <f t="shared" si="9"/>
        <v>319.3</v>
      </c>
    </row>
    <row r="86" spans="1:60" x14ac:dyDescent="0.25">
      <c r="A86" s="34">
        <v>816</v>
      </c>
      <c r="B86" s="21" t="s">
        <v>87</v>
      </c>
      <c r="C86" s="21">
        <v>0</v>
      </c>
      <c r="D86" s="21">
        <v>38.6</v>
      </c>
      <c r="E86" s="21">
        <v>21.333333</v>
      </c>
      <c r="F86" s="21">
        <v>2</v>
      </c>
      <c r="G86" s="21">
        <v>0</v>
      </c>
      <c r="H86" s="21">
        <v>100.8</v>
      </c>
      <c r="I86" s="21">
        <v>63</v>
      </c>
      <c r="J86" s="21">
        <v>1</v>
      </c>
      <c r="K86" s="21">
        <v>0</v>
      </c>
      <c r="L86" s="21">
        <v>0</v>
      </c>
      <c r="M86" s="21">
        <v>0</v>
      </c>
      <c r="N86" s="21">
        <v>0</v>
      </c>
      <c r="O86" s="21">
        <v>0</v>
      </c>
      <c r="P86" s="21">
        <v>0</v>
      </c>
      <c r="Q86" s="21">
        <v>0</v>
      </c>
      <c r="R86" s="21">
        <v>0</v>
      </c>
      <c r="S86" s="21">
        <v>31.8</v>
      </c>
      <c r="T86" s="21">
        <v>306.76666499999999</v>
      </c>
      <c r="U86" s="21">
        <v>130.48333199999999</v>
      </c>
      <c r="V86" s="21">
        <v>8</v>
      </c>
      <c r="W86" s="22">
        <f t="shared" si="5"/>
        <v>31.8</v>
      </c>
      <c r="X86" s="35">
        <f t="shared" si="6"/>
        <v>671.98333000000002</v>
      </c>
      <c r="Y86" s="35">
        <f t="shared" si="7"/>
        <v>61.933333000000005</v>
      </c>
      <c r="Z86" s="17">
        <v>25.966667000000001</v>
      </c>
      <c r="AA86" s="17">
        <v>10.533333000000001</v>
      </c>
      <c r="AB86" s="17">
        <v>0.86666699999999997</v>
      </c>
      <c r="AC86" s="17">
        <v>30.4</v>
      </c>
      <c r="AD86" s="17">
        <v>20.399999999999999</v>
      </c>
      <c r="AE86" s="17">
        <v>0</v>
      </c>
      <c r="AF86" s="17">
        <v>0</v>
      </c>
      <c r="AG86" s="17">
        <v>0</v>
      </c>
      <c r="AH86" s="17">
        <v>0</v>
      </c>
      <c r="AI86" s="17">
        <v>0</v>
      </c>
      <c r="AJ86" s="17">
        <v>0</v>
      </c>
      <c r="AK86" s="17">
        <v>0</v>
      </c>
      <c r="AL86" s="17">
        <v>74.583335000000005</v>
      </c>
      <c r="AM86" s="17">
        <v>44.249999000000003</v>
      </c>
      <c r="AN86" s="17">
        <v>3.0666669999999998</v>
      </c>
      <c r="AO86" s="35">
        <f t="shared" si="8"/>
        <v>210.06666799999999</v>
      </c>
      <c r="AP86" s="13">
        <v>3.8666670000000001</v>
      </c>
      <c r="AQ86" s="13">
        <v>0</v>
      </c>
      <c r="AR86" s="13">
        <v>0</v>
      </c>
      <c r="AS86" s="13">
        <v>10</v>
      </c>
      <c r="AT86" s="13">
        <v>8</v>
      </c>
      <c r="AU86" s="13">
        <v>0</v>
      </c>
      <c r="AV86" s="13">
        <v>0</v>
      </c>
      <c r="AW86" s="13">
        <v>0</v>
      </c>
      <c r="AX86" s="13">
        <v>0</v>
      </c>
      <c r="AY86" s="13">
        <v>0</v>
      </c>
      <c r="AZ86" s="13">
        <v>0</v>
      </c>
      <c r="BA86" s="13">
        <v>0</v>
      </c>
      <c r="BB86" s="13">
        <v>1</v>
      </c>
      <c r="BC86" s="13">
        <v>0</v>
      </c>
      <c r="BD86" s="13">
        <v>0</v>
      </c>
      <c r="BE86" s="13">
        <v>58.733333000000002</v>
      </c>
      <c r="BF86" s="13">
        <v>24.85</v>
      </c>
      <c r="BG86" s="13">
        <v>1</v>
      </c>
      <c r="BH86" s="18">
        <f t="shared" si="9"/>
        <v>107.44999999999999</v>
      </c>
    </row>
    <row r="87" spans="1:60" x14ac:dyDescent="0.25">
      <c r="A87" s="34">
        <v>821</v>
      </c>
      <c r="B87" s="21" t="s">
        <v>88</v>
      </c>
      <c r="C87" s="21">
        <v>117.8</v>
      </c>
      <c r="D87" s="21">
        <v>428.4</v>
      </c>
      <c r="E87" s="21">
        <v>177.8</v>
      </c>
      <c r="F87" s="21">
        <v>13.5</v>
      </c>
      <c r="G87" s="21">
        <v>0</v>
      </c>
      <c r="H87" s="21">
        <v>283.03333400000002</v>
      </c>
      <c r="I87" s="21">
        <v>117.1</v>
      </c>
      <c r="J87" s="21">
        <v>0</v>
      </c>
      <c r="K87" s="21">
        <v>0</v>
      </c>
      <c r="L87" s="21">
        <v>0</v>
      </c>
      <c r="M87" s="21">
        <v>0</v>
      </c>
      <c r="N87" s="21">
        <v>0</v>
      </c>
      <c r="O87" s="21">
        <v>0</v>
      </c>
      <c r="P87" s="21">
        <v>0</v>
      </c>
      <c r="Q87" s="21">
        <v>0</v>
      </c>
      <c r="R87" s="21">
        <v>0</v>
      </c>
      <c r="S87" s="21">
        <v>3</v>
      </c>
      <c r="T87" s="21">
        <v>149</v>
      </c>
      <c r="U87" s="21">
        <v>57</v>
      </c>
      <c r="V87" s="21">
        <v>0</v>
      </c>
      <c r="W87" s="22">
        <f t="shared" si="5"/>
        <v>120.8</v>
      </c>
      <c r="X87" s="35">
        <f t="shared" si="6"/>
        <v>1225.8333339999999</v>
      </c>
      <c r="Y87" s="35">
        <f t="shared" si="7"/>
        <v>619.70000000000005</v>
      </c>
      <c r="Z87" s="17">
        <v>104.6</v>
      </c>
      <c r="AA87" s="17">
        <v>48.8</v>
      </c>
      <c r="AB87" s="17">
        <v>1</v>
      </c>
      <c r="AC87" s="17">
        <v>29.4</v>
      </c>
      <c r="AD87" s="17">
        <v>10.9</v>
      </c>
      <c r="AE87" s="17">
        <v>0</v>
      </c>
      <c r="AF87" s="17">
        <v>0</v>
      </c>
      <c r="AG87" s="17">
        <v>0</v>
      </c>
      <c r="AH87" s="17">
        <v>0</v>
      </c>
      <c r="AI87" s="17">
        <v>0</v>
      </c>
      <c r="AJ87" s="17">
        <v>0</v>
      </c>
      <c r="AK87" s="17">
        <v>0</v>
      </c>
      <c r="AL87" s="17">
        <v>26.9</v>
      </c>
      <c r="AM87" s="17">
        <v>12.666665999999999</v>
      </c>
      <c r="AN87" s="17">
        <v>0</v>
      </c>
      <c r="AO87" s="35">
        <f t="shared" si="8"/>
        <v>234.26666599999999</v>
      </c>
      <c r="AP87" s="13">
        <v>104.8</v>
      </c>
      <c r="AQ87" s="13">
        <v>52.8</v>
      </c>
      <c r="AR87" s="13">
        <v>3</v>
      </c>
      <c r="AS87" s="13">
        <v>14</v>
      </c>
      <c r="AT87" s="13">
        <v>16</v>
      </c>
      <c r="AU87" s="13">
        <v>0</v>
      </c>
      <c r="AV87" s="13">
        <v>0</v>
      </c>
      <c r="AW87" s="13">
        <v>0</v>
      </c>
      <c r="AX87" s="13">
        <v>0</v>
      </c>
      <c r="AY87" s="13">
        <v>0</v>
      </c>
      <c r="AZ87" s="13">
        <v>0</v>
      </c>
      <c r="BA87" s="13">
        <v>0</v>
      </c>
      <c r="BB87" s="13">
        <v>0</v>
      </c>
      <c r="BC87" s="13">
        <v>0</v>
      </c>
      <c r="BD87" s="13">
        <v>0</v>
      </c>
      <c r="BE87" s="13">
        <v>9</v>
      </c>
      <c r="BF87" s="13">
        <v>4</v>
      </c>
      <c r="BG87" s="13">
        <v>0</v>
      </c>
      <c r="BH87" s="18">
        <f t="shared" si="9"/>
        <v>203.6</v>
      </c>
    </row>
    <row r="88" spans="1:60" x14ac:dyDescent="0.25">
      <c r="A88" s="34">
        <v>822</v>
      </c>
      <c r="B88" s="21" t="s">
        <v>89</v>
      </c>
      <c r="C88" s="21">
        <v>32.666666999999997</v>
      </c>
      <c r="D88" s="21">
        <v>145.66666699999999</v>
      </c>
      <c r="E88" s="21">
        <v>55.733333999999999</v>
      </c>
      <c r="F88" s="21">
        <v>0</v>
      </c>
      <c r="G88" s="21">
        <v>22.333334000000001</v>
      </c>
      <c r="H88" s="21">
        <v>346.50000199999999</v>
      </c>
      <c r="I88" s="21">
        <v>144.76666700000001</v>
      </c>
      <c r="J88" s="21">
        <v>2</v>
      </c>
      <c r="K88" s="21">
        <v>0</v>
      </c>
      <c r="L88" s="21">
        <v>0</v>
      </c>
      <c r="M88" s="21">
        <v>0</v>
      </c>
      <c r="N88" s="21">
        <v>0</v>
      </c>
      <c r="O88" s="21">
        <v>0</v>
      </c>
      <c r="P88" s="21">
        <v>0</v>
      </c>
      <c r="Q88" s="21">
        <v>0</v>
      </c>
      <c r="R88" s="21">
        <v>0</v>
      </c>
      <c r="S88" s="21">
        <v>18.900001</v>
      </c>
      <c r="T88" s="21">
        <v>242.60333199999999</v>
      </c>
      <c r="U88" s="21">
        <v>101.9</v>
      </c>
      <c r="V88" s="21">
        <v>0</v>
      </c>
      <c r="W88" s="22">
        <f t="shared" si="5"/>
        <v>73.900002000000001</v>
      </c>
      <c r="X88" s="35">
        <f t="shared" si="6"/>
        <v>1039.1700019999998</v>
      </c>
      <c r="Y88" s="35">
        <f t="shared" si="7"/>
        <v>201.40000099999997</v>
      </c>
      <c r="Z88" s="17">
        <v>37.166665000000002</v>
      </c>
      <c r="AA88" s="17">
        <v>8.7333320000000008</v>
      </c>
      <c r="AB88" s="17">
        <v>0</v>
      </c>
      <c r="AC88" s="17">
        <v>73.7</v>
      </c>
      <c r="AD88" s="17">
        <v>35.666666999999997</v>
      </c>
      <c r="AE88" s="17">
        <v>0</v>
      </c>
      <c r="AF88" s="17">
        <v>0</v>
      </c>
      <c r="AG88" s="17">
        <v>0</v>
      </c>
      <c r="AH88" s="17">
        <v>0</v>
      </c>
      <c r="AI88" s="17">
        <v>0</v>
      </c>
      <c r="AJ88" s="17">
        <v>0</v>
      </c>
      <c r="AK88" s="17">
        <v>0</v>
      </c>
      <c r="AL88" s="17">
        <v>46.366667</v>
      </c>
      <c r="AM88" s="17">
        <v>19.466667000000001</v>
      </c>
      <c r="AN88" s="17">
        <v>0</v>
      </c>
      <c r="AO88" s="35">
        <f t="shared" si="8"/>
        <v>221.099998</v>
      </c>
      <c r="AP88" s="13">
        <v>21</v>
      </c>
      <c r="AQ88" s="13">
        <v>16</v>
      </c>
      <c r="AR88" s="13">
        <v>0</v>
      </c>
      <c r="AS88" s="13">
        <v>60.866667</v>
      </c>
      <c r="AT88" s="13">
        <v>28.2</v>
      </c>
      <c r="AU88" s="13">
        <v>0</v>
      </c>
      <c r="AV88" s="13">
        <v>0</v>
      </c>
      <c r="AW88" s="13">
        <v>0</v>
      </c>
      <c r="AX88" s="13">
        <v>0</v>
      </c>
      <c r="AY88" s="13">
        <v>0</v>
      </c>
      <c r="AZ88" s="13">
        <v>0</v>
      </c>
      <c r="BA88" s="13">
        <v>0</v>
      </c>
      <c r="BB88" s="13">
        <v>0.4</v>
      </c>
      <c r="BC88" s="13">
        <v>1</v>
      </c>
      <c r="BD88" s="13">
        <v>0</v>
      </c>
      <c r="BE88" s="13">
        <v>36.133333999999998</v>
      </c>
      <c r="BF88" s="13">
        <v>18.566666999999999</v>
      </c>
      <c r="BG88" s="13">
        <v>0</v>
      </c>
      <c r="BH88" s="18">
        <f t="shared" si="9"/>
        <v>182.16666800000002</v>
      </c>
    </row>
    <row r="89" spans="1:60" x14ac:dyDescent="0.25">
      <c r="A89" s="34">
        <v>823</v>
      </c>
      <c r="B89" s="21" t="s">
        <v>90</v>
      </c>
      <c r="C89" s="21">
        <v>28</v>
      </c>
      <c r="D89" s="21">
        <v>109</v>
      </c>
      <c r="E89" s="21">
        <v>39</v>
      </c>
      <c r="F89" s="21">
        <v>1</v>
      </c>
      <c r="G89" s="21">
        <v>44.066667000000002</v>
      </c>
      <c r="H89" s="21">
        <v>758.66666499999997</v>
      </c>
      <c r="I89" s="21">
        <v>333.17199799999997</v>
      </c>
      <c r="J89" s="21">
        <v>5</v>
      </c>
      <c r="K89" s="21">
        <v>0</v>
      </c>
      <c r="L89" s="21">
        <v>0</v>
      </c>
      <c r="M89" s="21">
        <v>0</v>
      </c>
      <c r="N89" s="21">
        <v>0</v>
      </c>
      <c r="O89" s="21">
        <v>0</v>
      </c>
      <c r="P89" s="21">
        <v>0</v>
      </c>
      <c r="Q89" s="21">
        <v>0</v>
      </c>
      <c r="R89" s="21">
        <v>0</v>
      </c>
      <c r="S89" s="21">
        <v>77.066666999999995</v>
      </c>
      <c r="T89" s="21">
        <v>550.66666699999996</v>
      </c>
      <c r="U89" s="21">
        <v>226.58333300000001</v>
      </c>
      <c r="V89" s="21">
        <v>5</v>
      </c>
      <c r="W89" s="22">
        <f t="shared" si="5"/>
        <v>149.13333399999999</v>
      </c>
      <c r="X89" s="35">
        <f t="shared" si="6"/>
        <v>2028.088663</v>
      </c>
      <c r="Y89" s="35">
        <f t="shared" si="7"/>
        <v>149</v>
      </c>
      <c r="Z89" s="17">
        <v>37.200000000000003</v>
      </c>
      <c r="AA89" s="17">
        <v>15.8</v>
      </c>
      <c r="AB89" s="17">
        <v>0</v>
      </c>
      <c r="AC89" s="17">
        <v>152.98933199999999</v>
      </c>
      <c r="AD89" s="17">
        <v>122.295331</v>
      </c>
      <c r="AE89" s="17">
        <v>2</v>
      </c>
      <c r="AF89" s="17">
        <v>0</v>
      </c>
      <c r="AG89" s="17">
        <v>0</v>
      </c>
      <c r="AH89" s="17">
        <v>0</v>
      </c>
      <c r="AI89" s="17">
        <v>0</v>
      </c>
      <c r="AJ89" s="17">
        <v>0</v>
      </c>
      <c r="AK89" s="17">
        <v>0</v>
      </c>
      <c r="AL89" s="17">
        <v>126.77732899999999</v>
      </c>
      <c r="AM89" s="17">
        <v>60.766666999999998</v>
      </c>
      <c r="AN89" s="17">
        <v>0</v>
      </c>
      <c r="AO89" s="35">
        <f t="shared" si="8"/>
        <v>517.82865900000002</v>
      </c>
      <c r="AP89" s="13">
        <v>13</v>
      </c>
      <c r="AQ89" s="13">
        <v>7</v>
      </c>
      <c r="AR89" s="13">
        <v>0</v>
      </c>
      <c r="AS89" s="13">
        <v>100.35</v>
      </c>
      <c r="AT89" s="13">
        <v>35.833333000000003</v>
      </c>
      <c r="AU89" s="13">
        <v>2</v>
      </c>
      <c r="AV89" s="13">
        <v>0</v>
      </c>
      <c r="AW89" s="13">
        <v>0</v>
      </c>
      <c r="AX89" s="13">
        <v>0</v>
      </c>
      <c r="AY89" s="13">
        <v>0</v>
      </c>
      <c r="AZ89" s="13">
        <v>0</v>
      </c>
      <c r="BA89" s="13">
        <v>0</v>
      </c>
      <c r="BB89" s="13">
        <v>0</v>
      </c>
      <c r="BC89" s="13">
        <v>0</v>
      </c>
      <c r="BD89" s="13">
        <v>0</v>
      </c>
      <c r="BE89" s="13">
        <v>68.133332999999993</v>
      </c>
      <c r="BF89" s="13">
        <v>44.216667000000001</v>
      </c>
      <c r="BG89" s="13">
        <v>1</v>
      </c>
      <c r="BH89" s="18">
        <f t="shared" si="9"/>
        <v>271.53333299999997</v>
      </c>
    </row>
    <row r="90" spans="1:60" x14ac:dyDescent="0.25">
      <c r="A90" s="34">
        <v>825</v>
      </c>
      <c r="B90" s="21" t="s">
        <v>91</v>
      </c>
      <c r="C90" s="21">
        <v>33.6</v>
      </c>
      <c r="D90" s="21">
        <v>140</v>
      </c>
      <c r="E90" s="21">
        <v>55.9</v>
      </c>
      <c r="F90" s="21">
        <v>2</v>
      </c>
      <c r="G90" s="21">
        <v>105.8</v>
      </c>
      <c r="H90" s="21">
        <v>914.53333299999997</v>
      </c>
      <c r="I90" s="21">
        <v>370.69999899999999</v>
      </c>
      <c r="J90" s="21">
        <v>14</v>
      </c>
      <c r="K90" s="21">
        <v>0</v>
      </c>
      <c r="L90" s="21">
        <v>0</v>
      </c>
      <c r="M90" s="21">
        <v>0</v>
      </c>
      <c r="N90" s="21">
        <v>0</v>
      </c>
      <c r="O90" s="21">
        <v>0</v>
      </c>
      <c r="P90" s="21">
        <v>22.8</v>
      </c>
      <c r="Q90" s="21">
        <v>7</v>
      </c>
      <c r="R90" s="21">
        <v>0</v>
      </c>
      <c r="S90" s="21">
        <v>17</v>
      </c>
      <c r="T90" s="21">
        <v>305.7</v>
      </c>
      <c r="U90" s="21">
        <v>109.6</v>
      </c>
      <c r="V90" s="21">
        <v>4</v>
      </c>
      <c r="W90" s="22">
        <f t="shared" si="5"/>
        <v>156.4</v>
      </c>
      <c r="X90" s="35">
        <f t="shared" si="6"/>
        <v>1946.2333319999998</v>
      </c>
      <c r="Y90" s="35">
        <f t="shared" si="7"/>
        <v>197.9</v>
      </c>
      <c r="Z90" s="17">
        <v>29.133333</v>
      </c>
      <c r="AA90" s="17">
        <v>18</v>
      </c>
      <c r="AB90" s="17">
        <v>0</v>
      </c>
      <c r="AC90" s="17">
        <v>207.633332</v>
      </c>
      <c r="AD90" s="17">
        <v>98.4</v>
      </c>
      <c r="AE90" s="17">
        <v>4</v>
      </c>
      <c r="AF90" s="17">
        <v>0</v>
      </c>
      <c r="AG90" s="17">
        <v>0</v>
      </c>
      <c r="AH90" s="17">
        <v>0</v>
      </c>
      <c r="AI90" s="17">
        <v>16</v>
      </c>
      <c r="AJ90" s="17">
        <v>3</v>
      </c>
      <c r="AK90" s="17">
        <v>0</v>
      </c>
      <c r="AL90" s="17">
        <v>80.599999999999994</v>
      </c>
      <c r="AM90" s="17">
        <v>26.333333</v>
      </c>
      <c r="AN90" s="17">
        <v>1</v>
      </c>
      <c r="AO90" s="35">
        <f t="shared" si="8"/>
        <v>484.09999799999997</v>
      </c>
      <c r="AP90" s="13">
        <v>10</v>
      </c>
      <c r="AQ90" s="13">
        <v>4</v>
      </c>
      <c r="AR90" s="13">
        <v>2</v>
      </c>
      <c r="AS90" s="13">
        <v>100.2</v>
      </c>
      <c r="AT90" s="13">
        <v>45.8</v>
      </c>
      <c r="AU90" s="13">
        <v>0</v>
      </c>
      <c r="AV90" s="13">
        <v>0</v>
      </c>
      <c r="AW90" s="13">
        <v>0</v>
      </c>
      <c r="AX90" s="13">
        <v>0</v>
      </c>
      <c r="AY90" s="13">
        <v>0</v>
      </c>
      <c r="AZ90" s="13">
        <v>0</v>
      </c>
      <c r="BA90" s="13">
        <v>0</v>
      </c>
      <c r="BB90" s="13">
        <v>0</v>
      </c>
      <c r="BC90" s="13">
        <v>0</v>
      </c>
      <c r="BD90" s="13">
        <v>0</v>
      </c>
      <c r="BE90" s="13">
        <v>27.2</v>
      </c>
      <c r="BF90" s="13">
        <v>15</v>
      </c>
      <c r="BG90" s="13">
        <v>1</v>
      </c>
      <c r="BH90" s="18">
        <f t="shared" si="9"/>
        <v>205.2</v>
      </c>
    </row>
    <row r="91" spans="1:60" x14ac:dyDescent="0.25">
      <c r="A91" s="34">
        <v>826</v>
      </c>
      <c r="B91" s="21" t="s">
        <v>92</v>
      </c>
      <c r="C91" s="21">
        <v>31</v>
      </c>
      <c r="D91" s="21">
        <v>77</v>
      </c>
      <c r="E91" s="21">
        <v>13</v>
      </c>
      <c r="F91" s="21">
        <v>1</v>
      </c>
      <c r="G91" s="21">
        <v>9</v>
      </c>
      <c r="H91" s="21">
        <v>483.13333299999999</v>
      </c>
      <c r="I91" s="21">
        <v>205.6</v>
      </c>
      <c r="J91" s="21">
        <v>2</v>
      </c>
      <c r="K91" s="21">
        <v>0</v>
      </c>
      <c r="L91" s="21">
        <v>0</v>
      </c>
      <c r="M91" s="21">
        <v>0</v>
      </c>
      <c r="N91" s="21">
        <v>0</v>
      </c>
      <c r="O91" s="21">
        <v>0</v>
      </c>
      <c r="P91" s="21">
        <v>0</v>
      </c>
      <c r="Q91" s="21">
        <v>0</v>
      </c>
      <c r="R91" s="21">
        <v>0</v>
      </c>
      <c r="S91" s="21">
        <v>0</v>
      </c>
      <c r="T91" s="21">
        <v>265.8</v>
      </c>
      <c r="U91" s="21">
        <v>111</v>
      </c>
      <c r="V91" s="21">
        <v>2</v>
      </c>
      <c r="W91" s="22">
        <f t="shared" si="5"/>
        <v>40</v>
      </c>
      <c r="X91" s="35">
        <f t="shared" si="6"/>
        <v>1160.5333330000001</v>
      </c>
      <c r="Y91" s="35">
        <f t="shared" si="7"/>
        <v>91</v>
      </c>
      <c r="Z91" s="17">
        <v>17</v>
      </c>
      <c r="AA91" s="17">
        <v>2</v>
      </c>
      <c r="AB91" s="17">
        <v>0</v>
      </c>
      <c r="AC91" s="17">
        <v>163.06666799999999</v>
      </c>
      <c r="AD91" s="17">
        <v>86.733333999999999</v>
      </c>
      <c r="AE91" s="17">
        <v>1</v>
      </c>
      <c r="AF91" s="17">
        <v>0</v>
      </c>
      <c r="AG91" s="17">
        <v>0</v>
      </c>
      <c r="AH91" s="17">
        <v>0</v>
      </c>
      <c r="AI91" s="17">
        <v>0</v>
      </c>
      <c r="AJ91" s="17">
        <v>0</v>
      </c>
      <c r="AK91" s="17">
        <v>0</v>
      </c>
      <c r="AL91" s="17">
        <v>108.349999</v>
      </c>
      <c r="AM91" s="17">
        <v>43</v>
      </c>
      <c r="AN91" s="17">
        <v>1</v>
      </c>
      <c r="AO91" s="35">
        <f t="shared" si="8"/>
        <v>422.15000099999997</v>
      </c>
      <c r="AP91" s="13">
        <v>13</v>
      </c>
      <c r="AQ91" s="13">
        <v>5</v>
      </c>
      <c r="AR91" s="13">
        <v>0</v>
      </c>
      <c r="AS91" s="13">
        <v>30</v>
      </c>
      <c r="AT91" s="13">
        <v>9.6</v>
      </c>
      <c r="AU91" s="13">
        <v>0</v>
      </c>
      <c r="AV91" s="13">
        <v>0</v>
      </c>
      <c r="AW91" s="13">
        <v>0</v>
      </c>
      <c r="AX91" s="13">
        <v>0</v>
      </c>
      <c r="AY91" s="13">
        <v>0</v>
      </c>
      <c r="AZ91" s="13">
        <v>0</v>
      </c>
      <c r="BA91" s="13">
        <v>0</v>
      </c>
      <c r="BB91" s="13">
        <v>0</v>
      </c>
      <c r="BC91" s="13">
        <v>0</v>
      </c>
      <c r="BD91" s="13">
        <v>0</v>
      </c>
      <c r="BE91" s="13">
        <v>16</v>
      </c>
      <c r="BF91" s="13">
        <v>11</v>
      </c>
      <c r="BG91" s="13">
        <v>0</v>
      </c>
      <c r="BH91" s="18">
        <f t="shared" si="9"/>
        <v>84.6</v>
      </c>
    </row>
    <row r="92" spans="1:60" x14ac:dyDescent="0.25">
      <c r="A92" s="34">
        <v>830</v>
      </c>
      <c r="B92" s="21" t="s">
        <v>93</v>
      </c>
      <c r="C92" s="21">
        <v>22.6</v>
      </c>
      <c r="D92" s="21">
        <v>382.46666199999999</v>
      </c>
      <c r="E92" s="21">
        <v>148.46666300000001</v>
      </c>
      <c r="F92" s="21">
        <v>5</v>
      </c>
      <c r="G92" s="21">
        <v>68</v>
      </c>
      <c r="H92" s="21">
        <v>1533.2833350000001</v>
      </c>
      <c r="I92" s="21">
        <v>599.93333399999995</v>
      </c>
      <c r="J92" s="21">
        <v>8</v>
      </c>
      <c r="K92" s="21">
        <v>0</v>
      </c>
      <c r="L92" s="21">
        <v>0</v>
      </c>
      <c r="M92" s="21">
        <v>0</v>
      </c>
      <c r="N92" s="21">
        <v>0</v>
      </c>
      <c r="O92" s="21">
        <v>0</v>
      </c>
      <c r="P92" s="21">
        <v>0</v>
      </c>
      <c r="Q92" s="21">
        <v>0</v>
      </c>
      <c r="R92" s="21">
        <v>0</v>
      </c>
      <c r="S92" s="21">
        <v>52</v>
      </c>
      <c r="T92" s="21">
        <v>661.55</v>
      </c>
      <c r="U92" s="21">
        <v>300.66666700000002</v>
      </c>
      <c r="V92" s="21">
        <v>4</v>
      </c>
      <c r="W92" s="22">
        <f t="shared" si="5"/>
        <v>142.6</v>
      </c>
      <c r="X92" s="35">
        <f t="shared" si="6"/>
        <v>3643.366661</v>
      </c>
      <c r="Y92" s="35">
        <f t="shared" si="7"/>
        <v>535.93332499999997</v>
      </c>
      <c r="Z92" s="17">
        <v>129.83334199999999</v>
      </c>
      <c r="AA92" s="17">
        <v>52.800002999999997</v>
      </c>
      <c r="AB92" s="17">
        <v>2</v>
      </c>
      <c r="AC92" s="17">
        <v>394.79933199999999</v>
      </c>
      <c r="AD92" s="17">
        <v>181.01666499999999</v>
      </c>
      <c r="AE92" s="17">
        <v>3.5333329999999998</v>
      </c>
      <c r="AF92" s="17">
        <v>0</v>
      </c>
      <c r="AG92" s="17">
        <v>0</v>
      </c>
      <c r="AH92" s="17">
        <v>0</v>
      </c>
      <c r="AI92" s="17">
        <v>0</v>
      </c>
      <c r="AJ92" s="17">
        <v>0</v>
      </c>
      <c r="AK92" s="17">
        <v>0</v>
      </c>
      <c r="AL92" s="17">
        <v>179.722666</v>
      </c>
      <c r="AM92" s="17">
        <v>100.799998</v>
      </c>
      <c r="AN92" s="17">
        <v>1.6</v>
      </c>
      <c r="AO92" s="35">
        <f t="shared" si="8"/>
        <v>1046.105339</v>
      </c>
      <c r="AP92" s="13">
        <v>73.733332000000004</v>
      </c>
      <c r="AQ92" s="13">
        <v>40.399997999999997</v>
      </c>
      <c r="AR92" s="13">
        <v>3</v>
      </c>
      <c r="AS92" s="13">
        <v>350.26666699999998</v>
      </c>
      <c r="AT92" s="13">
        <v>164.2</v>
      </c>
      <c r="AU92" s="13">
        <v>1</v>
      </c>
      <c r="AV92" s="13">
        <v>0</v>
      </c>
      <c r="AW92" s="13">
        <v>0</v>
      </c>
      <c r="AX92" s="13">
        <v>0</v>
      </c>
      <c r="AY92" s="13">
        <v>0</v>
      </c>
      <c r="AZ92" s="13">
        <v>0</v>
      </c>
      <c r="BA92" s="13">
        <v>0</v>
      </c>
      <c r="BB92" s="13">
        <v>3.8333330000000001</v>
      </c>
      <c r="BC92" s="13">
        <v>2.6666660000000002</v>
      </c>
      <c r="BD92" s="13">
        <v>0</v>
      </c>
      <c r="BE92" s="13">
        <v>155.1</v>
      </c>
      <c r="BF92" s="13">
        <v>87.5</v>
      </c>
      <c r="BG92" s="13">
        <v>1</v>
      </c>
      <c r="BH92" s="18">
        <f t="shared" si="9"/>
        <v>882.69999600000006</v>
      </c>
    </row>
    <row r="93" spans="1:60" x14ac:dyDescent="0.25">
      <c r="A93" s="34">
        <v>831</v>
      </c>
      <c r="B93" s="21" t="s">
        <v>94</v>
      </c>
      <c r="C93" s="21">
        <v>98.266666000000001</v>
      </c>
      <c r="D93" s="21">
        <v>322.73333400000001</v>
      </c>
      <c r="E93" s="21">
        <v>109.6</v>
      </c>
      <c r="F93" s="21">
        <v>8</v>
      </c>
      <c r="G93" s="21">
        <v>0</v>
      </c>
      <c r="H93" s="21">
        <v>327.8</v>
      </c>
      <c r="I93" s="21">
        <v>128.5</v>
      </c>
      <c r="J93" s="21">
        <v>1</v>
      </c>
      <c r="K93" s="21">
        <v>0</v>
      </c>
      <c r="L93" s="21">
        <v>0</v>
      </c>
      <c r="M93" s="21">
        <v>0</v>
      </c>
      <c r="N93" s="21">
        <v>0</v>
      </c>
      <c r="O93" s="21">
        <v>0</v>
      </c>
      <c r="P93" s="21">
        <v>3</v>
      </c>
      <c r="Q93" s="21">
        <v>3</v>
      </c>
      <c r="R93" s="21">
        <v>0</v>
      </c>
      <c r="S93" s="21">
        <v>64.866665999999995</v>
      </c>
      <c r="T93" s="21">
        <v>652.68332699999996</v>
      </c>
      <c r="U93" s="21">
        <v>237.96666200000001</v>
      </c>
      <c r="V93" s="21">
        <v>4</v>
      </c>
      <c r="W93" s="22">
        <f t="shared" si="5"/>
        <v>163.133332</v>
      </c>
      <c r="X93" s="35">
        <f t="shared" si="6"/>
        <v>1798.2833230000001</v>
      </c>
      <c r="Y93" s="35">
        <f t="shared" si="7"/>
        <v>440.33333400000004</v>
      </c>
      <c r="Z93" s="17">
        <v>59.183334000000002</v>
      </c>
      <c r="AA93" s="17">
        <v>28.616667</v>
      </c>
      <c r="AB93" s="17">
        <v>3</v>
      </c>
      <c r="AC93" s="17">
        <v>79.7</v>
      </c>
      <c r="AD93" s="17">
        <v>42.25</v>
      </c>
      <c r="AE93" s="17">
        <v>0</v>
      </c>
      <c r="AF93" s="17">
        <v>0</v>
      </c>
      <c r="AG93" s="17">
        <v>0</v>
      </c>
      <c r="AH93" s="17">
        <v>0</v>
      </c>
      <c r="AI93" s="17">
        <v>2</v>
      </c>
      <c r="AJ93" s="17">
        <v>0</v>
      </c>
      <c r="AK93" s="17">
        <v>0</v>
      </c>
      <c r="AL93" s="17">
        <v>149.54999799999999</v>
      </c>
      <c r="AM93" s="17">
        <v>63.733333999999999</v>
      </c>
      <c r="AN93" s="17">
        <v>2</v>
      </c>
      <c r="AO93" s="35">
        <f t="shared" si="8"/>
        <v>430.03333299999997</v>
      </c>
      <c r="AP93" s="13">
        <v>83.733333999999999</v>
      </c>
      <c r="AQ93" s="13">
        <v>29</v>
      </c>
      <c r="AR93" s="13">
        <v>3</v>
      </c>
      <c r="AS93" s="13">
        <v>73</v>
      </c>
      <c r="AT93" s="13">
        <v>28</v>
      </c>
      <c r="AU93" s="13">
        <v>0</v>
      </c>
      <c r="AV93" s="13">
        <v>0</v>
      </c>
      <c r="AW93" s="13">
        <v>0</v>
      </c>
      <c r="AX93" s="13">
        <v>0</v>
      </c>
      <c r="AY93" s="13">
        <v>1</v>
      </c>
      <c r="AZ93" s="13">
        <v>1</v>
      </c>
      <c r="BA93" s="13">
        <v>0</v>
      </c>
      <c r="BB93" s="13">
        <v>2</v>
      </c>
      <c r="BC93" s="13">
        <v>0</v>
      </c>
      <c r="BD93" s="13">
        <v>0</v>
      </c>
      <c r="BE93" s="13">
        <v>159.29999799999999</v>
      </c>
      <c r="BF93" s="13">
        <v>67.533332000000001</v>
      </c>
      <c r="BG93" s="13">
        <v>0</v>
      </c>
      <c r="BH93" s="18">
        <f t="shared" si="9"/>
        <v>447.56666399999995</v>
      </c>
    </row>
    <row r="94" spans="1:60" x14ac:dyDescent="0.25">
      <c r="A94" s="34">
        <v>838</v>
      </c>
      <c r="B94" s="21" t="s">
        <v>95</v>
      </c>
      <c r="C94" s="21">
        <v>0</v>
      </c>
      <c r="D94" s="21">
        <v>0</v>
      </c>
      <c r="E94" s="21">
        <v>0</v>
      </c>
      <c r="F94" s="21">
        <v>0</v>
      </c>
      <c r="G94" s="21">
        <v>20.533332999999999</v>
      </c>
      <c r="H94" s="21">
        <v>166.3</v>
      </c>
      <c r="I94" s="21">
        <v>45.7</v>
      </c>
      <c r="J94" s="21">
        <v>1</v>
      </c>
      <c r="K94" s="21">
        <v>0</v>
      </c>
      <c r="L94" s="21">
        <v>0</v>
      </c>
      <c r="M94" s="21">
        <v>0</v>
      </c>
      <c r="N94" s="21">
        <v>0</v>
      </c>
      <c r="O94" s="21">
        <v>0</v>
      </c>
      <c r="P94" s="21">
        <v>0</v>
      </c>
      <c r="Q94" s="21">
        <v>0</v>
      </c>
      <c r="R94" s="21">
        <v>0</v>
      </c>
      <c r="S94" s="21">
        <v>15.216666999999999</v>
      </c>
      <c r="T94" s="21">
        <v>185.436667</v>
      </c>
      <c r="U94" s="21">
        <v>73.466667999999999</v>
      </c>
      <c r="V94" s="21">
        <v>3.7333340000000002</v>
      </c>
      <c r="W94" s="22">
        <f t="shared" si="5"/>
        <v>35.75</v>
      </c>
      <c r="X94" s="35">
        <f t="shared" si="6"/>
        <v>475.6366690000001</v>
      </c>
      <c r="Y94" s="35">
        <f t="shared" si="7"/>
        <v>0</v>
      </c>
      <c r="Z94" s="17">
        <v>0</v>
      </c>
      <c r="AA94" s="17">
        <v>0</v>
      </c>
      <c r="AB94" s="17">
        <v>0</v>
      </c>
      <c r="AC94" s="17">
        <v>37.866666000000002</v>
      </c>
      <c r="AD94" s="17">
        <v>18.866667</v>
      </c>
      <c r="AE94" s="17">
        <v>0</v>
      </c>
      <c r="AF94" s="17">
        <v>0</v>
      </c>
      <c r="AG94" s="17">
        <v>0</v>
      </c>
      <c r="AH94" s="17">
        <v>0</v>
      </c>
      <c r="AI94" s="17">
        <v>0</v>
      </c>
      <c r="AJ94" s="17">
        <v>0</v>
      </c>
      <c r="AK94" s="17">
        <v>0</v>
      </c>
      <c r="AL94" s="17">
        <v>54.733333000000002</v>
      </c>
      <c r="AM94" s="17">
        <v>26.016666000000001</v>
      </c>
      <c r="AN94" s="17">
        <v>0</v>
      </c>
      <c r="AO94" s="35">
        <f t="shared" si="8"/>
        <v>137.48333200000002</v>
      </c>
      <c r="AP94" s="13">
        <v>0</v>
      </c>
      <c r="AQ94" s="13">
        <v>0</v>
      </c>
      <c r="AR94" s="13">
        <v>0</v>
      </c>
      <c r="AS94" s="13">
        <v>31.1</v>
      </c>
      <c r="AT94" s="13">
        <v>6.6333330000000004</v>
      </c>
      <c r="AU94" s="13">
        <v>0</v>
      </c>
      <c r="AV94" s="13">
        <v>0</v>
      </c>
      <c r="AW94" s="13">
        <v>0</v>
      </c>
      <c r="AX94" s="13">
        <v>0</v>
      </c>
      <c r="AY94" s="13">
        <v>0</v>
      </c>
      <c r="AZ94" s="13">
        <v>0</v>
      </c>
      <c r="BA94" s="13">
        <v>0</v>
      </c>
      <c r="BB94" s="13">
        <v>0</v>
      </c>
      <c r="BC94" s="13">
        <v>1</v>
      </c>
      <c r="BD94" s="13">
        <v>0</v>
      </c>
      <c r="BE94" s="13">
        <v>22.949998999999998</v>
      </c>
      <c r="BF94" s="13">
        <v>10.6</v>
      </c>
      <c r="BG94" s="13">
        <v>0</v>
      </c>
      <c r="BH94" s="18">
        <f t="shared" si="9"/>
        <v>72.283332000000001</v>
      </c>
    </row>
    <row r="95" spans="1:60" x14ac:dyDescent="0.25">
      <c r="A95" s="34">
        <v>839</v>
      </c>
      <c r="B95" s="21" t="s">
        <v>182</v>
      </c>
      <c r="C95" s="21">
        <v>0</v>
      </c>
      <c r="D95" s="21">
        <v>0</v>
      </c>
      <c r="E95" s="21">
        <v>0</v>
      </c>
      <c r="F95" s="21">
        <v>0</v>
      </c>
      <c r="G95" s="21">
        <v>0</v>
      </c>
      <c r="H95" s="21">
        <v>0</v>
      </c>
      <c r="I95" s="21">
        <v>0</v>
      </c>
      <c r="J95" s="21">
        <v>0</v>
      </c>
      <c r="K95" s="21">
        <v>0</v>
      </c>
      <c r="L95" s="21">
        <v>0</v>
      </c>
      <c r="M95" s="21">
        <v>0</v>
      </c>
      <c r="N95" s="21">
        <v>0</v>
      </c>
      <c r="O95" s="21">
        <v>0</v>
      </c>
      <c r="P95" s="21">
        <v>0</v>
      </c>
      <c r="Q95" s="21">
        <v>0</v>
      </c>
      <c r="R95" s="21">
        <v>0</v>
      </c>
      <c r="S95" s="21">
        <v>4.4000000000000004</v>
      </c>
      <c r="T95" s="21">
        <v>257.566666</v>
      </c>
      <c r="U95" s="21">
        <v>120.2</v>
      </c>
      <c r="V95" s="21">
        <v>3</v>
      </c>
      <c r="W95" s="22">
        <f t="shared" si="5"/>
        <v>4.4000000000000004</v>
      </c>
      <c r="X95" s="35">
        <f t="shared" si="6"/>
        <v>380.76666599999999</v>
      </c>
      <c r="Y95" s="35">
        <f t="shared" si="7"/>
        <v>0</v>
      </c>
      <c r="Z95" s="17">
        <v>0</v>
      </c>
      <c r="AA95" s="17">
        <v>0</v>
      </c>
      <c r="AB95" s="17">
        <v>0</v>
      </c>
      <c r="AC95" s="17">
        <v>0</v>
      </c>
      <c r="AD95" s="17">
        <v>0</v>
      </c>
      <c r="AE95" s="17">
        <v>0</v>
      </c>
      <c r="AF95" s="17">
        <v>0</v>
      </c>
      <c r="AG95" s="17">
        <v>0</v>
      </c>
      <c r="AH95" s="17">
        <v>0</v>
      </c>
      <c r="AI95" s="17">
        <v>0</v>
      </c>
      <c r="AJ95" s="17">
        <v>0</v>
      </c>
      <c r="AK95" s="17">
        <v>0</v>
      </c>
      <c r="AL95" s="17">
        <v>63.205331999999999</v>
      </c>
      <c r="AM95" s="17">
        <v>32.783332000000001</v>
      </c>
      <c r="AN95" s="17">
        <v>0</v>
      </c>
      <c r="AO95" s="35">
        <f t="shared" si="8"/>
        <v>95.988664</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24.8</v>
      </c>
      <c r="BF95" s="13">
        <v>17</v>
      </c>
      <c r="BG95" s="13">
        <v>0</v>
      </c>
      <c r="BH95" s="18">
        <f t="shared" si="9"/>
        <v>41.8</v>
      </c>
    </row>
    <row r="96" spans="1:60" x14ac:dyDescent="0.25">
      <c r="A96" s="34">
        <v>840</v>
      </c>
      <c r="B96" s="21" t="s">
        <v>183</v>
      </c>
      <c r="C96" s="21">
        <v>105</v>
      </c>
      <c r="D96" s="21">
        <v>472.6</v>
      </c>
      <c r="E96" s="21">
        <v>188</v>
      </c>
      <c r="F96" s="21">
        <v>11</v>
      </c>
      <c r="G96" s="21">
        <v>213</v>
      </c>
      <c r="H96" s="21">
        <v>1356.5666670000001</v>
      </c>
      <c r="I96" s="21">
        <v>546.53333399999997</v>
      </c>
      <c r="J96" s="21">
        <v>20.8</v>
      </c>
      <c r="K96" s="21">
        <v>0</v>
      </c>
      <c r="L96" s="21">
        <v>0</v>
      </c>
      <c r="M96" s="21">
        <v>0</v>
      </c>
      <c r="N96" s="21">
        <v>0</v>
      </c>
      <c r="O96" s="21">
        <v>0</v>
      </c>
      <c r="P96" s="21">
        <v>0</v>
      </c>
      <c r="Q96" s="21">
        <v>0</v>
      </c>
      <c r="R96" s="21">
        <v>0</v>
      </c>
      <c r="S96" s="21">
        <v>25</v>
      </c>
      <c r="T96" s="21">
        <v>308.49999700000001</v>
      </c>
      <c r="U96" s="21">
        <v>117.499999</v>
      </c>
      <c r="V96" s="21">
        <v>1</v>
      </c>
      <c r="W96" s="22">
        <f t="shared" si="5"/>
        <v>343</v>
      </c>
      <c r="X96" s="35">
        <f t="shared" si="6"/>
        <v>3022.4999970000003</v>
      </c>
      <c r="Y96" s="35">
        <f t="shared" si="7"/>
        <v>671.6</v>
      </c>
      <c r="Z96" s="17">
        <v>205.3</v>
      </c>
      <c r="AA96" s="17">
        <v>101.266667</v>
      </c>
      <c r="AB96" s="17">
        <v>2</v>
      </c>
      <c r="AC96" s="17">
        <v>324.03333300000003</v>
      </c>
      <c r="AD96" s="17">
        <v>191.1</v>
      </c>
      <c r="AE96" s="17">
        <v>11</v>
      </c>
      <c r="AF96" s="17">
        <v>0</v>
      </c>
      <c r="AG96" s="17">
        <v>0</v>
      </c>
      <c r="AH96" s="17">
        <v>0</v>
      </c>
      <c r="AI96" s="17">
        <v>0</v>
      </c>
      <c r="AJ96" s="17">
        <v>0</v>
      </c>
      <c r="AK96" s="17">
        <v>0</v>
      </c>
      <c r="AL96" s="17">
        <v>83.283333999999996</v>
      </c>
      <c r="AM96" s="17">
        <v>32.25</v>
      </c>
      <c r="AN96" s="17">
        <v>0</v>
      </c>
      <c r="AO96" s="35">
        <f t="shared" si="8"/>
        <v>950.23333400000001</v>
      </c>
      <c r="AP96" s="13">
        <v>72</v>
      </c>
      <c r="AQ96" s="13">
        <v>35</v>
      </c>
      <c r="AR96" s="13">
        <v>7</v>
      </c>
      <c r="AS96" s="13">
        <v>398.46666699999997</v>
      </c>
      <c r="AT96" s="13">
        <v>160.86666700000001</v>
      </c>
      <c r="AU96" s="13">
        <v>2</v>
      </c>
      <c r="AV96" s="13">
        <v>0</v>
      </c>
      <c r="AW96" s="13">
        <v>0</v>
      </c>
      <c r="AX96" s="13">
        <v>0</v>
      </c>
      <c r="AY96" s="13">
        <v>0</v>
      </c>
      <c r="AZ96" s="13">
        <v>0</v>
      </c>
      <c r="BA96" s="13">
        <v>0</v>
      </c>
      <c r="BB96" s="13">
        <v>1</v>
      </c>
      <c r="BC96" s="13">
        <v>1</v>
      </c>
      <c r="BD96" s="13">
        <v>0</v>
      </c>
      <c r="BE96" s="13">
        <v>80.833332999999996</v>
      </c>
      <c r="BF96" s="13">
        <v>27</v>
      </c>
      <c r="BG96" s="13">
        <v>0</v>
      </c>
      <c r="BH96" s="18">
        <f t="shared" si="9"/>
        <v>785.16666699999996</v>
      </c>
    </row>
    <row r="97" spans="1:60" x14ac:dyDescent="0.25">
      <c r="A97" s="34">
        <v>841</v>
      </c>
      <c r="B97" s="21" t="s">
        <v>98</v>
      </c>
      <c r="C97" s="21">
        <v>27</v>
      </c>
      <c r="D97" s="21">
        <v>96</v>
      </c>
      <c r="E97" s="21">
        <v>33</v>
      </c>
      <c r="F97" s="21">
        <v>1</v>
      </c>
      <c r="G97" s="21">
        <v>17</v>
      </c>
      <c r="H97" s="21">
        <v>59</v>
      </c>
      <c r="I97" s="21">
        <v>17</v>
      </c>
      <c r="J97" s="21">
        <v>0</v>
      </c>
      <c r="K97" s="21">
        <v>0</v>
      </c>
      <c r="L97" s="21">
        <v>0</v>
      </c>
      <c r="M97" s="21">
        <v>0</v>
      </c>
      <c r="N97" s="21">
        <v>0</v>
      </c>
      <c r="O97" s="21">
        <v>0</v>
      </c>
      <c r="P97" s="21">
        <v>0</v>
      </c>
      <c r="Q97" s="21">
        <v>0</v>
      </c>
      <c r="R97" s="21">
        <v>0</v>
      </c>
      <c r="S97" s="21">
        <v>33.5</v>
      </c>
      <c r="T97" s="21">
        <v>316</v>
      </c>
      <c r="U97" s="21">
        <v>114.6</v>
      </c>
      <c r="V97" s="21">
        <v>8</v>
      </c>
      <c r="W97" s="22">
        <f t="shared" si="5"/>
        <v>77.5</v>
      </c>
      <c r="X97" s="35">
        <f t="shared" si="6"/>
        <v>644.6</v>
      </c>
      <c r="Y97" s="35">
        <f t="shared" si="7"/>
        <v>130</v>
      </c>
      <c r="Z97" s="17">
        <v>34</v>
      </c>
      <c r="AA97" s="17">
        <v>8</v>
      </c>
      <c r="AB97" s="17">
        <v>1</v>
      </c>
      <c r="AC97" s="17">
        <v>28</v>
      </c>
      <c r="AD97" s="17">
        <v>12</v>
      </c>
      <c r="AE97" s="17">
        <v>0</v>
      </c>
      <c r="AF97" s="17">
        <v>0</v>
      </c>
      <c r="AG97" s="17">
        <v>0</v>
      </c>
      <c r="AH97" s="17">
        <v>0</v>
      </c>
      <c r="AI97" s="17">
        <v>0</v>
      </c>
      <c r="AJ97" s="17">
        <v>0</v>
      </c>
      <c r="AK97" s="17">
        <v>0</v>
      </c>
      <c r="AL97" s="17">
        <v>73.933333000000005</v>
      </c>
      <c r="AM97" s="17">
        <v>33.733333000000002</v>
      </c>
      <c r="AN97" s="17">
        <v>3</v>
      </c>
      <c r="AO97" s="35">
        <f t="shared" si="8"/>
        <v>193.66666600000002</v>
      </c>
      <c r="AP97" s="13">
        <v>34</v>
      </c>
      <c r="AQ97" s="13">
        <v>14</v>
      </c>
      <c r="AR97" s="13">
        <v>0</v>
      </c>
      <c r="AS97" s="13">
        <v>31</v>
      </c>
      <c r="AT97" s="13">
        <v>8</v>
      </c>
      <c r="AU97" s="13">
        <v>0</v>
      </c>
      <c r="AV97" s="13">
        <v>0</v>
      </c>
      <c r="AW97" s="13">
        <v>0</v>
      </c>
      <c r="AX97" s="13">
        <v>0</v>
      </c>
      <c r="AY97" s="13">
        <v>0</v>
      </c>
      <c r="AZ97" s="13">
        <v>0</v>
      </c>
      <c r="BA97" s="13">
        <v>0</v>
      </c>
      <c r="BB97" s="13">
        <v>0</v>
      </c>
      <c r="BC97" s="13">
        <v>0</v>
      </c>
      <c r="BD97" s="13">
        <v>0</v>
      </c>
      <c r="BE97" s="13">
        <v>79</v>
      </c>
      <c r="BF97" s="13">
        <v>32</v>
      </c>
      <c r="BG97" s="13">
        <v>4</v>
      </c>
      <c r="BH97" s="18">
        <f t="shared" si="9"/>
        <v>202</v>
      </c>
    </row>
    <row r="98" spans="1:60" x14ac:dyDescent="0.25">
      <c r="A98" s="34">
        <v>845</v>
      </c>
      <c r="B98" s="21" t="s">
        <v>99</v>
      </c>
      <c r="C98" s="21">
        <v>0</v>
      </c>
      <c r="D98" s="21">
        <v>0</v>
      </c>
      <c r="E98" s="21">
        <v>0</v>
      </c>
      <c r="F98" s="21">
        <v>0</v>
      </c>
      <c r="G98" s="21">
        <v>69.866667000000007</v>
      </c>
      <c r="H98" s="21">
        <v>403.23333600000001</v>
      </c>
      <c r="I98" s="21">
        <v>169.066666</v>
      </c>
      <c r="J98" s="21">
        <v>4</v>
      </c>
      <c r="K98" s="21">
        <v>0</v>
      </c>
      <c r="L98" s="21">
        <v>0</v>
      </c>
      <c r="M98" s="21">
        <v>0</v>
      </c>
      <c r="N98" s="21">
        <v>0</v>
      </c>
      <c r="O98" s="21">
        <v>0</v>
      </c>
      <c r="P98" s="21">
        <v>0</v>
      </c>
      <c r="Q98" s="21">
        <v>0</v>
      </c>
      <c r="R98" s="21">
        <v>0</v>
      </c>
      <c r="S98" s="21">
        <v>62.866667</v>
      </c>
      <c r="T98" s="21">
        <v>269.46333700000002</v>
      </c>
      <c r="U98" s="21">
        <v>108.533334</v>
      </c>
      <c r="V98" s="21">
        <v>2</v>
      </c>
      <c r="W98" s="22">
        <f t="shared" si="5"/>
        <v>132.73333400000001</v>
      </c>
      <c r="X98" s="35">
        <f t="shared" si="6"/>
        <v>956.29667300000006</v>
      </c>
      <c r="Y98" s="35">
        <f t="shared" si="7"/>
        <v>0</v>
      </c>
      <c r="Z98" s="17">
        <v>0</v>
      </c>
      <c r="AA98" s="17">
        <v>0</v>
      </c>
      <c r="AB98" s="17">
        <v>0</v>
      </c>
      <c r="AC98" s="17">
        <v>100.26667</v>
      </c>
      <c r="AD98" s="17">
        <v>35.116666000000002</v>
      </c>
      <c r="AE98" s="17">
        <v>1.8</v>
      </c>
      <c r="AF98" s="17">
        <v>0</v>
      </c>
      <c r="AG98" s="17">
        <v>0</v>
      </c>
      <c r="AH98" s="17">
        <v>0</v>
      </c>
      <c r="AI98" s="17">
        <v>0</v>
      </c>
      <c r="AJ98" s="17">
        <v>0</v>
      </c>
      <c r="AK98" s="17">
        <v>0</v>
      </c>
      <c r="AL98" s="17">
        <v>50.133333999999998</v>
      </c>
      <c r="AM98" s="17">
        <v>22.616667</v>
      </c>
      <c r="AN98" s="17">
        <v>0</v>
      </c>
      <c r="AO98" s="35">
        <f t="shared" si="8"/>
        <v>209.93333700000002</v>
      </c>
      <c r="AP98" s="13">
        <v>0</v>
      </c>
      <c r="AQ98" s="13">
        <v>0</v>
      </c>
      <c r="AR98" s="13">
        <v>0</v>
      </c>
      <c r="AS98" s="13">
        <v>63.9</v>
      </c>
      <c r="AT98" s="13">
        <v>36.549999999999997</v>
      </c>
      <c r="AU98" s="13">
        <v>0</v>
      </c>
      <c r="AV98" s="13">
        <v>0</v>
      </c>
      <c r="AW98" s="13">
        <v>0</v>
      </c>
      <c r="AX98" s="13">
        <v>0</v>
      </c>
      <c r="AY98" s="13">
        <v>0</v>
      </c>
      <c r="AZ98" s="13">
        <v>0</v>
      </c>
      <c r="BA98" s="13">
        <v>0</v>
      </c>
      <c r="BB98" s="13">
        <v>0</v>
      </c>
      <c r="BC98" s="13">
        <v>0</v>
      </c>
      <c r="BD98" s="13">
        <v>0</v>
      </c>
      <c r="BE98" s="13">
        <v>29.8</v>
      </c>
      <c r="BF98" s="13">
        <v>17</v>
      </c>
      <c r="BG98" s="13">
        <v>0</v>
      </c>
      <c r="BH98" s="18">
        <f t="shared" si="9"/>
        <v>147.25</v>
      </c>
    </row>
    <row r="99" spans="1:60" x14ac:dyDescent="0.25">
      <c r="A99" s="34">
        <v>846</v>
      </c>
      <c r="B99" s="21" t="s">
        <v>100</v>
      </c>
      <c r="C99" s="21">
        <v>34</v>
      </c>
      <c r="D99" s="21">
        <v>100.8</v>
      </c>
      <c r="E99" s="21">
        <v>29</v>
      </c>
      <c r="F99" s="21">
        <v>8</v>
      </c>
      <c r="G99" s="21">
        <v>4</v>
      </c>
      <c r="H99" s="21">
        <v>232.4</v>
      </c>
      <c r="I99" s="21">
        <v>92</v>
      </c>
      <c r="J99" s="21">
        <v>5</v>
      </c>
      <c r="K99" s="21">
        <v>0</v>
      </c>
      <c r="L99" s="21">
        <v>0</v>
      </c>
      <c r="M99" s="21">
        <v>0</v>
      </c>
      <c r="N99" s="21">
        <v>0</v>
      </c>
      <c r="O99" s="21">
        <v>0</v>
      </c>
      <c r="P99" s="21">
        <v>0</v>
      </c>
      <c r="Q99" s="21">
        <v>0</v>
      </c>
      <c r="R99" s="21">
        <v>0</v>
      </c>
      <c r="S99" s="21">
        <v>0</v>
      </c>
      <c r="T99" s="21">
        <v>16</v>
      </c>
      <c r="U99" s="21">
        <v>4</v>
      </c>
      <c r="V99" s="21">
        <v>1</v>
      </c>
      <c r="W99" s="22">
        <f t="shared" si="5"/>
        <v>38</v>
      </c>
      <c r="X99" s="35">
        <f t="shared" si="6"/>
        <v>488.20000000000005</v>
      </c>
      <c r="Y99" s="35">
        <f t="shared" si="7"/>
        <v>137.80000000000001</v>
      </c>
      <c r="Z99" s="17">
        <v>48.133333</v>
      </c>
      <c r="AA99" s="17">
        <v>17</v>
      </c>
      <c r="AB99" s="17">
        <v>4</v>
      </c>
      <c r="AC99" s="17">
        <v>53.733333000000002</v>
      </c>
      <c r="AD99" s="17">
        <v>22.6</v>
      </c>
      <c r="AE99" s="17">
        <v>2</v>
      </c>
      <c r="AF99" s="17">
        <v>0</v>
      </c>
      <c r="AG99" s="17">
        <v>0</v>
      </c>
      <c r="AH99" s="17">
        <v>0</v>
      </c>
      <c r="AI99" s="17">
        <v>0</v>
      </c>
      <c r="AJ99" s="17">
        <v>0</v>
      </c>
      <c r="AK99" s="17">
        <v>0</v>
      </c>
      <c r="AL99" s="17">
        <v>0</v>
      </c>
      <c r="AM99" s="17">
        <v>0</v>
      </c>
      <c r="AN99" s="17">
        <v>0</v>
      </c>
      <c r="AO99" s="35">
        <f t="shared" si="8"/>
        <v>147.466666</v>
      </c>
      <c r="AP99" s="13">
        <v>26</v>
      </c>
      <c r="AQ99" s="13">
        <v>6</v>
      </c>
      <c r="AR99" s="13">
        <v>3</v>
      </c>
      <c r="AS99" s="13">
        <v>70.599999999999994</v>
      </c>
      <c r="AT99" s="13">
        <v>28</v>
      </c>
      <c r="AU99" s="13">
        <v>2</v>
      </c>
      <c r="AV99" s="13">
        <v>0</v>
      </c>
      <c r="AW99" s="13">
        <v>0</v>
      </c>
      <c r="AX99" s="13">
        <v>0</v>
      </c>
      <c r="AY99" s="13">
        <v>0</v>
      </c>
      <c r="AZ99" s="13">
        <v>0</v>
      </c>
      <c r="BA99" s="13">
        <v>0</v>
      </c>
      <c r="BB99" s="13">
        <v>0</v>
      </c>
      <c r="BC99" s="13">
        <v>0</v>
      </c>
      <c r="BD99" s="13">
        <v>0</v>
      </c>
      <c r="BE99" s="13">
        <v>7</v>
      </c>
      <c r="BF99" s="13">
        <v>4</v>
      </c>
      <c r="BG99" s="13">
        <v>1</v>
      </c>
      <c r="BH99" s="18">
        <f t="shared" si="9"/>
        <v>147.6</v>
      </c>
    </row>
    <row r="100" spans="1:60" x14ac:dyDescent="0.25">
      <c r="A100" s="34">
        <v>850</v>
      </c>
      <c r="B100" s="21" t="s">
        <v>101</v>
      </c>
      <c r="C100" s="21">
        <v>11</v>
      </c>
      <c r="D100" s="21">
        <v>187.066667</v>
      </c>
      <c r="E100" s="21">
        <v>69.866665999999995</v>
      </c>
      <c r="F100" s="21">
        <v>11</v>
      </c>
      <c r="G100" s="21">
        <v>35.076667999999998</v>
      </c>
      <c r="H100" s="21">
        <v>437.53199999999998</v>
      </c>
      <c r="I100" s="21">
        <v>167.632665</v>
      </c>
      <c r="J100" s="21">
        <v>14.5</v>
      </c>
      <c r="K100" s="21">
        <v>0</v>
      </c>
      <c r="L100" s="21">
        <v>0</v>
      </c>
      <c r="M100" s="21">
        <v>0</v>
      </c>
      <c r="N100" s="21">
        <v>0</v>
      </c>
      <c r="O100" s="21">
        <v>0</v>
      </c>
      <c r="P100" s="21">
        <v>0</v>
      </c>
      <c r="Q100" s="21">
        <v>0</v>
      </c>
      <c r="R100" s="21">
        <v>0</v>
      </c>
      <c r="S100" s="21">
        <v>8</v>
      </c>
      <c r="T100" s="21">
        <v>97.933334000000002</v>
      </c>
      <c r="U100" s="21">
        <v>42.2</v>
      </c>
      <c r="V100" s="21">
        <v>1</v>
      </c>
      <c r="W100" s="22">
        <f t="shared" si="5"/>
        <v>54.076667999999998</v>
      </c>
      <c r="X100" s="35">
        <f t="shared" si="6"/>
        <v>1028.7313320000001</v>
      </c>
      <c r="Y100" s="35">
        <f t="shared" si="7"/>
        <v>267.933333</v>
      </c>
      <c r="Z100" s="17">
        <v>70.616668000000004</v>
      </c>
      <c r="AA100" s="17">
        <v>31.599999</v>
      </c>
      <c r="AB100" s="17">
        <v>9</v>
      </c>
      <c r="AC100" s="17">
        <v>125.53266499999999</v>
      </c>
      <c r="AD100" s="17">
        <v>48.488669999999999</v>
      </c>
      <c r="AE100" s="17">
        <v>4.3666660000000004</v>
      </c>
      <c r="AF100" s="17">
        <v>0</v>
      </c>
      <c r="AG100" s="17">
        <v>0</v>
      </c>
      <c r="AH100" s="17">
        <v>0</v>
      </c>
      <c r="AI100" s="17">
        <v>0</v>
      </c>
      <c r="AJ100" s="17">
        <v>0</v>
      </c>
      <c r="AK100" s="17">
        <v>0</v>
      </c>
      <c r="AL100" s="17">
        <v>22.666665999999999</v>
      </c>
      <c r="AM100" s="17">
        <v>9.6666670000000003</v>
      </c>
      <c r="AN100" s="17">
        <v>0.2</v>
      </c>
      <c r="AO100" s="35">
        <f t="shared" si="8"/>
        <v>322.13800100000003</v>
      </c>
      <c r="AP100" s="13">
        <v>37.866667</v>
      </c>
      <c r="AQ100" s="13">
        <v>13.866666</v>
      </c>
      <c r="AR100" s="13">
        <v>2</v>
      </c>
      <c r="AS100" s="13">
        <v>69.582667999999998</v>
      </c>
      <c r="AT100" s="13">
        <v>31.521999000000001</v>
      </c>
      <c r="AU100" s="13">
        <v>4</v>
      </c>
      <c r="AV100" s="13">
        <v>0</v>
      </c>
      <c r="AW100" s="13">
        <v>0</v>
      </c>
      <c r="AX100" s="13">
        <v>0</v>
      </c>
      <c r="AY100" s="13">
        <v>0</v>
      </c>
      <c r="AZ100" s="13">
        <v>0</v>
      </c>
      <c r="BA100" s="13">
        <v>0</v>
      </c>
      <c r="BB100" s="13">
        <v>5</v>
      </c>
      <c r="BC100" s="13">
        <v>1</v>
      </c>
      <c r="BD100" s="13">
        <v>0</v>
      </c>
      <c r="BE100" s="13">
        <v>18.533334</v>
      </c>
      <c r="BF100" s="13">
        <v>10.8</v>
      </c>
      <c r="BG100" s="13">
        <v>0</v>
      </c>
      <c r="BH100" s="18">
        <f t="shared" si="9"/>
        <v>194.171334</v>
      </c>
    </row>
    <row r="101" spans="1:60" x14ac:dyDescent="0.25">
      <c r="A101" s="34">
        <v>851</v>
      </c>
      <c r="B101" s="21" t="s">
        <v>102</v>
      </c>
      <c r="C101" s="21">
        <v>0</v>
      </c>
      <c r="D101" s="21">
        <v>0</v>
      </c>
      <c r="E101" s="21">
        <v>0</v>
      </c>
      <c r="F101" s="21">
        <v>0</v>
      </c>
      <c r="G101" s="21">
        <v>4</v>
      </c>
      <c r="H101" s="21">
        <v>71.366665999999995</v>
      </c>
      <c r="I101" s="21">
        <v>30.533332000000001</v>
      </c>
      <c r="J101" s="21">
        <v>0</v>
      </c>
      <c r="K101" s="21">
        <v>0</v>
      </c>
      <c r="L101" s="21">
        <v>0</v>
      </c>
      <c r="M101" s="21">
        <v>0</v>
      </c>
      <c r="N101" s="21">
        <v>0</v>
      </c>
      <c r="O101" s="21">
        <v>0</v>
      </c>
      <c r="P101" s="21">
        <v>0</v>
      </c>
      <c r="Q101" s="21">
        <v>0</v>
      </c>
      <c r="R101" s="21">
        <v>0</v>
      </c>
      <c r="S101" s="21">
        <v>25</v>
      </c>
      <c r="T101" s="21">
        <v>152</v>
      </c>
      <c r="U101" s="21">
        <v>65</v>
      </c>
      <c r="V101" s="21">
        <v>0</v>
      </c>
      <c r="W101" s="22">
        <f t="shared" si="5"/>
        <v>29</v>
      </c>
      <c r="X101" s="35">
        <f t="shared" si="6"/>
        <v>318.89999799999998</v>
      </c>
      <c r="Y101" s="35">
        <f t="shared" si="7"/>
        <v>0</v>
      </c>
      <c r="Z101" s="17">
        <v>0</v>
      </c>
      <c r="AA101" s="17">
        <v>0</v>
      </c>
      <c r="AB101" s="17">
        <v>0</v>
      </c>
      <c r="AC101" s="17">
        <v>17.833334000000001</v>
      </c>
      <c r="AD101" s="17">
        <v>8.5166660000000007</v>
      </c>
      <c r="AE101" s="17">
        <v>0</v>
      </c>
      <c r="AF101" s="17">
        <v>0</v>
      </c>
      <c r="AG101" s="17">
        <v>0</v>
      </c>
      <c r="AH101" s="17">
        <v>0</v>
      </c>
      <c r="AI101" s="17">
        <v>0</v>
      </c>
      <c r="AJ101" s="17">
        <v>0</v>
      </c>
      <c r="AK101" s="17">
        <v>0</v>
      </c>
      <c r="AL101" s="17">
        <v>16.8</v>
      </c>
      <c r="AM101" s="17">
        <v>6</v>
      </c>
      <c r="AN101" s="17">
        <v>0</v>
      </c>
      <c r="AO101" s="35">
        <f t="shared" si="8"/>
        <v>49.150000000000006</v>
      </c>
      <c r="AP101" s="13">
        <v>0</v>
      </c>
      <c r="AQ101" s="13">
        <v>0</v>
      </c>
      <c r="AR101" s="13">
        <v>0</v>
      </c>
      <c r="AS101" s="13">
        <v>15.833333</v>
      </c>
      <c r="AT101" s="13">
        <v>8</v>
      </c>
      <c r="AU101" s="13">
        <v>0</v>
      </c>
      <c r="AV101" s="13">
        <v>0</v>
      </c>
      <c r="AW101" s="13">
        <v>0</v>
      </c>
      <c r="AX101" s="13">
        <v>0</v>
      </c>
      <c r="AY101" s="13">
        <v>0</v>
      </c>
      <c r="AZ101" s="13">
        <v>0</v>
      </c>
      <c r="BA101" s="13">
        <v>0</v>
      </c>
      <c r="BB101" s="13">
        <v>1</v>
      </c>
      <c r="BC101" s="13">
        <v>3</v>
      </c>
      <c r="BD101" s="13">
        <v>0</v>
      </c>
      <c r="BE101" s="13">
        <v>27</v>
      </c>
      <c r="BF101" s="13">
        <v>18</v>
      </c>
      <c r="BG101" s="13">
        <v>0</v>
      </c>
      <c r="BH101" s="18">
        <f t="shared" si="9"/>
        <v>72.833332999999996</v>
      </c>
    </row>
    <row r="102" spans="1:60" x14ac:dyDescent="0.25">
      <c r="A102" s="34">
        <v>852</v>
      </c>
      <c r="B102" s="21" t="s">
        <v>103</v>
      </c>
      <c r="C102" s="21">
        <v>14</v>
      </c>
      <c r="D102" s="21">
        <v>45</v>
      </c>
      <c r="E102" s="21">
        <v>17</v>
      </c>
      <c r="F102" s="21">
        <v>4</v>
      </c>
      <c r="G102" s="21">
        <v>17</v>
      </c>
      <c r="H102" s="21">
        <v>178.23999900000001</v>
      </c>
      <c r="I102" s="21">
        <v>95.133332999999993</v>
      </c>
      <c r="J102" s="21">
        <v>0</v>
      </c>
      <c r="K102" s="21">
        <v>0</v>
      </c>
      <c r="L102" s="21">
        <v>0</v>
      </c>
      <c r="M102" s="21">
        <v>0</v>
      </c>
      <c r="N102" s="21">
        <v>0</v>
      </c>
      <c r="O102" s="21">
        <v>0</v>
      </c>
      <c r="P102" s="21">
        <v>0</v>
      </c>
      <c r="Q102" s="21">
        <v>0</v>
      </c>
      <c r="R102" s="21">
        <v>0</v>
      </c>
      <c r="S102" s="21">
        <v>3</v>
      </c>
      <c r="T102" s="21">
        <v>50</v>
      </c>
      <c r="U102" s="21">
        <v>31</v>
      </c>
      <c r="V102" s="21">
        <v>0</v>
      </c>
      <c r="W102" s="22">
        <f t="shared" si="5"/>
        <v>34</v>
      </c>
      <c r="X102" s="35">
        <f t="shared" si="6"/>
        <v>420.373332</v>
      </c>
      <c r="Y102" s="35">
        <f t="shared" si="7"/>
        <v>66</v>
      </c>
      <c r="Z102" s="17">
        <v>16</v>
      </c>
      <c r="AA102" s="17">
        <v>7</v>
      </c>
      <c r="AB102" s="17">
        <v>2</v>
      </c>
      <c r="AC102" s="17">
        <v>36.053333000000002</v>
      </c>
      <c r="AD102" s="17">
        <v>15.053333</v>
      </c>
      <c r="AE102" s="17">
        <v>0</v>
      </c>
      <c r="AF102" s="17">
        <v>0</v>
      </c>
      <c r="AG102" s="17">
        <v>0</v>
      </c>
      <c r="AH102" s="17">
        <v>0</v>
      </c>
      <c r="AI102" s="17">
        <v>0</v>
      </c>
      <c r="AJ102" s="17">
        <v>0</v>
      </c>
      <c r="AK102" s="17">
        <v>0</v>
      </c>
      <c r="AL102" s="17">
        <v>9</v>
      </c>
      <c r="AM102" s="17">
        <v>10</v>
      </c>
      <c r="AN102" s="17">
        <v>0</v>
      </c>
      <c r="AO102" s="35">
        <f t="shared" si="8"/>
        <v>95.106666000000004</v>
      </c>
      <c r="AP102" s="13">
        <v>2</v>
      </c>
      <c r="AQ102" s="13">
        <v>2</v>
      </c>
      <c r="AR102" s="13">
        <v>0</v>
      </c>
      <c r="AS102" s="13">
        <v>29</v>
      </c>
      <c r="AT102" s="13">
        <v>16</v>
      </c>
      <c r="AU102" s="13">
        <v>0</v>
      </c>
      <c r="AV102" s="13">
        <v>0</v>
      </c>
      <c r="AW102" s="13">
        <v>0</v>
      </c>
      <c r="AX102" s="13">
        <v>0</v>
      </c>
      <c r="AY102" s="13">
        <v>0</v>
      </c>
      <c r="AZ102" s="13">
        <v>0</v>
      </c>
      <c r="BA102" s="13">
        <v>0</v>
      </c>
      <c r="BB102" s="13">
        <v>2</v>
      </c>
      <c r="BC102" s="13">
        <v>0</v>
      </c>
      <c r="BD102" s="13">
        <v>0</v>
      </c>
      <c r="BE102" s="13">
        <v>5</v>
      </c>
      <c r="BF102" s="13">
        <v>5</v>
      </c>
      <c r="BG102" s="13">
        <v>0</v>
      </c>
      <c r="BH102" s="18">
        <f t="shared" si="9"/>
        <v>61</v>
      </c>
    </row>
    <row r="103" spans="1:60" x14ac:dyDescent="0.25">
      <c r="A103" s="34">
        <v>855</v>
      </c>
      <c r="B103" s="21" t="s">
        <v>104</v>
      </c>
      <c r="C103" s="21">
        <v>11</v>
      </c>
      <c r="D103" s="21">
        <v>43</v>
      </c>
      <c r="E103" s="21">
        <v>14</v>
      </c>
      <c r="F103" s="21">
        <v>26</v>
      </c>
      <c r="G103" s="21">
        <v>0</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2">
        <f t="shared" si="5"/>
        <v>11</v>
      </c>
      <c r="X103" s="35">
        <f t="shared" si="6"/>
        <v>83</v>
      </c>
      <c r="Y103" s="35">
        <f t="shared" si="7"/>
        <v>83</v>
      </c>
      <c r="Z103" s="17">
        <v>0</v>
      </c>
      <c r="AA103" s="17">
        <v>0</v>
      </c>
      <c r="AB103" s="17">
        <v>0</v>
      </c>
      <c r="AC103" s="17">
        <v>0</v>
      </c>
      <c r="AD103" s="17">
        <v>0</v>
      </c>
      <c r="AE103" s="17">
        <v>0</v>
      </c>
      <c r="AF103" s="17">
        <v>0</v>
      </c>
      <c r="AG103" s="17">
        <v>0</v>
      </c>
      <c r="AH103" s="17">
        <v>0</v>
      </c>
      <c r="AI103" s="17">
        <v>0</v>
      </c>
      <c r="AJ103" s="17">
        <v>0</v>
      </c>
      <c r="AK103" s="17">
        <v>0</v>
      </c>
      <c r="AL103" s="17">
        <v>0</v>
      </c>
      <c r="AM103" s="17">
        <v>0</v>
      </c>
      <c r="AN103" s="17">
        <v>0</v>
      </c>
      <c r="AO103" s="35">
        <f t="shared" si="8"/>
        <v>0</v>
      </c>
      <c r="AP103" s="13">
        <v>12</v>
      </c>
      <c r="AQ103" s="13">
        <v>4</v>
      </c>
      <c r="AR103" s="13">
        <v>11</v>
      </c>
      <c r="AS103" s="13">
        <v>0</v>
      </c>
      <c r="AT103" s="13">
        <v>0</v>
      </c>
      <c r="AU103" s="13">
        <v>0</v>
      </c>
      <c r="AV103" s="13">
        <v>0</v>
      </c>
      <c r="AW103" s="13">
        <v>0</v>
      </c>
      <c r="AX103" s="13">
        <v>0</v>
      </c>
      <c r="AY103" s="13">
        <v>0</v>
      </c>
      <c r="AZ103" s="13">
        <v>0</v>
      </c>
      <c r="BA103" s="13">
        <v>0</v>
      </c>
      <c r="BB103" s="13">
        <v>0</v>
      </c>
      <c r="BC103" s="13">
        <v>0</v>
      </c>
      <c r="BD103" s="13">
        <v>0</v>
      </c>
      <c r="BE103" s="13">
        <v>0</v>
      </c>
      <c r="BF103" s="13">
        <v>0</v>
      </c>
      <c r="BG103" s="13">
        <v>0</v>
      </c>
      <c r="BH103" s="18">
        <f t="shared" si="9"/>
        <v>27</v>
      </c>
    </row>
    <row r="104" spans="1:60" x14ac:dyDescent="0.25">
      <c r="A104" s="34">
        <v>856</v>
      </c>
      <c r="B104" s="21" t="s">
        <v>105</v>
      </c>
      <c r="C104" s="21">
        <v>0</v>
      </c>
      <c r="D104" s="21">
        <v>0</v>
      </c>
      <c r="E104" s="21">
        <v>0</v>
      </c>
      <c r="F104" s="21">
        <v>0</v>
      </c>
      <c r="G104" s="21">
        <v>0</v>
      </c>
      <c r="H104" s="21">
        <v>1004</v>
      </c>
      <c r="I104" s="21">
        <v>507</v>
      </c>
      <c r="J104" s="21">
        <v>2</v>
      </c>
      <c r="K104" s="21">
        <v>0</v>
      </c>
      <c r="L104" s="21">
        <v>0</v>
      </c>
      <c r="M104" s="21">
        <v>0</v>
      </c>
      <c r="N104" s="21">
        <v>0</v>
      </c>
      <c r="O104" s="21">
        <v>0</v>
      </c>
      <c r="P104" s="21">
        <v>0</v>
      </c>
      <c r="Q104" s="21">
        <v>0</v>
      </c>
      <c r="R104" s="21">
        <v>0</v>
      </c>
      <c r="S104" s="21">
        <v>3</v>
      </c>
      <c r="T104" s="21">
        <v>599</v>
      </c>
      <c r="U104" s="21">
        <v>297</v>
      </c>
      <c r="V104" s="21">
        <v>1</v>
      </c>
      <c r="W104" s="22">
        <f t="shared" si="5"/>
        <v>3</v>
      </c>
      <c r="X104" s="35">
        <f t="shared" si="6"/>
        <v>2410</v>
      </c>
      <c r="Y104" s="35">
        <f t="shared" si="7"/>
        <v>0</v>
      </c>
      <c r="Z104" s="17">
        <v>0</v>
      </c>
      <c r="AA104" s="17">
        <v>0</v>
      </c>
      <c r="AB104" s="17">
        <v>0</v>
      </c>
      <c r="AC104" s="17">
        <v>114</v>
      </c>
      <c r="AD104" s="17">
        <v>66.599999999999994</v>
      </c>
      <c r="AE104" s="17">
        <v>0</v>
      </c>
      <c r="AF104" s="17">
        <v>0</v>
      </c>
      <c r="AG104" s="17">
        <v>0</v>
      </c>
      <c r="AH104" s="17">
        <v>0</v>
      </c>
      <c r="AI104" s="17">
        <v>0</v>
      </c>
      <c r="AJ104" s="17">
        <v>0</v>
      </c>
      <c r="AK104" s="17">
        <v>0</v>
      </c>
      <c r="AL104" s="17">
        <v>28</v>
      </c>
      <c r="AM104" s="17">
        <v>20</v>
      </c>
      <c r="AN104" s="17">
        <v>0</v>
      </c>
      <c r="AO104" s="35">
        <f t="shared" si="8"/>
        <v>228.6</v>
      </c>
      <c r="AP104" s="13">
        <v>0</v>
      </c>
      <c r="AQ104" s="13">
        <v>0</v>
      </c>
      <c r="AR104" s="13">
        <v>0</v>
      </c>
      <c r="AS104" s="13">
        <v>134</v>
      </c>
      <c r="AT104" s="13">
        <v>71</v>
      </c>
      <c r="AU104" s="13">
        <v>0</v>
      </c>
      <c r="AV104" s="13">
        <v>0</v>
      </c>
      <c r="AW104" s="13">
        <v>0</v>
      </c>
      <c r="AX104" s="13">
        <v>0</v>
      </c>
      <c r="AY104" s="13">
        <v>0</v>
      </c>
      <c r="AZ104" s="13">
        <v>0</v>
      </c>
      <c r="BA104" s="13">
        <v>0</v>
      </c>
      <c r="BB104" s="13">
        <v>0</v>
      </c>
      <c r="BC104" s="13">
        <v>0</v>
      </c>
      <c r="BD104" s="13">
        <v>0</v>
      </c>
      <c r="BE104" s="13">
        <v>87</v>
      </c>
      <c r="BF104" s="13">
        <v>42</v>
      </c>
      <c r="BG104" s="13">
        <v>1</v>
      </c>
      <c r="BH104" s="18">
        <f t="shared" si="9"/>
        <v>335</v>
      </c>
    </row>
    <row r="105" spans="1:60" x14ac:dyDescent="0.25">
      <c r="A105" s="34">
        <v>857</v>
      </c>
      <c r="B105" s="21" t="s">
        <v>106</v>
      </c>
      <c r="C105" s="21">
        <v>0</v>
      </c>
      <c r="D105" s="21">
        <v>0</v>
      </c>
      <c r="E105" s="21">
        <v>0</v>
      </c>
      <c r="F105" s="21">
        <v>0</v>
      </c>
      <c r="G105" s="21">
        <v>0</v>
      </c>
      <c r="H105" s="21">
        <v>11.700001</v>
      </c>
      <c r="I105" s="21">
        <v>5</v>
      </c>
      <c r="J105" s="21">
        <v>0</v>
      </c>
      <c r="K105" s="21">
        <v>0</v>
      </c>
      <c r="L105" s="21">
        <v>0</v>
      </c>
      <c r="M105" s="21">
        <v>0</v>
      </c>
      <c r="N105" s="21">
        <v>0</v>
      </c>
      <c r="O105" s="21">
        <v>0</v>
      </c>
      <c r="P105" s="21">
        <v>0</v>
      </c>
      <c r="Q105" s="21">
        <v>0</v>
      </c>
      <c r="R105" s="21">
        <v>0</v>
      </c>
      <c r="S105" s="21">
        <v>0</v>
      </c>
      <c r="T105" s="21">
        <v>23.966666</v>
      </c>
      <c r="U105" s="21">
        <v>6.033334</v>
      </c>
      <c r="V105" s="21">
        <v>0</v>
      </c>
      <c r="W105" s="22">
        <f t="shared" si="5"/>
        <v>0</v>
      </c>
      <c r="X105" s="35">
        <f t="shared" si="6"/>
        <v>46.700001</v>
      </c>
      <c r="Y105" s="35">
        <f t="shared" si="7"/>
        <v>0</v>
      </c>
      <c r="Z105" s="17">
        <v>0</v>
      </c>
      <c r="AA105" s="17">
        <v>0</v>
      </c>
      <c r="AB105" s="17">
        <v>0</v>
      </c>
      <c r="AC105" s="17">
        <v>4.733333</v>
      </c>
      <c r="AD105" s="17">
        <v>4.5666659999999997</v>
      </c>
      <c r="AE105" s="17">
        <v>0</v>
      </c>
      <c r="AF105" s="17">
        <v>0</v>
      </c>
      <c r="AG105" s="17">
        <v>0</v>
      </c>
      <c r="AH105" s="17">
        <v>0</v>
      </c>
      <c r="AI105" s="17">
        <v>0</v>
      </c>
      <c r="AJ105" s="17">
        <v>0</v>
      </c>
      <c r="AK105" s="17">
        <v>0</v>
      </c>
      <c r="AL105" s="17">
        <v>8.733333</v>
      </c>
      <c r="AM105" s="17">
        <v>1.8</v>
      </c>
      <c r="AN105" s="17">
        <v>0</v>
      </c>
      <c r="AO105" s="35">
        <f t="shared" si="8"/>
        <v>19.833332000000002</v>
      </c>
      <c r="AP105" s="13">
        <v>0</v>
      </c>
      <c r="AQ105" s="13">
        <v>0</v>
      </c>
      <c r="AR105" s="13">
        <v>0</v>
      </c>
      <c r="AS105" s="13">
        <v>0</v>
      </c>
      <c r="AT105" s="13">
        <v>0</v>
      </c>
      <c r="AU105" s="13">
        <v>0</v>
      </c>
      <c r="AV105" s="13">
        <v>0</v>
      </c>
      <c r="AW105" s="13">
        <v>0</v>
      </c>
      <c r="AX105" s="13">
        <v>0</v>
      </c>
      <c r="AY105" s="13">
        <v>0</v>
      </c>
      <c r="AZ105" s="13">
        <v>0</v>
      </c>
      <c r="BA105" s="13">
        <v>0</v>
      </c>
      <c r="BB105" s="13">
        <v>1</v>
      </c>
      <c r="BC105" s="13">
        <v>0</v>
      </c>
      <c r="BD105" s="13">
        <v>1</v>
      </c>
      <c r="BE105" s="13">
        <v>1</v>
      </c>
      <c r="BF105" s="13">
        <v>0</v>
      </c>
      <c r="BG105" s="13">
        <v>0</v>
      </c>
      <c r="BH105" s="18">
        <f t="shared" si="9"/>
        <v>3</v>
      </c>
    </row>
    <row r="106" spans="1:60" x14ac:dyDescent="0.25">
      <c r="A106" s="34">
        <v>860</v>
      </c>
      <c r="B106" s="21" t="s">
        <v>107</v>
      </c>
      <c r="C106" s="21">
        <v>0</v>
      </c>
      <c r="D106" s="21">
        <v>35</v>
      </c>
      <c r="E106" s="21">
        <v>14</v>
      </c>
      <c r="F106" s="21">
        <v>1</v>
      </c>
      <c r="G106" s="21">
        <v>0</v>
      </c>
      <c r="H106" s="21">
        <v>1</v>
      </c>
      <c r="I106" s="21">
        <v>1</v>
      </c>
      <c r="J106" s="21">
        <v>1</v>
      </c>
      <c r="K106" s="21">
        <v>0</v>
      </c>
      <c r="L106" s="21">
        <v>0</v>
      </c>
      <c r="M106" s="21">
        <v>0</v>
      </c>
      <c r="N106" s="21">
        <v>0</v>
      </c>
      <c r="O106" s="21">
        <v>0</v>
      </c>
      <c r="P106" s="21">
        <v>0</v>
      </c>
      <c r="Q106" s="21">
        <v>0</v>
      </c>
      <c r="R106" s="21">
        <v>0</v>
      </c>
      <c r="S106" s="21">
        <v>0</v>
      </c>
      <c r="T106" s="21">
        <v>12</v>
      </c>
      <c r="U106" s="21">
        <v>13</v>
      </c>
      <c r="V106" s="21">
        <v>0</v>
      </c>
      <c r="W106" s="22">
        <f t="shared" si="5"/>
        <v>0</v>
      </c>
      <c r="X106" s="35">
        <f t="shared" si="6"/>
        <v>78</v>
      </c>
      <c r="Y106" s="35">
        <f t="shared" si="7"/>
        <v>50</v>
      </c>
      <c r="Z106" s="17">
        <v>3</v>
      </c>
      <c r="AA106" s="17">
        <v>3</v>
      </c>
      <c r="AB106" s="17">
        <v>0</v>
      </c>
      <c r="AC106" s="17">
        <v>0</v>
      </c>
      <c r="AD106" s="17">
        <v>0</v>
      </c>
      <c r="AE106" s="17">
        <v>0</v>
      </c>
      <c r="AF106" s="17">
        <v>0</v>
      </c>
      <c r="AG106" s="17">
        <v>0</v>
      </c>
      <c r="AH106" s="17">
        <v>0</v>
      </c>
      <c r="AI106" s="17">
        <v>0</v>
      </c>
      <c r="AJ106" s="17">
        <v>0</v>
      </c>
      <c r="AK106" s="17">
        <v>0</v>
      </c>
      <c r="AL106" s="17">
        <v>0</v>
      </c>
      <c r="AM106" s="17">
        <v>0</v>
      </c>
      <c r="AN106" s="17">
        <v>0</v>
      </c>
      <c r="AO106" s="35">
        <f t="shared" si="8"/>
        <v>6</v>
      </c>
      <c r="AP106" s="13">
        <v>5</v>
      </c>
      <c r="AQ106" s="13">
        <v>2</v>
      </c>
      <c r="AR106" s="13">
        <v>0</v>
      </c>
      <c r="AS106" s="13">
        <v>0</v>
      </c>
      <c r="AT106" s="13">
        <v>0</v>
      </c>
      <c r="AU106" s="13">
        <v>0</v>
      </c>
      <c r="AV106" s="13">
        <v>0</v>
      </c>
      <c r="AW106" s="13">
        <v>0</v>
      </c>
      <c r="AX106" s="13">
        <v>0</v>
      </c>
      <c r="AY106" s="13">
        <v>0</v>
      </c>
      <c r="AZ106" s="13">
        <v>0</v>
      </c>
      <c r="BA106" s="13">
        <v>0</v>
      </c>
      <c r="BB106" s="13">
        <v>1</v>
      </c>
      <c r="BC106" s="13">
        <v>0</v>
      </c>
      <c r="BD106" s="13">
        <v>0</v>
      </c>
      <c r="BE106" s="13">
        <v>0</v>
      </c>
      <c r="BF106" s="13">
        <v>0</v>
      </c>
      <c r="BG106" s="13">
        <v>0</v>
      </c>
      <c r="BH106" s="18">
        <f t="shared" si="9"/>
        <v>8</v>
      </c>
    </row>
    <row r="107" spans="1:60" x14ac:dyDescent="0.25">
      <c r="A107" s="34">
        <v>861</v>
      </c>
      <c r="B107" s="21" t="s">
        <v>108</v>
      </c>
      <c r="C107" s="21">
        <v>29</v>
      </c>
      <c r="D107" s="21">
        <v>34</v>
      </c>
      <c r="E107" s="21">
        <v>10</v>
      </c>
      <c r="F107" s="21">
        <v>0</v>
      </c>
      <c r="G107" s="21">
        <v>0</v>
      </c>
      <c r="H107" s="21">
        <v>277</v>
      </c>
      <c r="I107" s="21">
        <v>125</v>
      </c>
      <c r="J107" s="21">
        <v>0</v>
      </c>
      <c r="K107" s="21">
        <v>0</v>
      </c>
      <c r="L107" s="21">
        <v>0</v>
      </c>
      <c r="M107" s="21">
        <v>0</v>
      </c>
      <c r="N107" s="21">
        <v>0</v>
      </c>
      <c r="O107" s="21">
        <v>0</v>
      </c>
      <c r="P107" s="21">
        <v>0</v>
      </c>
      <c r="Q107" s="21">
        <v>0</v>
      </c>
      <c r="R107" s="21">
        <v>0</v>
      </c>
      <c r="S107" s="21">
        <v>26.2</v>
      </c>
      <c r="T107" s="21">
        <v>1272.0333330000001</v>
      </c>
      <c r="U107" s="21">
        <v>701</v>
      </c>
      <c r="V107" s="21">
        <v>1</v>
      </c>
      <c r="W107" s="22">
        <f t="shared" si="5"/>
        <v>55.2</v>
      </c>
      <c r="X107" s="35">
        <f t="shared" si="6"/>
        <v>2420.0333330000003</v>
      </c>
      <c r="Y107" s="35">
        <f t="shared" si="7"/>
        <v>44</v>
      </c>
      <c r="Z107" s="17">
        <v>10</v>
      </c>
      <c r="AA107" s="17">
        <v>1</v>
      </c>
      <c r="AB107" s="17">
        <v>0</v>
      </c>
      <c r="AC107" s="17">
        <v>115.000001</v>
      </c>
      <c r="AD107" s="17">
        <v>45.333334000000001</v>
      </c>
      <c r="AE107" s="17">
        <v>0</v>
      </c>
      <c r="AF107" s="17">
        <v>0</v>
      </c>
      <c r="AG107" s="17">
        <v>0</v>
      </c>
      <c r="AH107" s="17">
        <v>0</v>
      </c>
      <c r="AI107" s="17">
        <v>0</v>
      </c>
      <c r="AJ107" s="17">
        <v>0</v>
      </c>
      <c r="AK107" s="17">
        <v>0</v>
      </c>
      <c r="AL107" s="17">
        <v>415.33333599999997</v>
      </c>
      <c r="AM107" s="17">
        <v>248.00000399999999</v>
      </c>
      <c r="AN107" s="17">
        <v>0</v>
      </c>
      <c r="AO107" s="35">
        <f t="shared" si="8"/>
        <v>834.66667499999994</v>
      </c>
      <c r="AP107" s="13">
        <v>17</v>
      </c>
      <c r="AQ107" s="13">
        <v>3</v>
      </c>
      <c r="AR107" s="13">
        <v>0</v>
      </c>
      <c r="AS107" s="13">
        <v>102</v>
      </c>
      <c r="AT107" s="13">
        <v>48</v>
      </c>
      <c r="AU107" s="13">
        <v>0</v>
      </c>
      <c r="AV107" s="13">
        <v>0</v>
      </c>
      <c r="AW107" s="13">
        <v>0</v>
      </c>
      <c r="AX107" s="13">
        <v>0</v>
      </c>
      <c r="AY107" s="13">
        <v>0</v>
      </c>
      <c r="AZ107" s="13">
        <v>0</v>
      </c>
      <c r="BA107" s="13">
        <v>0</v>
      </c>
      <c r="BB107" s="13">
        <v>0</v>
      </c>
      <c r="BC107" s="13">
        <v>1</v>
      </c>
      <c r="BD107" s="13">
        <v>0</v>
      </c>
      <c r="BE107" s="13">
        <v>459.58333299999998</v>
      </c>
      <c r="BF107" s="13">
        <v>256</v>
      </c>
      <c r="BG107" s="13">
        <v>1</v>
      </c>
      <c r="BH107" s="18">
        <f t="shared" si="9"/>
        <v>887.58333300000004</v>
      </c>
    </row>
    <row r="108" spans="1:60" x14ac:dyDescent="0.25">
      <c r="A108" s="34">
        <v>865</v>
      </c>
      <c r="B108" s="21" t="s">
        <v>109</v>
      </c>
      <c r="C108" s="21">
        <v>0</v>
      </c>
      <c r="D108" s="21">
        <v>0</v>
      </c>
      <c r="E108" s="21">
        <v>0</v>
      </c>
      <c r="F108" s="21">
        <v>0</v>
      </c>
      <c r="G108" s="21">
        <v>7</v>
      </c>
      <c r="H108" s="21">
        <v>123.566667</v>
      </c>
      <c r="I108" s="21">
        <v>48.6</v>
      </c>
      <c r="J108" s="21">
        <v>2.6</v>
      </c>
      <c r="K108" s="21">
        <v>0</v>
      </c>
      <c r="L108" s="21">
        <v>0</v>
      </c>
      <c r="M108" s="21">
        <v>0</v>
      </c>
      <c r="N108" s="21">
        <v>0</v>
      </c>
      <c r="O108" s="21">
        <v>0</v>
      </c>
      <c r="P108" s="21">
        <v>0</v>
      </c>
      <c r="Q108" s="21">
        <v>0</v>
      </c>
      <c r="R108" s="21">
        <v>0</v>
      </c>
      <c r="S108" s="21">
        <v>28.2</v>
      </c>
      <c r="T108" s="21">
        <v>252.16667000000001</v>
      </c>
      <c r="U108" s="21">
        <v>96.466667000000001</v>
      </c>
      <c r="V108" s="21">
        <v>4</v>
      </c>
      <c r="W108" s="22">
        <f t="shared" si="5"/>
        <v>35.200000000000003</v>
      </c>
      <c r="X108" s="35">
        <f t="shared" si="6"/>
        <v>527.40000399999997</v>
      </c>
      <c r="Y108" s="35">
        <f t="shared" si="7"/>
        <v>0</v>
      </c>
      <c r="Z108" s="17">
        <v>0</v>
      </c>
      <c r="AA108" s="17">
        <v>0</v>
      </c>
      <c r="AB108" s="17">
        <v>0</v>
      </c>
      <c r="AC108" s="17">
        <v>34.549999999999997</v>
      </c>
      <c r="AD108" s="17">
        <v>18.100000000000001</v>
      </c>
      <c r="AE108" s="17">
        <v>1</v>
      </c>
      <c r="AF108" s="17">
        <v>0</v>
      </c>
      <c r="AG108" s="17">
        <v>0</v>
      </c>
      <c r="AH108" s="17">
        <v>0</v>
      </c>
      <c r="AI108" s="17">
        <v>0</v>
      </c>
      <c r="AJ108" s="17">
        <v>0</v>
      </c>
      <c r="AK108" s="17">
        <v>0</v>
      </c>
      <c r="AL108" s="17">
        <v>79.549999</v>
      </c>
      <c r="AM108" s="17">
        <v>33.65</v>
      </c>
      <c r="AN108" s="17">
        <v>1.2</v>
      </c>
      <c r="AO108" s="35">
        <f t="shared" si="8"/>
        <v>168.04999899999999</v>
      </c>
      <c r="AP108" s="13">
        <v>0</v>
      </c>
      <c r="AQ108" s="13">
        <v>0</v>
      </c>
      <c r="AR108" s="13">
        <v>0</v>
      </c>
      <c r="AS108" s="13">
        <v>6</v>
      </c>
      <c r="AT108" s="13">
        <v>4</v>
      </c>
      <c r="AU108" s="13">
        <v>0</v>
      </c>
      <c r="AV108" s="13">
        <v>0</v>
      </c>
      <c r="AW108" s="13">
        <v>0</v>
      </c>
      <c r="AX108" s="13">
        <v>0</v>
      </c>
      <c r="AY108" s="13">
        <v>0</v>
      </c>
      <c r="AZ108" s="13">
        <v>0</v>
      </c>
      <c r="BA108" s="13">
        <v>0</v>
      </c>
      <c r="BB108" s="13">
        <v>0</v>
      </c>
      <c r="BC108" s="13">
        <v>0</v>
      </c>
      <c r="BD108" s="13">
        <v>0</v>
      </c>
      <c r="BE108" s="13">
        <v>31.650001</v>
      </c>
      <c r="BF108" s="13">
        <v>13.616667</v>
      </c>
      <c r="BG108" s="13">
        <v>0</v>
      </c>
      <c r="BH108" s="18">
        <f t="shared" si="9"/>
        <v>55.266668000000003</v>
      </c>
    </row>
    <row r="109" spans="1:60" x14ac:dyDescent="0.25">
      <c r="A109" s="34">
        <v>866</v>
      </c>
      <c r="B109" s="21" t="s">
        <v>110</v>
      </c>
      <c r="C109" s="21">
        <v>0</v>
      </c>
      <c r="D109" s="21">
        <v>0</v>
      </c>
      <c r="E109" s="21">
        <v>0</v>
      </c>
      <c r="F109" s="21">
        <v>0</v>
      </c>
      <c r="G109" s="21">
        <v>47.4</v>
      </c>
      <c r="H109" s="21">
        <v>316.066665</v>
      </c>
      <c r="I109" s="21">
        <v>131.422</v>
      </c>
      <c r="J109" s="21">
        <v>1</v>
      </c>
      <c r="K109" s="21">
        <v>0</v>
      </c>
      <c r="L109" s="21">
        <v>0</v>
      </c>
      <c r="M109" s="21">
        <v>0</v>
      </c>
      <c r="N109" s="21">
        <v>0</v>
      </c>
      <c r="O109" s="21">
        <v>0</v>
      </c>
      <c r="P109" s="21">
        <v>0</v>
      </c>
      <c r="Q109" s="21">
        <v>0</v>
      </c>
      <c r="R109" s="21">
        <v>0</v>
      </c>
      <c r="S109" s="21">
        <v>86.766666000000001</v>
      </c>
      <c r="T109" s="21">
        <v>660.870001</v>
      </c>
      <c r="U109" s="21">
        <v>284.90666700000003</v>
      </c>
      <c r="V109" s="21">
        <v>0</v>
      </c>
      <c r="W109" s="22">
        <f t="shared" si="5"/>
        <v>134.16666599999999</v>
      </c>
      <c r="X109" s="35">
        <f t="shared" si="6"/>
        <v>1394.2653329999998</v>
      </c>
      <c r="Y109" s="35">
        <f t="shared" si="7"/>
        <v>0</v>
      </c>
      <c r="Z109" s="17">
        <v>0</v>
      </c>
      <c r="AA109" s="17">
        <v>0</v>
      </c>
      <c r="AB109" s="17">
        <v>0</v>
      </c>
      <c r="AC109" s="17">
        <v>98.472002000000003</v>
      </c>
      <c r="AD109" s="17">
        <v>43.266668000000003</v>
      </c>
      <c r="AE109" s="17">
        <v>1</v>
      </c>
      <c r="AF109" s="17">
        <v>0</v>
      </c>
      <c r="AG109" s="17">
        <v>0</v>
      </c>
      <c r="AH109" s="17">
        <v>0</v>
      </c>
      <c r="AI109" s="17">
        <v>0</v>
      </c>
      <c r="AJ109" s="17">
        <v>0</v>
      </c>
      <c r="AK109" s="17">
        <v>0</v>
      </c>
      <c r="AL109" s="17">
        <v>142.373333</v>
      </c>
      <c r="AM109" s="17">
        <v>69.966666000000004</v>
      </c>
      <c r="AN109" s="17">
        <v>0</v>
      </c>
      <c r="AO109" s="35">
        <f t="shared" si="8"/>
        <v>355.07866899999999</v>
      </c>
      <c r="AP109" s="13">
        <v>0</v>
      </c>
      <c r="AQ109" s="13">
        <v>0</v>
      </c>
      <c r="AR109" s="13">
        <v>0</v>
      </c>
      <c r="AS109" s="13">
        <v>54.799999</v>
      </c>
      <c r="AT109" s="13">
        <v>15.733333</v>
      </c>
      <c r="AU109" s="13">
        <v>0</v>
      </c>
      <c r="AV109" s="13">
        <v>0</v>
      </c>
      <c r="AW109" s="13">
        <v>0</v>
      </c>
      <c r="AX109" s="13">
        <v>0</v>
      </c>
      <c r="AY109" s="13">
        <v>0</v>
      </c>
      <c r="AZ109" s="13">
        <v>0</v>
      </c>
      <c r="BA109" s="13">
        <v>0</v>
      </c>
      <c r="BB109" s="13">
        <v>0</v>
      </c>
      <c r="BC109" s="13">
        <v>0</v>
      </c>
      <c r="BD109" s="13">
        <v>0</v>
      </c>
      <c r="BE109" s="13">
        <v>118.7</v>
      </c>
      <c r="BF109" s="13">
        <v>61.653333000000003</v>
      </c>
      <c r="BG109" s="13">
        <v>0</v>
      </c>
      <c r="BH109" s="18">
        <f t="shared" si="9"/>
        <v>250.88666500000002</v>
      </c>
    </row>
    <row r="110" spans="1:60" x14ac:dyDescent="0.25">
      <c r="A110" s="34">
        <v>867</v>
      </c>
      <c r="B110" s="21" t="s">
        <v>111</v>
      </c>
      <c r="C110" s="21">
        <v>0</v>
      </c>
      <c r="D110" s="21">
        <v>0</v>
      </c>
      <c r="E110" s="21">
        <v>0</v>
      </c>
      <c r="F110" s="21">
        <v>0</v>
      </c>
      <c r="G110" s="21">
        <v>0</v>
      </c>
      <c r="H110" s="21">
        <v>330.7</v>
      </c>
      <c r="I110" s="21">
        <v>121.95</v>
      </c>
      <c r="J110" s="21">
        <v>1</v>
      </c>
      <c r="K110" s="21">
        <v>0</v>
      </c>
      <c r="L110" s="21">
        <v>0</v>
      </c>
      <c r="M110" s="21">
        <v>0</v>
      </c>
      <c r="N110" s="21">
        <v>0</v>
      </c>
      <c r="O110" s="21">
        <v>0</v>
      </c>
      <c r="P110" s="21">
        <v>0</v>
      </c>
      <c r="Q110" s="21">
        <v>0</v>
      </c>
      <c r="R110" s="21">
        <v>0</v>
      </c>
      <c r="S110" s="21">
        <v>0</v>
      </c>
      <c r="T110" s="21">
        <v>80.599999999999994</v>
      </c>
      <c r="U110" s="21">
        <v>48</v>
      </c>
      <c r="V110" s="21">
        <v>1</v>
      </c>
      <c r="W110" s="22">
        <f t="shared" si="5"/>
        <v>0</v>
      </c>
      <c r="X110" s="35">
        <f t="shared" si="6"/>
        <v>583.25</v>
      </c>
      <c r="Y110" s="35">
        <f t="shared" si="7"/>
        <v>0</v>
      </c>
      <c r="Z110" s="17">
        <v>0</v>
      </c>
      <c r="AA110" s="17">
        <v>0</v>
      </c>
      <c r="AB110" s="17">
        <v>0</v>
      </c>
      <c r="AC110" s="17">
        <v>117.65</v>
      </c>
      <c r="AD110" s="17">
        <v>46.666666999999997</v>
      </c>
      <c r="AE110" s="17">
        <v>0</v>
      </c>
      <c r="AF110" s="17">
        <v>0</v>
      </c>
      <c r="AG110" s="17">
        <v>0</v>
      </c>
      <c r="AH110" s="17">
        <v>0</v>
      </c>
      <c r="AI110" s="17">
        <v>0</v>
      </c>
      <c r="AJ110" s="17">
        <v>0</v>
      </c>
      <c r="AK110" s="17">
        <v>0</v>
      </c>
      <c r="AL110" s="17">
        <v>23</v>
      </c>
      <c r="AM110" s="17">
        <v>23</v>
      </c>
      <c r="AN110" s="17">
        <v>0</v>
      </c>
      <c r="AO110" s="35">
        <f t="shared" si="8"/>
        <v>210.316667</v>
      </c>
      <c r="AP110" s="13">
        <v>0</v>
      </c>
      <c r="AQ110" s="13">
        <v>0</v>
      </c>
      <c r="AR110" s="13">
        <v>0</v>
      </c>
      <c r="AS110" s="13">
        <v>11</v>
      </c>
      <c r="AT110" s="13">
        <v>11</v>
      </c>
      <c r="AU110" s="13">
        <v>0</v>
      </c>
      <c r="AV110" s="13">
        <v>0</v>
      </c>
      <c r="AW110" s="13">
        <v>0</v>
      </c>
      <c r="AX110" s="13">
        <v>0</v>
      </c>
      <c r="AY110" s="13">
        <v>0</v>
      </c>
      <c r="AZ110" s="13">
        <v>0</v>
      </c>
      <c r="BA110" s="13">
        <v>0</v>
      </c>
      <c r="BB110" s="13">
        <v>0</v>
      </c>
      <c r="BC110" s="13">
        <v>0</v>
      </c>
      <c r="BD110" s="13">
        <v>0</v>
      </c>
      <c r="BE110" s="13">
        <v>8</v>
      </c>
      <c r="BF110" s="13">
        <v>7</v>
      </c>
      <c r="BG110" s="13">
        <v>0</v>
      </c>
      <c r="BH110" s="18">
        <f t="shared" si="9"/>
        <v>37</v>
      </c>
    </row>
    <row r="111" spans="1:60" x14ac:dyDescent="0.25">
      <c r="A111" s="34">
        <v>868</v>
      </c>
      <c r="B111" s="21" t="s">
        <v>112</v>
      </c>
      <c r="C111" s="21">
        <v>17</v>
      </c>
      <c r="D111" s="21">
        <v>170.66666699999999</v>
      </c>
      <c r="E111" s="21">
        <v>52</v>
      </c>
      <c r="F111" s="21">
        <v>5</v>
      </c>
      <c r="G111" s="21">
        <v>10</v>
      </c>
      <c r="H111" s="21">
        <v>177.8</v>
      </c>
      <c r="I111" s="21">
        <v>85</v>
      </c>
      <c r="J111" s="21">
        <v>2</v>
      </c>
      <c r="K111" s="21">
        <v>0</v>
      </c>
      <c r="L111" s="21">
        <v>0</v>
      </c>
      <c r="M111" s="21">
        <v>0</v>
      </c>
      <c r="N111" s="21">
        <v>0</v>
      </c>
      <c r="O111" s="21">
        <v>0</v>
      </c>
      <c r="P111" s="21">
        <v>0</v>
      </c>
      <c r="Q111" s="21">
        <v>0</v>
      </c>
      <c r="R111" s="21">
        <v>0</v>
      </c>
      <c r="S111" s="21">
        <v>1</v>
      </c>
      <c r="T111" s="21">
        <v>80.599999999999994</v>
      </c>
      <c r="U111" s="21">
        <v>30</v>
      </c>
      <c r="V111" s="21">
        <v>0</v>
      </c>
      <c r="W111" s="22">
        <f t="shared" si="5"/>
        <v>28</v>
      </c>
      <c r="X111" s="35">
        <f t="shared" si="6"/>
        <v>603.06666700000005</v>
      </c>
      <c r="Y111" s="35">
        <f t="shared" si="7"/>
        <v>227.66666699999999</v>
      </c>
      <c r="Z111" s="17">
        <v>49</v>
      </c>
      <c r="AA111" s="17">
        <v>13</v>
      </c>
      <c r="AB111" s="17">
        <v>0</v>
      </c>
      <c r="AC111" s="17">
        <v>27</v>
      </c>
      <c r="AD111" s="17">
        <v>11</v>
      </c>
      <c r="AE111" s="17">
        <v>0</v>
      </c>
      <c r="AF111" s="17">
        <v>0</v>
      </c>
      <c r="AG111" s="17">
        <v>0</v>
      </c>
      <c r="AH111" s="17">
        <v>0</v>
      </c>
      <c r="AI111" s="17">
        <v>0</v>
      </c>
      <c r="AJ111" s="17">
        <v>0</v>
      </c>
      <c r="AK111" s="17">
        <v>0</v>
      </c>
      <c r="AL111" s="17">
        <v>8.6</v>
      </c>
      <c r="AM111" s="17">
        <v>6.8</v>
      </c>
      <c r="AN111" s="17">
        <v>0</v>
      </c>
      <c r="AO111" s="35">
        <f t="shared" si="8"/>
        <v>115.39999999999999</v>
      </c>
      <c r="AP111" s="13">
        <v>10</v>
      </c>
      <c r="AQ111" s="13">
        <v>3</v>
      </c>
      <c r="AR111" s="13">
        <v>0</v>
      </c>
      <c r="AS111" s="13">
        <v>22</v>
      </c>
      <c r="AT111" s="13">
        <v>17</v>
      </c>
      <c r="AU111" s="13">
        <v>0</v>
      </c>
      <c r="AV111" s="13">
        <v>0</v>
      </c>
      <c r="AW111" s="13">
        <v>0</v>
      </c>
      <c r="AX111" s="13">
        <v>0</v>
      </c>
      <c r="AY111" s="13">
        <v>0</v>
      </c>
      <c r="AZ111" s="13">
        <v>0</v>
      </c>
      <c r="BA111" s="13">
        <v>0</v>
      </c>
      <c r="BB111" s="13">
        <v>0</v>
      </c>
      <c r="BC111" s="13">
        <v>0</v>
      </c>
      <c r="BD111" s="13">
        <v>0</v>
      </c>
      <c r="BE111" s="13">
        <v>8</v>
      </c>
      <c r="BF111" s="13">
        <v>3</v>
      </c>
      <c r="BG111" s="13">
        <v>0</v>
      </c>
      <c r="BH111" s="18">
        <f t="shared" si="9"/>
        <v>63</v>
      </c>
    </row>
    <row r="112" spans="1:60" x14ac:dyDescent="0.25">
      <c r="A112" s="34">
        <v>869</v>
      </c>
      <c r="B112" s="21" t="s">
        <v>113</v>
      </c>
      <c r="C112" s="21">
        <v>16</v>
      </c>
      <c r="D112" s="21">
        <v>108</v>
      </c>
      <c r="E112" s="21">
        <v>42</v>
      </c>
      <c r="F112" s="21">
        <v>5</v>
      </c>
      <c r="G112" s="21">
        <v>16</v>
      </c>
      <c r="H112" s="21">
        <v>289.16666700000002</v>
      </c>
      <c r="I112" s="21">
        <v>103.6</v>
      </c>
      <c r="J112" s="21">
        <v>0</v>
      </c>
      <c r="K112" s="21">
        <v>0</v>
      </c>
      <c r="L112" s="21">
        <v>0</v>
      </c>
      <c r="M112" s="21">
        <v>0</v>
      </c>
      <c r="N112" s="21">
        <v>0</v>
      </c>
      <c r="O112" s="21">
        <v>0</v>
      </c>
      <c r="P112" s="21">
        <v>0</v>
      </c>
      <c r="Q112" s="21">
        <v>0</v>
      </c>
      <c r="R112" s="21">
        <v>0</v>
      </c>
      <c r="S112" s="21">
        <v>4</v>
      </c>
      <c r="T112" s="21">
        <v>30</v>
      </c>
      <c r="U112" s="21">
        <v>17</v>
      </c>
      <c r="V112" s="21">
        <v>0</v>
      </c>
      <c r="W112" s="22">
        <f t="shared" si="5"/>
        <v>36</v>
      </c>
      <c r="X112" s="35">
        <f t="shared" si="6"/>
        <v>594.76666699999998</v>
      </c>
      <c r="Y112" s="35">
        <f t="shared" si="7"/>
        <v>155</v>
      </c>
      <c r="Z112" s="17">
        <v>32.966665999999996</v>
      </c>
      <c r="AA112" s="17">
        <v>18</v>
      </c>
      <c r="AB112" s="17">
        <v>2</v>
      </c>
      <c r="AC112" s="17">
        <v>76.233334999999997</v>
      </c>
      <c r="AD112" s="17">
        <v>34.1</v>
      </c>
      <c r="AE112" s="17">
        <v>0</v>
      </c>
      <c r="AF112" s="17">
        <v>0</v>
      </c>
      <c r="AG112" s="17">
        <v>0</v>
      </c>
      <c r="AH112" s="17">
        <v>0</v>
      </c>
      <c r="AI112" s="17">
        <v>0</v>
      </c>
      <c r="AJ112" s="17">
        <v>0</v>
      </c>
      <c r="AK112" s="17">
        <v>0</v>
      </c>
      <c r="AL112" s="17">
        <v>12</v>
      </c>
      <c r="AM112" s="17">
        <v>5</v>
      </c>
      <c r="AN112" s="17">
        <v>0</v>
      </c>
      <c r="AO112" s="35">
        <f t="shared" si="8"/>
        <v>180.30000099999998</v>
      </c>
      <c r="AP112" s="13">
        <v>32</v>
      </c>
      <c r="AQ112" s="13">
        <v>8</v>
      </c>
      <c r="AR112" s="13">
        <v>1</v>
      </c>
      <c r="AS112" s="13">
        <v>29</v>
      </c>
      <c r="AT112" s="13">
        <v>13</v>
      </c>
      <c r="AU112" s="13">
        <v>0</v>
      </c>
      <c r="AV112" s="13">
        <v>0</v>
      </c>
      <c r="AW112" s="13">
        <v>0</v>
      </c>
      <c r="AX112" s="13">
        <v>0</v>
      </c>
      <c r="AY112" s="13">
        <v>0</v>
      </c>
      <c r="AZ112" s="13">
        <v>0</v>
      </c>
      <c r="BA112" s="13">
        <v>0</v>
      </c>
      <c r="BB112" s="13">
        <v>0</v>
      </c>
      <c r="BC112" s="13">
        <v>0</v>
      </c>
      <c r="BD112" s="13">
        <v>0</v>
      </c>
      <c r="BE112" s="13">
        <v>2</v>
      </c>
      <c r="BF112" s="13">
        <v>2</v>
      </c>
      <c r="BG112" s="13">
        <v>0</v>
      </c>
      <c r="BH112" s="18">
        <f t="shared" si="9"/>
        <v>87</v>
      </c>
    </row>
    <row r="113" spans="1:60" x14ac:dyDescent="0.25">
      <c r="A113" s="34">
        <v>870</v>
      </c>
      <c r="B113" s="21" t="s">
        <v>114</v>
      </c>
      <c r="C113" s="21">
        <v>46</v>
      </c>
      <c r="D113" s="21">
        <v>164.8</v>
      </c>
      <c r="E113" s="21">
        <v>68.8</v>
      </c>
      <c r="F113" s="21">
        <v>5</v>
      </c>
      <c r="G113" s="21">
        <v>0</v>
      </c>
      <c r="H113" s="21">
        <v>342</v>
      </c>
      <c r="I113" s="21">
        <v>163.80000000000001</v>
      </c>
      <c r="J113" s="21">
        <v>2</v>
      </c>
      <c r="K113" s="21">
        <v>0</v>
      </c>
      <c r="L113" s="21">
        <v>0</v>
      </c>
      <c r="M113" s="21">
        <v>0</v>
      </c>
      <c r="N113" s="21">
        <v>0</v>
      </c>
      <c r="O113" s="21">
        <v>0</v>
      </c>
      <c r="P113" s="21">
        <v>0</v>
      </c>
      <c r="Q113" s="21">
        <v>0</v>
      </c>
      <c r="R113" s="21">
        <v>0</v>
      </c>
      <c r="S113" s="21">
        <v>0</v>
      </c>
      <c r="T113" s="21">
        <v>200</v>
      </c>
      <c r="U113" s="21">
        <v>67</v>
      </c>
      <c r="V113" s="21">
        <v>1</v>
      </c>
      <c r="W113" s="22">
        <f t="shared" si="5"/>
        <v>46</v>
      </c>
      <c r="X113" s="35">
        <f t="shared" si="6"/>
        <v>1014.4000000000001</v>
      </c>
      <c r="Y113" s="35">
        <f t="shared" si="7"/>
        <v>238.60000000000002</v>
      </c>
      <c r="Z113" s="17">
        <v>64.400000000000006</v>
      </c>
      <c r="AA113" s="17">
        <v>25.8</v>
      </c>
      <c r="AB113" s="17">
        <v>3</v>
      </c>
      <c r="AC113" s="17">
        <v>41</v>
      </c>
      <c r="AD113" s="17">
        <v>15</v>
      </c>
      <c r="AE113" s="17">
        <v>0</v>
      </c>
      <c r="AF113" s="17">
        <v>0</v>
      </c>
      <c r="AG113" s="17">
        <v>0</v>
      </c>
      <c r="AH113" s="17">
        <v>0</v>
      </c>
      <c r="AI113" s="17">
        <v>0</v>
      </c>
      <c r="AJ113" s="17">
        <v>0</v>
      </c>
      <c r="AK113" s="17">
        <v>0</v>
      </c>
      <c r="AL113" s="17">
        <v>33</v>
      </c>
      <c r="AM113" s="17">
        <v>8</v>
      </c>
      <c r="AN113" s="17">
        <v>0</v>
      </c>
      <c r="AO113" s="35">
        <f t="shared" si="8"/>
        <v>190.2</v>
      </c>
      <c r="AP113" s="13">
        <v>39.799999999999997</v>
      </c>
      <c r="AQ113" s="13">
        <v>14</v>
      </c>
      <c r="AR113" s="13">
        <v>0</v>
      </c>
      <c r="AS113" s="13">
        <v>65</v>
      </c>
      <c r="AT113" s="13">
        <v>25</v>
      </c>
      <c r="AU113" s="13">
        <v>1</v>
      </c>
      <c r="AV113" s="13">
        <v>0</v>
      </c>
      <c r="AW113" s="13">
        <v>0</v>
      </c>
      <c r="AX113" s="13">
        <v>0</v>
      </c>
      <c r="AY113" s="13">
        <v>0</v>
      </c>
      <c r="AZ113" s="13">
        <v>0</v>
      </c>
      <c r="BA113" s="13">
        <v>0</v>
      </c>
      <c r="BB113" s="13">
        <v>0</v>
      </c>
      <c r="BC113" s="13">
        <v>0</v>
      </c>
      <c r="BD113" s="13">
        <v>0</v>
      </c>
      <c r="BE113" s="13">
        <v>50</v>
      </c>
      <c r="BF113" s="13">
        <v>12</v>
      </c>
      <c r="BG113" s="13">
        <v>0</v>
      </c>
      <c r="BH113" s="18">
        <f t="shared" si="9"/>
        <v>206.8</v>
      </c>
    </row>
    <row r="114" spans="1:60" x14ac:dyDescent="0.25">
      <c r="A114" s="34">
        <v>871</v>
      </c>
      <c r="B114" s="21" t="s">
        <v>115</v>
      </c>
      <c r="C114" s="21">
        <v>42</v>
      </c>
      <c r="D114" s="21">
        <v>330</v>
      </c>
      <c r="E114" s="21">
        <v>147</v>
      </c>
      <c r="F114" s="21">
        <v>0</v>
      </c>
      <c r="G114" s="21">
        <v>0</v>
      </c>
      <c r="H114" s="21">
        <v>311</v>
      </c>
      <c r="I114" s="21">
        <v>101</v>
      </c>
      <c r="J114" s="21">
        <v>2</v>
      </c>
      <c r="K114" s="21">
        <v>0</v>
      </c>
      <c r="L114" s="21">
        <v>0</v>
      </c>
      <c r="M114" s="21">
        <v>0</v>
      </c>
      <c r="N114" s="21">
        <v>0</v>
      </c>
      <c r="O114" s="21">
        <v>0</v>
      </c>
      <c r="P114" s="21">
        <v>0</v>
      </c>
      <c r="Q114" s="21">
        <v>0</v>
      </c>
      <c r="R114" s="21">
        <v>0</v>
      </c>
      <c r="S114" s="21">
        <v>3</v>
      </c>
      <c r="T114" s="21">
        <v>476</v>
      </c>
      <c r="U114" s="21">
        <v>222</v>
      </c>
      <c r="V114" s="21">
        <v>2</v>
      </c>
      <c r="W114" s="22">
        <f t="shared" si="5"/>
        <v>45</v>
      </c>
      <c r="X114" s="35">
        <f t="shared" si="6"/>
        <v>1591</v>
      </c>
      <c r="Y114" s="35">
        <f t="shared" si="7"/>
        <v>477</v>
      </c>
      <c r="Z114" s="17">
        <v>58</v>
      </c>
      <c r="AA114" s="17">
        <v>31</v>
      </c>
      <c r="AB114" s="17">
        <v>0</v>
      </c>
      <c r="AC114" s="17">
        <v>65.666666000000006</v>
      </c>
      <c r="AD114" s="17">
        <v>12</v>
      </c>
      <c r="AE114" s="17">
        <v>0</v>
      </c>
      <c r="AF114" s="17">
        <v>0</v>
      </c>
      <c r="AG114" s="17">
        <v>0</v>
      </c>
      <c r="AH114" s="17">
        <v>0</v>
      </c>
      <c r="AI114" s="17">
        <v>0</v>
      </c>
      <c r="AJ114" s="17">
        <v>0</v>
      </c>
      <c r="AK114" s="17">
        <v>0</v>
      </c>
      <c r="AL114" s="17">
        <v>41</v>
      </c>
      <c r="AM114" s="17">
        <v>25</v>
      </c>
      <c r="AN114" s="17">
        <v>0</v>
      </c>
      <c r="AO114" s="35">
        <f t="shared" si="8"/>
        <v>232.66666600000002</v>
      </c>
      <c r="AP114" s="13">
        <v>47</v>
      </c>
      <c r="AQ114" s="13">
        <v>35</v>
      </c>
      <c r="AR114" s="13">
        <v>0</v>
      </c>
      <c r="AS114" s="13">
        <v>14</v>
      </c>
      <c r="AT114" s="13">
        <v>6</v>
      </c>
      <c r="AU114" s="13">
        <v>1</v>
      </c>
      <c r="AV114" s="13">
        <v>0</v>
      </c>
      <c r="AW114" s="13">
        <v>0</v>
      </c>
      <c r="AX114" s="13">
        <v>0</v>
      </c>
      <c r="AY114" s="13">
        <v>0</v>
      </c>
      <c r="AZ114" s="13">
        <v>0</v>
      </c>
      <c r="BA114" s="13">
        <v>0</v>
      </c>
      <c r="BB114" s="13">
        <v>0</v>
      </c>
      <c r="BC114" s="13">
        <v>1</v>
      </c>
      <c r="BD114" s="13">
        <v>0</v>
      </c>
      <c r="BE114" s="13">
        <v>29</v>
      </c>
      <c r="BF114" s="13">
        <v>25</v>
      </c>
      <c r="BG114" s="13">
        <v>0</v>
      </c>
      <c r="BH114" s="18">
        <f t="shared" si="9"/>
        <v>158</v>
      </c>
    </row>
    <row r="115" spans="1:60" x14ac:dyDescent="0.25">
      <c r="A115" s="34">
        <v>872</v>
      </c>
      <c r="B115" s="21" t="s">
        <v>116</v>
      </c>
      <c r="C115" s="21">
        <v>0</v>
      </c>
      <c r="D115" s="21">
        <v>83.4</v>
      </c>
      <c r="E115" s="21">
        <v>32.6</v>
      </c>
      <c r="F115" s="21">
        <v>2</v>
      </c>
      <c r="G115" s="21">
        <v>4</v>
      </c>
      <c r="H115" s="21">
        <v>236.2</v>
      </c>
      <c r="I115" s="21">
        <v>102.8</v>
      </c>
      <c r="J115" s="21">
        <v>1</v>
      </c>
      <c r="K115" s="21">
        <v>0</v>
      </c>
      <c r="L115" s="21">
        <v>0</v>
      </c>
      <c r="M115" s="21">
        <v>0</v>
      </c>
      <c r="N115" s="21">
        <v>0</v>
      </c>
      <c r="O115" s="21">
        <v>0</v>
      </c>
      <c r="P115" s="21">
        <v>0</v>
      </c>
      <c r="Q115" s="21">
        <v>0</v>
      </c>
      <c r="R115" s="21">
        <v>0</v>
      </c>
      <c r="S115" s="21">
        <v>0</v>
      </c>
      <c r="T115" s="21">
        <v>141.80000000000001</v>
      </c>
      <c r="U115" s="21">
        <v>65.599999999999994</v>
      </c>
      <c r="V115" s="21">
        <v>0</v>
      </c>
      <c r="W115" s="22">
        <f t="shared" si="5"/>
        <v>4</v>
      </c>
      <c r="X115" s="35">
        <f t="shared" si="6"/>
        <v>665.4</v>
      </c>
      <c r="Y115" s="35">
        <f t="shared" si="7"/>
        <v>118</v>
      </c>
      <c r="Z115" s="17">
        <v>36.510668000000003</v>
      </c>
      <c r="AA115" s="17">
        <v>14.244668000000001</v>
      </c>
      <c r="AB115" s="17">
        <v>0</v>
      </c>
      <c r="AC115" s="17">
        <v>54.8</v>
      </c>
      <c r="AD115" s="17">
        <v>34.200000000000003</v>
      </c>
      <c r="AE115" s="17">
        <v>0</v>
      </c>
      <c r="AF115" s="17">
        <v>0</v>
      </c>
      <c r="AG115" s="17">
        <v>0</v>
      </c>
      <c r="AH115" s="17">
        <v>0</v>
      </c>
      <c r="AI115" s="17">
        <v>0</v>
      </c>
      <c r="AJ115" s="17">
        <v>0</v>
      </c>
      <c r="AK115" s="17">
        <v>0</v>
      </c>
      <c r="AL115" s="17">
        <v>68.2</v>
      </c>
      <c r="AM115" s="17">
        <v>29.8</v>
      </c>
      <c r="AN115" s="17">
        <v>0</v>
      </c>
      <c r="AO115" s="35">
        <f t="shared" si="8"/>
        <v>237.755336</v>
      </c>
      <c r="AP115" s="13">
        <v>10</v>
      </c>
      <c r="AQ115" s="13">
        <v>2</v>
      </c>
      <c r="AR115" s="13">
        <v>1</v>
      </c>
      <c r="AS115" s="13">
        <v>16.600000000000001</v>
      </c>
      <c r="AT115" s="13">
        <v>7.4</v>
      </c>
      <c r="AU115" s="13">
        <v>1</v>
      </c>
      <c r="AV115" s="13">
        <v>0</v>
      </c>
      <c r="AW115" s="13">
        <v>0</v>
      </c>
      <c r="AX115" s="13">
        <v>0</v>
      </c>
      <c r="AY115" s="13">
        <v>0</v>
      </c>
      <c r="AZ115" s="13">
        <v>0</v>
      </c>
      <c r="BA115" s="13">
        <v>0</v>
      </c>
      <c r="BB115" s="13">
        <v>1</v>
      </c>
      <c r="BC115" s="13">
        <v>0</v>
      </c>
      <c r="BD115" s="13">
        <v>0</v>
      </c>
      <c r="BE115" s="13">
        <v>19</v>
      </c>
      <c r="BF115" s="13">
        <v>6</v>
      </c>
      <c r="BG115" s="13">
        <v>0</v>
      </c>
      <c r="BH115" s="18">
        <f t="shared" si="9"/>
        <v>64</v>
      </c>
    </row>
    <row r="116" spans="1:60" x14ac:dyDescent="0.25">
      <c r="A116" s="34">
        <v>873</v>
      </c>
      <c r="B116" s="21" t="s">
        <v>117</v>
      </c>
      <c r="C116" s="21">
        <v>56.466665999999996</v>
      </c>
      <c r="D116" s="21">
        <v>328.133332</v>
      </c>
      <c r="E116" s="21">
        <v>134</v>
      </c>
      <c r="F116" s="21">
        <v>19</v>
      </c>
      <c r="G116" s="21">
        <v>19.399999999999999</v>
      </c>
      <c r="H116" s="21">
        <v>340.8</v>
      </c>
      <c r="I116" s="21">
        <v>142.80000000000001</v>
      </c>
      <c r="J116" s="21">
        <v>13</v>
      </c>
      <c r="K116" s="21">
        <v>0</v>
      </c>
      <c r="L116" s="21">
        <v>0</v>
      </c>
      <c r="M116" s="21">
        <v>0</v>
      </c>
      <c r="N116" s="21">
        <v>0</v>
      </c>
      <c r="O116" s="21">
        <v>0</v>
      </c>
      <c r="P116" s="21">
        <v>0</v>
      </c>
      <c r="Q116" s="21">
        <v>0</v>
      </c>
      <c r="R116" s="21">
        <v>0</v>
      </c>
      <c r="S116" s="21">
        <v>39.166666999999997</v>
      </c>
      <c r="T116" s="21">
        <v>428.76666499999999</v>
      </c>
      <c r="U116" s="21">
        <v>198.89999800000001</v>
      </c>
      <c r="V116" s="21">
        <v>5.8</v>
      </c>
      <c r="W116" s="22">
        <f t="shared" si="5"/>
        <v>115.033333</v>
      </c>
      <c r="X116" s="35">
        <f t="shared" si="6"/>
        <v>1611.1999949999997</v>
      </c>
      <c r="Y116" s="35">
        <f t="shared" si="7"/>
        <v>481.133332</v>
      </c>
      <c r="Z116" s="17">
        <v>85.400001000000003</v>
      </c>
      <c r="AA116" s="17">
        <v>36.466667000000001</v>
      </c>
      <c r="AB116" s="17">
        <v>5.8</v>
      </c>
      <c r="AC116" s="17">
        <v>70</v>
      </c>
      <c r="AD116" s="17">
        <v>28.4</v>
      </c>
      <c r="AE116" s="17">
        <v>2.6</v>
      </c>
      <c r="AF116" s="17">
        <v>0</v>
      </c>
      <c r="AG116" s="17">
        <v>0</v>
      </c>
      <c r="AH116" s="17">
        <v>0</v>
      </c>
      <c r="AI116" s="17">
        <v>0</v>
      </c>
      <c r="AJ116" s="17">
        <v>0</v>
      </c>
      <c r="AK116" s="17">
        <v>0</v>
      </c>
      <c r="AL116" s="17">
        <v>102.533333</v>
      </c>
      <c r="AM116" s="17">
        <v>52.766668000000003</v>
      </c>
      <c r="AN116" s="17">
        <v>3.6</v>
      </c>
      <c r="AO116" s="35">
        <f t="shared" si="8"/>
        <v>387.56666900000005</v>
      </c>
      <c r="AP116" s="13">
        <v>55</v>
      </c>
      <c r="AQ116" s="13">
        <v>28</v>
      </c>
      <c r="AR116" s="13">
        <v>2</v>
      </c>
      <c r="AS116" s="13">
        <v>50</v>
      </c>
      <c r="AT116" s="13">
        <v>27</v>
      </c>
      <c r="AU116" s="13">
        <v>3</v>
      </c>
      <c r="AV116" s="13">
        <v>0</v>
      </c>
      <c r="AW116" s="13">
        <v>0</v>
      </c>
      <c r="AX116" s="13">
        <v>0</v>
      </c>
      <c r="AY116" s="13">
        <v>0</v>
      </c>
      <c r="AZ116" s="13">
        <v>0</v>
      </c>
      <c r="BA116" s="13">
        <v>0</v>
      </c>
      <c r="BB116" s="13">
        <v>0</v>
      </c>
      <c r="BC116" s="13">
        <v>0</v>
      </c>
      <c r="BD116" s="13">
        <v>0</v>
      </c>
      <c r="BE116" s="13">
        <v>39.466667000000001</v>
      </c>
      <c r="BF116" s="13">
        <v>42</v>
      </c>
      <c r="BG116" s="13">
        <v>1</v>
      </c>
      <c r="BH116" s="18">
        <f t="shared" si="9"/>
        <v>247.466667</v>
      </c>
    </row>
    <row r="117" spans="1:60" x14ac:dyDescent="0.25">
      <c r="A117" s="34">
        <v>874</v>
      </c>
      <c r="B117" s="21" t="s">
        <v>118</v>
      </c>
      <c r="C117" s="21">
        <v>16</v>
      </c>
      <c r="D117" s="21">
        <v>60.8</v>
      </c>
      <c r="E117" s="21">
        <v>24.6</v>
      </c>
      <c r="F117" s="21">
        <v>0</v>
      </c>
      <c r="G117" s="21">
        <v>0</v>
      </c>
      <c r="H117" s="21">
        <v>24</v>
      </c>
      <c r="I117" s="21">
        <v>19</v>
      </c>
      <c r="J117" s="21">
        <v>0</v>
      </c>
      <c r="K117" s="21">
        <v>0</v>
      </c>
      <c r="L117" s="21">
        <v>0</v>
      </c>
      <c r="M117" s="21">
        <v>0</v>
      </c>
      <c r="N117" s="21">
        <v>0</v>
      </c>
      <c r="O117" s="21">
        <v>0</v>
      </c>
      <c r="P117" s="21">
        <v>0</v>
      </c>
      <c r="Q117" s="21">
        <v>0</v>
      </c>
      <c r="R117" s="21">
        <v>0</v>
      </c>
      <c r="S117" s="21">
        <v>12</v>
      </c>
      <c r="T117" s="21">
        <v>123.633335</v>
      </c>
      <c r="U117" s="21">
        <v>52.033332999999999</v>
      </c>
      <c r="V117" s="21">
        <v>1</v>
      </c>
      <c r="W117" s="22">
        <f t="shared" si="5"/>
        <v>28</v>
      </c>
      <c r="X117" s="35">
        <f t="shared" si="6"/>
        <v>305.06666800000005</v>
      </c>
      <c r="Y117" s="35">
        <f t="shared" si="7"/>
        <v>85.4</v>
      </c>
      <c r="Z117" s="17">
        <v>15.066666</v>
      </c>
      <c r="AA117" s="17">
        <v>10.3</v>
      </c>
      <c r="AB117" s="17">
        <v>0</v>
      </c>
      <c r="AC117" s="17">
        <v>0</v>
      </c>
      <c r="AD117" s="17">
        <v>0</v>
      </c>
      <c r="AE117" s="17">
        <v>0</v>
      </c>
      <c r="AF117" s="17">
        <v>0</v>
      </c>
      <c r="AG117" s="17">
        <v>0</v>
      </c>
      <c r="AH117" s="17">
        <v>0</v>
      </c>
      <c r="AI117" s="17">
        <v>0</v>
      </c>
      <c r="AJ117" s="17">
        <v>0</v>
      </c>
      <c r="AK117" s="17">
        <v>0</v>
      </c>
      <c r="AL117" s="17">
        <v>22.866667</v>
      </c>
      <c r="AM117" s="17">
        <v>14.633331999999999</v>
      </c>
      <c r="AN117" s="17">
        <v>0</v>
      </c>
      <c r="AO117" s="35">
        <f t="shared" si="8"/>
        <v>62.866664999999998</v>
      </c>
      <c r="AP117" s="13">
        <v>16</v>
      </c>
      <c r="AQ117" s="13">
        <v>4</v>
      </c>
      <c r="AR117" s="13">
        <v>0</v>
      </c>
      <c r="AS117" s="13">
        <v>3</v>
      </c>
      <c r="AT117" s="13">
        <v>3</v>
      </c>
      <c r="AU117" s="13">
        <v>0</v>
      </c>
      <c r="AV117" s="13">
        <v>0</v>
      </c>
      <c r="AW117" s="13">
        <v>0</v>
      </c>
      <c r="AX117" s="13">
        <v>0</v>
      </c>
      <c r="AY117" s="13">
        <v>0</v>
      </c>
      <c r="AZ117" s="13">
        <v>0</v>
      </c>
      <c r="BA117" s="13">
        <v>0</v>
      </c>
      <c r="BB117" s="13">
        <v>0</v>
      </c>
      <c r="BC117" s="13">
        <v>0</v>
      </c>
      <c r="BD117" s="13">
        <v>0</v>
      </c>
      <c r="BE117" s="13">
        <v>21.5</v>
      </c>
      <c r="BF117" s="13">
        <v>5</v>
      </c>
      <c r="BG117" s="13">
        <v>0</v>
      </c>
      <c r="BH117" s="18">
        <f t="shared" si="9"/>
        <v>52.5</v>
      </c>
    </row>
    <row r="118" spans="1:60" x14ac:dyDescent="0.25">
      <c r="A118" s="34">
        <v>876</v>
      </c>
      <c r="B118" s="21" t="s">
        <v>119</v>
      </c>
      <c r="C118" s="21">
        <v>0</v>
      </c>
      <c r="D118" s="21">
        <v>157</v>
      </c>
      <c r="E118" s="21">
        <v>55</v>
      </c>
      <c r="F118" s="21">
        <v>6</v>
      </c>
      <c r="G118" s="21">
        <v>5</v>
      </c>
      <c r="H118" s="21">
        <v>75</v>
      </c>
      <c r="I118" s="21">
        <v>32</v>
      </c>
      <c r="J118" s="21">
        <v>0.66666700000000001</v>
      </c>
      <c r="K118" s="21">
        <v>0</v>
      </c>
      <c r="L118" s="21">
        <v>0</v>
      </c>
      <c r="M118" s="21">
        <v>0</v>
      </c>
      <c r="N118" s="21">
        <v>0</v>
      </c>
      <c r="O118" s="21">
        <v>0</v>
      </c>
      <c r="P118" s="21">
        <v>0</v>
      </c>
      <c r="Q118" s="21">
        <v>0</v>
      </c>
      <c r="R118" s="21">
        <v>0</v>
      </c>
      <c r="S118" s="21">
        <v>1</v>
      </c>
      <c r="T118" s="21">
        <v>74</v>
      </c>
      <c r="U118" s="21">
        <v>30.2</v>
      </c>
      <c r="V118" s="21">
        <v>1</v>
      </c>
      <c r="W118" s="22">
        <f t="shared" si="5"/>
        <v>6</v>
      </c>
      <c r="X118" s="35">
        <f t="shared" si="6"/>
        <v>430.86666700000001</v>
      </c>
      <c r="Y118" s="35">
        <f t="shared" si="7"/>
        <v>218</v>
      </c>
      <c r="Z118" s="17">
        <v>79</v>
      </c>
      <c r="AA118" s="17">
        <v>31</v>
      </c>
      <c r="AB118" s="17">
        <v>3</v>
      </c>
      <c r="AC118" s="17">
        <v>4.5999999999999996</v>
      </c>
      <c r="AD118" s="17">
        <v>2</v>
      </c>
      <c r="AE118" s="17">
        <v>0</v>
      </c>
      <c r="AF118" s="17">
        <v>0</v>
      </c>
      <c r="AG118" s="17">
        <v>0</v>
      </c>
      <c r="AH118" s="17">
        <v>0</v>
      </c>
      <c r="AI118" s="17">
        <v>0</v>
      </c>
      <c r="AJ118" s="17">
        <v>0</v>
      </c>
      <c r="AK118" s="17">
        <v>0</v>
      </c>
      <c r="AL118" s="17">
        <v>16</v>
      </c>
      <c r="AM118" s="17">
        <v>9</v>
      </c>
      <c r="AN118" s="17">
        <v>0</v>
      </c>
      <c r="AO118" s="35">
        <f t="shared" si="8"/>
        <v>144.6</v>
      </c>
      <c r="AP118" s="13">
        <v>28</v>
      </c>
      <c r="AQ118" s="13">
        <v>12</v>
      </c>
      <c r="AR118" s="13">
        <v>3</v>
      </c>
      <c r="AS118" s="13">
        <v>26</v>
      </c>
      <c r="AT118" s="13">
        <v>14</v>
      </c>
      <c r="AU118" s="13">
        <v>0.66666700000000001</v>
      </c>
      <c r="AV118" s="13">
        <v>0</v>
      </c>
      <c r="AW118" s="13">
        <v>0</v>
      </c>
      <c r="AX118" s="13">
        <v>0</v>
      </c>
      <c r="AY118" s="13">
        <v>0</v>
      </c>
      <c r="AZ118" s="13">
        <v>0</v>
      </c>
      <c r="BA118" s="13">
        <v>0</v>
      </c>
      <c r="BB118" s="13">
        <v>4</v>
      </c>
      <c r="BC118" s="13">
        <v>1</v>
      </c>
      <c r="BD118" s="13">
        <v>0</v>
      </c>
      <c r="BE118" s="13">
        <v>31</v>
      </c>
      <c r="BF118" s="13">
        <v>11</v>
      </c>
      <c r="BG118" s="13">
        <v>0</v>
      </c>
      <c r="BH118" s="18">
        <f t="shared" si="9"/>
        <v>130.66666700000002</v>
      </c>
    </row>
    <row r="119" spans="1:60" x14ac:dyDescent="0.25">
      <c r="A119" s="34">
        <v>877</v>
      </c>
      <c r="B119" s="21" t="s">
        <v>120</v>
      </c>
      <c r="C119" s="21">
        <v>25.6</v>
      </c>
      <c r="D119" s="21">
        <v>53.4</v>
      </c>
      <c r="E119" s="21">
        <v>23</v>
      </c>
      <c r="F119" s="21">
        <v>0</v>
      </c>
      <c r="G119" s="21">
        <v>54.6</v>
      </c>
      <c r="H119" s="21">
        <v>368.97733299999999</v>
      </c>
      <c r="I119" s="21">
        <v>167.63333299999999</v>
      </c>
      <c r="J119" s="21">
        <v>1</v>
      </c>
      <c r="K119" s="21">
        <v>0</v>
      </c>
      <c r="L119" s="21">
        <v>0</v>
      </c>
      <c r="M119" s="21">
        <v>0</v>
      </c>
      <c r="N119" s="21">
        <v>0</v>
      </c>
      <c r="O119" s="21">
        <v>0</v>
      </c>
      <c r="P119" s="21">
        <v>0</v>
      </c>
      <c r="Q119" s="21">
        <v>0</v>
      </c>
      <c r="R119" s="21">
        <v>0</v>
      </c>
      <c r="S119" s="21">
        <v>38.9</v>
      </c>
      <c r="T119" s="21">
        <v>182.60000099999999</v>
      </c>
      <c r="U119" s="21">
        <v>65.400000000000006</v>
      </c>
      <c r="V119" s="21">
        <v>0</v>
      </c>
      <c r="W119" s="22">
        <f t="shared" si="5"/>
        <v>119.1</v>
      </c>
      <c r="X119" s="35">
        <f t="shared" si="6"/>
        <v>862.0106669999999</v>
      </c>
      <c r="Y119" s="35">
        <f t="shared" si="7"/>
        <v>76.400000000000006</v>
      </c>
      <c r="Z119" s="17">
        <v>17</v>
      </c>
      <c r="AA119" s="17">
        <v>6</v>
      </c>
      <c r="AB119" s="17">
        <v>0</v>
      </c>
      <c r="AC119" s="17">
        <v>120.55600099999999</v>
      </c>
      <c r="AD119" s="17">
        <v>60.366667999999997</v>
      </c>
      <c r="AE119" s="17">
        <v>0.5</v>
      </c>
      <c r="AF119" s="17">
        <v>0</v>
      </c>
      <c r="AG119" s="17">
        <v>0</v>
      </c>
      <c r="AH119" s="17">
        <v>0</v>
      </c>
      <c r="AI119" s="17">
        <v>0</v>
      </c>
      <c r="AJ119" s="17">
        <v>0</v>
      </c>
      <c r="AK119" s="17">
        <v>0</v>
      </c>
      <c r="AL119" s="17">
        <v>76.333332999999996</v>
      </c>
      <c r="AM119" s="17">
        <v>28.95</v>
      </c>
      <c r="AN119" s="17">
        <v>0</v>
      </c>
      <c r="AO119" s="35">
        <f t="shared" si="8"/>
        <v>309.70600199999996</v>
      </c>
      <c r="AP119" s="13">
        <v>12</v>
      </c>
      <c r="AQ119" s="13">
        <v>9</v>
      </c>
      <c r="AR119" s="13">
        <v>0</v>
      </c>
      <c r="AS119" s="13">
        <v>50.833333000000003</v>
      </c>
      <c r="AT119" s="13">
        <v>39</v>
      </c>
      <c r="AU119" s="13">
        <v>0</v>
      </c>
      <c r="AV119" s="13">
        <v>0</v>
      </c>
      <c r="AW119" s="13">
        <v>0</v>
      </c>
      <c r="AX119" s="13">
        <v>0</v>
      </c>
      <c r="AY119" s="13">
        <v>0</v>
      </c>
      <c r="AZ119" s="13">
        <v>0</v>
      </c>
      <c r="BA119" s="13">
        <v>0</v>
      </c>
      <c r="BB119" s="13">
        <v>0</v>
      </c>
      <c r="BC119" s="13">
        <v>0</v>
      </c>
      <c r="BD119" s="13">
        <v>0</v>
      </c>
      <c r="BE119" s="13">
        <v>19</v>
      </c>
      <c r="BF119" s="13">
        <v>12.8</v>
      </c>
      <c r="BG119" s="13">
        <v>0</v>
      </c>
      <c r="BH119" s="18">
        <f t="shared" si="9"/>
        <v>142.63333300000002</v>
      </c>
    </row>
    <row r="120" spans="1:60" x14ac:dyDescent="0.25">
      <c r="A120" s="34">
        <v>878</v>
      </c>
      <c r="B120" s="21" t="s">
        <v>121</v>
      </c>
      <c r="C120" s="21">
        <v>17.399999999999999</v>
      </c>
      <c r="D120" s="21">
        <v>87.233333000000002</v>
      </c>
      <c r="E120" s="21">
        <v>36</v>
      </c>
      <c r="F120" s="21">
        <v>3</v>
      </c>
      <c r="G120" s="21">
        <v>58.400001000000003</v>
      </c>
      <c r="H120" s="21">
        <v>862.16667199999995</v>
      </c>
      <c r="I120" s="21">
        <v>393.76667099999997</v>
      </c>
      <c r="J120" s="21">
        <v>13.6</v>
      </c>
      <c r="K120" s="21">
        <v>0</v>
      </c>
      <c r="L120" s="21">
        <v>0</v>
      </c>
      <c r="M120" s="21">
        <v>0</v>
      </c>
      <c r="N120" s="21">
        <v>0</v>
      </c>
      <c r="O120" s="21">
        <v>0</v>
      </c>
      <c r="P120" s="21">
        <v>0</v>
      </c>
      <c r="Q120" s="21">
        <v>0</v>
      </c>
      <c r="R120" s="21">
        <v>0</v>
      </c>
      <c r="S120" s="21">
        <v>124.466668</v>
      </c>
      <c r="T120" s="21">
        <v>1038.427342</v>
      </c>
      <c r="U120" s="21">
        <v>401.13333499999999</v>
      </c>
      <c r="V120" s="21">
        <v>11</v>
      </c>
      <c r="W120" s="22">
        <f t="shared" si="5"/>
        <v>200.26666900000001</v>
      </c>
      <c r="X120" s="35">
        <f t="shared" si="6"/>
        <v>2846.3273529999997</v>
      </c>
      <c r="Y120" s="35">
        <f t="shared" si="7"/>
        <v>126.233333</v>
      </c>
      <c r="Z120" s="17">
        <v>29.8</v>
      </c>
      <c r="AA120" s="17">
        <v>16.100000000000001</v>
      </c>
      <c r="AB120" s="17">
        <v>1</v>
      </c>
      <c r="AC120" s="17">
        <v>203.116659</v>
      </c>
      <c r="AD120" s="17">
        <v>105.33333</v>
      </c>
      <c r="AE120" s="17">
        <v>2.9666670000000002</v>
      </c>
      <c r="AF120" s="17">
        <v>0</v>
      </c>
      <c r="AG120" s="17">
        <v>0</v>
      </c>
      <c r="AH120" s="17">
        <v>0</v>
      </c>
      <c r="AI120" s="17">
        <v>0</v>
      </c>
      <c r="AJ120" s="17">
        <v>0</v>
      </c>
      <c r="AK120" s="17">
        <v>0</v>
      </c>
      <c r="AL120" s="17">
        <v>280.804664</v>
      </c>
      <c r="AM120" s="17">
        <v>123.616</v>
      </c>
      <c r="AN120" s="17">
        <v>3.6</v>
      </c>
      <c r="AO120" s="35">
        <f t="shared" si="8"/>
        <v>766.33731999999998</v>
      </c>
      <c r="AP120" s="13">
        <v>28</v>
      </c>
      <c r="AQ120" s="13">
        <v>13</v>
      </c>
      <c r="AR120" s="13">
        <v>1</v>
      </c>
      <c r="AS120" s="13">
        <v>121.700001</v>
      </c>
      <c r="AT120" s="13">
        <v>73.133334000000005</v>
      </c>
      <c r="AU120" s="13">
        <v>2</v>
      </c>
      <c r="AV120" s="13">
        <v>0</v>
      </c>
      <c r="AW120" s="13">
        <v>0</v>
      </c>
      <c r="AX120" s="13">
        <v>0</v>
      </c>
      <c r="AY120" s="13">
        <v>0</v>
      </c>
      <c r="AZ120" s="13">
        <v>0</v>
      </c>
      <c r="BA120" s="13">
        <v>0</v>
      </c>
      <c r="BB120" s="13">
        <v>0</v>
      </c>
      <c r="BC120" s="13">
        <v>0</v>
      </c>
      <c r="BD120" s="13">
        <v>0</v>
      </c>
      <c r="BE120" s="13">
        <v>124.33333500000001</v>
      </c>
      <c r="BF120" s="13">
        <v>64.566666999999995</v>
      </c>
      <c r="BG120" s="13">
        <v>1</v>
      </c>
      <c r="BH120" s="18">
        <f t="shared" si="9"/>
        <v>428.73333699999995</v>
      </c>
    </row>
    <row r="121" spans="1:60" x14ac:dyDescent="0.25">
      <c r="A121" s="34">
        <v>879</v>
      </c>
      <c r="B121" s="21" t="s">
        <v>122</v>
      </c>
      <c r="C121" s="21">
        <v>17</v>
      </c>
      <c r="D121" s="21">
        <v>61.833333000000003</v>
      </c>
      <c r="E121" s="21">
        <v>26.7</v>
      </c>
      <c r="F121" s="21">
        <v>0</v>
      </c>
      <c r="G121" s="21">
        <v>16</v>
      </c>
      <c r="H121" s="21">
        <v>105.933334</v>
      </c>
      <c r="I121" s="21">
        <v>44.8</v>
      </c>
      <c r="J121" s="21">
        <v>0</v>
      </c>
      <c r="K121" s="21">
        <v>0</v>
      </c>
      <c r="L121" s="21">
        <v>0</v>
      </c>
      <c r="M121" s="21">
        <v>0</v>
      </c>
      <c r="N121" s="21">
        <v>0</v>
      </c>
      <c r="O121" s="21">
        <v>0</v>
      </c>
      <c r="P121" s="21">
        <v>0</v>
      </c>
      <c r="Q121" s="21">
        <v>0</v>
      </c>
      <c r="R121" s="21">
        <v>0</v>
      </c>
      <c r="S121" s="21">
        <v>84.6</v>
      </c>
      <c r="T121" s="21">
        <v>513.73333000000002</v>
      </c>
      <c r="U121" s="21">
        <v>202.066667</v>
      </c>
      <c r="V121" s="21">
        <v>2</v>
      </c>
      <c r="W121" s="22">
        <f t="shared" si="5"/>
        <v>117.6</v>
      </c>
      <c r="X121" s="35">
        <f t="shared" si="6"/>
        <v>957.06666400000006</v>
      </c>
      <c r="Y121" s="35">
        <f t="shared" si="7"/>
        <v>88.533332999999999</v>
      </c>
      <c r="Z121" s="17">
        <v>17.933333000000001</v>
      </c>
      <c r="AA121" s="17">
        <v>8.8333329999999997</v>
      </c>
      <c r="AB121" s="17">
        <v>0</v>
      </c>
      <c r="AC121" s="17">
        <v>24.300001000000002</v>
      </c>
      <c r="AD121" s="17">
        <v>14.666667</v>
      </c>
      <c r="AE121" s="17">
        <v>0</v>
      </c>
      <c r="AF121" s="17">
        <v>0</v>
      </c>
      <c r="AG121" s="17">
        <v>0</v>
      </c>
      <c r="AH121" s="17">
        <v>0</v>
      </c>
      <c r="AI121" s="17">
        <v>0</v>
      </c>
      <c r="AJ121" s="17">
        <v>0</v>
      </c>
      <c r="AK121" s="17">
        <v>0</v>
      </c>
      <c r="AL121" s="17">
        <v>144.616669</v>
      </c>
      <c r="AM121" s="17">
        <v>64.633334000000005</v>
      </c>
      <c r="AN121" s="17">
        <v>0</v>
      </c>
      <c r="AO121" s="35">
        <f t="shared" si="8"/>
        <v>274.98333700000001</v>
      </c>
      <c r="AP121" s="13">
        <v>16</v>
      </c>
      <c r="AQ121" s="13">
        <v>7.9</v>
      </c>
      <c r="AR121" s="13">
        <v>0</v>
      </c>
      <c r="AS121" s="13">
        <v>31</v>
      </c>
      <c r="AT121" s="13">
        <v>11</v>
      </c>
      <c r="AU121" s="13">
        <v>0</v>
      </c>
      <c r="AV121" s="13">
        <v>0</v>
      </c>
      <c r="AW121" s="13">
        <v>0</v>
      </c>
      <c r="AX121" s="13">
        <v>0</v>
      </c>
      <c r="AY121" s="13">
        <v>0</v>
      </c>
      <c r="AZ121" s="13">
        <v>0</v>
      </c>
      <c r="BA121" s="13">
        <v>0</v>
      </c>
      <c r="BB121" s="13">
        <v>0</v>
      </c>
      <c r="BC121" s="13">
        <v>0</v>
      </c>
      <c r="BD121" s="13">
        <v>0</v>
      </c>
      <c r="BE121" s="13">
        <v>97.633332999999993</v>
      </c>
      <c r="BF121" s="13">
        <v>57.8</v>
      </c>
      <c r="BG121" s="13">
        <v>1</v>
      </c>
      <c r="BH121" s="18">
        <f t="shared" si="9"/>
        <v>222.33333299999998</v>
      </c>
    </row>
    <row r="122" spans="1:60" x14ac:dyDescent="0.25">
      <c r="A122" s="34">
        <v>880</v>
      </c>
      <c r="B122" s="21" t="s">
        <v>123</v>
      </c>
      <c r="C122" s="21">
        <v>0</v>
      </c>
      <c r="D122" s="21">
        <v>0</v>
      </c>
      <c r="E122" s="21">
        <v>0</v>
      </c>
      <c r="F122" s="21">
        <v>0</v>
      </c>
      <c r="G122" s="21">
        <v>6</v>
      </c>
      <c r="H122" s="21">
        <v>149.300005</v>
      </c>
      <c r="I122" s="21">
        <v>48.233336000000001</v>
      </c>
      <c r="J122" s="21">
        <v>0</v>
      </c>
      <c r="K122" s="21">
        <v>0</v>
      </c>
      <c r="L122" s="21">
        <v>0</v>
      </c>
      <c r="M122" s="21">
        <v>0</v>
      </c>
      <c r="N122" s="21">
        <v>0</v>
      </c>
      <c r="O122" s="21">
        <v>0</v>
      </c>
      <c r="P122" s="21">
        <v>0</v>
      </c>
      <c r="Q122" s="21">
        <v>0</v>
      </c>
      <c r="R122" s="21">
        <v>0</v>
      </c>
      <c r="S122" s="21">
        <v>53.333334000000001</v>
      </c>
      <c r="T122" s="21">
        <v>365.616671</v>
      </c>
      <c r="U122" s="21">
        <v>128.06666799999999</v>
      </c>
      <c r="V122" s="21">
        <v>1</v>
      </c>
      <c r="W122" s="22">
        <f t="shared" si="5"/>
        <v>59.333334000000001</v>
      </c>
      <c r="X122" s="35">
        <f t="shared" si="6"/>
        <v>692.21667999999988</v>
      </c>
      <c r="Y122" s="35">
        <f t="shared" si="7"/>
        <v>0</v>
      </c>
      <c r="Z122" s="17">
        <v>0</v>
      </c>
      <c r="AA122" s="17">
        <v>0</v>
      </c>
      <c r="AB122" s="17">
        <v>0</v>
      </c>
      <c r="AC122" s="17">
        <v>42.699997000000003</v>
      </c>
      <c r="AD122" s="17">
        <v>21.233332999999998</v>
      </c>
      <c r="AE122" s="17">
        <v>0</v>
      </c>
      <c r="AF122" s="17">
        <v>0</v>
      </c>
      <c r="AG122" s="17">
        <v>0</v>
      </c>
      <c r="AH122" s="17">
        <v>0</v>
      </c>
      <c r="AI122" s="17">
        <v>0</v>
      </c>
      <c r="AJ122" s="17">
        <v>0</v>
      </c>
      <c r="AK122" s="17">
        <v>0</v>
      </c>
      <c r="AL122" s="17">
        <v>76.483331000000007</v>
      </c>
      <c r="AM122" s="17">
        <v>38.049999999999997</v>
      </c>
      <c r="AN122" s="17">
        <v>0</v>
      </c>
      <c r="AO122" s="35">
        <f t="shared" si="8"/>
        <v>178.46666099999999</v>
      </c>
      <c r="AP122" s="13">
        <v>0</v>
      </c>
      <c r="AQ122" s="13">
        <v>0</v>
      </c>
      <c r="AR122" s="13">
        <v>0</v>
      </c>
      <c r="AS122" s="13">
        <v>20.466667999999999</v>
      </c>
      <c r="AT122" s="13">
        <v>10.533334999999999</v>
      </c>
      <c r="AU122" s="13">
        <v>0</v>
      </c>
      <c r="AV122" s="13">
        <v>0</v>
      </c>
      <c r="AW122" s="13">
        <v>0</v>
      </c>
      <c r="AX122" s="13">
        <v>0</v>
      </c>
      <c r="AY122" s="13">
        <v>0</v>
      </c>
      <c r="AZ122" s="13">
        <v>0</v>
      </c>
      <c r="BA122" s="13">
        <v>0</v>
      </c>
      <c r="BB122" s="13">
        <v>0</v>
      </c>
      <c r="BC122" s="13">
        <v>0</v>
      </c>
      <c r="BD122" s="13">
        <v>0</v>
      </c>
      <c r="BE122" s="13">
        <v>97.016667999999996</v>
      </c>
      <c r="BF122" s="13">
        <v>29.8</v>
      </c>
      <c r="BG122" s="13">
        <v>0</v>
      </c>
      <c r="BH122" s="18">
        <f t="shared" si="9"/>
        <v>157.81667100000001</v>
      </c>
    </row>
    <row r="123" spans="1:60" x14ac:dyDescent="0.25">
      <c r="A123" s="34">
        <v>881</v>
      </c>
      <c r="B123" s="21" t="s">
        <v>124</v>
      </c>
      <c r="C123" s="21">
        <v>41.6</v>
      </c>
      <c r="D123" s="21">
        <v>164.13333299999999</v>
      </c>
      <c r="E123" s="21">
        <v>62</v>
      </c>
      <c r="F123" s="21">
        <v>7</v>
      </c>
      <c r="G123" s="21">
        <v>21.916667</v>
      </c>
      <c r="H123" s="21">
        <v>669.18332799999996</v>
      </c>
      <c r="I123" s="21">
        <v>268.86666400000001</v>
      </c>
      <c r="J123" s="21">
        <v>4</v>
      </c>
      <c r="K123" s="21">
        <v>0</v>
      </c>
      <c r="L123" s="21">
        <v>0</v>
      </c>
      <c r="M123" s="21">
        <v>0</v>
      </c>
      <c r="N123" s="21">
        <v>0</v>
      </c>
      <c r="O123" s="21">
        <v>0</v>
      </c>
      <c r="P123" s="21">
        <v>0</v>
      </c>
      <c r="Q123" s="21">
        <v>0</v>
      </c>
      <c r="R123" s="21">
        <v>0</v>
      </c>
      <c r="S123" s="21">
        <v>100.799999</v>
      </c>
      <c r="T123" s="21">
        <v>1518.599999</v>
      </c>
      <c r="U123" s="21">
        <v>632.66666599999996</v>
      </c>
      <c r="V123" s="21">
        <v>14</v>
      </c>
      <c r="W123" s="22">
        <f t="shared" si="5"/>
        <v>164.316666</v>
      </c>
      <c r="X123" s="35">
        <f t="shared" si="6"/>
        <v>3340.4499899999996</v>
      </c>
      <c r="Y123" s="35">
        <f t="shared" si="7"/>
        <v>233.13333299999999</v>
      </c>
      <c r="Z123" s="17">
        <v>11.200001</v>
      </c>
      <c r="AA123" s="17">
        <v>7.1</v>
      </c>
      <c r="AB123" s="17">
        <v>1</v>
      </c>
      <c r="AC123" s="17">
        <v>114.766667</v>
      </c>
      <c r="AD123" s="17">
        <v>74.363332999999997</v>
      </c>
      <c r="AE123" s="17">
        <v>2</v>
      </c>
      <c r="AF123" s="17">
        <v>0</v>
      </c>
      <c r="AG123" s="17">
        <v>0</v>
      </c>
      <c r="AH123" s="17">
        <v>0</v>
      </c>
      <c r="AI123" s="17">
        <v>0</v>
      </c>
      <c r="AJ123" s="17">
        <v>0</v>
      </c>
      <c r="AK123" s="17">
        <v>0</v>
      </c>
      <c r="AL123" s="17">
        <v>389.19999899999999</v>
      </c>
      <c r="AM123" s="17">
        <v>158.26666800000001</v>
      </c>
      <c r="AN123" s="17">
        <v>2.2000000000000002</v>
      </c>
      <c r="AO123" s="35">
        <f t="shared" si="8"/>
        <v>760.09666800000002</v>
      </c>
      <c r="AP123" s="13">
        <v>29</v>
      </c>
      <c r="AQ123" s="13">
        <v>10</v>
      </c>
      <c r="AR123" s="13">
        <v>3</v>
      </c>
      <c r="AS123" s="13">
        <v>86.55</v>
      </c>
      <c r="AT123" s="13">
        <v>25.8</v>
      </c>
      <c r="AU123" s="13">
        <v>0</v>
      </c>
      <c r="AV123" s="13">
        <v>0</v>
      </c>
      <c r="AW123" s="13">
        <v>0</v>
      </c>
      <c r="AX123" s="13">
        <v>0</v>
      </c>
      <c r="AY123" s="13">
        <v>0</v>
      </c>
      <c r="AZ123" s="13">
        <v>0</v>
      </c>
      <c r="BA123" s="13">
        <v>0</v>
      </c>
      <c r="BB123" s="13">
        <v>0.66666599999999998</v>
      </c>
      <c r="BC123" s="13">
        <v>0</v>
      </c>
      <c r="BD123" s="13">
        <v>0</v>
      </c>
      <c r="BE123" s="13">
        <v>140.13333299999999</v>
      </c>
      <c r="BF123" s="13">
        <v>73.933333000000005</v>
      </c>
      <c r="BG123" s="13">
        <v>1</v>
      </c>
      <c r="BH123" s="18">
        <f t="shared" si="9"/>
        <v>370.08333199999998</v>
      </c>
    </row>
    <row r="124" spans="1:60" x14ac:dyDescent="0.25">
      <c r="A124" s="34">
        <v>882</v>
      </c>
      <c r="B124" s="21" t="s">
        <v>125</v>
      </c>
      <c r="C124" s="21">
        <v>0</v>
      </c>
      <c r="D124" s="21">
        <v>0</v>
      </c>
      <c r="E124" s="21">
        <v>0</v>
      </c>
      <c r="F124" s="21">
        <v>0</v>
      </c>
      <c r="G124" s="21">
        <v>0</v>
      </c>
      <c r="H124" s="21">
        <v>120.2</v>
      </c>
      <c r="I124" s="21">
        <v>41</v>
      </c>
      <c r="J124" s="21">
        <v>0</v>
      </c>
      <c r="K124" s="21">
        <v>0</v>
      </c>
      <c r="L124" s="21">
        <v>0</v>
      </c>
      <c r="M124" s="21">
        <v>0</v>
      </c>
      <c r="N124" s="21">
        <v>0</v>
      </c>
      <c r="O124" s="21">
        <v>0</v>
      </c>
      <c r="P124" s="21">
        <v>0</v>
      </c>
      <c r="Q124" s="21">
        <v>0</v>
      </c>
      <c r="R124" s="21">
        <v>0</v>
      </c>
      <c r="S124" s="21">
        <v>21.8</v>
      </c>
      <c r="T124" s="21">
        <v>356.50000199999999</v>
      </c>
      <c r="U124" s="21">
        <v>159.033334</v>
      </c>
      <c r="V124" s="21">
        <v>1</v>
      </c>
      <c r="W124" s="22">
        <f t="shared" si="5"/>
        <v>21.8</v>
      </c>
      <c r="X124" s="35">
        <f t="shared" si="6"/>
        <v>677.73333600000001</v>
      </c>
      <c r="Y124" s="35">
        <f t="shared" si="7"/>
        <v>0</v>
      </c>
      <c r="Z124" s="17">
        <v>0</v>
      </c>
      <c r="AA124" s="17">
        <v>0</v>
      </c>
      <c r="AB124" s="17">
        <v>0</v>
      </c>
      <c r="AC124" s="17">
        <v>0</v>
      </c>
      <c r="AD124" s="17">
        <v>0</v>
      </c>
      <c r="AE124" s="17">
        <v>0</v>
      </c>
      <c r="AF124" s="17">
        <v>0</v>
      </c>
      <c r="AG124" s="17">
        <v>0</v>
      </c>
      <c r="AH124" s="17">
        <v>0</v>
      </c>
      <c r="AI124" s="17">
        <v>0</v>
      </c>
      <c r="AJ124" s="17">
        <v>0</v>
      </c>
      <c r="AK124" s="17">
        <v>0</v>
      </c>
      <c r="AL124" s="17">
        <v>71.200001999999998</v>
      </c>
      <c r="AM124" s="17">
        <v>42.55</v>
      </c>
      <c r="AN124" s="17">
        <v>0</v>
      </c>
      <c r="AO124" s="35">
        <f t="shared" si="8"/>
        <v>113.75000199999999</v>
      </c>
      <c r="AP124" s="13">
        <v>0</v>
      </c>
      <c r="AQ124" s="13">
        <v>0</v>
      </c>
      <c r="AR124" s="13">
        <v>0</v>
      </c>
      <c r="AS124" s="13">
        <v>31.6</v>
      </c>
      <c r="AT124" s="13">
        <v>7</v>
      </c>
      <c r="AU124" s="13">
        <v>0</v>
      </c>
      <c r="AV124" s="13">
        <v>0</v>
      </c>
      <c r="AW124" s="13">
        <v>0</v>
      </c>
      <c r="AX124" s="13">
        <v>0</v>
      </c>
      <c r="AY124" s="13">
        <v>0</v>
      </c>
      <c r="AZ124" s="13">
        <v>0</v>
      </c>
      <c r="BA124" s="13">
        <v>0</v>
      </c>
      <c r="BB124" s="13">
        <v>0</v>
      </c>
      <c r="BC124" s="13">
        <v>0</v>
      </c>
      <c r="BD124" s="13">
        <v>0</v>
      </c>
      <c r="BE124" s="13">
        <v>83.366667000000007</v>
      </c>
      <c r="BF124" s="13">
        <v>34.166666999999997</v>
      </c>
      <c r="BG124" s="13">
        <v>1</v>
      </c>
      <c r="BH124" s="18">
        <f t="shared" si="9"/>
        <v>157.13333399999999</v>
      </c>
    </row>
    <row r="125" spans="1:60" x14ac:dyDescent="0.25">
      <c r="A125" s="34">
        <v>883</v>
      </c>
      <c r="B125" s="21" t="s">
        <v>126</v>
      </c>
      <c r="C125" s="21">
        <v>0</v>
      </c>
      <c r="D125" s="21">
        <v>0</v>
      </c>
      <c r="E125" s="21">
        <v>0</v>
      </c>
      <c r="F125" s="21">
        <v>0</v>
      </c>
      <c r="G125" s="21">
        <v>0</v>
      </c>
      <c r="H125" s="21">
        <v>0</v>
      </c>
      <c r="I125" s="21">
        <v>0</v>
      </c>
      <c r="J125" s="21">
        <v>0</v>
      </c>
      <c r="K125" s="21">
        <v>0</v>
      </c>
      <c r="L125" s="21">
        <v>0</v>
      </c>
      <c r="M125" s="21">
        <v>0</v>
      </c>
      <c r="N125" s="21">
        <v>0</v>
      </c>
      <c r="O125" s="21">
        <v>0</v>
      </c>
      <c r="P125" s="21">
        <v>0</v>
      </c>
      <c r="Q125" s="21">
        <v>0</v>
      </c>
      <c r="R125" s="21">
        <v>0</v>
      </c>
      <c r="S125" s="21">
        <v>15.95</v>
      </c>
      <c r="T125" s="21">
        <v>798.2</v>
      </c>
      <c r="U125" s="21">
        <v>348.75</v>
      </c>
      <c r="V125" s="21">
        <v>3</v>
      </c>
      <c r="W125" s="22">
        <f t="shared" si="5"/>
        <v>15.95</v>
      </c>
      <c r="X125" s="35">
        <f t="shared" si="6"/>
        <v>1149.95</v>
      </c>
      <c r="Y125" s="35">
        <f t="shared" si="7"/>
        <v>0</v>
      </c>
      <c r="Z125" s="17">
        <v>0</v>
      </c>
      <c r="AA125" s="17">
        <v>0</v>
      </c>
      <c r="AB125" s="17">
        <v>0</v>
      </c>
      <c r="AC125" s="17">
        <v>0</v>
      </c>
      <c r="AD125" s="17">
        <v>0</v>
      </c>
      <c r="AE125" s="17">
        <v>0</v>
      </c>
      <c r="AF125" s="17">
        <v>0</v>
      </c>
      <c r="AG125" s="17">
        <v>0</v>
      </c>
      <c r="AH125" s="17">
        <v>0</v>
      </c>
      <c r="AI125" s="17">
        <v>0</v>
      </c>
      <c r="AJ125" s="17">
        <v>0</v>
      </c>
      <c r="AK125" s="17">
        <v>0</v>
      </c>
      <c r="AL125" s="17">
        <v>128.80466699999999</v>
      </c>
      <c r="AM125" s="17">
        <v>84.566666999999995</v>
      </c>
      <c r="AN125" s="17">
        <v>1</v>
      </c>
      <c r="AO125" s="35">
        <f t="shared" si="8"/>
        <v>214.37133399999999</v>
      </c>
      <c r="AP125" s="13">
        <v>0</v>
      </c>
      <c r="AQ125" s="13">
        <v>0</v>
      </c>
      <c r="AR125" s="13">
        <v>0</v>
      </c>
      <c r="AS125" s="13">
        <v>0</v>
      </c>
      <c r="AT125" s="13">
        <v>0</v>
      </c>
      <c r="AU125" s="13">
        <v>0</v>
      </c>
      <c r="AV125" s="13">
        <v>0</v>
      </c>
      <c r="AW125" s="13">
        <v>0</v>
      </c>
      <c r="AX125" s="13">
        <v>0</v>
      </c>
      <c r="AY125" s="13">
        <v>0</v>
      </c>
      <c r="AZ125" s="13">
        <v>0</v>
      </c>
      <c r="BA125" s="13">
        <v>0</v>
      </c>
      <c r="BB125" s="13">
        <v>0</v>
      </c>
      <c r="BC125" s="13">
        <v>0</v>
      </c>
      <c r="BD125" s="13">
        <v>0</v>
      </c>
      <c r="BE125" s="13">
        <v>57.25</v>
      </c>
      <c r="BF125" s="13">
        <v>15</v>
      </c>
      <c r="BG125" s="13">
        <v>0</v>
      </c>
      <c r="BH125" s="18">
        <f t="shared" si="9"/>
        <v>72.25</v>
      </c>
    </row>
    <row r="126" spans="1:60" x14ac:dyDescent="0.25">
      <c r="A126" s="34">
        <v>884</v>
      </c>
      <c r="B126" s="21" t="s">
        <v>184</v>
      </c>
      <c r="C126" s="21">
        <v>0</v>
      </c>
      <c r="D126" s="21">
        <v>0</v>
      </c>
      <c r="E126" s="21">
        <v>0</v>
      </c>
      <c r="F126" s="21">
        <v>0</v>
      </c>
      <c r="G126" s="21">
        <v>17.883333</v>
      </c>
      <c r="H126" s="21">
        <v>212</v>
      </c>
      <c r="I126" s="21">
        <v>86.406666000000001</v>
      </c>
      <c r="J126" s="21">
        <v>0</v>
      </c>
      <c r="K126" s="21">
        <v>0</v>
      </c>
      <c r="L126" s="21">
        <v>0</v>
      </c>
      <c r="M126" s="21">
        <v>0</v>
      </c>
      <c r="N126" s="21">
        <v>0</v>
      </c>
      <c r="O126" s="21">
        <v>0</v>
      </c>
      <c r="P126" s="21">
        <v>0</v>
      </c>
      <c r="Q126" s="21">
        <v>0</v>
      </c>
      <c r="R126" s="21">
        <v>0</v>
      </c>
      <c r="S126" s="21">
        <v>6.0666679999999999</v>
      </c>
      <c r="T126" s="21">
        <v>101.873335</v>
      </c>
      <c r="U126" s="21">
        <v>47</v>
      </c>
      <c r="V126" s="21">
        <v>0</v>
      </c>
      <c r="W126" s="22">
        <f t="shared" si="5"/>
        <v>23.950001</v>
      </c>
      <c r="X126" s="35">
        <f t="shared" si="6"/>
        <v>447.28000099999997</v>
      </c>
      <c r="Y126" s="35">
        <f t="shared" si="7"/>
        <v>0</v>
      </c>
      <c r="Z126" s="17">
        <v>0</v>
      </c>
      <c r="AA126" s="17">
        <v>0</v>
      </c>
      <c r="AB126" s="17">
        <v>0</v>
      </c>
      <c r="AC126" s="17">
        <v>58.216665999999996</v>
      </c>
      <c r="AD126" s="17">
        <v>29.85</v>
      </c>
      <c r="AE126" s="17">
        <v>0</v>
      </c>
      <c r="AF126" s="17">
        <v>0</v>
      </c>
      <c r="AG126" s="17">
        <v>0</v>
      </c>
      <c r="AH126" s="17">
        <v>0</v>
      </c>
      <c r="AI126" s="17">
        <v>0</v>
      </c>
      <c r="AJ126" s="17">
        <v>0</v>
      </c>
      <c r="AK126" s="17">
        <v>0</v>
      </c>
      <c r="AL126" s="17">
        <v>39.233333999999999</v>
      </c>
      <c r="AM126" s="17">
        <v>12.633334</v>
      </c>
      <c r="AN126" s="17">
        <v>0</v>
      </c>
      <c r="AO126" s="35">
        <f t="shared" si="8"/>
        <v>139.933334</v>
      </c>
      <c r="AP126" s="13">
        <v>0</v>
      </c>
      <c r="AQ126" s="13">
        <v>0</v>
      </c>
      <c r="AR126" s="13">
        <v>0</v>
      </c>
      <c r="AS126" s="13">
        <v>57.6</v>
      </c>
      <c r="AT126" s="13">
        <v>24.973333</v>
      </c>
      <c r="AU126" s="13">
        <v>0</v>
      </c>
      <c r="AV126" s="13">
        <v>0</v>
      </c>
      <c r="AW126" s="13">
        <v>0</v>
      </c>
      <c r="AX126" s="13">
        <v>0</v>
      </c>
      <c r="AY126" s="13">
        <v>0</v>
      </c>
      <c r="AZ126" s="13">
        <v>0</v>
      </c>
      <c r="BA126" s="13">
        <v>0</v>
      </c>
      <c r="BB126" s="13">
        <v>1</v>
      </c>
      <c r="BC126" s="13">
        <v>1.8333330000000001</v>
      </c>
      <c r="BD126" s="13">
        <v>0</v>
      </c>
      <c r="BE126" s="13">
        <v>7</v>
      </c>
      <c r="BF126" s="13">
        <v>5</v>
      </c>
      <c r="BG126" s="13">
        <v>0</v>
      </c>
      <c r="BH126" s="18">
        <f t="shared" si="9"/>
        <v>97.406666000000001</v>
      </c>
    </row>
    <row r="127" spans="1:60" x14ac:dyDescent="0.25">
      <c r="A127" s="34">
        <v>885</v>
      </c>
      <c r="B127" s="21" t="s">
        <v>128</v>
      </c>
      <c r="C127" s="21">
        <v>7.2</v>
      </c>
      <c r="D127" s="21">
        <v>65.400000000000006</v>
      </c>
      <c r="E127" s="21">
        <v>14</v>
      </c>
      <c r="F127" s="21">
        <v>3.1</v>
      </c>
      <c r="G127" s="21">
        <v>63.666665999999999</v>
      </c>
      <c r="H127" s="21">
        <v>556.42666899999995</v>
      </c>
      <c r="I127" s="21">
        <v>287.73333600000001</v>
      </c>
      <c r="J127" s="21">
        <v>13.533333000000001</v>
      </c>
      <c r="K127" s="21">
        <v>0</v>
      </c>
      <c r="L127" s="21">
        <v>0</v>
      </c>
      <c r="M127" s="21">
        <v>0</v>
      </c>
      <c r="N127" s="21">
        <v>0</v>
      </c>
      <c r="O127" s="21">
        <v>0</v>
      </c>
      <c r="P127" s="21">
        <v>0</v>
      </c>
      <c r="Q127" s="21">
        <v>0</v>
      </c>
      <c r="R127" s="21">
        <v>0</v>
      </c>
      <c r="S127" s="21">
        <v>60.6</v>
      </c>
      <c r="T127" s="21">
        <v>575.46666600000003</v>
      </c>
      <c r="U127" s="21">
        <v>231.76666700000001</v>
      </c>
      <c r="V127" s="21">
        <v>12.933332999999999</v>
      </c>
      <c r="W127" s="22">
        <f t="shared" si="5"/>
        <v>131.466666</v>
      </c>
      <c r="X127" s="35">
        <f t="shared" si="6"/>
        <v>1760.3600039999999</v>
      </c>
      <c r="Y127" s="35">
        <f t="shared" si="7"/>
        <v>82.5</v>
      </c>
      <c r="Z127" s="17">
        <v>17</v>
      </c>
      <c r="AA127" s="17">
        <v>7.8</v>
      </c>
      <c r="AB127" s="17">
        <v>2</v>
      </c>
      <c r="AC127" s="17">
        <v>194.23333199999999</v>
      </c>
      <c r="AD127" s="17">
        <v>124.533333</v>
      </c>
      <c r="AE127" s="17">
        <v>1.4</v>
      </c>
      <c r="AF127" s="17">
        <v>0</v>
      </c>
      <c r="AG127" s="17">
        <v>0</v>
      </c>
      <c r="AH127" s="17">
        <v>0</v>
      </c>
      <c r="AI127" s="17">
        <v>0</v>
      </c>
      <c r="AJ127" s="17">
        <v>0</v>
      </c>
      <c r="AK127" s="17">
        <v>0</v>
      </c>
      <c r="AL127" s="17">
        <v>172.23333400000001</v>
      </c>
      <c r="AM127" s="17">
        <v>80.933333000000005</v>
      </c>
      <c r="AN127" s="17">
        <v>3.3666670000000001</v>
      </c>
      <c r="AO127" s="35">
        <f t="shared" si="8"/>
        <v>603.49999899999989</v>
      </c>
      <c r="AP127" s="13">
        <v>6</v>
      </c>
      <c r="AQ127" s="13">
        <v>0</v>
      </c>
      <c r="AR127" s="13">
        <v>0</v>
      </c>
      <c r="AS127" s="13">
        <v>62.4</v>
      </c>
      <c r="AT127" s="13">
        <v>39.4</v>
      </c>
      <c r="AU127" s="13">
        <v>2</v>
      </c>
      <c r="AV127" s="13">
        <v>0</v>
      </c>
      <c r="AW127" s="13">
        <v>0</v>
      </c>
      <c r="AX127" s="13">
        <v>0</v>
      </c>
      <c r="AY127" s="13">
        <v>0</v>
      </c>
      <c r="AZ127" s="13">
        <v>0</v>
      </c>
      <c r="BA127" s="13">
        <v>0</v>
      </c>
      <c r="BB127" s="13">
        <v>3</v>
      </c>
      <c r="BC127" s="13">
        <v>2</v>
      </c>
      <c r="BD127" s="13">
        <v>0</v>
      </c>
      <c r="BE127" s="13">
        <v>84.933333000000005</v>
      </c>
      <c r="BF127" s="13">
        <v>54.466667000000001</v>
      </c>
      <c r="BG127" s="13">
        <v>3.9333330000000002</v>
      </c>
      <c r="BH127" s="18">
        <f t="shared" si="9"/>
        <v>258.13333299999999</v>
      </c>
    </row>
    <row r="128" spans="1:60" x14ac:dyDescent="0.25">
      <c r="A128" s="34">
        <v>886</v>
      </c>
      <c r="B128" s="21" t="s">
        <v>129</v>
      </c>
      <c r="C128" s="21">
        <v>0</v>
      </c>
      <c r="D128" s="21">
        <v>72</v>
      </c>
      <c r="E128" s="21">
        <v>33</v>
      </c>
      <c r="F128" s="21">
        <v>0</v>
      </c>
      <c r="G128" s="21">
        <v>21.966667000000001</v>
      </c>
      <c r="H128" s="21">
        <v>620.26666899999998</v>
      </c>
      <c r="I128" s="21">
        <v>253.26666700000001</v>
      </c>
      <c r="J128" s="21">
        <v>1</v>
      </c>
      <c r="K128" s="21">
        <v>0</v>
      </c>
      <c r="L128" s="21">
        <v>0</v>
      </c>
      <c r="M128" s="21">
        <v>0</v>
      </c>
      <c r="N128" s="21">
        <v>0</v>
      </c>
      <c r="O128" s="21">
        <v>0</v>
      </c>
      <c r="P128" s="21">
        <v>0</v>
      </c>
      <c r="Q128" s="21">
        <v>0</v>
      </c>
      <c r="R128" s="21">
        <v>0</v>
      </c>
      <c r="S128" s="21">
        <v>52.566667000000002</v>
      </c>
      <c r="T128" s="21">
        <v>1275.4666649999999</v>
      </c>
      <c r="U128" s="21">
        <v>542.23333300000002</v>
      </c>
      <c r="V128" s="21">
        <v>2</v>
      </c>
      <c r="W128" s="22">
        <f t="shared" si="5"/>
        <v>74.533333999999996</v>
      </c>
      <c r="X128" s="35">
        <f t="shared" si="6"/>
        <v>2799.233334</v>
      </c>
      <c r="Y128" s="35">
        <f t="shared" si="7"/>
        <v>105</v>
      </c>
      <c r="Z128" s="17">
        <v>18.666664999999998</v>
      </c>
      <c r="AA128" s="17">
        <v>8.6666659999999993</v>
      </c>
      <c r="AB128" s="17">
        <v>0</v>
      </c>
      <c r="AC128" s="17">
        <v>96.733334999999997</v>
      </c>
      <c r="AD128" s="17">
        <v>44.800001000000002</v>
      </c>
      <c r="AE128" s="17">
        <v>0.4</v>
      </c>
      <c r="AF128" s="17">
        <v>0</v>
      </c>
      <c r="AG128" s="17">
        <v>0</v>
      </c>
      <c r="AH128" s="17">
        <v>0</v>
      </c>
      <c r="AI128" s="17">
        <v>0</v>
      </c>
      <c r="AJ128" s="17">
        <v>0</v>
      </c>
      <c r="AK128" s="17">
        <v>0</v>
      </c>
      <c r="AL128" s="17">
        <v>265.20000199999998</v>
      </c>
      <c r="AM128" s="17">
        <v>144.94999899999999</v>
      </c>
      <c r="AN128" s="17">
        <v>1</v>
      </c>
      <c r="AO128" s="35">
        <f t="shared" si="8"/>
        <v>580.41666800000007</v>
      </c>
      <c r="AP128" s="13">
        <v>8</v>
      </c>
      <c r="AQ128" s="13">
        <v>3</v>
      </c>
      <c r="AR128" s="13">
        <v>0</v>
      </c>
      <c r="AS128" s="13">
        <v>103.2</v>
      </c>
      <c r="AT128" s="13">
        <v>50.8</v>
      </c>
      <c r="AU128" s="13">
        <v>0</v>
      </c>
      <c r="AV128" s="13">
        <v>0</v>
      </c>
      <c r="AW128" s="13">
        <v>0</v>
      </c>
      <c r="AX128" s="13">
        <v>0</v>
      </c>
      <c r="AY128" s="13">
        <v>0</v>
      </c>
      <c r="AZ128" s="13">
        <v>0</v>
      </c>
      <c r="BA128" s="13">
        <v>0</v>
      </c>
      <c r="BB128" s="13">
        <v>0</v>
      </c>
      <c r="BC128" s="13">
        <v>0</v>
      </c>
      <c r="BD128" s="13">
        <v>0</v>
      </c>
      <c r="BE128" s="13">
        <v>165.13333299999999</v>
      </c>
      <c r="BF128" s="13">
        <v>93</v>
      </c>
      <c r="BG128" s="13">
        <v>0</v>
      </c>
      <c r="BH128" s="18">
        <f t="shared" si="9"/>
        <v>423.13333299999999</v>
      </c>
    </row>
    <row r="129" spans="1:60" x14ac:dyDescent="0.25">
      <c r="A129" s="34">
        <v>887</v>
      </c>
      <c r="B129" s="21" t="s">
        <v>130</v>
      </c>
      <c r="C129" s="21">
        <v>0</v>
      </c>
      <c r="D129" s="21">
        <v>0</v>
      </c>
      <c r="E129" s="21">
        <v>0</v>
      </c>
      <c r="F129" s="21">
        <v>0</v>
      </c>
      <c r="G129" s="21">
        <v>1</v>
      </c>
      <c r="H129" s="21">
        <v>287.33333299999998</v>
      </c>
      <c r="I129" s="21">
        <v>99.6</v>
      </c>
      <c r="J129" s="21">
        <v>2</v>
      </c>
      <c r="K129" s="21">
        <v>0</v>
      </c>
      <c r="L129" s="21">
        <v>0</v>
      </c>
      <c r="M129" s="21">
        <v>0</v>
      </c>
      <c r="N129" s="21">
        <v>0</v>
      </c>
      <c r="O129" s="21">
        <v>0</v>
      </c>
      <c r="P129" s="21">
        <v>0</v>
      </c>
      <c r="Q129" s="21">
        <v>0</v>
      </c>
      <c r="R129" s="21">
        <v>0</v>
      </c>
      <c r="S129" s="21">
        <v>66</v>
      </c>
      <c r="T129" s="21">
        <v>723.06666700000005</v>
      </c>
      <c r="U129" s="21">
        <v>290.05</v>
      </c>
      <c r="V129" s="21">
        <v>0</v>
      </c>
      <c r="W129" s="22">
        <f t="shared" si="5"/>
        <v>67</v>
      </c>
      <c r="X129" s="35">
        <f t="shared" si="6"/>
        <v>1402.05</v>
      </c>
      <c r="Y129" s="35">
        <f t="shared" si="7"/>
        <v>0</v>
      </c>
      <c r="Z129" s="17">
        <v>0</v>
      </c>
      <c r="AA129" s="17">
        <v>0</v>
      </c>
      <c r="AB129" s="17">
        <v>0</v>
      </c>
      <c r="AC129" s="17">
        <v>33.666665999999999</v>
      </c>
      <c r="AD129" s="17">
        <v>10.999999000000001</v>
      </c>
      <c r="AE129" s="17">
        <v>0</v>
      </c>
      <c r="AF129" s="17">
        <v>0</v>
      </c>
      <c r="AG129" s="17">
        <v>0</v>
      </c>
      <c r="AH129" s="17">
        <v>0</v>
      </c>
      <c r="AI129" s="17">
        <v>0</v>
      </c>
      <c r="AJ129" s="17">
        <v>0</v>
      </c>
      <c r="AK129" s="17">
        <v>0</v>
      </c>
      <c r="AL129" s="17">
        <v>117.75</v>
      </c>
      <c r="AM129" s="17">
        <v>59.666666999999997</v>
      </c>
      <c r="AN129" s="17">
        <v>0</v>
      </c>
      <c r="AO129" s="35">
        <f t="shared" si="8"/>
        <v>222.08333199999998</v>
      </c>
      <c r="AP129" s="13">
        <v>0</v>
      </c>
      <c r="AQ129" s="13">
        <v>0</v>
      </c>
      <c r="AR129" s="13">
        <v>0</v>
      </c>
      <c r="AS129" s="13">
        <v>45</v>
      </c>
      <c r="AT129" s="13">
        <v>12</v>
      </c>
      <c r="AU129" s="13">
        <v>0</v>
      </c>
      <c r="AV129" s="13">
        <v>0</v>
      </c>
      <c r="AW129" s="13">
        <v>0</v>
      </c>
      <c r="AX129" s="13">
        <v>0</v>
      </c>
      <c r="AY129" s="13">
        <v>0</v>
      </c>
      <c r="AZ129" s="13">
        <v>0</v>
      </c>
      <c r="BA129" s="13">
        <v>0</v>
      </c>
      <c r="BB129" s="13">
        <v>1</v>
      </c>
      <c r="BC129" s="13">
        <v>1</v>
      </c>
      <c r="BD129" s="13">
        <v>0</v>
      </c>
      <c r="BE129" s="13">
        <v>85.066666999999995</v>
      </c>
      <c r="BF129" s="13">
        <v>39.85</v>
      </c>
      <c r="BG129" s="13">
        <v>0</v>
      </c>
      <c r="BH129" s="18">
        <f t="shared" si="9"/>
        <v>183.91666699999999</v>
      </c>
    </row>
    <row r="130" spans="1:60" x14ac:dyDescent="0.25">
      <c r="A130" s="34">
        <v>888</v>
      </c>
      <c r="B130" s="21" t="s">
        <v>131</v>
      </c>
      <c r="C130" s="21">
        <v>366.6</v>
      </c>
      <c r="D130" s="21">
        <v>1186.333333</v>
      </c>
      <c r="E130" s="21">
        <v>452.46666699999997</v>
      </c>
      <c r="F130" s="21">
        <v>8</v>
      </c>
      <c r="G130" s="21">
        <v>148.63333299999999</v>
      </c>
      <c r="H130" s="21">
        <v>1850.872001</v>
      </c>
      <c r="I130" s="21">
        <v>751.58866599999999</v>
      </c>
      <c r="J130" s="21">
        <v>2.0333329999999998</v>
      </c>
      <c r="K130" s="21">
        <v>0</v>
      </c>
      <c r="L130" s="21">
        <v>0</v>
      </c>
      <c r="M130" s="21">
        <v>0</v>
      </c>
      <c r="N130" s="21">
        <v>0</v>
      </c>
      <c r="O130" s="21">
        <v>0</v>
      </c>
      <c r="P130" s="21">
        <v>0</v>
      </c>
      <c r="Q130" s="21">
        <v>0</v>
      </c>
      <c r="R130" s="21">
        <v>0</v>
      </c>
      <c r="S130" s="21">
        <v>10</v>
      </c>
      <c r="T130" s="21">
        <v>80.8</v>
      </c>
      <c r="U130" s="21">
        <v>24</v>
      </c>
      <c r="V130" s="21">
        <v>0</v>
      </c>
      <c r="W130" s="22">
        <f t="shared" si="5"/>
        <v>525.23333300000002</v>
      </c>
      <c r="X130" s="35">
        <f t="shared" si="6"/>
        <v>4356.0940000000001</v>
      </c>
      <c r="Y130" s="35">
        <f t="shared" si="7"/>
        <v>1646.8</v>
      </c>
      <c r="Z130" s="17">
        <v>258.73333500000001</v>
      </c>
      <c r="AA130" s="17">
        <v>106.000001</v>
      </c>
      <c r="AB130" s="17">
        <v>0</v>
      </c>
      <c r="AC130" s="17">
        <v>523.59599600000001</v>
      </c>
      <c r="AD130" s="17">
        <v>257.45799899999997</v>
      </c>
      <c r="AE130" s="17">
        <v>0</v>
      </c>
      <c r="AF130" s="17">
        <v>0</v>
      </c>
      <c r="AG130" s="17">
        <v>0</v>
      </c>
      <c r="AH130" s="17">
        <v>0</v>
      </c>
      <c r="AI130" s="17">
        <v>0</v>
      </c>
      <c r="AJ130" s="17">
        <v>0</v>
      </c>
      <c r="AK130" s="17">
        <v>0</v>
      </c>
      <c r="AL130" s="17">
        <v>33</v>
      </c>
      <c r="AM130" s="17">
        <v>15</v>
      </c>
      <c r="AN130" s="17">
        <v>0</v>
      </c>
      <c r="AO130" s="35">
        <f t="shared" si="8"/>
        <v>1193.787331</v>
      </c>
      <c r="AP130" s="13">
        <v>288</v>
      </c>
      <c r="AQ130" s="13">
        <v>130.80000000000001</v>
      </c>
      <c r="AR130" s="13">
        <v>2</v>
      </c>
      <c r="AS130" s="13">
        <v>344.066667</v>
      </c>
      <c r="AT130" s="13">
        <v>157.933333</v>
      </c>
      <c r="AU130" s="13">
        <v>1</v>
      </c>
      <c r="AV130" s="13">
        <v>0</v>
      </c>
      <c r="AW130" s="13">
        <v>0</v>
      </c>
      <c r="AX130" s="13">
        <v>0</v>
      </c>
      <c r="AY130" s="13">
        <v>0</v>
      </c>
      <c r="AZ130" s="13">
        <v>0</v>
      </c>
      <c r="BA130" s="13">
        <v>0</v>
      </c>
      <c r="BB130" s="13">
        <v>3.6666669999999999</v>
      </c>
      <c r="BC130" s="13">
        <v>0</v>
      </c>
      <c r="BD130" s="13">
        <v>0</v>
      </c>
      <c r="BE130" s="13">
        <v>22</v>
      </c>
      <c r="BF130" s="13">
        <v>9</v>
      </c>
      <c r="BG130" s="13">
        <v>0</v>
      </c>
      <c r="BH130" s="18">
        <f t="shared" si="9"/>
        <v>958.46666699999992</v>
      </c>
    </row>
    <row r="131" spans="1:60" x14ac:dyDescent="0.25">
      <c r="A131" s="34">
        <v>889</v>
      </c>
      <c r="B131" s="21" t="s">
        <v>132</v>
      </c>
      <c r="C131" s="21">
        <v>28.8</v>
      </c>
      <c r="D131" s="21">
        <v>174</v>
      </c>
      <c r="E131" s="21">
        <v>73</v>
      </c>
      <c r="F131" s="21">
        <v>2</v>
      </c>
      <c r="G131" s="21">
        <v>16</v>
      </c>
      <c r="H131" s="21">
        <v>342.8</v>
      </c>
      <c r="I131" s="21">
        <v>140</v>
      </c>
      <c r="J131" s="21">
        <v>0</v>
      </c>
      <c r="K131" s="21">
        <v>0</v>
      </c>
      <c r="L131" s="21">
        <v>0</v>
      </c>
      <c r="M131" s="21">
        <v>0</v>
      </c>
      <c r="N131" s="21">
        <v>0</v>
      </c>
      <c r="O131" s="21">
        <v>0</v>
      </c>
      <c r="P131" s="21">
        <v>0</v>
      </c>
      <c r="Q131" s="21">
        <v>0</v>
      </c>
      <c r="R131" s="21">
        <v>0</v>
      </c>
      <c r="S131" s="21">
        <v>6</v>
      </c>
      <c r="T131" s="21">
        <v>17</v>
      </c>
      <c r="U131" s="21">
        <v>4</v>
      </c>
      <c r="V131" s="21">
        <v>0</v>
      </c>
      <c r="W131" s="22">
        <f t="shared" si="5"/>
        <v>50.8</v>
      </c>
      <c r="X131" s="35">
        <f t="shared" si="6"/>
        <v>752.80000000000007</v>
      </c>
      <c r="Y131" s="35">
        <f t="shared" si="7"/>
        <v>249</v>
      </c>
      <c r="Z131" s="17">
        <v>31</v>
      </c>
      <c r="AA131" s="17">
        <v>9</v>
      </c>
      <c r="AB131" s="17">
        <v>0</v>
      </c>
      <c r="AC131" s="17">
        <v>55.2</v>
      </c>
      <c r="AD131" s="17">
        <v>28.6</v>
      </c>
      <c r="AE131" s="17">
        <v>0</v>
      </c>
      <c r="AF131" s="17">
        <v>0</v>
      </c>
      <c r="AG131" s="17">
        <v>0</v>
      </c>
      <c r="AH131" s="17">
        <v>0</v>
      </c>
      <c r="AI131" s="17">
        <v>0</v>
      </c>
      <c r="AJ131" s="17">
        <v>0</v>
      </c>
      <c r="AK131" s="17">
        <v>0</v>
      </c>
      <c r="AL131" s="17">
        <v>1</v>
      </c>
      <c r="AM131" s="17">
        <v>0</v>
      </c>
      <c r="AN131" s="17">
        <v>0</v>
      </c>
      <c r="AO131" s="35">
        <f t="shared" si="8"/>
        <v>124.80000000000001</v>
      </c>
      <c r="AP131" s="13">
        <v>28</v>
      </c>
      <c r="AQ131" s="13">
        <v>21</v>
      </c>
      <c r="AR131" s="13">
        <v>0</v>
      </c>
      <c r="AS131" s="13">
        <v>35</v>
      </c>
      <c r="AT131" s="13">
        <v>18</v>
      </c>
      <c r="AU131" s="13">
        <v>0</v>
      </c>
      <c r="AV131" s="13">
        <v>0</v>
      </c>
      <c r="AW131" s="13">
        <v>0</v>
      </c>
      <c r="AX131" s="13">
        <v>0</v>
      </c>
      <c r="AY131" s="13">
        <v>0</v>
      </c>
      <c r="AZ131" s="13">
        <v>0</v>
      </c>
      <c r="BA131" s="13">
        <v>0</v>
      </c>
      <c r="BB131" s="13">
        <v>0</v>
      </c>
      <c r="BC131" s="13">
        <v>0</v>
      </c>
      <c r="BD131" s="13">
        <v>0</v>
      </c>
      <c r="BE131" s="13">
        <v>0</v>
      </c>
      <c r="BF131" s="13">
        <v>2</v>
      </c>
      <c r="BG131" s="13">
        <v>0</v>
      </c>
      <c r="BH131" s="18">
        <f t="shared" si="9"/>
        <v>104</v>
      </c>
    </row>
    <row r="132" spans="1:60" x14ac:dyDescent="0.25">
      <c r="A132" s="34">
        <v>890</v>
      </c>
      <c r="B132" s="21" t="s">
        <v>133</v>
      </c>
      <c r="C132" s="21">
        <v>0</v>
      </c>
      <c r="D132" s="21">
        <v>0</v>
      </c>
      <c r="E132" s="21">
        <v>0</v>
      </c>
      <c r="F132" s="21">
        <v>0</v>
      </c>
      <c r="G132" s="21">
        <v>7</v>
      </c>
      <c r="H132" s="21">
        <v>89.4</v>
      </c>
      <c r="I132" s="21">
        <v>47</v>
      </c>
      <c r="J132" s="21">
        <v>0</v>
      </c>
      <c r="K132" s="21">
        <v>0</v>
      </c>
      <c r="L132" s="21">
        <v>0</v>
      </c>
      <c r="M132" s="21">
        <v>0</v>
      </c>
      <c r="N132" s="21">
        <v>0</v>
      </c>
      <c r="O132" s="21">
        <v>0</v>
      </c>
      <c r="P132" s="21">
        <v>0</v>
      </c>
      <c r="Q132" s="21">
        <v>0</v>
      </c>
      <c r="R132" s="21">
        <v>0</v>
      </c>
      <c r="S132" s="21">
        <v>50</v>
      </c>
      <c r="T132" s="21">
        <v>250.6</v>
      </c>
      <c r="U132" s="21">
        <v>112.39999899999999</v>
      </c>
      <c r="V132" s="21">
        <v>0</v>
      </c>
      <c r="W132" s="22">
        <f t="shared" ref="W132:W152" si="10">C132+G132+K132+O132+S132</f>
        <v>57</v>
      </c>
      <c r="X132" s="35">
        <f t="shared" ref="X132:X152" si="11">SUM(C132:V132)-W132</f>
        <v>499.39999899999998</v>
      </c>
      <c r="Y132" s="35">
        <f t="shared" ref="Y132:Y152" si="12">D132+E132+F132</f>
        <v>0</v>
      </c>
      <c r="Z132" s="17">
        <v>0</v>
      </c>
      <c r="AA132" s="17">
        <v>0</v>
      </c>
      <c r="AB132" s="17">
        <v>0</v>
      </c>
      <c r="AC132" s="17">
        <v>29.5</v>
      </c>
      <c r="AD132" s="17">
        <v>19</v>
      </c>
      <c r="AE132" s="17">
        <v>0</v>
      </c>
      <c r="AF132" s="17">
        <v>0</v>
      </c>
      <c r="AG132" s="17">
        <v>0</v>
      </c>
      <c r="AH132" s="17">
        <v>0</v>
      </c>
      <c r="AI132" s="17">
        <v>0</v>
      </c>
      <c r="AJ132" s="17">
        <v>0</v>
      </c>
      <c r="AK132" s="17">
        <v>0</v>
      </c>
      <c r="AL132" s="17">
        <v>59.633332000000003</v>
      </c>
      <c r="AM132" s="17">
        <v>38.583331999999999</v>
      </c>
      <c r="AN132" s="17">
        <v>0</v>
      </c>
      <c r="AO132" s="35">
        <f t="shared" ref="AO132:AO154" si="13">SUM(Z132:AN132)</f>
        <v>146.71666399999998</v>
      </c>
      <c r="AP132" s="13">
        <v>0</v>
      </c>
      <c r="AQ132" s="13">
        <v>0</v>
      </c>
      <c r="AR132" s="13">
        <v>0</v>
      </c>
      <c r="AS132" s="13">
        <v>17</v>
      </c>
      <c r="AT132" s="13">
        <v>8</v>
      </c>
      <c r="AU132" s="13">
        <v>0</v>
      </c>
      <c r="AV132" s="13">
        <v>0</v>
      </c>
      <c r="AW132" s="13">
        <v>0</v>
      </c>
      <c r="AX132" s="13">
        <v>0</v>
      </c>
      <c r="AY132" s="13">
        <v>0</v>
      </c>
      <c r="AZ132" s="13">
        <v>0</v>
      </c>
      <c r="BA132" s="13">
        <v>0</v>
      </c>
      <c r="BB132" s="13">
        <v>2</v>
      </c>
      <c r="BC132" s="13">
        <v>0</v>
      </c>
      <c r="BD132" s="13">
        <v>0</v>
      </c>
      <c r="BE132" s="13">
        <v>74.066666999999995</v>
      </c>
      <c r="BF132" s="13">
        <v>33.733333000000002</v>
      </c>
      <c r="BG132" s="13">
        <v>0</v>
      </c>
      <c r="BH132" s="18">
        <f t="shared" ref="BH132:BH154" si="14">SUM(AP132:BG132)</f>
        <v>134.80000000000001</v>
      </c>
    </row>
    <row r="133" spans="1:60" x14ac:dyDescent="0.25">
      <c r="A133" s="34">
        <v>891</v>
      </c>
      <c r="B133" s="21" t="s">
        <v>134</v>
      </c>
      <c r="C133" s="21">
        <v>0</v>
      </c>
      <c r="D133" s="21">
        <v>0</v>
      </c>
      <c r="E133" s="21">
        <v>0</v>
      </c>
      <c r="F133" s="21">
        <v>0</v>
      </c>
      <c r="G133" s="21">
        <v>49.133333</v>
      </c>
      <c r="H133" s="21">
        <v>2172.6333330000002</v>
      </c>
      <c r="I133" s="21">
        <v>884.01666599999999</v>
      </c>
      <c r="J133" s="21">
        <v>14.55</v>
      </c>
      <c r="K133" s="21">
        <v>0</v>
      </c>
      <c r="L133" s="21">
        <v>0</v>
      </c>
      <c r="M133" s="21">
        <v>0</v>
      </c>
      <c r="N133" s="21">
        <v>0</v>
      </c>
      <c r="O133" s="21">
        <v>0</v>
      </c>
      <c r="P133" s="21">
        <v>0</v>
      </c>
      <c r="Q133" s="21">
        <v>0</v>
      </c>
      <c r="R133" s="21">
        <v>0</v>
      </c>
      <c r="S133" s="21">
        <v>63.8</v>
      </c>
      <c r="T133" s="21">
        <v>1439.4333320000001</v>
      </c>
      <c r="U133" s="21">
        <v>613.23333300000002</v>
      </c>
      <c r="V133" s="21">
        <v>10</v>
      </c>
      <c r="W133" s="22">
        <f t="shared" si="10"/>
        <v>112.933333</v>
      </c>
      <c r="X133" s="35">
        <f t="shared" si="11"/>
        <v>5133.866664000001</v>
      </c>
      <c r="Y133" s="35">
        <f t="shared" si="12"/>
        <v>0</v>
      </c>
      <c r="Z133" s="17">
        <v>0</v>
      </c>
      <c r="AA133" s="17">
        <v>0</v>
      </c>
      <c r="AB133" s="17">
        <v>0</v>
      </c>
      <c r="AC133" s="17">
        <v>654.55000099999995</v>
      </c>
      <c r="AD133" s="17">
        <v>341.26666899999998</v>
      </c>
      <c r="AE133" s="17">
        <v>3.7</v>
      </c>
      <c r="AF133" s="17">
        <v>0</v>
      </c>
      <c r="AG133" s="17">
        <v>0</v>
      </c>
      <c r="AH133" s="17">
        <v>0</v>
      </c>
      <c r="AI133" s="17">
        <v>0</v>
      </c>
      <c r="AJ133" s="17">
        <v>0</v>
      </c>
      <c r="AK133" s="17">
        <v>0</v>
      </c>
      <c r="AL133" s="17">
        <v>381.96666699999997</v>
      </c>
      <c r="AM133" s="17">
        <v>187.76666700000001</v>
      </c>
      <c r="AN133" s="17">
        <v>1</v>
      </c>
      <c r="AO133" s="35">
        <f t="shared" si="13"/>
        <v>1570.250004</v>
      </c>
      <c r="AP133" s="13">
        <v>0</v>
      </c>
      <c r="AQ133" s="13">
        <v>0</v>
      </c>
      <c r="AR133" s="13">
        <v>0</v>
      </c>
      <c r="AS133" s="13">
        <v>458.46666599999998</v>
      </c>
      <c r="AT133" s="13">
        <v>216.099999</v>
      </c>
      <c r="AU133" s="13">
        <v>1</v>
      </c>
      <c r="AV133" s="13">
        <v>0</v>
      </c>
      <c r="AW133" s="13">
        <v>0</v>
      </c>
      <c r="AX133" s="13">
        <v>0</v>
      </c>
      <c r="AY133" s="13">
        <v>0</v>
      </c>
      <c r="AZ133" s="13">
        <v>0</v>
      </c>
      <c r="BA133" s="13">
        <v>0</v>
      </c>
      <c r="BB133" s="13">
        <v>1</v>
      </c>
      <c r="BC133" s="13">
        <v>1</v>
      </c>
      <c r="BD133" s="13">
        <v>0</v>
      </c>
      <c r="BE133" s="13">
        <v>310.933333</v>
      </c>
      <c r="BF133" s="13">
        <v>156.73333299999999</v>
      </c>
      <c r="BG133" s="13">
        <v>2</v>
      </c>
      <c r="BH133" s="18">
        <f t="shared" si="14"/>
        <v>1147.2333309999999</v>
      </c>
    </row>
    <row r="134" spans="1:60" x14ac:dyDescent="0.25">
      <c r="A134" s="34">
        <v>892</v>
      </c>
      <c r="B134" s="21" t="s">
        <v>135</v>
      </c>
      <c r="C134" s="21">
        <v>34</v>
      </c>
      <c r="D134" s="21">
        <v>59</v>
      </c>
      <c r="E134" s="21">
        <v>9</v>
      </c>
      <c r="F134" s="21">
        <v>1</v>
      </c>
      <c r="G134" s="21">
        <v>17</v>
      </c>
      <c r="H134" s="21">
        <v>733</v>
      </c>
      <c r="I134" s="21">
        <v>306.60000000000002</v>
      </c>
      <c r="J134" s="21">
        <v>0</v>
      </c>
      <c r="K134" s="21">
        <v>0</v>
      </c>
      <c r="L134" s="21">
        <v>0</v>
      </c>
      <c r="M134" s="21">
        <v>0</v>
      </c>
      <c r="N134" s="21">
        <v>0</v>
      </c>
      <c r="O134" s="21">
        <v>0</v>
      </c>
      <c r="P134" s="21">
        <v>0</v>
      </c>
      <c r="Q134" s="21">
        <v>0</v>
      </c>
      <c r="R134" s="21">
        <v>0</v>
      </c>
      <c r="S134" s="21">
        <v>45</v>
      </c>
      <c r="T134" s="21">
        <v>1079</v>
      </c>
      <c r="U134" s="21">
        <v>473</v>
      </c>
      <c r="V134" s="21">
        <v>0</v>
      </c>
      <c r="W134" s="22">
        <f t="shared" si="10"/>
        <v>96</v>
      </c>
      <c r="X134" s="35">
        <f t="shared" si="11"/>
        <v>2660.6</v>
      </c>
      <c r="Y134" s="35">
        <f t="shared" si="12"/>
        <v>69</v>
      </c>
      <c r="Z134" s="17">
        <v>7</v>
      </c>
      <c r="AA134" s="17">
        <v>3</v>
      </c>
      <c r="AB134" s="17">
        <v>1</v>
      </c>
      <c r="AC134" s="17">
        <v>139.19999999999999</v>
      </c>
      <c r="AD134" s="17">
        <v>65.599999999999994</v>
      </c>
      <c r="AE134" s="17">
        <v>0</v>
      </c>
      <c r="AF134" s="17">
        <v>0</v>
      </c>
      <c r="AG134" s="17">
        <v>0</v>
      </c>
      <c r="AH134" s="17">
        <v>0</v>
      </c>
      <c r="AI134" s="17">
        <v>0</v>
      </c>
      <c r="AJ134" s="17">
        <v>0</v>
      </c>
      <c r="AK134" s="17">
        <v>0</v>
      </c>
      <c r="AL134" s="17">
        <v>188.8</v>
      </c>
      <c r="AM134" s="17">
        <v>102</v>
      </c>
      <c r="AN134" s="17">
        <v>0</v>
      </c>
      <c r="AO134" s="35">
        <f t="shared" si="13"/>
        <v>506.6</v>
      </c>
      <c r="AP134" s="13">
        <v>11</v>
      </c>
      <c r="AQ134" s="13">
        <v>2</v>
      </c>
      <c r="AR134" s="13">
        <v>0</v>
      </c>
      <c r="AS134" s="13">
        <v>203.4</v>
      </c>
      <c r="AT134" s="13">
        <v>105.6</v>
      </c>
      <c r="AU134" s="13">
        <v>0</v>
      </c>
      <c r="AV134" s="13">
        <v>0</v>
      </c>
      <c r="AW134" s="13">
        <v>0</v>
      </c>
      <c r="AX134" s="13">
        <v>0</v>
      </c>
      <c r="AY134" s="13">
        <v>0</v>
      </c>
      <c r="AZ134" s="13">
        <v>0</v>
      </c>
      <c r="BA134" s="13">
        <v>0</v>
      </c>
      <c r="BB134" s="13">
        <v>0</v>
      </c>
      <c r="BC134" s="13">
        <v>1</v>
      </c>
      <c r="BD134" s="13">
        <v>0</v>
      </c>
      <c r="BE134" s="13">
        <v>259</v>
      </c>
      <c r="BF134" s="13">
        <v>126</v>
      </c>
      <c r="BG134" s="13">
        <v>0</v>
      </c>
      <c r="BH134" s="18">
        <f t="shared" si="14"/>
        <v>708</v>
      </c>
    </row>
    <row r="135" spans="1:60" x14ac:dyDescent="0.25">
      <c r="A135" s="34">
        <v>893</v>
      </c>
      <c r="B135" s="21" t="s">
        <v>136</v>
      </c>
      <c r="C135" s="21">
        <v>0</v>
      </c>
      <c r="D135" s="21">
        <v>0</v>
      </c>
      <c r="E135" s="21">
        <v>0</v>
      </c>
      <c r="F135" s="21">
        <v>0</v>
      </c>
      <c r="G135" s="21">
        <v>40.066667000000002</v>
      </c>
      <c r="H135" s="21">
        <v>451.13333599999999</v>
      </c>
      <c r="I135" s="21">
        <v>173.79933399999999</v>
      </c>
      <c r="J135" s="21">
        <v>5.6</v>
      </c>
      <c r="K135" s="21">
        <v>0</v>
      </c>
      <c r="L135" s="21">
        <v>0</v>
      </c>
      <c r="M135" s="21">
        <v>0</v>
      </c>
      <c r="N135" s="21">
        <v>0</v>
      </c>
      <c r="O135" s="21">
        <v>0</v>
      </c>
      <c r="P135" s="21">
        <v>0</v>
      </c>
      <c r="Q135" s="21">
        <v>0</v>
      </c>
      <c r="R135" s="21">
        <v>0</v>
      </c>
      <c r="S135" s="21">
        <v>52.4</v>
      </c>
      <c r="T135" s="21">
        <v>556.110004</v>
      </c>
      <c r="U135" s="21">
        <v>231.199332</v>
      </c>
      <c r="V135" s="21">
        <v>4</v>
      </c>
      <c r="W135" s="22">
        <f t="shared" si="10"/>
        <v>92.466667000000001</v>
      </c>
      <c r="X135" s="35">
        <f t="shared" si="11"/>
        <v>1421.8420059999999</v>
      </c>
      <c r="Y135" s="35">
        <f t="shared" si="12"/>
        <v>0</v>
      </c>
      <c r="Z135" s="17">
        <v>0</v>
      </c>
      <c r="AA135" s="17">
        <v>0</v>
      </c>
      <c r="AB135" s="17">
        <v>0</v>
      </c>
      <c r="AC135" s="17">
        <v>129.433333</v>
      </c>
      <c r="AD135" s="17">
        <v>62.833334000000001</v>
      </c>
      <c r="AE135" s="17">
        <v>0.43333300000000002</v>
      </c>
      <c r="AF135" s="17">
        <v>0</v>
      </c>
      <c r="AG135" s="17">
        <v>0</v>
      </c>
      <c r="AH135" s="17">
        <v>0</v>
      </c>
      <c r="AI135" s="17">
        <v>0</v>
      </c>
      <c r="AJ135" s="17">
        <v>0</v>
      </c>
      <c r="AK135" s="17">
        <v>0</v>
      </c>
      <c r="AL135" s="17">
        <v>146.74066400000001</v>
      </c>
      <c r="AM135" s="17">
        <v>78.554668000000007</v>
      </c>
      <c r="AN135" s="17">
        <v>0</v>
      </c>
      <c r="AO135" s="35">
        <f t="shared" si="13"/>
        <v>417.99533200000002</v>
      </c>
      <c r="AP135" s="13">
        <v>0</v>
      </c>
      <c r="AQ135" s="13">
        <v>0</v>
      </c>
      <c r="AR135" s="13">
        <v>0</v>
      </c>
      <c r="AS135" s="13">
        <v>40.033332999999999</v>
      </c>
      <c r="AT135" s="13">
        <v>20.143999999999998</v>
      </c>
      <c r="AU135" s="13">
        <v>1</v>
      </c>
      <c r="AV135" s="13">
        <v>0</v>
      </c>
      <c r="AW135" s="13">
        <v>0</v>
      </c>
      <c r="AX135" s="13">
        <v>0</v>
      </c>
      <c r="AY135" s="13">
        <v>0</v>
      </c>
      <c r="AZ135" s="13">
        <v>0</v>
      </c>
      <c r="BA135" s="13">
        <v>0</v>
      </c>
      <c r="BB135" s="13">
        <v>1</v>
      </c>
      <c r="BC135" s="13">
        <v>2</v>
      </c>
      <c r="BD135" s="13">
        <v>0</v>
      </c>
      <c r="BE135" s="13">
        <v>84.1</v>
      </c>
      <c r="BF135" s="13">
        <v>40.266666999999998</v>
      </c>
      <c r="BG135" s="13">
        <v>0</v>
      </c>
      <c r="BH135" s="18">
        <f t="shared" si="14"/>
        <v>188.54399999999998</v>
      </c>
    </row>
    <row r="136" spans="1:60" x14ac:dyDescent="0.25">
      <c r="A136" s="34">
        <v>894</v>
      </c>
      <c r="B136" s="21" t="s">
        <v>137</v>
      </c>
      <c r="C136" s="21">
        <v>20</v>
      </c>
      <c r="D136" s="21">
        <v>95.666667000000004</v>
      </c>
      <c r="E136" s="21">
        <v>42</v>
      </c>
      <c r="F136" s="21">
        <v>1</v>
      </c>
      <c r="G136" s="21">
        <v>94</v>
      </c>
      <c r="H136" s="21">
        <v>568</v>
      </c>
      <c r="I136" s="21">
        <v>207.2</v>
      </c>
      <c r="J136" s="21">
        <v>2</v>
      </c>
      <c r="K136" s="21">
        <v>0</v>
      </c>
      <c r="L136" s="21">
        <v>0</v>
      </c>
      <c r="M136" s="21">
        <v>0</v>
      </c>
      <c r="N136" s="21">
        <v>0</v>
      </c>
      <c r="O136" s="21">
        <v>0</v>
      </c>
      <c r="P136" s="21">
        <v>0</v>
      </c>
      <c r="Q136" s="21">
        <v>0</v>
      </c>
      <c r="R136" s="21">
        <v>0</v>
      </c>
      <c r="S136" s="21">
        <v>15.8</v>
      </c>
      <c r="T136" s="21">
        <v>173.8</v>
      </c>
      <c r="U136" s="21">
        <v>63.4</v>
      </c>
      <c r="V136" s="21">
        <v>0</v>
      </c>
      <c r="W136" s="22">
        <f t="shared" si="10"/>
        <v>129.80000000000001</v>
      </c>
      <c r="X136" s="35">
        <f t="shared" si="11"/>
        <v>1153.0666670000001</v>
      </c>
      <c r="Y136" s="35">
        <f t="shared" si="12"/>
        <v>138.66666700000002</v>
      </c>
      <c r="Z136" s="17">
        <v>25.333333</v>
      </c>
      <c r="AA136" s="17">
        <v>11.95</v>
      </c>
      <c r="AB136" s="17">
        <v>0</v>
      </c>
      <c r="AC136" s="17">
        <v>130.9</v>
      </c>
      <c r="AD136" s="17">
        <v>67.866667000000007</v>
      </c>
      <c r="AE136" s="17">
        <v>0</v>
      </c>
      <c r="AF136" s="17">
        <v>0</v>
      </c>
      <c r="AG136" s="17">
        <v>0</v>
      </c>
      <c r="AH136" s="17">
        <v>0</v>
      </c>
      <c r="AI136" s="17">
        <v>0</v>
      </c>
      <c r="AJ136" s="17">
        <v>0</v>
      </c>
      <c r="AK136" s="17">
        <v>0</v>
      </c>
      <c r="AL136" s="17">
        <v>43.6</v>
      </c>
      <c r="AM136" s="17">
        <v>17.666667</v>
      </c>
      <c r="AN136" s="17">
        <v>0</v>
      </c>
      <c r="AO136" s="35">
        <f t="shared" si="13"/>
        <v>297.31666700000005</v>
      </c>
      <c r="AP136" s="13">
        <v>13</v>
      </c>
      <c r="AQ136" s="13">
        <v>8</v>
      </c>
      <c r="AR136" s="13">
        <v>0</v>
      </c>
      <c r="AS136" s="13">
        <v>156</v>
      </c>
      <c r="AT136" s="13">
        <v>60</v>
      </c>
      <c r="AU136" s="13">
        <v>1</v>
      </c>
      <c r="AV136" s="13">
        <v>0</v>
      </c>
      <c r="AW136" s="13">
        <v>0</v>
      </c>
      <c r="AX136" s="13">
        <v>0</v>
      </c>
      <c r="AY136" s="13">
        <v>0</v>
      </c>
      <c r="AZ136" s="13">
        <v>0</v>
      </c>
      <c r="BA136" s="13">
        <v>0</v>
      </c>
      <c r="BB136" s="13">
        <v>3.2</v>
      </c>
      <c r="BC136" s="13">
        <v>1.6</v>
      </c>
      <c r="BD136" s="13">
        <v>0</v>
      </c>
      <c r="BE136" s="13">
        <v>21</v>
      </c>
      <c r="BF136" s="13">
        <v>10</v>
      </c>
      <c r="BG136" s="13">
        <v>0</v>
      </c>
      <c r="BH136" s="18">
        <f t="shared" si="14"/>
        <v>273.79999999999995</v>
      </c>
    </row>
    <row r="137" spans="1:60" x14ac:dyDescent="0.25">
      <c r="A137" s="34">
        <v>895</v>
      </c>
      <c r="B137" s="21" t="s">
        <v>138</v>
      </c>
      <c r="C137" s="21">
        <v>4</v>
      </c>
      <c r="D137" s="21">
        <v>40</v>
      </c>
      <c r="E137" s="21">
        <v>12</v>
      </c>
      <c r="F137" s="21">
        <v>0</v>
      </c>
      <c r="G137" s="21">
        <v>2.4</v>
      </c>
      <c r="H137" s="21">
        <v>179.533334</v>
      </c>
      <c r="I137" s="21">
        <v>71.3</v>
      </c>
      <c r="J137" s="21">
        <v>1</v>
      </c>
      <c r="K137" s="21">
        <v>0</v>
      </c>
      <c r="L137" s="21">
        <v>0</v>
      </c>
      <c r="M137" s="21">
        <v>0</v>
      </c>
      <c r="N137" s="21">
        <v>0</v>
      </c>
      <c r="O137" s="21">
        <v>0</v>
      </c>
      <c r="P137" s="21">
        <v>0</v>
      </c>
      <c r="Q137" s="21">
        <v>0</v>
      </c>
      <c r="R137" s="21">
        <v>0</v>
      </c>
      <c r="S137" s="21">
        <v>78.246667000000002</v>
      </c>
      <c r="T137" s="21">
        <v>646.44133399999998</v>
      </c>
      <c r="U137" s="21">
        <v>252.41533200000001</v>
      </c>
      <c r="V137" s="21">
        <v>5</v>
      </c>
      <c r="W137" s="22">
        <f t="shared" si="10"/>
        <v>84.646667000000008</v>
      </c>
      <c r="X137" s="35">
        <f t="shared" si="11"/>
        <v>1207.69</v>
      </c>
      <c r="Y137" s="35">
        <f t="shared" si="12"/>
        <v>52</v>
      </c>
      <c r="Z137" s="17">
        <v>7</v>
      </c>
      <c r="AA137" s="17">
        <v>1</v>
      </c>
      <c r="AB137" s="17">
        <v>0</v>
      </c>
      <c r="AC137" s="17">
        <v>54.316667000000002</v>
      </c>
      <c r="AD137" s="17">
        <v>26.766667000000002</v>
      </c>
      <c r="AE137" s="17">
        <v>0</v>
      </c>
      <c r="AF137" s="17">
        <v>0</v>
      </c>
      <c r="AG137" s="17">
        <v>0</v>
      </c>
      <c r="AH137" s="17">
        <v>0</v>
      </c>
      <c r="AI137" s="17">
        <v>0</v>
      </c>
      <c r="AJ137" s="17">
        <v>0</v>
      </c>
      <c r="AK137" s="17">
        <v>0</v>
      </c>
      <c r="AL137" s="17">
        <v>237.34933699999999</v>
      </c>
      <c r="AM137" s="17">
        <v>104.405333</v>
      </c>
      <c r="AN137" s="17">
        <v>1.4</v>
      </c>
      <c r="AO137" s="35">
        <f t="shared" si="13"/>
        <v>432.23800399999999</v>
      </c>
      <c r="AP137" s="13">
        <v>3</v>
      </c>
      <c r="AQ137" s="13">
        <v>2</v>
      </c>
      <c r="AR137" s="13">
        <v>0</v>
      </c>
      <c r="AS137" s="13">
        <v>38.200000000000003</v>
      </c>
      <c r="AT137" s="13">
        <v>14</v>
      </c>
      <c r="AU137" s="13">
        <v>1</v>
      </c>
      <c r="AV137" s="13">
        <v>0</v>
      </c>
      <c r="AW137" s="13">
        <v>0</v>
      </c>
      <c r="AX137" s="13">
        <v>0</v>
      </c>
      <c r="AY137" s="13">
        <v>0</v>
      </c>
      <c r="AZ137" s="13">
        <v>0</v>
      </c>
      <c r="BA137" s="13">
        <v>0</v>
      </c>
      <c r="BB137" s="13">
        <v>0</v>
      </c>
      <c r="BC137" s="13">
        <v>0</v>
      </c>
      <c r="BD137" s="13">
        <v>0</v>
      </c>
      <c r="BE137" s="13">
        <v>99.070667</v>
      </c>
      <c r="BF137" s="13">
        <v>28.8</v>
      </c>
      <c r="BG137" s="13">
        <v>1</v>
      </c>
      <c r="BH137" s="18">
        <f t="shared" si="14"/>
        <v>187.07066700000001</v>
      </c>
    </row>
    <row r="138" spans="1:60" x14ac:dyDescent="0.25">
      <c r="A138" s="34">
        <v>896</v>
      </c>
      <c r="B138" s="21" t="s">
        <v>139</v>
      </c>
      <c r="C138" s="21">
        <v>0</v>
      </c>
      <c r="D138" s="21">
        <v>16</v>
      </c>
      <c r="E138" s="21">
        <v>9</v>
      </c>
      <c r="F138" s="21">
        <v>1</v>
      </c>
      <c r="G138" s="21">
        <v>56.016666999999998</v>
      </c>
      <c r="H138" s="21">
        <v>734.58333200000004</v>
      </c>
      <c r="I138" s="21">
        <v>281.55000100000001</v>
      </c>
      <c r="J138" s="21">
        <v>4</v>
      </c>
      <c r="K138" s="21">
        <v>0</v>
      </c>
      <c r="L138" s="21">
        <v>0</v>
      </c>
      <c r="M138" s="21">
        <v>0</v>
      </c>
      <c r="N138" s="21">
        <v>0</v>
      </c>
      <c r="O138" s="21">
        <v>0</v>
      </c>
      <c r="P138" s="21">
        <v>0</v>
      </c>
      <c r="Q138" s="21">
        <v>0</v>
      </c>
      <c r="R138" s="21">
        <v>0</v>
      </c>
      <c r="S138" s="21">
        <v>34.9</v>
      </c>
      <c r="T138" s="21">
        <v>168.66666799999999</v>
      </c>
      <c r="U138" s="21">
        <v>84.366665999999995</v>
      </c>
      <c r="V138" s="21">
        <v>1</v>
      </c>
      <c r="W138" s="22">
        <f t="shared" si="10"/>
        <v>90.91666699999999</v>
      </c>
      <c r="X138" s="35">
        <f t="shared" si="11"/>
        <v>1300.1666670000002</v>
      </c>
      <c r="Y138" s="35">
        <f t="shared" si="12"/>
        <v>26</v>
      </c>
      <c r="Z138" s="17">
        <v>7</v>
      </c>
      <c r="AA138" s="17">
        <v>2</v>
      </c>
      <c r="AB138" s="17">
        <v>1</v>
      </c>
      <c r="AC138" s="17">
        <v>267.43333100000001</v>
      </c>
      <c r="AD138" s="17">
        <v>117.54400099999999</v>
      </c>
      <c r="AE138" s="17">
        <v>2</v>
      </c>
      <c r="AF138" s="17">
        <v>0</v>
      </c>
      <c r="AG138" s="17">
        <v>0</v>
      </c>
      <c r="AH138" s="17">
        <v>0</v>
      </c>
      <c r="AI138" s="17">
        <v>0</v>
      </c>
      <c r="AJ138" s="17">
        <v>0</v>
      </c>
      <c r="AK138" s="17">
        <v>0</v>
      </c>
      <c r="AL138" s="17">
        <v>65.816665</v>
      </c>
      <c r="AM138" s="17">
        <v>33.066665</v>
      </c>
      <c r="AN138" s="17">
        <v>0</v>
      </c>
      <c r="AO138" s="35">
        <f t="shared" si="13"/>
        <v>495.86066199999999</v>
      </c>
      <c r="AP138" s="13">
        <v>0</v>
      </c>
      <c r="AQ138" s="13">
        <v>0</v>
      </c>
      <c r="AR138" s="13">
        <v>0</v>
      </c>
      <c r="AS138" s="13">
        <v>98.833332999999996</v>
      </c>
      <c r="AT138" s="13">
        <v>30.9</v>
      </c>
      <c r="AU138" s="13">
        <v>0</v>
      </c>
      <c r="AV138" s="13">
        <v>0</v>
      </c>
      <c r="AW138" s="13">
        <v>0</v>
      </c>
      <c r="AX138" s="13">
        <v>0</v>
      </c>
      <c r="AY138" s="13">
        <v>0</v>
      </c>
      <c r="AZ138" s="13">
        <v>0</v>
      </c>
      <c r="BA138" s="13">
        <v>0</v>
      </c>
      <c r="BB138" s="13">
        <v>0</v>
      </c>
      <c r="BC138" s="13">
        <v>0</v>
      </c>
      <c r="BD138" s="13">
        <v>0</v>
      </c>
      <c r="BE138" s="13">
        <v>30.833333</v>
      </c>
      <c r="BF138" s="13">
        <v>24</v>
      </c>
      <c r="BG138" s="13">
        <v>0</v>
      </c>
      <c r="BH138" s="18">
        <f t="shared" si="14"/>
        <v>184.566666</v>
      </c>
    </row>
    <row r="139" spans="1:60" x14ac:dyDescent="0.25">
      <c r="A139" s="34">
        <v>908</v>
      </c>
      <c r="B139" s="21" t="s">
        <v>140</v>
      </c>
      <c r="C139" s="21">
        <v>20.399999999999999</v>
      </c>
      <c r="D139" s="21">
        <v>86</v>
      </c>
      <c r="E139" s="21">
        <v>34.200000000000003</v>
      </c>
      <c r="F139" s="21">
        <v>4</v>
      </c>
      <c r="G139" s="21">
        <v>0</v>
      </c>
      <c r="H139" s="21">
        <v>31.343333000000001</v>
      </c>
      <c r="I139" s="21">
        <v>10.8</v>
      </c>
      <c r="J139" s="21">
        <v>0</v>
      </c>
      <c r="K139" s="21">
        <v>0</v>
      </c>
      <c r="L139" s="21">
        <v>0</v>
      </c>
      <c r="M139" s="21">
        <v>0</v>
      </c>
      <c r="N139" s="21">
        <v>0</v>
      </c>
      <c r="O139" s="21">
        <v>0</v>
      </c>
      <c r="P139" s="21">
        <v>0</v>
      </c>
      <c r="Q139" s="21">
        <v>0</v>
      </c>
      <c r="R139" s="21">
        <v>0</v>
      </c>
      <c r="S139" s="21">
        <v>102.61666700000001</v>
      </c>
      <c r="T139" s="21">
        <v>899.73333700000001</v>
      </c>
      <c r="U139" s="21">
        <v>406.75000299999999</v>
      </c>
      <c r="V139" s="21">
        <v>7.4666670000000002</v>
      </c>
      <c r="W139" s="22">
        <f t="shared" si="10"/>
        <v>123.01666700000001</v>
      </c>
      <c r="X139" s="35">
        <f t="shared" si="11"/>
        <v>1480.2933399999997</v>
      </c>
      <c r="Y139" s="35">
        <f t="shared" si="12"/>
        <v>124.2</v>
      </c>
      <c r="Z139" s="17">
        <v>26.816666000000001</v>
      </c>
      <c r="AA139" s="17">
        <v>12.9</v>
      </c>
      <c r="AB139" s="17">
        <v>1</v>
      </c>
      <c r="AC139" s="17">
        <v>9.3333329999999997</v>
      </c>
      <c r="AD139" s="17">
        <v>1</v>
      </c>
      <c r="AE139" s="17">
        <v>0</v>
      </c>
      <c r="AF139" s="17">
        <v>0</v>
      </c>
      <c r="AG139" s="17">
        <v>0</v>
      </c>
      <c r="AH139" s="17">
        <v>0</v>
      </c>
      <c r="AI139" s="17">
        <v>0</v>
      </c>
      <c r="AJ139" s="17">
        <v>0</v>
      </c>
      <c r="AK139" s="17">
        <v>0</v>
      </c>
      <c r="AL139" s="17">
        <v>216.12133399999999</v>
      </c>
      <c r="AM139" s="17">
        <v>107.769999</v>
      </c>
      <c r="AN139" s="17">
        <v>0.33333299999999999</v>
      </c>
      <c r="AO139" s="35">
        <f t="shared" si="13"/>
        <v>375.27466499999997</v>
      </c>
      <c r="AP139" s="13">
        <v>25</v>
      </c>
      <c r="AQ139" s="13">
        <v>6</v>
      </c>
      <c r="AR139" s="13">
        <v>1</v>
      </c>
      <c r="AS139" s="13">
        <v>2.3433329999999999</v>
      </c>
      <c r="AT139" s="13">
        <v>3</v>
      </c>
      <c r="AU139" s="13">
        <v>0</v>
      </c>
      <c r="AV139" s="13">
        <v>0</v>
      </c>
      <c r="AW139" s="13">
        <v>0</v>
      </c>
      <c r="AX139" s="13">
        <v>0</v>
      </c>
      <c r="AY139" s="13">
        <v>0</v>
      </c>
      <c r="AZ139" s="13">
        <v>0</v>
      </c>
      <c r="BA139" s="13">
        <v>0</v>
      </c>
      <c r="BB139" s="13">
        <v>0</v>
      </c>
      <c r="BC139" s="13">
        <v>0</v>
      </c>
      <c r="BD139" s="13">
        <v>0</v>
      </c>
      <c r="BE139" s="13">
        <v>127.2</v>
      </c>
      <c r="BF139" s="13">
        <v>90.033334999999994</v>
      </c>
      <c r="BG139" s="13">
        <v>2</v>
      </c>
      <c r="BH139" s="18">
        <f t="shared" si="14"/>
        <v>256.57666800000004</v>
      </c>
    </row>
    <row r="140" spans="1:60" x14ac:dyDescent="0.25">
      <c r="A140" s="34">
        <v>909</v>
      </c>
      <c r="B140" s="21" t="s">
        <v>141</v>
      </c>
      <c r="C140" s="21">
        <v>44</v>
      </c>
      <c r="D140" s="21">
        <v>174.066667</v>
      </c>
      <c r="E140" s="21">
        <v>61.6</v>
      </c>
      <c r="F140" s="21">
        <v>11</v>
      </c>
      <c r="G140" s="21">
        <v>170.33333300000001</v>
      </c>
      <c r="H140" s="21">
        <v>1838.5393349999999</v>
      </c>
      <c r="I140" s="21">
        <v>705.2</v>
      </c>
      <c r="J140" s="21">
        <v>14.533333000000001</v>
      </c>
      <c r="K140" s="21">
        <v>0</v>
      </c>
      <c r="L140" s="21">
        <v>0</v>
      </c>
      <c r="M140" s="21">
        <v>0</v>
      </c>
      <c r="N140" s="21">
        <v>0</v>
      </c>
      <c r="O140" s="21">
        <v>0</v>
      </c>
      <c r="P140" s="21">
        <v>0</v>
      </c>
      <c r="Q140" s="21">
        <v>0</v>
      </c>
      <c r="R140" s="21">
        <v>0</v>
      </c>
      <c r="S140" s="21">
        <v>11.6</v>
      </c>
      <c r="T140" s="21">
        <v>315.23333400000001</v>
      </c>
      <c r="U140" s="21">
        <v>121.4</v>
      </c>
      <c r="V140" s="21">
        <v>6</v>
      </c>
      <c r="W140" s="22">
        <f t="shared" si="10"/>
        <v>225.933333</v>
      </c>
      <c r="X140" s="35">
        <f t="shared" si="11"/>
        <v>3247.5726690000001</v>
      </c>
      <c r="Y140" s="35">
        <f t="shared" si="12"/>
        <v>246.66666699999999</v>
      </c>
      <c r="Z140" s="17">
        <v>75.333332999999996</v>
      </c>
      <c r="AA140" s="17">
        <v>18.966667000000001</v>
      </c>
      <c r="AB140" s="17">
        <v>4</v>
      </c>
      <c r="AC140" s="17">
        <v>737.43</v>
      </c>
      <c r="AD140" s="17">
        <v>322.06399499999998</v>
      </c>
      <c r="AE140" s="17">
        <v>5.5333329999999998</v>
      </c>
      <c r="AF140" s="17">
        <v>0</v>
      </c>
      <c r="AG140" s="17">
        <v>0</v>
      </c>
      <c r="AH140" s="17">
        <v>0</v>
      </c>
      <c r="AI140" s="17">
        <v>0</v>
      </c>
      <c r="AJ140" s="17">
        <v>0</v>
      </c>
      <c r="AK140" s="17">
        <v>0</v>
      </c>
      <c r="AL140" s="17">
        <v>136.69999799999999</v>
      </c>
      <c r="AM140" s="17">
        <v>64.998665000000003</v>
      </c>
      <c r="AN140" s="17">
        <v>3</v>
      </c>
      <c r="AO140" s="35">
        <f t="shared" si="13"/>
        <v>1368.0259910000002</v>
      </c>
      <c r="AP140" s="13">
        <v>29</v>
      </c>
      <c r="AQ140" s="13">
        <v>16</v>
      </c>
      <c r="AR140" s="13">
        <v>2</v>
      </c>
      <c r="AS140" s="13">
        <v>162.5</v>
      </c>
      <c r="AT140" s="13">
        <v>78.283332999999999</v>
      </c>
      <c r="AU140" s="13">
        <v>6</v>
      </c>
      <c r="AV140" s="13">
        <v>0</v>
      </c>
      <c r="AW140" s="13">
        <v>0</v>
      </c>
      <c r="AX140" s="13">
        <v>0</v>
      </c>
      <c r="AY140" s="13">
        <v>0</v>
      </c>
      <c r="AZ140" s="13">
        <v>0</v>
      </c>
      <c r="BA140" s="13">
        <v>0</v>
      </c>
      <c r="BB140" s="13">
        <v>1</v>
      </c>
      <c r="BC140" s="13">
        <v>0</v>
      </c>
      <c r="BD140" s="13">
        <v>0</v>
      </c>
      <c r="BE140" s="13">
        <v>25.5</v>
      </c>
      <c r="BF140" s="13">
        <v>14</v>
      </c>
      <c r="BG140" s="13">
        <v>0</v>
      </c>
      <c r="BH140" s="18">
        <f t="shared" si="14"/>
        <v>334.28333299999997</v>
      </c>
    </row>
    <row r="141" spans="1:60" x14ac:dyDescent="0.25">
      <c r="A141" s="34">
        <v>916</v>
      </c>
      <c r="B141" s="21" t="s">
        <v>142</v>
      </c>
      <c r="C141" s="21">
        <v>0</v>
      </c>
      <c r="D141" s="21">
        <v>0</v>
      </c>
      <c r="E141" s="21">
        <v>0</v>
      </c>
      <c r="F141" s="21">
        <v>0</v>
      </c>
      <c r="G141" s="21">
        <v>0</v>
      </c>
      <c r="H141" s="21">
        <v>0</v>
      </c>
      <c r="I141" s="21">
        <v>0</v>
      </c>
      <c r="J141" s="21">
        <v>0</v>
      </c>
      <c r="K141" s="21">
        <v>0</v>
      </c>
      <c r="L141" s="21">
        <v>0</v>
      </c>
      <c r="M141" s="21">
        <v>0</v>
      </c>
      <c r="N141" s="21">
        <v>0</v>
      </c>
      <c r="O141" s="21">
        <v>0</v>
      </c>
      <c r="P141" s="21">
        <v>0</v>
      </c>
      <c r="Q141" s="21">
        <v>0</v>
      </c>
      <c r="R141" s="21">
        <v>0</v>
      </c>
      <c r="S141" s="21">
        <v>45.5</v>
      </c>
      <c r="T141" s="21">
        <v>240.54533499999999</v>
      </c>
      <c r="U141" s="21">
        <v>101.183333</v>
      </c>
      <c r="V141" s="21">
        <v>2</v>
      </c>
      <c r="W141" s="22">
        <f t="shared" si="10"/>
        <v>45.5</v>
      </c>
      <c r="X141" s="35">
        <f t="shared" si="11"/>
        <v>343.72866800000003</v>
      </c>
      <c r="Y141" s="35">
        <f t="shared" si="12"/>
        <v>0</v>
      </c>
      <c r="Z141" s="17">
        <v>0</v>
      </c>
      <c r="AA141" s="17">
        <v>0</v>
      </c>
      <c r="AB141" s="17">
        <v>0</v>
      </c>
      <c r="AC141" s="17">
        <v>0</v>
      </c>
      <c r="AD141" s="17">
        <v>0</v>
      </c>
      <c r="AE141" s="17">
        <v>0</v>
      </c>
      <c r="AF141" s="17">
        <v>0</v>
      </c>
      <c r="AG141" s="17">
        <v>0</v>
      </c>
      <c r="AH141" s="17">
        <v>0</v>
      </c>
      <c r="AI141" s="17">
        <v>0</v>
      </c>
      <c r="AJ141" s="17">
        <v>0</v>
      </c>
      <c r="AK141" s="17">
        <v>0</v>
      </c>
      <c r="AL141" s="17">
        <v>36.633333</v>
      </c>
      <c r="AM141" s="17">
        <v>23.3</v>
      </c>
      <c r="AN141" s="17">
        <v>0.8</v>
      </c>
      <c r="AO141" s="35">
        <f t="shared" si="13"/>
        <v>60.733333000000002</v>
      </c>
      <c r="AP141" s="13">
        <v>0</v>
      </c>
      <c r="AQ141" s="13">
        <v>0</v>
      </c>
      <c r="AR141" s="13">
        <v>0</v>
      </c>
      <c r="AS141" s="13">
        <v>0</v>
      </c>
      <c r="AT141" s="13">
        <v>0</v>
      </c>
      <c r="AU141" s="13">
        <v>0</v>
      </c>
      <c r="AV141" s="13">
        <v>0</v>
      </c>
      <c r="AW141" s="13">
        <v>0</v>
      </c>
      <c r="AX141" s="13">
        <v>0</v>
      </c>
      <c r="AY141" s="13">
        <v>0</v>
      </c>
      <c r="AZ141" s="13">
        <v>0</v>
      </c>
      <c r="BA141" s="13">
        <v>0</v>
      </c>
      <c r="BB141" s="13">
        <v>0</v>
      </c>
      <c r="BC141" s="13">
        <v>0</v>
      </c>
      <c r="BD141" s="13">
        <v>0</v>
      </c>
      <c r="BE141" s="13">
        <v>21.6</v>
      </c>
      <c r="BF141" s="13">
        <v>17</v>
      </c>
      <c r="BG141" s="13">
        <v>0</v>
      </c>
      <c r="BH141" s="18">
        <f t="shared" si="14"/>
        <v>38.6</v>
      </c>
    </row>
    <row r="142" spans="1:60" x14ac:dyDescent="0.25">
      <c r="A142" s="34">
        <v>919</v>
      </c>
      <c r="B142" s="21" t="s">
        <v>143</v>
      </c>
      <c r="C142" s="21">
        <v>155.066667</v>
      </c>
      <c r="D142" s="21">
        <v>921.61666700000001</v>
      </c>
      <c r="E142" s="21">
        <v>372.933333</v>
      </c>
      <c r="F142" s="21">
        <v>49</v>
      </c>
      <c r="G142" s="21">
        <v>36.216667000000001</v>
      </c>
      <c r="H142" s="21">
        <v>3603.3833319999999</v>
      </c>
      <c r="I142" s="21">
        <v>1810.3</v>
      </c>
      <c r="J142" s="21">
        <v>127</v>
      </c>
      <c r="K142" s="21">
        <v>0</v>
      </c>
      <c r="L142" s="21">
        <v>0</v>
      </c>
      <c r="M142" s="21">
        <v>0</v>
      </c>
      <c r="N142" s="21">
        <v>0</v>
      </c>
      <c r="O142" s="21">
        <v>0</v>
      </c>
      <c r="P142" s="21">
        <v>0</v>
      </c>
      <c r="Q142" s="21">
        <v>0</v>
      </c>
      <c r="R142" s="21">
        <v>0</v>
      </c>
      <c r="S142" s="21">
        <v>24.8</v>
      </c>
      <c r="T142" s="21">
        <v>934.86666700000001</v>
      </c>
      <c r="U142" s="21">
        <v>464.83333299999998</v>
      </c>
      <c r="V142" s="21">
        <v>33</v>
      </c>
      <c r="W142" s="22">
        <f t="shared" si="10"/>
        <v>216.08333400000001</v>
      </c>
      <c r="X142" s="35">
        <f t="shared" si="11"/>
        <v>8316.9333320000005</v>
      </c>
      <c r="Y142" s="35">
        <f t="shared" si="12"/>
        <v>1343.55</v>
      </c>
      <c r="Z142" s="17">
        <v>303.33333199999998</v>
      </c>
      <c r="AA142" s="17">
        <v>164.33333300000001</v>
      </c>
      <c r="AB142" s="17">
        <v>11.866667</v>
      </c>
      <c r="AC142" s="17">
        <v>820.58333500000003</v>
      </c>
      <c r="AD142" s="17">
        <v>493.16666700000002</v>
      </c>
      <c r="AE142" s="17">
        <v>34.933332999999998</v>
      </c>
      <c r="AF142" s="17">
        <v>0</v>
      </c>
      <c r="AG142" s="17">
        <v>0</v>
      </c>
      <c r="AH142" s="17">
        <v>0</v>
      </c>
      <c r="AI142" s="17">
        <v>0</v>
      </c>
      <c r="AJ142" s="17">
        <v>0</v>
      </c>
      <c r="AK142" s="17">
        <v>0</v>
      </c>
      <c r="AL142" s="17">
        <v>216.20000099999999</v>
      </c>
      <c r="AM142" s="17">
        <v>136.16666699999999</v>
      </c>
      <c r="AN142" s="17">
        <v>7.1</v>
      </c>
      <c r="AO142" s="35">
        <f t="shared" si="13"/>
        <v>2187.6833349999997</v>
      </c>
      <c r="AP142" s="13">
        <v>222.16666699999999</v>
      </c>
      <c r="AQ142" s="13">
        <v>93.6</v>
      </c>
      <c r="AR142" s="13">
        <v>14</v>
      </c>
      <c r="AS142" s="13">
        <v>560.11666700000001</v>
      </c>
      <c r="AT142" s="13">
        <v>293</v>
      </c>
      <c r="AU142" s="13">
        <v>31</v>
      </c>
      <c r="AV142" s="13">
        <v>0</v>
      </c>
      <c r="AW142" s="13">
        <v>0</v>
      </c>
      <c r="AX142" s="13">
        <v>0</v>
      </c>
      <c r="AY142" s="13">
        <v>0</v>
      </c>
      <c r="AZ142" s="13">
        <v>0</v>
      </c>
      <c r="BA142" s="13">
        <v>0</v>
      </c>
      <c r="BB142" s="13">
        <v>0</v>
      </c>
      <c r="BC142" s="13">
        <v>1</v>
      </c>
      <c r="BD142" s="13">
        <v>0</v>
      </c>
      <c r="BE142" s="13">
        <v>148</v>
      </c>
      <c r="BF142" s="13">
        <v>74</v>
      </c>
      <c r="BG142" s="13">
        <v>7</v>
      </c>
      <c r="BH142" s="18">
        <f t="shared" si="14"/>
        <v>1443.8833340000001</v>
      </c>
    </row>
    <row r="143" spans="1:60" x14ac:dyDescent="0.25">
      <c r="A143" s="34">
        <v>921</v>
      </c>
      <c r="B143" s="21" t="s">
        <v>144</v>
      </c>
      <c r="C143" s="21">
        <v>0</v>
      </c>
      <c r="D143" s="21">
        <v>0</v>
      </c>
      <c r="E143" s="21">
        <v>0</v>
      </c>
      <c r="F143" s="21">
        <v>0</v>
      </c>
      <c r="G143" s="21">
        <v>5</v>
      </c>
      <c r="H143" s="21">
        <v>25.5</v>
      </c>
      <c r="I143" s="21">
        <v>12.8</v>
      </c>
      <c r="J143" s="21">
        <v>1.3833329999999999</v>
      </c>
      <c r="K143" s="21">
        <v>0</v>
      </c>
      <c r="L143" s="21">
        <v>0</v>
      </c>
      <c r="M143" s="21">
        <v>0</v>
      </c>
      <c r="N143" s="21">
        <v>0</v>
      </c>
      <c r="O143" s="21">
        <v>0</v>
      </c>
      <c r="P143" s="21">
        <v>0</v>
      </c>
      <c r="Q143" s="21">
        <v>0</v>
      </c>
      <c r="R143" s="21">
        <v>0</v>
      </c>
      <c r="S143" s="21">
        <v>0</v>
      </c>
      <c r="T143" s="21">
        <v>0</v>
      </c>
      <c r="U143" s="21">
        <v>0</v>
      </c>
      <c r="V143" s="21">
        <v>0</v>
      </c>
      <c r="W143" s="22">
        <f t="shared" si="10"/>
        <v>5</v>
      </c>
      <c r="X143" s="35">
        <f t="shared" si="11"/>
        <v>39.683332999999998</v>
      </c>
      <c r="Y143" s="35">
        <f t="shared" si="12"/>
        <v>0</v>
      </c>
      <c r="Z143" s="17">
        <v>0</v>
      </c>
      <c r="AA143" s="17">
        <v>0</v>
      </c>
      <c r="AB143" s="17">
        <v>0</v>
      </c>
      <c r="AC143" s="17">
        <v>4.5999999999999996</v>
      </c>
      <c r="AD143" s="17">
        <v>4.8</v>
      </c>
      <c r="AE143" s="17">
        <v>0</v>
      </c>
      <c r="AF143" s="17">
        <v>0</v>
      </c>
      <c r="AG143" s="17">
        <v>0</v>
      </c>
      <c r="AH143" s="17">
        <v>0</v>
      </c>
      <c r="AI143" s="17">
        <v>0</v>
      </c>
      <c r="AJ143" s="17">
        <v>0</v>
      </c>
      <c r="AK143" s="17">
        <v>0</v>
      </c>
      <c r="AL143" s="17">
        <v>0</v>
      </c>
      <c r="AM143" s="17">
        <v>0</v>
      </c>
      <c r="AN143" s="17">
        <v>0</v>
      </c>
      <c r="AO143" s="35">
        <f t="shared" si="13"/>
        <v>9.3999999999999986</v>
      </c>
      <c r="AP143" s="13">
        <v>0</v>
      </c>
      <c r="AQ143" s="13">
        <v>0</v>
      </c>
      <c r="AR143" s="13">
        <v>0</v>
      </c>
      <c r="AS143" s="13">
        <v>9.766667</v>
      </c>
      <c r="AT143" s="13">
        <v>2</v>
      </c>
      <c r="AU143" s="13">
        <v>0</v>
      </c>
      <c r="AV143" s="13">
        <v>0</v>
      </c>
      <c r="AW143" s="13">
        <v>0</v>
      </c>
      <c r="AX143" s="13">
        <v>0</v>
      </c>
      <c r="AY143" s="13">
        <v>0</v>
      </c>
      <c r="AZ143" s="13">
        <v>0</v>
      </c>
      <c r="BA143" s="13">
        <v>0</v>
      </c>
      <c r="BB143" s="13">
        <v>0</v>
      </c>
      <c r="BC143" s="13">
        <v>0</v>
      </c>
      <c r="BD143" s="13">
        <v>0</v>
      </c>
      <c r="BE143" s="13">
        <v>0</v>
      </c>
      <c r="BF143" s="13">
        <v>0</v>
      </c>
      <c r="BG143" s="13">
        <v>0</v>
      </c>
      <c r="BH143" s="18">
        <f t="shared" si="14"/>
        <v>11.766667</v>
      </c>
    </row>
    <row r="144" spans="1:60" x14ac:dyDescent="0.25">
      <c r="A144" s="34">
        <v>925</v>
      </c>
      <c r="B144" s="21" t="s">
        <v>145</v>
      </c>
      <c r="C144" s="21">
        <v>82</v>
      </c>
      <c r="D144" s="21">
        <v>220.13333399999999</v>
      </c>
      <c r="E144" s="21">
        <v>69.8</v>
      </c>
      <c r="F144" s="21">
        <v>1</v>
      </c>
      <c r="G144" s="21">
        <v>11.1</v>
      </c>
      <c r="H144" s="21">
        <v>283.04999900000001</v>
      </c>
      <c r="I144" s="21">
        <v>123.033333</v>
      </c>
      <c r="J144" s="21">
        <v>6.6667000000000004E-2</v>
      </c>
      <c r="K144" s="21">
        <v>0</v>
      </c>
      <c r="L144" s="21">
        <v>0</v>
      </c>
      <c r="M144" s="21">
        <v>0</v>
      </c>
      <c r="N144" s="21">
        <v>0</v>
      </c>
      <c r="O144" s="21">
        <v>0</v>
      </c>
      <c r="P144" s="21">
        <v>0</v>
      </c>
      <c r="Q144" s="21">
        <v>0</v>
      </c>
      <c r="R144" s="21">
        <v>0</v>
      </c>
      <c r="S144" s="21">
        <v>74.886667000000003</v>
      </c>
      <c r="T144" s="21">
        <v>612.85333300000002</v>
      </c>
      <c r="U144" s="21">
        <v>236.01333199999999</v>
      </c>
      <c r="V144" s="21">
        <v>1</v>
      </c>
      <c r="W144" s="22">
        <f t="shared" si="10"/>
        <v>167.98666700000001</v>
      </c>
      <c r="X144" s="35">
        <f t="shared" si="11"/>
        <v>1546.9499980000001</v>
      </c>
      <c r="Y144" s="35">
        <f t="shared" si="12"/>
        <v>290.933334</v>
      </c>
      <c r="Z144" s="17">
        <v>69</v>
      </c>
      <c r="AA144" s="17">
        <v>21.133333</v>
      </c>
      <c r="AB144" s="17">
        <v>0</v>
      </c>
      <c r="AC144" s="17">
        <v>54.366666000000002</v>
      </c>
      <c r="AD144" s="17">
        <v>32.200000000000003</v>
      </c>
      <c r="AE144" s="17">
        <v>0</v>
      </c>
      <c r="AF144" s="17">
        <v>0</v>
      </c>
      <c r="AG144" s="17">
        <v>0</v>
      </c>
      <c r="AH144" s="17">
        <v>0</v>
      </c>
      <c r="AI144" s="17">
        <v>0</v>
      </c>
      <c r="AJ144" s="17">
        <v>0</v>
      </c>
      <c r="AK144" s="17">
        <v>0</v>
      </c>
      <c r="AL144" s="17">
        <v>137.79333099999999</v>
      </c>
      <c r="AM144" s="17">
        <v>65.033332000000001</v>
      </c>
      <c r="AN144" s="17">
        <v>0</v>
      </c>
      <c r="AO144" s="35">
        <f t="shared" si="13"/>
        <v>379.52666199999999</v>
      </c>
      <c r="AP144" s="13">
        <v>45</v>
      </c>
      <c r="AQ144" s="13">
        <v>13</v>
      </c>
      <c r="AR144" s="13">
        <v>0</v>
      </c>
      <c r="AS144" s="13">
        <v>53</v>
      </c>
      <c r="AT144" s="13">
        <v>24</v>
      </c>
      <c r="AU144" s="13">
        <v>0</v>
      </c>
      <c r="AV144" s="13">
        <v>0</v>
      </c>
      <c r="AW144" s="13">
        <v>0</v>
      </c>
      <c r="AX144" s="13">
        <v>0</v>
      </c>
      <c r="AY144" s="13">
        <v>0</v>
      </c>
      <c r="AZ144" s="13">
        <v>0</v>
      </c>
      <c r="BA144" s="13">
        <v>0</v>
      </c>
      <c r="BB144" s="13">
        <v>0</v>
      </c>
      <c r="BC144" s="13">
        <v>0.66666700000000001</v>
      </c>
      <c r="BD144" s="13">
        <v>0</v>
      </c>
      <c r="BE144" s="13">
        <v>166.88</v>
      </c>
      <c r="BF144" s="13">
        <v>74.28</v>
      </c>
      <c r="BG144" s="13">
        <v>0</v>
      </c>
      <c r="BH144" s="18">
        <f t="shared" si="14"/>
        <v>376.82666699999993</v>
      </c>
    </row>
    <row r="145" spans="1:60" x14ac:dyDescent="0.25">
      <c r="A145" s="34">
        <v>926</v>
      </c>
      <c r="B145" s="21" t="s">
        <v>146</v>
      </c>
      <c r="C145" s="21">
        <v>38.799999999999997</v>
      </c>
      <c r="D145" s="21">
        <v>130.83333300000001</v>
      </c>
      <c r="E145" s="21">
        <v>51.6</v>
      </c>
      <c r="F145" s="21">
        <v>5</v>
      </c>
      <c r="G145" s="21">
        <v>60.9</v>
      </c>
      <c r="H145" s="21">
        <v>755.45000100000004</v>
      </c>
      <c r="I145" s="21">
        <v>338.26666699999998</v>
      </c>
      <c r="J145" s="21">
        <v>6</v>
      </c>
      <c r="K145" s="21">
        <v>0</v>
      </c>
      <c r="L145" s="21">
        <v>0</v>
      </c>
      <c r="M145" s="21">
        <v>0</v>
      </c>
      <c r="N145" s="21">
        <v>0</v>
      </c>
      <c r="O145" s="21">
        <v>0</v>
      </c>
      <c r="P145" s="21">
        <v>0</v>
      </c>
      <c r="Q145" s="21">
        <v>0</v>
      </c>
      <c r="R145" s="21">
        <v>0</v>
      </c>
      <c r="S145" s="21">
        <v>58.566667000000002</v>
      </c>
      <c r="T145" s="21">
        <v>875.91</v>
      </c>
      <c r="U145" s="21">
        <v>348.183335</v>
      </c>
      <c r="V145" s="21">
        <v>12.4</v>
      </c>
      <c r="W145" s="22">
        <f t="shared" si="10"/>
        <v>158.26666699999998</v>
      </c>
      <c r="X145" s="35">
        <f t="shared" si="11"/>
        <v>2523.6433360000001</v>
      </c>
      <c r="Y145" s="35">
        <f t="shared" si="12"/>
        <v>187.433333</v>
      </c>
      <c r="Z145" s="17">
        <v>25.6</v>
      </c>
      <c r="AA145" s="17">
        <v>10.466666999999999</v>
      </c>
      <c r="AB145" s="17">
        <v>3</v>
      </c>
      <c r="AC145" s="17">
        <v>126.833332</v>
      </c>
      <c r="AD145" s="17">
        <v>70.949997999999994</v>
      </c>
      <c r="AE145" s="17">
        <v>0.6</v>
      </c>
      <c r="AF145" s="17">
        <v>0</v>
      </c>
      <c r="AG145" s="17">
        <v>0</v>
      </c>
      <c r="AH145" s="17">
        <v>0</v>
      </c>
      <c r="AI145" s="17">
        <v>0</v>
      </c>
      <c r="AJ145" s="17">
        <v>0</v>
      </c>
      <c r="AK145" s="17">
        <v>0</v>
      </c>
      <c r="AL145" s="17">
        <v>134.57999899999999</v>
      </c>
      <c r="AM145" s="17">
        <v>73.283333999999996</v>
      </c>
      <c r="AN145" s="17">
        <v>3</v>
      </c>
      <c r="AO145" s="35">
        <f t="shared" si="13"/>
        <v>448.31332999999995</v>
      </c>
      <c r="AP145" s="13">
        <v>41.2</v>
      </c>
      <c r="AQ145" s="13">
        <v>24.6</v>
      </c>
      <c r="AR145" s="13">
        <v>2</v>
      </c>
      <c r="AS145" s="13">
        <v>133.4</v>
      </c>
      <c r="AT145" s="13">
        <v>84.7</v>
      </c>
      <c r="AU145" s="13">
        <v>3</v>
      </c>
      <c r="AV145" s="13">
        <v>0</v>
      </c>
      <c r="AW145" s="13">
        <v>0</v>
      </c>
      <c r="AX145" s="13">
        <v>0</v>
      </c>
      <c r="AY145" s="13">
        <v>0</v>
      </c>
      <c r="AZ145" s="13">
        <v>0</v>
      </c>
      <c r="BA145" s="13">
        <v>0</v>
      </c>
      <c r="BB145" s="13">
        <v>0</v>
      </c>
      <c r="BC145" s="13">
        <v>0</v>
      </c>
      <c r="BD145" s="13">
        <v>0</v>
      </c>
      <c r="BE145" s="13">
        <v>97.899998999999994</v>
      </c>
      <c r="BF145" s="13">
        <v>61.233333000000002</v>
      </c>
      <c r="BG145" s="13">
        <v>1</v>
      </c>
      <c r="BH145" s="18">
        <f t="shared" si="14"/>
        <v>449.03333200000003</v>
      </c>
    </row>
    <row r="146" spans="1:60" x14ac:dyDescent="0.25">
      <c r="A146" s="34">
        <v>929</v>
      </c>
      <c r="B146" s="21" t="s">
        <v>148</v>
      </c>
      <c r="C146" s="21">
        <v>0</v>
      </c>
      <c r="D146" s="21">
        <v>0</v>
      </c>
      <c r="E146" s="21">
        <v>0</v>
      </c>
      <c r="F146" s="21">
        <v>0</v>
      </c>
      <c r="G146" s="21">
        <v>87.6</v>
      </c>
      <c r="H146" s="21">
        <v>890.81799999999998</v>
      </c>
      <c r="I146" s="21">
        <v>355.21666699999997</v>
      </c>
      <c r="J146" s="21">
        <v>4.8</v>
      </c>
      <c r="K146" s="21">
        <v>0</v>
      </c>
      <c r="L146" s="21">
        <v>0</v>
      </c>
      <c r="M146" s="21">
        <v>0</v>
      </c>
      <c r="N146" s="21">
        <v>0</v>
      </c>
      <c r="O146" s="21">
        <v>0</v>
      </c>
      <c r="P146" s="21">
        <v>0</v>
      </c>
      <c r="Q146" s="21">
        <v>0</v>
      </c>
      <c r="R146" s="21">
        <v>0</v>
      </c>
      <c r="S146" s="21">
        <v>95.8</v>
      </c>
      <c r="T146" s="21">
        <v>599.69466599999998</v>
      </c>
      <c r="U146" s="21">
        <v>277.37933299999997</v>
      </c>
      <c r="V146" s="21">
        <v>6.2</v>
      </c>
      <c r="W146" s="22">
        <f t="shared" si="10"/>
        <v>183.39999999999998</v>
      </c>
      <c r="X146" s="35">
        <f t="shared" si="11"/>
        <v>2134.1086659999996</v>
      </c>
      <c r="Y146" s="35">
        <f t="shared" si="12"/>
        <v>0</v>
      </c>
      <c r="Z146" s="17">
        <v>0</v>
      </c>
      <c r="AA146" s="17">
        <v>0</v>
      </c>
      <c r="AB146" s="17">
        <v>0</v>
      </c>
      <c r="AC146" s="17">
        <v>262.03800200000001</v>
      </c>
      <c r="AD146" s="17">
        <v>127.85</v>
      </c>
      <c r="AE146" s="17">
        <v>1.6</v>
      </c>
      <c r="AF146" s="17">
        <v>0</v>
      </c>
      <c r="AG146" s="17">
        <v>0</v>
      </c>
      <c r="AH146" s="17">
        <v>0</v>
      </c>
      <c r="AI146" s="17">
        <v>0</v>
      </c>
      <c r="AJ146" s="17">
        <v>0</v>
      </c>
      <c r="AK146" s="17">
        <v>0</v>
      </c>
      <c r="AL146" s="17">
        <v>175.70533499999999</v>
      </c>
      <c r="AM146" s="17">
        <v>95.420668000000006</v>
      </c>
      <c r="AN146" s="17">
        <v>0</v>
      </c>
      <c r="AO146" s="35">
        <f t="shared" si="13"/>
        <v>662.61400500000002</v>
      </c>
      <c r="AP146" s="13">
        <v>0</v>
      </c>
      <c r="AQ146" s="13">
        <v>0</v>
      </c>
      <c r="AR146" s="13">
        <v>0</v>
      </c>
      <c r="AS146" s="13">
        <v>179.1</v>
      </c>
      <c r="AT146" s="13">
        <v>83</v>
      </c>
      <c r="AU146" s="13">
        <v>0</v>
      </c>
      <c r="AV146" s="13">
        <v>0</v>
      </c>
      <c r="AW146" s="13">
        <v>0</v>
      </c>
      <c r="AX146" s="13">
        <v>0</v>
      </c>
      <c r="AY146" s="13">
        <v>0</v>
      </c>
      <c r="AZ146" s="13">
        <v>0</v>
      </c>
      <c r="BA146" s="13">
        <v>0</v>
      </c>
      <c r="BB146" s="13">
        <v>0</v>
      </c>
      <c r="BC146" s="13">
        <v>0</v>
      </c>
      <c r="BD146" s="13">
        <v>0</v>
      </c>
      <c r="BE146" s="13">
        <v>81</v>
      </c>
      <c r="BF146" s="13">
        <v>42</v>
      </c>
      <c r="BG146" s="13">
        <v>1</v>
      </c>
      <c r="BH146" s="18">
        <f t="shared" si="14"/>
        <v>386.1</v>
      </c>
    </row>
    <row r="147" spans="1:60" x14ac:dyDescent="0.25">
      <c r="A147" s="34">
        <v>931</v>
      </c>
      <c r="B147" s="21" t="s">
        <v>149</v>
      </c>
      <c r="C147" s="21">
        <v>19.600000000000001</v>
      </c>
      <c r="D147" s="21">
        <v>315.73333300000002</v>
      </c>
      <c r="E147" s="21">
        <v>118</v>
      </c>
      <c r="F147" s="21">
        <v>5</v>
      </c>
      <c r="G147" s="21">
        <v>12</v>
      </c>
      <c r="H147" s="21">
        <v>857.98333300000002</v>
      </c>
      <c r="I147" s="21">
        <v>398.16666600000002</v>
      </c>
      <c r="J147" s="21">
        <v>7</v>
      </c>
      <c r="K147" s="21">
        <v>0</v>
      </c>
      <c r="L147" s="21">
        <v>0</v>
      </c>
      <c r="M147" s="21">
        <v>0</v>
      </c>
      <c r="N147" s="21">
        <v>0</v>
      </c>
      <c r="O147" s="21">
        <v>0</v>
      </c>
      <c r="P147" s="21">
        <v>0</v>
      </c>
      <c r="Q147" s="21">
        <v>0</v>
      </c>
      <c r="R147" s="21">
        <v>0</v>
      </c>
      <c r="S147" s="21">
        <v>61.4</v>
      </c>
      <c r="T147" s="21">
        <v>1166.033334</v>
      </c>
      <c r="U147" s="21">
        <v>453.5</v>
      </c>
      <c r="V147" s="21">
        <v>8.6</v>
      </c>
      <c r="W147" s="22">
        <f t="shared" si="10"/>
        <v>93</v>
      </c>
      <c r="X147" s="35">
        <f t="shared" si="11"/>
        <v>3330.016666</v>
      </c>
      <c r="Y147" s="35">
        <f t="shared" si="12"/>
        <v>438.73333300000002</v>
      </c>
      <c r="Z147" s="17">
        <v>113</v>
      </c>
      <c r="AA147" s="17">
        <v>53.2</v>
      </c>
      <c r="AB147" s="17">
        <v>1</v>
      </c>
      <c r="AC147" s="17">
        <v>265.933333</v>
      </c>
      <c r="AD147" s="17">
        <v>165.91666799999999</v>
      </c>
      <c r="AE147" s="17">
        <v>1.45</v>
      </c>
      <c r="AF147" s="17">
        <v>0</v>
      </c>
      <c r="AG147" s="17">
        <v>0</v>
      </c>
      <c r="AH147" s="17">
        <v>0</v>
      </c>
      <c r="AI147" s="17">
        <v>0</v>
      </c>
      <c r="AJ147" s="17">
        <v>0</v>
      </c>
      <c r="AK147" s="17">
        <v>0</v>
      </c>
      <c r="AL147" s="17">
        <v>316.542666</v>
      </c>
      <c r="AM147" s="17">
        <v>156.41066799999999</v>
      </c>
      <c r="AN147" s="17">
        <v>2</v>
      </c>
      <c r="AO147" s="35">
        <f t="shared" si="13"/>
        <v>1075.4533349999999</v>
      </c>
      <c r="AP147" s="13">
        <v>60</v>
      </c>
      <c r="AQ147" s="13">
        <v>20</v>
      </c>
      <c r="AR147" s="13">
        <v>1</v>
      </c>
      <c r="AS147" s="13">
        <v>82.8</v>
      </c>
      <c r="AT147" s="13">
        <v>39</v>
      </c>
      <c r="AU147" s="13">
        <v>0</v>
      </c>
      <c r="AV147" s="13">
        <v>0</v>
      </c>
      <c r="AW147" s="13">
        <v>0</v>
      </c>
      <c r="AX147" s="13">
        <v>0</v>
      </c>
      <c r="AY147" s="13">
        <v>0</v>
      </c>
      <c r="AZ147" s="13">
        <v>0</v>
      </c>
      <c r="BA147" s="13">
        <v>0</v>
      </c>
      <c r="BB147" s="13">
        <v>1</v>
      </c>
      <c r="BC147" s="13">
        <v>1</v>
      </c>
      <c r="BD147" s="13">
        <v>0</v>
      </c>
      <c r="BE147" s="13">
        <v>162.36666700000001</v>
      </c>
      <c r="BF147" s="13">
        <v>89.8</v>
      </c>
      <c r="BG147" s="13">
        <v>3</v>
      </c>
      <c r="BH147" s="18">
        <f t="shared" si="14"/>
        <v>459.96666700000003</v>
      </c>
    </row>
    <row r="148" spans="1:60" x14ac:dyDescent="0.25">
      <c r="A148" s="34">
        <v>933</v>
      </c>
      <c r="B148" s="21" t="s">
        <v>150</v>
      </c>
      <c r="C148" s="21">
        <v>0</v>
      </c>
      <c r="D148" s="21">
        <v>0</v>
      </c>
      <c r="E148" s="21">
        <v>0</v>
      </c>
      <c r="F148" s="21">
        <v>0</v>
      </c>
      <c r="G148" s="21">
        <v>40.6</v>
      </c>
      <c r="H148" s="21">
        <v>220.608</v>
      </c>
      <c r="I148" s="21">
        <v>93.449331999999998</v>
      </c>
      <c r="J148" s="21">
        <v>1</v>
      </c>
      <c r="K148" s="21">
        <v>0</v>
      </c>
      <c r="L148" s="21">
        <v>0</v>
      </c>
      <c r="M148" s="21">
        <v>0</v>
      </c>
      <c r="N148" s="21">
        <v>0</v>
      </c>
      <c r="O148" s="21">
        <v>0</v>
      </c>
      <c r="P148" s="21">
        <v>0</v>
      </c>
      <c r="Q148" s="21">
        <v>0</v>
      </c>
      <c r="R148" s="21">
        <v>0</v>
      </c>
      <c r="S148" s="21">
        <v>89.100003999999998</v>
      </c>
      <c r="T148" s="21">
        <v>574.88000699999998</v>
      </c>
      <c r="U148" s="21">
        <v>224.723333</v>
      </c>
      <c r="V148" s="21">
        <v>3.6666669999999999</v>
      </c>
      <c r="W148" s="22">
        <f t="shared" si="10"/>
        <v>129.70000400000001</v>
      </c>
      <c r="X148" s="35">
        <f t="shared" si="11"/>
        <v>1118.3273389999999</v>
      </c>
      <c r="Y148" s="35">
        <f t="shared" si="12"/>
        <v>0</v>
      </c>
      <c r="Z148" s="17">
        <v>0</v>
      </c>
      <c r="AA148" s="17">
        <v>0</v>
      </c>
      <c r="AB148" s="17">
        <v>0</v>
      </c>
      <c r="AC148" s="17">
        <v>70.908666999999994</v>
      </c>
      <c r="AD148" s="17">
        <v>28.308667</v>
      </c>
      <c r="AE148" s="17">
        <v>0</v>
      </c>
      <c r="AF148" s="17">
        <v>0</v>
      </c>
      <c r="AG148" s="17">
        <v>0</v>
      </c>
      <c r="AH148" s="17">
        <v>0</v>
      </c>
      <c r="AI148" s="17">
        <v>0</v>
      </c>
      <c r="AJ148" s="17">
        <v>0</v>
      </c>
      <c r="AK148" s="17">
        <v>0</v>
      </c>
      <c r="AL148" s="17">
        <v>173.91000399999999</v>
      </c>
      <c r="AM148" s="17">
        <v>85.610001999999994</v>
      </c>
      <c r="AN148" s="17">
        <v>0</v>
      </c>
      <c r="AO148" s="35">
        <f t="shared" si="13"/>
        <v>358.73734000000002</v>
      </c>
      <c r="AP148" s="13">
        <v>0</v>
      </c>
      <c r="AQ148" s="13">
        <v>0</v>
      </c>
      <c r="AR148" s="13">
        <v>0</v>
      </c>
      <c r="AS148" s="13">
        <v>11</v>
      </c>
      <c r="AT148" s="13">
        <v>6</v>
      </c>
      <c r="AU148" s="13">
        <v>0</v>
      </c>
      <c r="AV148" s="13">
        <v>0</v>
      </c>
      <c r="AW148" s="13">
        <v>0</v>
      </c>
      <c r="AX148" s="13">
        <v>0</v>
      </c>
      <c r="AY148" s="13">
        <v>0</v>
      </c>
      <c r="AZ148" s="13">
        <v>0</v>
      </c>
      <c r="BA148" s="13">
        <v>0</v>
      </c>
      <c r="BB148" s="13">
        <v>0</v>
      </c>
      <c r="BC148" s="13">
        <v>0</v>
      </c>
      <c r="BD148" s="13">
        <v>0</v>
      </c>
      <c r="BE148" s="13">
        <v>14.016667</v>
      </c>
      <c r="BF148" s="13">
        <v>14.333334000000001</v>
      </c>
      <c r="BG148" s="13">
        <v>0</v>
      </c>
      <c r="BH148" s="18">
        <f t="shared" si="14"/>
        <v>45.350000999999999</v>
      </c>
    </row>
    <row r="149" spans="1:60" x14ac:dyDescent="0.25">
      <c r="A149" s="34">
        <v>935</v>
      </c>
      <c r="B149" s="21" t="s">
        <v>151</v>
      </c>
      <c r="C149" s="21">
        <v>11.8</v>
      </c>
      <c r="D149" s="21">
        <v>51.6</v>
      </c>
      <c r="E149" s="21">
        <v>22.8</v>
      </c>
      <c r="F149" s="21">
        <v>1</v>
      </c>
      <c r="G149" s="21">
        <v>1</v>
      </c>
      <c r="H149" s="21">
        <v>281.84400099999999</v>
      </c>
      <c r="I149" s="21">
        <v>132.6</v>
      </c>
      <c r="J149" s="21">
        <v>1</v>
      </c>
      <c r="K149" s="21">
        <v>0</v>
      </c>
      <c r="L149" s="21">
        <v>0</v>
      </c>
      <c r="M149" s="21">
        <v>0</v>
      </c>
      <c r="N149" s="21">
        <v>0</v>
      </c>
      <c r="O149" s="21">
        <v>0</v>
      </c>
      <c r="P149" s="21">
        <v>0</v>
      </c>
      <c r="Q149" s="21">
        <v>0</v>
      </c>
      <c r="R149" s="21">
        <v>0</v>
      </c>
      <c r="S149" s="21">
        <v>11.4</v>
      </c>
      <c r="T149" s="21">
        <v>986.56666600000005</v>
      </c>
      <c r="U149" s="21">
        <v>464.7</v>
      </c>
      <c r="V149" s="21">
        <v>4</v>
      </c>
      <c r="W149" s="22">
        <f t="shared" si="10"/>
        <v>24.200000000000003</v>
      </c>
      <c r="X149" s="35">
        <f t="shared" si="11"/>
        <v>1946.1106669999999</v>
      </c>
      <c r="Y149" s="35">
        <f t="shared" si="12"/>
        <v>75.400000000000006</v>
      </c>
      <c r="Z149" s="17">
        <v>12.8</v>
      </c>
      <c r="AA149" s="17">
        <v>5</v>
      </c>
      <c r="AB149" s="17">
        <v>0.4</v>
      </c>
      <c r="AC149" s="17">
        <v>41.370666</v>
      </c>
      <c r="AD149" s="17">
        <v>22.818667000000001</v>
      </c>
      <c r="AE149" s="17">
        <v>0</v>
      </c>
      <c r="AF149" s="17">
        <v>0</v>
      </c>
      <c r="AG149" s="17">
        <v>0</v>
      </c>
      <c r="AH149" s="17">
        <v>0</v>
      </c>
      <c r="AI149" s="17">
        <v>0</v>
      </c>
      <c r="AJ149" s="17">
        <v>0</v>
      </c>
      <c r="AK149" s="17">
        <v>0</v>
      </c>
      <c r="AL149" s="17">
        <v>159.54666800000001</v>
      </c>
      <c r="AM149" s="17">
        <v>91.536665999999997</v>
      </c>
      <c r="AN149" s="17">
        <v>1</v>
      </c>
      <c r="AO149" s="35">
        <f t="shared" si="13"/>
        <v>334.472667</v>
      </c>
      <c r="AP149" s="13">
        <v>5</v>
      </c>
      <c r="AQ149" s="13">
        <v>9.8000000000000007</v>
      </c>
      <c r="AR149" s="13">
        <v>0</v>
      </c>
      <c r="AS149" s="13">
        <v>25.6</v>
      </c>
      <c r="AT149" s="13">
        <v>13</v>
      </c>
      <c r="AU149" s="13">
        <v>0</v>
      </c>
      <c r="AV149" s="13">
        <v>0</v>
      </c>
      <c r="AW149" s="13">
        <v>0</v>
      </c>
      <c r="AX149" s="13">
        <v>0</v>
      </c>
      <c r="AY149" s="13">
        <v>0</v>
      </c>
      <c r="AZ149" s="13">
        <v>0</v>
      </c>
      <c r="BA149" s="13">
        <v>0</v>
      </c>
      <c r="BB149" s="13">
        <v>0</v>
      </c>
      <c r="BC149" s="13">
        <v>0</v>
      </c>
      <c r="BD149" s="13">
        <v>0</v>
      </c>
      <c r="BE149" s="13">
        <v>126.86666700000001</v>
      </c>
      <c r="BF149" s="13">
        <v>72.633332999999993</v>
      </c>
      <c r="BG149" s="13">
        <v>1</v>
      </c>
      <c r="BH149" s="18">
        <f t="shared" si="14"/>
        <v>253.9</v>
      </c>
    </row>
    <row r="150" spans="1:60" x14ac:dyDescent="0.25">
      <c r="A150" s="34">
        <v>936</v>
      </c>
      <c r="B150" s="21" t="s">
        <v>152</v>
      </c>
      <c r="C150" s="21">
        <v>40.200000000000003</v>
      </c>
      <c r="D150" s="21">
        <v>247.8</v>
      </c>
      <c r="E150" s="21">
        <v>97</v>
      </c>
      <c r="F150" s="21">
        <v>5</v>
      </c>
      <c r="G150" s="21">
        <v>64</v>
      </c>
      <c r="H150" s="21">
        <v>886.96666700000003</v>
      </c>
      <c r="I150" s="21">
        <v>364</v>
      </c>
      <c r="J150" s="21">
        <v>6</v>
      </c>
      <c r="K150" s="21">
        <v>0</v>
      </c>
      <c r="L150" s="21">
        <v>0</v>
      </c>
      <c r="M150" s="21">
        <v>0</v>
      </c>
      <c r="N150" s="21">
        <v>0</v>
      </c>
      <c r="O150" s="21">
        <v>0</v>
      </c>
      <c r="P150" s="21">
        <v>0</v>
      </c>
      <c r="Q150" s="21">
        <v>0</v>
      </c>
      <c r="R150" s="21">
        <v>0</v>
      </c>
      <c r="S150" s="21">
        <v>135.55000000000001</v>
      </c>
      <c r="T150" s="21">
        <v>1426.4</v>
      </c>
      <c r="U150" s="21">
        <v>584</v>
      </c>
      <c r="V150" s="21">
        <v>5</v>
      </c>
      <c r="W150" s="22">
        <f t="shared" si="10"/>
        <v>239.75</v>
      </c>
      <c r="X150" s="35">
        <f t="shared" si="11"/>
        <v>3622.1666670000004</v>
      </c>
      <c r="Y150" s="35">
        <f t="shared" si="12"/>
        <v>349.8</v>
      </c>
      <c r="Z150" s="17">
        <v>72</v>
      </c>
      <c r="AA150" s="17">
        <v>31</v>
      </c>
      <c r="AB150" s="17">
        <v>4</v>
      </c>
      <c r="AC150" s="17">
        <v>248.36666700000001</v>
      </c>
      <c r="AD150" s="17">
        <v>128.26666599999999</v>
      </c>
      <c r="AE150" s="17">
        <v>3</v>
      </c>
      <c r="AF150" s="17">
        <v>0</v>
      </c>
      <c r="AG150" s="17">
        <v>0</v>
      </c>
      <c r="AH150" s="17">
        <v>0</v>
      </c>
      <c r="AI150" s="17">
        <v>0</v>
      </c>
      <c r="AJ150" s="17">
        <v>0</v>
      </c>
      <c r="AK150" s="17">
        <v>0</v>
      </c>
      <c r="AL150" s="17">
        <v>389.58333299999998</v>
      </c>
      <c r="AM150" s="17">
        <v>202.383332</v>
      </c>
      <c r="AN150" s="17">
        <v>0</v>
      </c>
      <c r="AO150" s="35">
        <f t="shared" si="13"/>
        <v>1078.5999980000001</v>
      </c>
      <c r="AP150" s="13">
        <v>55.2</v>
      </c>
      <c r="AQ150" s="13">
        <v>22</v>
      </c>
      <c r="AR150" s="13">
        <v>0</v>
      </c>
      <c r="AS150" s="13">
        <v>148.6</v>
      </c>
      <c r="AT150" s="13">
        <v>50</v>
      </c>
      <c r="AU150" s="13">
        <v>1</v>
      </c>
      <c r="AV150" s="13">
        <v>0</v>
      </c>
      <c r="AW150" s="13">
        <v>0</v>
      </c>
      <c r="AX150" s="13">
        <v>0</v>
      </c>
      <c r="AY150" s="13">
        <v>0</v>
      </c>
      <c r="AZ150" s="13">
        <v>0</v>
      </c>
      <c r="BA150" s="13">
        <v>0</v>
      </c>
      <c r="BB150" s="13">
        <v>17.716667000000001</v>
      </c>
      <c r="BC150" s="13">
        <v>6.9666670000000002</v>
      </c>
      <c r="BD150" s="13">
        <v>0</v>
      </c>
      <c r="BE150" s="13">
        <v>223.8</v>
      </c>
      <c r="BF150" s="13">
        <v>86</v>
      </c>
      <c r="BG150" s="13">
        <v>0</v>
      </c>
      <c r="BH150" s="18">
        <f t="shared" si="14"/>
        <v>611.28333399999997</v>
      </c>
    </row>
    <row r="151" spans="1:60" x14ac:dyDescent="0.25">
      <c r="A151" s="34">
        <v>937</v>
      </c>
      <c r="B151" s="21" t="s">
        <v>153</v>
      </c>
      <c r="C151" s="21">
        <v>0</v>
      </c>
      <c r="D151" s="21">
        <v>302.7</v>
      </c>
      <c r="E151" s="21">
        <v>97.8</v>
      </c>
      <c r="F151" s="21">
        <v>2</v>
      </c>
      <c r="G151" s="21">
        <v>12.8</v>
      </c>
      <c r="H151" s="21">
        <v>530.66666699999996</v>
      </c>
      <c r="I151" s="21">
        <v>228.2</v>
      </c>
      <c r="J151" s="21">
        <v>2</v>
      </c>
      <c r="K151" s="21">
        <v>0</v>
      </c>
      <c r="L151" s="21">
        <v>0</v>
      </c>
      <c r="M151" s="21">
        <v>0</v>
      </c>
      <c r="N151" s="21">
        <v>0</v>
      </c>
      <c r="O151" s="21">
        <v>0</v>
      </c>
      <c r="P151" s="21">
        <v>0</v>
      </c>
      <c r="Q151" s="21">
        <v>0</v>
      </c>
      <c r="R151" s="21">
        <v>0</v>
      </c>
      <c r="S151" s="21">
        <v>6.6</v>
      </c>
      <c r="T151" s="21">
        <v>332.63333299999999</v>
      </c>
      <c r="U151" s="21">
        <v>149.73333299999999</v>
      </c>
      <c r="V151" s="21">
        <v>0</v>
      </c>
      <c r="W151" s="22">
        <f t="shared" si="10"/>
        <v>19.399999999999999</v>
      </c>
      <c r="X151" s="35">
        <f t="shared" si="11"/>
        <v>1645.7333329999997</v>
      </c>
      <c r="Y151" s="35">
        <f t="shared" si="12"/>
        <v>402.5</v>
      </c>
      <c r="Z151" s="17">
        <v>78.613331000000002</v>
      </c>
      <c r="AA151" s="17">
        <v>26.883333</v>
      </c>
      <c r="AB151" s="17">
        <v>2</v>
      </c>
      <c r="AC151" s="17">
        <v>132.38333299999999</v>
      </c>
      <c r="AD151" s="17">
        <v>86.449999000000005</v>
      </c>
      <c r="AE151" s="17">
        <v>0</v>
      </c>
      <c r="AF151" s="17">
        <v>0</v>
      </c>
      <c r="AG151" s="17">
        <v>0</v>
      </c>
      <c r="AH151" s="17">
        <v>0</v>
      </c>
      <c r="AI151" s="17">
        <v>0</v>
      </c>
      <c r="AJ151" s="17">
        <v>0</v>
      </c>
      <c r="AK151" s="17">
        <v>0</v>
      </c>
      <c r="AL151" s="17">
        <v>99.683333000000005</v>
      </c>
      <c r="AM151" s="17">
        <v>56.066667000000002</v>
      </c>
      <c r="AN151" s="17">
        <v>0</v>
      </c>
      <c r="AO151" s="35">
        <f t="shared" si="13"/>
        <v>482.07999599999999</v>
      </c>
      <c r="AP151" s="13">
        <v>24</v>
      </c>
      <c r="AQ151" s="13">
        <v>17</v>
      </c>
      <c r="AR151" s="13">
        <v>0</v>
      </c>
      <c r="AS151" s="13">
        <v>68.266666999999998</v>
      </c>
      <c r="AT151" s="13">
        <v>37</v>
      </c>
      <c r="AU151" s="13">
        <v>1</v>
      </c>
      <c r="AV151" s="13">
        <v>0</v>
      </c>
      <c r="AW151" s="13">
        <v>0</v>
      </c>
      <c r="AX151" s="13">
        <v>0</v>
      </c>
      <c r="AY151" s="13">
        <v>0</v>
      </c>
      <c r="AZ151" s="13">
        <v>0</v>
      </c>
      <c r="BA151" s="13">
        <v>0</v>
      </c>
      <c r="BB151" s="13">
        <v>0</v>
      </c>
      <c r="BC151" s="13">
        <v>1</v>
      </c>
      <c r="BD151" s="13">
        <v>0</v>
      </c>
      <c r="BE151" s="13">
        <v>39.333333000000003</v>
      </c>
      <c r="BF151" s="13">
        <v>20</v>
      </c>
      <c r="BG151" s="13">
        <v>0</v>
      </c>
      <c r="BH151" s="18">
        <f t="shared" si="14"/>
        <v>207.6</v>
      </c>
    </row>
    <row r="152" spans="1:60" x14ac:dyDescent="0.25">
      <c r="A152" s="34">
        <v>938</v>
      </c>
      <c r="B152" s="21" t="s">
        <v>154</v>
      </c>
      <c r="C152" s="21">
        <v>61</v>
      </c>
      <c r="D152" s="21">
        <v>283</v>
      </c>
      <c r="E152" s="21">
        <v>97</v>
      </c>
      <c r="F152" s="21">
        <v>15</v>
      </c>
      <c r="G152" s="21">
        <v>0</v>
      </c>
      <c r="H152" s="21">
        <v>165.4</v>
      </c>
      <c r="I152" s="21">
        <v>48.4</v>
      </c>
      <c r="J152" s="21">
        <v>0</v>
      </c>
      <c r="K152" s="21">
        <v>0</v>
      </c>
      <c r="L152" s="21">
        <v>0</v>
      </c>
      <c r="M152" s="21">
        <v>0</v>
      </c>
      <c r="N152" s="21">
        <v>0</v>
      </c>
      <c r="O152" s="21">
        <v>0</v>
      </c>
      <c r="P152" s="21">
        <v>0</v>
      </c>
      <c r="Q152" s="21">
        <v>0</v>
      </c>
      <c r="R152" s="21">
        <v>0</v>
      </c>
      <c r="S152" s="21">
        <v>13.133333</v>
      </c>
      <c r="T152" s="21">
        <v>277.8</v>
      </c>
      <c r="U152" s="21">
        <v>88.633332999999993</v>
      </c>
      <c r="V152" s="21">
        <v>2</v>
      </c>
      <c r="W152" s="22">
        <f t="shared" si="10"/>
        <v>74.133332999999993</v>
      </c>
      <c r="X152" s="35">
        <f t="shared" si="11"/>
        <v>977.2333329999999</v>
      </c>
      <c r="Y152" s="35">
        <f t="shared" si="12"/>
        <v>395</v>
      </c>
      <c r="Z152" s="17">
        <v>133.13333299999999</v>
      </c>
      <c r="AA152" s="17">
        <v>43</v>
      </c>
      <c r="AB152" s="17">
        <v>8</v>
      </c>
      <c r="AC152" s="17">
        <v>14</v>
      </c>
      <c r="AD152" s="17">
        <v>3.8</v>
      </c>
      <c r="AE152" s="17">
        <v>0</v>
      </c>
      <c r="AF152" s="17">
        <v>0</v>
      </c>
      <c r="AG152" s="17">
        <v>0</v>
      </c>
      <c r="AH152" s="17">
        <v>0</v>
      </c>
      <c r="AI152" s="17">
        <v>0</v>
      </c>
      <c r="AJ152" s="17">
        <v>0</v>
      </c>
      <c r="AK152" s="17">
        <v>0</v>
      </c>
      <c r="AL152" s="17">
        <v>59.520001999999998</v>
      </c>
      <c r="AM152" s="17">
        <v>17.966667000000001</v>
      </c>
      <c r="AN152" s="17">
        <v>0</v>
      </c>
      <c r="AO152" s="35">
        <f t="shared" si="13"/>
        <v>279.42000199999995</v>
      </c>
      <c r="AP152" s="13">
        <v>30</v>
      </c>
      <c r="AQ152" s="13">
        <v>12</v>
      </c>
      <c r="AR152" s="13">
        <v>2</v>
      </c>
      <c r="AS152" s="13">
        <v>13.6</v>
      </c>
      <c r="AT152" s="13">
        <v>8</v>
      </c>
      <c r="AU152" s="13">
        <v>0</v>
      </c>
      <c r="AV152" s="13">
        <v>0</v>
      </c>
      <c r="AW152" s="13">
        <v>0</v>
      </c>
      <c r="AX152" s="13">
        <v>0</v>
      </c>
      <c r="AY152" s="13">
        <v>0</v>
      </c>
      <c r="AZ152" s="13">
        <v>0</v>
      </c>
      <c r="BA152" s="13">
        <v>0</v>
      </c>
      <c r="BB152" s="13">
        <v>0</v>
      </c>
      <c r="BC152" s="13">
        <v>1</v>
      </c>
      <c r="BD152" s="13">
        <v>0</v>
      </c>
      <c r="BE152" s="13">
        <v>38.799999999999997</v>
      </c>
      <c r="BF152" s="13">
        <v>17.833333</v>
      </c>
      <c r="BG152" s="13">
        <v>1</v>
      </c>
      <c r="BH152" s="18">
        <f t="shared" si="14"/>
        <v>124.23333299999999</v>
      </c>
    </row>
    <row r="153" spans="1:60" x14ac:dyDescent="0.25">
      <c r="A153" s="34">
        <v>940</v>
      </c>
      <c r="B153" s="21" t="s">
        <v>185</v>
      </c>
      <c r="C153" s="21">
        <v>46.333331999999999</v>
      </c>
      <c r="D153" s="21">
        <v>263.914648</v>
      </c>
      <c r="E153" s="21">
        <v>76.086659999999995</v>
      </c>
      <c r="F153" s="21">
        <v>6.1666650000000001</v>
      </c>
      <c r="G153" s="21">
        <v>1</v>
      </c>
      <c r="H153" s="21">
        <v>163.433334</v>
      </c>
      <c r="I153" s="21">
        <v>76.500000999999997</v>
      </c>
      <c r="J153" s="21">
        <v>2</v>
      </c>
      <c r="K153" s="21">
        <v>0</v>
      </c>
      <c r="L153" s="21">
        <v>0</v>
      </c>
      <c r="M153" s="21">
        <v>0</v>
      </c>
      <c r="N153" s="21">
        <v>0</v>
      </c>
      <c r="O153" s="21">
        <v>0</v>
      </c>
      <c r="P153" s="21">
        <v>0</v>
      </c>
      <c r="Q153" s="21">
        <v>0</v>
      </c>
      <c r="R153" s="21">
        <v>0</v>
      </c>
      <c r="S153" s="21">
        <v>57</v>
      </c>
      <c r="T153" s="21">
        <v>578.06666499999994</v>
      </c>
      <c r="U153" s="21">
        <v>225.16666599999999</v>
      </c>
      <c r="V153" s="21">
        <v>2</v>
      </c>
      <c r="W153" s="22">
        <f t="shared" ref="W153:W154" si="15">C153+G153+K153+O153+S153</f>
        <v>104.333332</v>
      </c>
      <c r="X153" s="35">
        <f t="shared" ref="X153:X154" si="16">SUM(C153:V153)-W153</f>
        <v>1393.3346390000002</v>
      </c>
      <c r="Y153" s="35">
        <f t="shared" ref="Y153:Y154" si="17">D153+E153+F153</f>
        <v>346.16797300000002</v>
      </c>
      <c r="Z153" s="17">
        <v>60.981327</v>
      </c>
      <c r="AA153" s="17">
        <v>23.186661999999998</v>
      </c>
      <c r="AB153" s="17">
        <v>3.333332</v>
      </c>
      <c r="AC153" s="17">
        <v>58.6</v>
      </c>
      <c r="AD153" s="17">
        <v>36.666665999999999</v>
      </c>
      <c r="AE153" s="17">
        <v>0</v>
      </c>
      <c r="AF153" s="17">
        <v>0</v>
      </c>
      <c r="AG153" s="17">
        <v>0</v>
      </c>
      <c r="AH153" s="17">
        <v>0</v>
      </c>
      <c r="AI153" s="17">
        <v>0</v>
      </c>
      <c r="AJ153" s="17">
        <v>0</v>
      </c>
      <c r="AK153" s="17">
        <v>0</v>
      </c>
      <c r="AL153" s="17">
        <v>180.16666499999999</v>
      </c>
      <c r="AM153" s="17">
        <v>77.099998999999997</v>
      </c>
      <c r="AN153" s="17">
        <v>1.6</v>
      </c>
      <c r="AO153" s="35">
        <f t="shared" si="13"/>
        <v>441.63465100000008</v>
      </c>
      <c r="AP153" s="13">
        <v>43.666663999999997</v>
      </c>
      <c r="AQ153" s="13">
        <v>19.8</v>
      </c>
      <c r="AR153" s="13">
        <v>1</v>
      </c>
      <c r="AS153" s="13">
        <v>13.566667000000001</v>
      </c>
      <c r="AT153" s="13">
        <v>4.8</v>
      </c>
      <c r="AU153" s="13">
        <v>0</v>
      </c>
      <c r="AV153" s="13">
        <v>0</v>
      </c>
      <c r="AW153" s="13">
        <v>0</v>
      </c>
      <c r="AX153" s="13">
        <v>0</v>
      </c>
      <c r="AY153" s="13">
        <v>0</v>
      </c>
      <c r="AZ153" s="13">
        <v>0</v>
      </c>
      <c r="BA153" s="13">
        <v>0</v>
      </c>
      <c r="BB153" s="13">
        <v>0</v>
      </c>
      <c r="BC153" s="13">
        <v>0</v>
      </c>
      <c r="BD153" s="13">
        <v>0</v>
      </c>
      <c r="BE153" s="13">
        <v>55.5</v>
      </c>
      <c r="BF153" s="13">
        <v>42.633333</v>
      </c>
      <c r="BG153" s="13">
        <v>0</v>
      </c>
      <c r="BH153" s="18">
        <f t="shared" si="14"/>
        <v>180.96666399999998</v>
      </c>
    </row>
    <row r="154" spans="1:60" x14ac:dyDescent="0.25">
      <c r="A154" s="34">
        <v>941</v>
      </c>
      <c r="B154" s="21" t="s">
        <v>186</v>
      </c>
      <c r="C154" s="21">
        <v>29.266660000000002</v>
      </c>
      <c r="D154" s="21">
        <v>186.16664900000001</v>
      </c>
      <c r="E154" s="21">
        <v>96.099995000000007</v>
      </c>
      <c r="F154" s="21">
        <v>2</v>
      </c>
      <c r="G154" s="21">
        <v>9.766667</v>
      </c>
      <c r="H154" s="21">
        <v>268.51666799999998</v>
      </c>
      <c r="I154" s="21">
        <v>111.966666</v>
      </c>
      <c r="J154" s="21">
        <v>3</v>
      </c>
      <c r="K154" s="21">
        <v>0</v>
      </c>
      <c r="L154" s="21">
        <v>0</v>
      </c>
      <c r="M154" s="21">
        <v>0</v>
      </c>
      <c r="N154" s="21">
        <v>0</v>
      </c>
      <c r="O154" s="21">
        <v>0</v>
      </c>
      <c r="P154" s="21">
        <v>0</v>
      </c>
      <c r="Q154" s="21">
        <v>0</v>
      </c>
      <c r="R154" s="21">
        <v>0</v>
      </c>
      <c r="S154" s="21">
        <v>35.700000000000003</v>
      </c>
      <c r="T154" s="21">
        <v>475.63333299999999</v>
      </c>
      <c r="U154" s="21">
        <v>193.3</v>
      </c>
      <c r="V154" s="21">
        <v>6</v>
      </c>
      <c r="W154" s="22">
        <f t="shared" si="15"/>
        <v>74.733327000000003</v>
      </c>
      <c r="X154" s="35">
        <f t="shared" si="16"/>
        <v>1342.683311</v>
      </c>
      <c r="Y154" s="35">
        <f t="shared" si="17"/>
        <v>284.26664400000004</v>
      </c>
      <c r="Z154" s="17">
        <v>69.133325999999997</v>
      </c>
      <c r="AA154" s="17">
        <v>40.699998000000001</v>
      </c>
      <c r="AB154" s="17">
        <v>0.6</v>
      </c>
      <c r="AC154" s="17">
        <v>81.533333999999996</v>
      </c>
      <c r="AD154" s="17">
        <v>37.950001999999998</v>
      </c>
      <c r="AE154" s="17">
        <v>1.3</v>
      </c>
      <c r="AF154" s="17">
        <v>0</v>
      </c>
      <c r="AG154" s="17">
        <v>0</v>
      </c>
      <c r="AH154" s="17">
        <v>0</v>
      </c>
      <c r="AI154" s="17">
        <v>0</v>
      </c>
      <c r="AJ154" s="17">
        <v>0</v>
      </c>
      <c r="AK154" s="17">
        <v>0</v>
      </c>
      <c r="AL154" s="17">
        <v>149.73333299999999</v>
      </c>
      <c r="AM154" s="17">
        <v>67.966667000000001</v>
      </c>
      <c r="AN154" s="17">
        <v>3</v>
      </c>
      <c r="AO154" s="35">
        <f t="shared" si="13"/>
        <v>451.91665999999998</v>
      </c>
      <c r="AP154" s="13">
        <v>14</v>
      </c>
      <c r="AQ154" s="13">
        <v>10.8</v>
      </c>
      <c r="AR154" s="13">
        <v>0</v>
      </c>
      <c r="AS154" s="13">
        <v>14.9</v>
      </c>
      <c r="AT154" s="13">
        <v>7.9</v>
      </c>
      <c r="AU154" s="13">
        <v>0</v>
      </c>
      <c r="AV154" s="13">
        <v>0</v>
      </c>
      <c r="AW154" s="13">
        <v>0</v>
      </c>
      <c r="AX154" s="13">
        <v>0</v>
      </c>
      <c r="AY154" s="13">
        <v>0</v>
      </c>
      <c r="AZ154" s="13">
        <v>0</v>
      </c>
      <c r="BA154" s="13">
        <v>0</v>
      </c>
      <c r="BB154" s="13">
        <v>0</v>
      </c>
      <c r="BC154" s="13">
        <v>0</v>
      </c>
      <c r="BD154" s="13">
        <v>0</v>
      </c>
      <c r="BE154" s="13">
        <v>39</v>
      </c>
      <c r="BF154" s="13">
        <v>19.866667</v>
      </c>
      <c r="BG154" s="13">
        <v>0</v>
      </c>
      <c r="BH154" s="18">
        <f t="shared" si="14"/>
        <v>106.466667</v>
      </c>
    </row>
  </sheetData>
  <mergeCells count="27">
    <mergeCell ref="BH1:BH4"/>
    <mergeCell ref="W1:W4"/>
    <mergeCell ref="X1:X4"/>
    <mergeCell ref="Y1:Y4"/>
    <mergeCell ref="AP3:AR3"/>
    <mergeCell ref="AS3:AU3"/>
    <mergeCell ref="AV3:AX3"/>
    <mergeCell ref="AY3:BA3"/>
    <mergeCell ref="BB3:BD3"/>
    <mergeCell ref="BE3:BG3"/>
    <mergeCell ref="AP2:AR2"/>
    <mergeCell ref="AS2:AU2"/>
    <mergeCell ref="AV2:AX2"/>
    <mergeCell ref="AY2:BA2"/>
    <mergeCell ref="BB2:BD2"/>
    <mergeCell ref="BE2:BG2"/>
    <mergeCell ref="AO1:AO4"/>
    <mergeCell ref="Z3:AB3"/>
    <mergeCell ref="AC3:AE3"/>
    <mergeCell ref="AF3:AH3"/>
    <mergeCell ref="AI3:AK3"/>
    <mergeCell ref="AL3:AN3"/>
    <mergeCell ref="Z2:AB2"/>
    <mergeCell ref="AC2:AE2"/>
    <mergeCell ref="AF2:AH2"/>
    <mergeCell ref="AI2:AK2"/>
    <mergeCell ref="AL2:AN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6E892-8369-41FC-8064-59B17F0114C0}">
  <sheetPr codeName="Sheet8">
    <tabColor theme="9" tint="0.59999389629810485"/>
  </sheetPr>
  <dimension ref="A1:E147"/>
  <sheetViews>
    <sheetView showGridLines="0" workbookViewId="0">
      <selection activeCell="C1" sqref="C1:E1"/>
    </sheetView>
  </sheetViews>
  <sheetFormatPr defaultRowHeight="15" x14ac:dyDescent="0.25"/>
  <cols>
    <col min="2" max="2" width="31" bestFit="1" customWidth="1"/>
    <col min="3" max="4" width="20.85546875" bestFit="1" customWidth="1"/>
    <col min="5" max="5" width="20.5703125" customWidth="1"/>
  </cols>
  <sheetData>
    <row r="1" spans="1:5" ht="58.5" customHeight="1" x14ac:dyDescent="0.25">
      <c r="A1" s="58" t="s">
        <v>224</v>
      </c>
      <c r="B1" s="26" t="s">
        <v>225</v>
      </c>
      <c r="C1" s="59" t="s">
        <v>226</v>
      </c>
      <c r="D1" s="10" t="s">
        <v>227</v>
      </c>
      <c r="E1" s="59" t="s">
        <v>228</v>
      </c>
    </row>
    <row r="2" spans="1:5" x14ac:dyDescent="0.25">
      <c r="A2" s="30">
        <v>202</v>
      </c>
      <c r="B2" s="12" t="s">
        <v>6</v>
      </c>
      <c r="C2" s="30">
        <v>0</v>
      </c>
      <c r="D2" s="12">
        <v>0</v>
      </c>
      <c r="E2" s="30">
        <v>0</v>
      </c>
    </row>
    <row r="3" spans="1:5" x14ac:dyDescent="0.25">
      <c r="A3" s="30">
        <v>203</v>
      </c>
      <c r="B3" s="12" t="s">
        <v>7</v>
      </c>
      <c r="C3" s="30">
        <v>0</v>
      </c>
      <c r="D3" s="12">
        <v>0</v>
      </c>
      <c r="E3" s="30">
        <v>0</v>
      </c>
    </row>
    <row r="4" spans="1:5" x14ac:dyDescent="0.25">
      <c r="A4" s="30">
        <v>204</v>
      </c>
      <c r="B4" s="12" t="s">
        <v>8</v>
      </c>
      <c r="C4" s="30">
        <v>0</v>
      </c>
      <c r="D4" s="12">
        <v>0</v>
      </c>
      <c r="E4" s="30">
        <v>0</v>
      </c>
    </row>
    <row r="5" spans="1:5" x14ac:dyDescent="0.25">
      <c r="A5" s="30">
        <v>205</v>
      </c>
      <c r="B5" s="12" t="s">
        <v>9</v>
      </c>
      <c r="C5" s="30">
        <v>0</v>
      </c>
      <c r="D5" s="12">
        <v>0</v>
      </c>
      <c r="E5" s="30">
        <v>0</v>
      </c>
    </row>
    <row r="6" spans="1:5" x14ac:dyDescent="0.25">
      <c r="A6" s="30">
        <v>206</v>
      </c>
      <c r="B6" s="12" t="s">
        <v>10</v>
      </c>
      <c r="C6" s="30">
        <v>0</v>
      </c>
      <c r="D6" s="12">
        <v>0</v>
      </c>
      <c r="E6" s="30">
        <v>0</v>
      </c>
    </row>
    <row r="7" spans="1:5" x14ac:dyDescent="0.25">
      <c r="A7" s="30">
        <v>207</v>
      </c>
      <c r="B7" s="12" t="s">
        <v>11</v>
      </c>
      <c r="C7" s="30">
        <v>0</v>
      </c>
      <c r="D7" s="12">
        <v>0</v>
      </c>
      <c r="E7" s="30">
        <v>0</v>
      </c>
    </row>
    <row r="8" spans="1:5" x14ac:dyDescent="0.25">
      <c r="A8" s="30">
        <v>208</v>
      </c>
      <c r="B8" s="12" t="s">
        <v>12</v>
      </c>
      <c r="C8" s="30">
        <v>0</v>
      </c>
      <c r="D8" s="12">
        <v>0</v>
      </c>
      <c r="E8" s="30">
        <v>0</v>
      </c>
    </row>
    <row r="9" spans="1:5" x14ac:dyDescent="0.25">
      <c r="A9" s="30">
        <v>209</v>
      </c>
      <c r="B9" s="12" t="s">
        <v>13</v>
      </c>
      <c r="C9" s="30">
        <v>0</v>
      </c>
      <c r="D9" s="12">
        <v>0</v>
      </c>
      <c r="E9" s="30">
        <v>0</v>
      </c>
    </row>
    <row r="10" spans="1:5" x14ac:dyDescent="0.25">
      <c r="A10" s="30">
        <v>210</v>
      </c>
      <c r="B10" s="12" t="s">
        <v>14</v>
      </c>
      <c r="C10" s="30">
        <v>0</v>
      </c>
      <c r="D10" s="12">
        <v>0</v>
      </c>
      <c r="E10" s="30">
        <v>0</v>
      </c>
    </row>
    <row r="11" spans="1:5" x14ac:dyDescent="0.25">
      <c r="A11" s="30">
        <v>211</v>
      </c>
      <c r="B11" s="12" t="s">
        <v>15</v>
      </c>
      <c r="C11" s="30">
        <v>0</v>
      </c>
      <c r="D11" s="12">
        <v>0</v>
      </c>
      <c r="E11" s="30">
        <v>0</v>
      </c>
    </row>
    <row r="12" spans="1:5" x14ac:dyDescent="0.25">
      <c r="A12" s="30">
        <v>212</v>
      </c>
      <c r="B12" s="12" t="s">
        <v>16</v>
      </c>
      <c r="C12" s="30">
        <v>0</v>
      </c>
      <c r="D12" s="12">
        <v>0</v>
      </c>
      <c r="E12" s="30">
        <v>0</v>
      </c>
    </row>
    <row r="13" spans="1:5" x14ac:dyDescent="0.25">
      <c r="A13" s="30">
        <v>213</v>
      </c>
      <c r="B13" s="12" t="s">
        <v>17</v>
      </c>
      <c r="C13" s="30">
        <v>0</v>
      </c>
      <c r="D13" s="12">
        <v>0</v>
      </c>
      <c r="E13" s="30">
        <v>0</v>
      </c>
    </row>
    <row r="14" spans="1:5" x14ac:dyDescent="0.25">
      <c r="A14" s="30">
        <v>301</v>
      </c>
      <c r="B14" s="12" t="s">
        <v>18</v>
      </c>
      <c r="C14" s="30">
        <v>0</v>
      </c>
      <c r="D14" s="12">
        <v>0</v>
      </c>
      <c r="E14" s="30">
        <v>0</v>
      </c>
    </row>
    <row r="15" spans="1:5" x14ac:dyDescent="0.25">
      <c r="A15" s="30">
        <v>302</v>
      </c>
      <c r="B15" s="12" t="s">
        <v>19</v>
      </c>
      <c r="C15" s="30">
        <v>0</v>
      </c>
      <c r="D15" s="12">
        <v>0</v>
      </c>
      <c r="E15" s="30">
        <v>0</v>
      </c>
    </row>
    <row r="16" spans="1:5" x14ac:dyDescent="0.25">
      <c r="A16" s="30">
        <v>303</v>
      </c>
      <c r="B16" s="12" t="s">
        <v>20</v>
      </c>
      <c r="C16" s="30">
        <v>0</v>
      </c>
      <c r="D16" s="12">
        <v>0</v>
      </c>
      <c r="E16" s="30">
        <v>0</v>
      </c>
    </row>
    <row r="17" spans="1:5" x14ac:dyDescent="0.25">
      <c r="A17" s="30">
        <v>304</v>
      </c>
      <c r="B17" s="12" t="s">
        <v>21</v>
      </c>
      <c r="C17" s="30">
        <v>0</v>
      </c>
      <c r="D17" s="12">
        <v>0</v>
      </c>
      <c r="E17" s="30">
        <v>0</v>
      </c>
    </row>
    <row r="18" spans="1:5" x14ac:dyDescent="0.25">
      <c r="A18" s="30">
        <v>305</v>
      </c>
      <c r="B18" s="12" t="s">
        <v>22</v>
      </c>
      <c r="C18" s="30">
        <v>0</v>
      </c>
      <c r="D18" s="12">
        <v>0</v>
      </c>
      <c r="E18" s="30">
        <v>0</v>
      </c>
    </row>
    <row r="19" spans="1:5" x14ac:dyDescent="0.25">
      <c r="A19" s="30">
        <v>306</v>
      </c>
      <c r="B19" s="12" t="s">
        <v>23</v>
      </c>
      <c r="C19" s="30">
        <v>0</v>
      </c>
      <c r="D19" s="12">
        <v>0</v>
      </c>
      <c r="E19" s="30">
        <v>0</v>
      </c>
    </row>
    <row r="20" spans="1:5" x14ac:dyDescent="0.25">
      <c r="A20" s="30">
        <v>307</v>
      </c>
      <c r="B20" s="12" t="s">
        <v>24</v>
      </c>
      <c r="C20" s="30">
        <v>0</v>
      </c>
      <c r="D20" s="12">
        <v>0</v>
      </c>
      <c r="E20" s="30">
        <v>0</v>
      </c>
    </row>
    <row r="21" spans="1:5" x14ac:dyDescent="0.25">
      <c r="A21" s="30">
        <v>308</v>
      </c>
      <c r="B21" s="12" t="s">
        <v>25</v>
      </c>
      <c r="C21" s="30">
        <v>0</v>
      </c>
      <c r="D21" s="12">
        <v>0</v>
      </c>
      <c r="E21" s="30">
        <v>0</v>
      </c>
    </row>
    <row r="22" spans="1:5" x14ac:dyDescent="0.25">
      <c r="A22" s="30">
        <v>309</v>
      </c>
      <c r="B22" s="12" t="s">
        <v>26</v>
      </c>
      <c r="C22" s="30">
        <v>0</v>
      </c>
      <c r="D22" s="12">
        <v>0</v>
      </c>
      <c r="E22" s="30">
        <v>0</v>
      </c>
    </row>
    <row r="23" spans="1:5" x14ac:dyDescent="0.25">
      <c r="A23" s="30">
        <v>310</v>
      </c>
      <c r="B23" s="12" t="s">
        <v>27</v>
      </c>
      <c r="C23" s="30">
        <v>0</v>
      </c>
      <c r="D23" s="12">
        <v>0</v>
      </c>
      <c r="E23" s="30">
        <v>0</v>
      </c>
    </row>
    <row r="24" spans="1:5" x14ac:dyDescent="0.25">
      <c r="A24" s="30">
        <v>311</v>
      </c>
      <c r="B24" s="12" t="s">
        <v>28</v>
      </c>
      <c r="C24" s="30">
        <v>0</v>
      </c>
      <c r="D24" s="12">
        <v>0</v>
      </c>
      <c r="E24" s="30">
        <v>0</v>
      </c>
    </row>
    <row r="25" spans="1:5" x14ac:dyDescent="0.25">
      <c r="A25" s="30">
        <v>312</v>
      </c>
      <c r="B25" s="12" t="s">
        <v>29</v>
      </c>
      <c r="C25" s="30">
        <v>0</v>
      </c>
      <c r="D25" s="12">
        <v>0</v>
      </c>
      <c r="E25" s="30">
        <v>0</v>
      </c>
    </row>
    <row r="26" spans="1:5" x14ac:dyDescent="0.25">
      <c r="A26" s="30">
        <v>313</v>
      </c>
      <c r="B26" s="12" t="s">
        <v>30</v>
      </c>
      <c r="C26" s="30">
        <v>0</v>
      </c>
      <c r="D26" s="12">
        <v>0</v>
      </c>
      <c r="E26" s="30">
        <v>0</v>
      </c>
    </row>
    <row r="27" spans="1:5" x14ac:dyDescent="0.25">
      <c r="A27" s="30">
        <v>314</v>
      </c>
      <c r="B27" s="12" t="s">
        <v>31</v>
      </c>
      <c r="C27" s="30">
        <v>0</v>
      </c>
      <c r="D27" s="12">
        <v>0</v>
      </c>
      <c r="E27" s="30">
        <v>0</v>
      </c>
    </row>
    <row r="28" spans="1:5" x14ac:dyDescent="0.25">
      <c r="A28" s="30">
        <v>315</v>
      </c>
      <c r="B28" s="12" t="s">
        <v>32</v>
      </c>
      <c r="C28" s="30">
        <v>0</v>
      </c>
      <c r="D28" s="12">
        <v>0</v>
      </c>
      <c r="E28" s="30">
        <v>0</v>
      </c>
    </row>
    <row r="29" spans="1:5" x14ac:dyDescent="0.25">
      <c r="A29" s="30">
        <v>316</v>
      </c>
      <c r="B29" s="12" t="s">
        <v>33</v>
      </c>
      <c r="C29" s="30">
        <v>0</v>
      </c>
      <c r="D29" s="12">
        <v>0</v>
      </c>
      <c r="E29" s="30">
        <v>0</v>
      </c>
    </row>
    <row r="30" spans="1:5" x14ac:dyDescent="0.25">
      <c r="A30" s="30">
        <v>317</v>
      </c>
      <c r="B30" s="12" t="s">
        <v>34</v>
      </c>
      <c r="C30" s="30">
        <v>0</v>
      </c>
      <c r="D30" s="12">
        <v>0</v>
      </c>
      <c r="E30" s="30">
        <v>0</v>
      </c>
    </row>
    <row r="31" spans="1:5" x14ac:dyDescent="0.25">
      <c r="A31" s="30">
        <v>318</v>
      </c>
      <c r="B31" s="12" t="s">
        <v>35</v>
      </c>
      <c r="C31" s="30">
        <v>0</v>
      </c>
      <c r="D31" s="12">
        <v>0</v>
      </c>
      <c r="E31" s="30">
        <v>0</v>
      </c>
    </row>
    <row r="32" spans="1:5" x14ac:dyDescent="0.25">
      <c r="A32" s="30">
        <v>319</v>
      </c>
      <c r="B32" s="12" t="s">
        <v>36</v>
      </c>
      <c r="C32" s="30">
        <v>0</v>
      </c>
      <c r="D32" s="12">
        <v>0</v>
      </c>
      <c r="E32" s="30">
        <v>0</v>
      </c>
    </row>
    <row r="33" spans="1:5" x14ac:dyDescent="0.25">
      <c r="A33" s="30">
        <v>330</v>
      </c>
      <c r="B33" s="12" t="s">
        <v>38</v>
      </c>
      <c r="C33" s="30">
        <v>0</v>
      </c>
      <c r="D33" s="12">
        <v>0</v>
      </c>
      <c r="E33" s="30">
        <v>0</v>
      </c>
    </row>
    <row r="34" spans="1:5" x14ac:dyDescent="0.25">
      <c r="A34" s="30">
        <v>331</v>
      </c>
      <c r="B34" s="12" t="s">
        <v>39</v>
      </c>
      <c r="C34" s="30">
        <v>0</v>
      </c>
      <c r="D34" s="12">
        <v>0</v>
      </c>
      <c r="E34" s="30">
        <v>0</v>
      </c>
    </row>
    <row r="35" spans="1:5" x14ac:dyDescent="0.25">
      <c r="A35" s="30">
        <v>332</v>
      </c>
      <c r="B35" s="12" t="s">
        <v>40</v>
      </c>
      <c r="C35" s="30">
        <v>0</v>
      </c>
      <c r="D35" s="12">
        <v>0</v>
      </c>
      <c r="E35" s="30">
        <v>0</v>
      </c>
    </row>
    <row r="36" spans="1:5" x14ac:dyDescent="0.25">
      <c r="A36" s="30">
        <v>333</v>
      </c>
      <c r="B36" s="12" t="s">
        <v>41</v>
      </c>
      <c r="C36" s="30">
        <v>0</v>
      </c>
      <c r="D36" s="12">
        <v>0</v>
      </c>
      <c r="E36" s="30">
        <v>0</v>
      </c>
    </row>
    <row r="37" spans="1:5" x14ac:dyDescent="0.25">
      <c r="A37" s="30">
        <v>334</v>
      </c>
      <c r="B37" s="12" t="s">
        <v>42</v>
      </c>
      <c r="C37" s="30">
        <v>0</v>
      </c>
      <c r="D37" s="12">
        <v>0</v>
      </c>
      <c r="E37" s="30">
        <v>0</v>
      </c>
    </row>
    <row r="38" spans="1:5" x14ac:dyDescent="0.25">
      <c r="A38" s="30">
        <v>335</v>
      </c>
      <c r="B38" s="12" t="s">
        <v>43</v>
      </c>
      <c r="C38" s="30">
        <v>0</v>
      </c>
      <c r="D38" s="12">
        <v>0</v>
      </c>
      <c r="E38" s="30">
        <v>0</v>
      </c>
    </row>
    <row r="39" spans="1:5" x14ac:dyDescent="0.25">
      <c r="A39" s="30">
        <v>336</v>
      </c>
      <c r="B39" s="12" t="s">
        <v>44</v>
      </c>
      <c r="C39" s="30">
        <v>0</v>
      </c>
      <c r="D39" s="12">
        <v>0</v>
      </c>
      <c r="E39" s="30">
        <v>0</v>
      </c>
    </row>
    <row r="40" spans="1:5" x14ac:dyDescent="0.25">
      <c r="A40" s="30">
        <v>340</v>
      </c>
      <c r="B40" s="12" t="s">
        <v>45</v>
      </c>
      <c r="C40" s="30">
        <v>0</v>
      </c>
      <c r="D40" s="12">
        <v>0</v>
      </c>
      <c r="E40" s="30">
        <v>0</v>
      </c>
    </row>
    <row r="41" spans="1:5" x14ac:dyDescent="0.25">
      <c r="A41" s="30">
        <v>341</v>
      </c>
      <c r="B41" s="12" t="s">
        <v>46</v>
      </c>
      <c r="C41" s="30">
        <v>0</v>
      </c>
      <c r="D41" s="12">
        <v>0</v>
      </c>
      <c r="E41" s="30">
        <v>0</v>
      </c>
    </row>
    <row r="42" spans="1:5" x14ac:dyDescent="0.25">
      <c r="A42" s="30">
        <v>342</v>
      </c>
      <c r="B42" s="12" t="s">
        <v>47</v>
      </c>
      <c r="C42" s="30">
        <v>0</v>
      </c>
      <c r="D42" s="12">
        <v>0</v>
      </c>
      <c r="E42" s="30">
        <v>0</v>
      </c>
    </row>
    <row r="43" spans="1:5" x14ac:dyDescent="0.25">
      <c r="A43" s="30">
        <v>343</v>
      </c>
      <c r="B43" s="12" t="s">
        <v>48</v>
      </c>
      <c r="C43" s="30">
        <v>0</v>
      </c>
      <c r="D43" s="12">
        <v>0</v>
      </c>
      <c r="E43" s="30">
        <v>0</v>
      </c>
    </row>
    <row r="44" spans="1:5" x14ac:dyDescent="0.25">
      <c r="A44" s="30">
        <v>344</v>
      </c>
      <c r="B44" s="12" t="s">
        <v>49</v>
      </c>
      <c r="C44" s="30">
        <v>0</v>
      </c>
      <c r="D44" s="12">
        <v>0</v>
      </c>
      <c r="E44" s="30">
        <v>0</v>
      </c>
    </row>
    <row r="45" spans="1:5" x14ac:dyDescent="0.25">
      <c r="A45" s="30">
        <v>350</v>
      </c>
      <c r="B45" s="12" t="s">
        <v>50</v>
      </c>
      <c r="C45" s="30">
        <v>0</v>
      </c>
      <c r="D45" s="12">
        <v>0</v>
      </c>
      <c r="E45" s="30">
        <v>0</v>
      </c>
    </row>
    <row r="46" spans="1:5" x14ac:dyDescent="0.25">
      <c r="A46" s="30">
        <v>351</v>
      </c>
      <c r="B46" s="12" t="s">
        <v>51</v>
      </c>
      <c r="C46" s="30">
        <v>0</v>
      </c>
      <c r="D46" s="12">
        <v>0</v>
      </c>
      <c r="E46" s="30">
        <v>0</v>
      </c>
    </row>
    <row r="47" spans="1:5" x14ac:dyDescent="0.25">
      <c r="A47" s="30">
        <v>352</v>
      </c>
      <c r="B47" s="12" t="s">
        <v>52</v>
      </c>
      <c r="C47" s="30">
        <v>0</v>
      </c>
      <c r="D47" s="12">
        <v>0</v>
      </c>
      <c r="E47" s="30">
        <v>0</v>
      </c>
    </row>
    <row r="48" spans="1:5" x14ac:dyDescent="0.25">
      <c r="A48" s="30">
        <v>353</v>
      </c>
      <c r="B48" s="12" t="s">
        <v>53</v>
      </c>
      <c r="C48" s="30">
        <v>0</v>
      </c>
      <c r="D48" s="12">
        <v>0</v>
      </c>
      <c r="E48" s="30">
        <v>0</v>
      </c>
    </row>
    <row r="49" spans="1:5" x14ac:dyDescent="0.25">
      <c r="A49" s="30">
        <v>354</v>
      </c>
      <c r="B49" s="12" t="s">
        <v>54</v>
      </c>
      <c r="C49" s="30">
        <v>0</v>
      </c>
      <c r="D49" s="12">
        <v>0</v>
      </c>
      <c r="E49" s="30">
        <v>0</v>
      </c>
    </row>
    <row r="50" spans="1:5" x14ac:dyDescent="0.25">
      <c r="A50" s="30">
        <v>355</v>
      </c>
      <c r="B50" s="12" t="s">
        <v>55</v>
      </c>
      <c r="C50" s="30">
        <v>0</v>
      </c>
      <c r="D50" s="12">
        <v>0</v>
      </c>
      <c r="E50" s="30">
        <v>0</v>
      </c>
    </row>
    <row r="51" spans="1:5" x14ac:dyDescent="0.25">
      <c r="A51" s="30">
        <v>356</v>
      </c>
      <c r="B51" s="12" t="s">
        <v>56</v>
      </c>
      <c r="C51" s="30">
        <v>0</v>
      </c>
      <c r="D51" s="12">
        <v>0</v>
      </c>
      <c r="E51" s="30">
        <v>0</v>
      </c>
    </row>
    <row r="52" spans="1:5" x14ac:dyDescent="0.25">
      <c r="A52" s="30">
        <v>357</v>
      </c>
      <c r="B52" s="12" t="s">
        <v>57</v>
      </c>
      <c r="C52" s="30">
        <v>0</v>
      </c>
      <c r="D52" s="12">
        <v>0</v>
      </c>
      <c r="E52" s="30">
        <v>0</v>
      </c>
    </row>
    <row r="53" spans="1:5" x14ac:dyDescent="0.25">
      <c r="A53" s="30">
        <v>358</v>
      </c>
      <c r="B53" s="12" t="s">
        <v>58</v>
      </c>
      <c r="C53" s="30">
        <v>0</v>
      </c>
      <c r="D53" s="12">
        <v>0</v>
      </c>
      <c r="E53" s="30">
        <v>0</v>
      </c>
    </row>
    <row r="54" spans="1:5" x14ac:dyDescent="0.25">
      <c r="A54" s="30">
        <v>359</v>
      </c>
      <c r="B54" s="12" t="s">
        <v>59</v>
      </c>
      <c r="C54" s="30">
        <v>0</v>
      </c>
      <c r="D54" s="12">
        <v>0</v>
      </c>
      <c r="E54" s="30">
        <v>0</v>
      </c>
    </row>
    <row r="55" spans="1:5" x14ac:dyDescent="0.25">
      <c r="A55" s="30">
        <v>370</v>
      </c>
      <c r="B55" s="12" t="s">
        <v>60</v>
      </c>
      <c r="C55" s="30">
        <v>0</v>
      </c>
      <c r="D55" s="12">
        <v>0</v>
      </c>
      <c r="E55" s="30">
        <v>0</v>
      </c>
    </row>
    <row r="56" spans="1:5" x14ac:dyDescent="0.25">
      <c r="A56" s="30">
        <v>371</v>
      </c>
      <c r="B56" s="12" t="s">
        <v>61</v>
      </c>
      <c r="C56" s="30">
        <v>0</v>
      </c>
      <c r="D56" s="12">
        <v>0</v>
      </c>
      <c r="E56" s="30">
        <v>0</v>
      </c>
    </row>
    <row r="57" spans="1:5" x14ac:dyDescent="0.25">
      <c r="A57" s="30">
        <v>372</v>
      </c>
      <c r="B57" s="12" t="s">
        <v>62</v>
      </c>
      <c r="C57" s="30">
        <v>0</v>
      </c>
      <c r="D57" s="12">
        <v>0</v>
      </c>
      <c r="E57" s="30">
        <v>0</v>
      </c>
    </row>
    <row r="58" spans="1:5" x14ac:dyDescent="0.25">
      <c r="A58" s="30">
        <v>373</v>
      </c>
      <c r="B58" s="12" t="s">
        <v>63</v>
      </c>
      <c r="C58" s="30">
        <v>0</v>
      </c>
      <c r="D58" s="12">
        <v>0</v>
      </c>
      <c r="E58" s="30">
        <v>0</v>
      </c>
    </row>
    <row r="59" spans="1:5" x14ac:dyDescent="0.25">
      <c r="A59" s="30">
        <v>380</v>
      </c>
      <c r="B59" s="12" t="s">
        <v>64</v>
      </c>
      <c r="C59" s="30">
        <v>0</v>
      </c>
      <c r="D59" s="12">
        <v>0</v>
      </c>
      <c r="E59" s="30">
        <v>0</v>
      </c>
    </row>
    <row r="60" spans="1:5" x14ac:dyDescent="0.25">
      <c r="A60" s="30">
        <v>381</v>
      </c>
      <c r="B60" s="12" t="s">
        <v>65</v>
      </c>
      <c r="C60" s="30">
        <v>0</v>
      </c>
      <c r="D60" s="12">
        <v>0</v>
      </c>
      <c r="E60" s="30">
        <v>0</v>
      </c>
    </row>
    <row r="61" spans="1:5" x14ac:dyDescent="0.25">
      <c r="A61" s="30">
        <v>382</v>
      </c>
      <c r="B61" s="12" t="s">
        <v>66</v>
      </c>
      <c r="C61" s="30">
        <v>0</v>
      </c>
      <c r="D61" s="12">
        <v>0</v>
      </c>
      <c r="E61" s="30">
        <v>0</v>
      </c>
    </row>
    <row r="62" spans="1:5" x14ac:dyDescent="0.25">
      <c r="A62" s="30">
        <v>383</v>
      </c>
      <c r="B62" s="12" t="s">
        <v>67</v>
      </c>
      <c r="C62" s="30">
        <v>0</v>
      </c>
      <c r="D62" s="12">
        <v>0</v>
      </c>
      <c r="E62" s="30">
        <v>0</v>
      </c>
    </row>
    <row r="63" spans="1:5" x14ac:dyDescent="0.25">
      <c r="A63" s="30">
        <v>384</v>
      </c>
      <c r="B63" s="12" t="s">
        <v>68</v>
      </c>
      <c r="C63" s="30">
        <v>0</v>
      </c>
      <c r="D63" s="12">
        <v>0</v>
      </c>
      <c r="E63" s="30">
        <v>0</v>
      </c>
    </row>
    <row r="64" spans="1:5" x14ac:dyDescent="0.25">
      <c r="A64" s="30">
        <v>390</v>
      </c>
      <c r="B64" s="12" t="s">
        <v>69</v>
      </c>
      <c r="C64" s="30">
        <v>0</v>
      </c>
      <c r="D64" s="12">
        <v>0</v>
      </c>
      <c r="E64" s="30">
        <v>0</v>
      </c>
    </row>
    <row r="65" spans="1:5" x14ac:dyDescent="0.25">
      <c r="A65" s="30">
        <v>391</v>
      </c>
      <c r="B65" s="12" t="s">
        <v>70</v>
      </c>
      <c r="C65" s="30">
        <v>0</v>
      </c>
      <c r="D65" s="12">
        <v>0</v>
      </c>
      <c r="E65" s="30">
        <v>0</v>
      </c>
    </row>
    <row r="66" spans="1:5" x14ac:dyDescent="0.25">
      <c r="A66" s="30">
        <v>392</v>
      </c>
      <c r="B66" s="12" t="s">
        <v>71</v>
      </c>
      <c r="C66" s="30">
        <v>0</v>
      </c>
      <c r="D66" s="12">
        <v>0</v>
      </c>
      <c r="E66" s="30">
        <v>0</v>
      </c>
    </row>
    <row r="67" spans="1:5" x14ac:dyDescent="0.25">
      <c r="A67" s="30">
        <v>393</v>
      </c>
      <c r="B67" s="12" t="s">
        <v>72</v>
      </c>
      <c r="C67" s="30">
        <v>0</v>
      </c>
      <c r="D67" s="12">
        <v>0</v>
      </c>
      <c r="E67" s="30">
        <v>0</v>
      </c>
    </row>
    <row r="68" spans="1:5" x14ac:dyDescent="0.25">
      <c r="A68" s="30">
        <v>394</v>
      </c>
      <c r="B68" s="12" t="s">
        <v>73</v>
      </c>
      <c r="C68" s="30">
        <v>0</v>
      </c>
      <c r="D68" s="12">
        <v>0</v>
      </c>
      <c r="E68" s="30">
        <v>0</v>
      </c>
    </row>
    <row r="69" spans="1:5" x14ac:dyDescent="0.25">
      <c r="A69" s="30">
        <v>800</v>
      </c>
      <c r="B69" s="12" t="s">
        <v>74</v>
      </c>
      <c r="C69" s="30">
        <v>0</v>
      </c>
      <c r="D69" s="12">
        <v>0</v>
      </c>
      <c r="E69" s="30">
        <v>0</v>
      </c>
    </row>
    <row r="70" spans="1:5" x14ac:dyDescent="0.25">
      <c r="A70" s="30">
        <v>801</v>
      </c>
      <c r="B70" s="12" t="s">
        <v>180</v>
      </c>
      <c r="C70" s="30">
        <v>0</v>
      </c>
      <c r="D70" s="12">
        <v>0</v>
      </c>
      <c r="E70" s="30">
        <v>0</v>
      </c>
    </row>
    <row r="71" spans="1:5" x14ac:dyDescent="0.25">
      <c r="A71" s="30">
        <v>802</v>
      </c>
      <c r="B71" s="12" t="s">
        <v>76</v>
      </c>
      <c r="C71" s="30">
        <v>0</v>
      </c>
      <c r="D71" s="12">
        <v>0</v>
      </c>
      <c r="E71" s="30">
        <v>0</v>
      </c>
    </row>
    <row r="72" spans="1:5" x14ac:dyDescent="0.25">
      <c r="A72" s="30">
        <v>803</v>
      </c>
      <c r="B72" s="12" t="s">
        <v>77</v>
      </c>
      <c r="C72" s="30">
        <v>0</v>
      </c>
      <c r="D72" s="12">
        <v>0</v>
      </c>
      <c r="E72" s="30">
        <v>0</v>
      </c>
    </row>
    <row r="73" spans="1:5" x14ac:dyDescent="0.25">
      <c r="A73" s="30">
        <v>805</v>
      </c>
      <c r="B73" s="12" t="s">
        <v>78</v>
      </c>
      <c r="C73" s="30">
        <v>0</v>
      </c>
      <c r="D73" s="12">
        <v>0</v>
      </c>
      <c r="E73" s="30">
        <v>0</v>
      </c>
    </row>
    <row r="74" spans="1:5" x14ac:dyDescent="0.25">
      <c r="A74" s="30">
        <v>806</v>
      </c>
      <c r="B74" s="12" t="s">
        <v>79</v>
      </c>
      <c r="C74" s="30">
        <v>0</v>
      </c>
      <c r="D74" s="12">
        <v>0</v>
      </c>
      <c r="E74" s="30">
        <v>0</v>
      </c>
    </row>
    <row r="75" spans="1:5" x14ac:dyDescent="0.25">
      <c r="A75" s="30">
        <v>807</v>
      </c>
      <c r="B75" s="12" t="s">
        <v>80</v>
      </c>
      <c r="C75" s="30">
        <v>0</v>
      </c>
      <c r="D75" s="12">
        <v>0</v>
      </c>
      <c r="E75" s="30">
        <v>0</v>
      </c>
    </row>
    <row r="76" spans="1:5" x14ac:dyDescent="0.25">
      <c r="A76" s="30">
        <v>808</v>
      </c>
      <c r="B76" s="12" t="s">
        <v>81</v>
      </c>
      <c r="C76" s="30">
        <v>0</v>
      </c>
      <c r="D76" s="12">
        <v>0</v>
      </c>
      <c r="E76" s="30">
        <v>0</v>
      </c>
    </row>
    <row r="77" spans="1:5" x14ac:dyDescent="0.25">
      <c r="A77" s="30">
        <v>810</v>
      </c>
      <c r="B77" s="12" t="s">
        <v>181</v>
      </c>
      <c r="C77" s="30">
        <v>0</v>
      </c>
      <c r="D77" s="12">
        <v>0</v>
      </c>
      <c r="E77" s="30">
        <v>0</v>
      </c>
    </row>
    <row r="78" spans="1:5" x14ac:dyDescent="0.25">
      <c r="A78" s="30">
        <v>811</v>
      </c>
      <c r="B78" s="12" t="s">
        <v>83</v>
      </c>
      <c r="C78" s="30">
        <v>0</v>
      </c>
      <c r="D78" s="12">
        <v>0</v>
      </c>
      <c r="E78" s="30">
        <v>0</v>
      </c>
    </row>
    <row r="79" spans="1:5" x14ac:dyDescent="0.25">
      <c r="A79" s="30">
        <v>812</v>
      </c>
      <c r="B79" s="12" t="s">
        <v>84</v>
      </c>
      <c r="C79" s="30">
        <v>0</v>
      </c>
      <c r="D79" s="12">
        <v>0</v>
      </c>
      <c r="E79" s="30">
        <v>0</v>
      </c>
    </row>
    <row r="80" spans="1:5" x14ac:dyDescent="0.25">
      <c r="A80" s="30">
        <v>813</v>
      </c>
      <c r="B80" s="12" t="s">
        <v>85</v>
      </c>
      <c r="C80" s="30">
        <v>0</v>
      </c>
      <c r="D80" s="12">
        <v>0</v>
      </c>
      <c r="E80" s="30">
        <v>0</v>
      </c>
    </row>
    <row r="81" spans="1:5" x14ac:dyDescent="0.25">
      <c r="A81" s="30">
        <v>815</v>
      </c>
      <c r="B81" s="12" t="s">
        <v>86</v>
      </c>
      <c r="C81" s="30">
        <v>0</v>
      </c>
      <c r="D81" s="12">
        <v>0</v>
      </c>
      <c r="E81" s="30">
        <v>0</v>
      </c>
    </row>
    <row r="82" spans="1:5" x14ac:dyDescent="0.25">
      <c r="A82" s="30">
        <v>816</v>
      </c>
      <c r="B82" s="12" t="s">
        <v>87</v>
      </c>
      <c r="C82" s="30">
        <v>0</v>
      </c>
      <c r="D82" s="12">
        <v>0</v>
      </c>
      <c r="E82" s="30">
        <v>0</v>
      </c>
    </row>
    <row r="83" spans="1:5" x14ac:dyDescent="0.25">
      <c r="A83" s="30">
        <v>821</v>
      </c>
      <c r="B83" s="12" t="s">
        <v>88</v>
      </c>
      <c r="C83" s="30">
        <v>0</v>
      </c>
      <c r="D83" s="12">
        <v>0</v>
      </c>
      <c r="E83" s="30">
        <v>0</v>
      </c>
    </row>
    <row r="84" spans="1:5" x14ac:dyDescent="0.25">
      <c r="A84" s="30">
        <v>822</v>
      </c>
      <c r="B84" s="12" t="s">
        <v>89</v>
      </c>
      <c r="C84" s="30">
        <v>0</v>
      </c>
      <c r="D84" s="12">
        <v>0</v>
      </c>
      <c r="E84" s="30">
        <v>0</v>
      </c>
    </row>
    <row r="85" spans="1:5" x14ac:dyDescent="0.25">
      <c r="A85" s="30">
        <v>823</v>
      </c>
      <c r="B85" s="12" t="s">
        <v>90</v>
      </c>
      <c r="C85" s="30">
        <v>0</v>
      </c>
      <c r="D85" s="12">
        <v>0</v>
      </c>
      <c r="E85" s="30">
        <v>0</v>
      </c>
    </row>
    <row r="86" spans="1:5" x14ac:dyDescent="0.25">
      <c r="A86" s="30">
        <v>825</v>
      </c>
      <c r="B86" s="12" t="s">
        <v>91</v>
      </c>
      <c r="C86" s="30">
        <v>0</v>
      </c>
      <c r="D86" s="12">
        <v>0</v>
      </c>
      <c r="E86" s="30">
        <v>0</v>
      </c>
    </row>
    <row r="87" spans="1:5" x14ac:dyDescent="0.25">
      <c r="A87" s="30">
        <v>826</v>
      </c>
      <c r="B87" s="12" t="s">
        <v>92</v>
      </c>
      <c r="C87" s="30">
        <v>0</v>
      </c>
      <c r="D87" s="12">
        <v>0</v>
      </c>
      <c r="E87" s="30">
        <v>0</v>
      </c>
    </row>
    <row r="88" spans="1:5" x14ac:dyDescent="0.25">
      <c r="A88" s="30">
        <v>830</v>
      </c>
      <c r="B88" s="12" t="s">
        <v>93</v>
      </c>
      <c r="C88" s="30">
        <v>0</v>
      </c>
      <c r="D88" s="12">
        <v>0</v>
      </c>
      <c r="E88" s="30">
        <v>0</v>
      </c>
    </row>
    <row r="89" spans="1:5" x14ac:dyDescent="0.25">
      <c r="A89" s="30">
        <v>831</v>
      </c>
      <c r="B89" s="12" t="s">
        <v>94</v>
      </c>
      <c r="C89" s="30">
        <v>0</v>
      </c>
      <c r="D89" s="12">
        <v>0</v>
      </c>
      <c r="E89" s="30">
        <v>0</v>
      </c>
    </row>
    <row r="90" spans="1:5" x14ac:dyDescent="0.25">
      <c r="A90" s="30">
        <v>838</v>
      </c>
      <c r="B90" s="12" t="s">
        <v>95</v>
      </c>
      <c r="C90" s="30">
        <v>0</v>
      </c>
      <c r="D90" s="12">
        <v>0</v>
      </c>
      <c r="E90" s="30">
        <v>0</v>
      </c>
    </row>
    <row r="91" spans="1:5" x14ac:dyDescent="0.25">
      <c r="A91" s="30">
        <v>839</v>
      </c>
      <c r="B91" s="12" t="s">
        <v>182</v>
      </c>
      <c r="C91" s="30">
        <v>0</v>
      </c>
      <c r="D91" s="12">
        <v>0</v>
      </c>
      <c r="E91" s="30">
        <v>0</v>
      </c>
    </row>
    <row r="92" spans="1:5" x14ac:dyDescent="0.25">
      <c r="A92" s="30">
        <v>840</v>
      </c>
      <c r="B92" s="12" t="s">
        <v>183</v>
      </c>
      <c r="C92" s="30">
        <v>0</v>
      </c>
      <c r="D92" s="12">
        <v>0</v>
      </c>
      <c r="E92" s="30">
        <v>0</v>
      </c>
    </row>
    <row r="93" spans="1:5" x14ac:dyDescent="0.25">
      <c r="A93" s="30">
        <v>841</v>
      </c>
      <c r="B93" s="12" t="s">
        <v>98</v>
      </c>
      <c r="C93" s="30">
        <v>0</v>
      </c>
      <c r="D93" s="12">
        <v>0</v>
      </c>
      <c r="E93" s="30">
        <v>0</v>
      </c>
    </row>
    <row r="94" spans="1:5" x14ac:dyDescent="0.25">
      <c r="A94" s="30">
        <v>845</v>
      </c>
      <c r="B94" s="12" t="s">
        <v>99</v>
      </c>
      <c r="C94" s="30">
        <v>0</v>
      </c>
      <c r="D94" s="12">
        <v>0</v>
      </c>
      <c r="E94" s="30">
        <v>0</v>
      </c>
    </row>
    <row r="95" spans="1:5" x14ac:dyDescent="0.25">
      <c r="A95" s="30">
        <v>846</v>
      </c>
      <c r="B95" s="12" t="s">
        <v>100</v>
      </c>
      <c r="C95" s="30">
        <v>0</v>
      </c>
      <c r="D95" s="12">
        <v>0</v>
      </c>
      <c r="E95" s="30">
        <v>0</v>
      </c>
    </row>
    <row r="96" spans="1:5" x14ac:dyDescent="0.25">
      <c r="A96" s="30">
        <v>850</v>
      </c>
      <c r="B96" s="12" t="s">
        <v>101</v>
      </c>
      <c r="C96" s="30">
        <v>0</v>
      </c>
      <c r="D96" s="12">
        <v>0</v>
      </c>
      <c r="E96" s="30">
        <v>0</v>
      </c>
    </row>
    <row r="97" spans="1:5" x14ac:dyDescent="0.25">
      <c r="A97" s="30">
        <v>851</v>
      </c>
      <c r="B97" s="12" t="s">
        <v>102</v>
      </c>
      <c r="C97" s="30">
        <v>0</v>
      </c>
      <c r="D97" s="12">
        <v>0</v>
      </c>
      <c r="E97" s="30">
        <v>0</v>
      </c>
    </row>
    <row r="98" spans="1:5" x14ac:dyDescent="0.25">
      <c r="A98" s="30">
        <v>852</v>
      </c>
      <c r="B98" s="12" t="s">
        <v>103</v>
      </c>
      <c r="C98" s="30">
        <v>0</v>
      </c>
      <c r="D98" s="12">
        <v>0</v>
      </c>
      <c r="E98" s="30">
        <v>0</v>
      </c>
    </row>
    <row r="99" spans="1:5" x14ac:dyDescent="0.25">
      <c r="A99" s="30">
        <v>855</v>
      </c>
      <c r="B99" s="12" t="s">
        <v>104</v>
      </c>
      <c r="C99" s="30">
        <v>0</v>
      </c>
      <c r="D99" s="12">
        <v>0</v>
      </c>
      <c r="E99" s="30">
        <v>0</v>
      </c>
    </row>
    <row r="100" spans="1:5" x14ac:dyDescent="0.25">
      <c r="A100" s="30">
        <v>856</v>
      </c>
      <c r="B100" s="12" t="s">
        <v>105</v>
      </c>
      <c r="C100" s="30">
        <v>0</v>
      </c>
      <c r="D100" s="12">
        <v>0</v>
      </c>
      <c r="E100" s="30">
        <v>0</v>
      </c>
    </row>
    <row r="101" spans="1:5" x14ac:dyDescent="0.25">
      <c r="A101" s="30">
        <v>857</v>
      </c>
      <c r="B101" s="12" t="s">
        <v>106</v>
      </c>
      <c r="C101" s="30">
        <v>0</v>
      </c>
      <c r="D101" s="12">
        <v>0</v>
      </c>
      <c r="E101" s="30">
        <v>0</v>
      </c>
    </row>
    <row r="102" spans="1:5" x14ac:dyDescent="0.25">
      <c r="A102" s="30">
        <v>860</v>
      </c>
      <c r="B102" s="12" t="s">
        <v>107</v>
      </c>
      <c r="C102" s="30">
        <v>0</v>
      </c>
      <c r="D102" s="12">
        <v>0</v>
      </c>
      <c r="E102" s="30">
        <v>0</v>
      </c>
    </row>
    <row r="103" spans="1:5" x14ac:dyDescent="0.25">
      <c r="A103" s="30">
        <v>861</v>
      </c>
      <c r="B103" s="12" t="s">
        <v>108</v>
      </c>
      <c r="C103" s="30">
        <v>0</v>
      </c>
      <c r="D103" s="12">
        <v>0</v>
      </c>
      <c r="E103" s="30">
        <v>0</v>
      </c>
    </row>
    <row r="104" spans="1:5" x14ac:dyDescent="0.25">
      <c r="A104" s="30">
        <v>865</v>
      </c>
      <c r="B104" s="12" t="s">
        <v>109</v>
      </c>
      <c r="C104" s="30">
        <v>0</v>
      </c>
      <c r="D104" s="12">
        <v>0</v>
      </c>
      <c r="E104" s="30">
        <v>0</v>
      </c>
    </row>
    <row r="105" spans="1:5" x14ac:dyDescent="0.25">
      <c r="A105" s="30">
        <v>866</v>
      </c>
      <c r="B105" s="12" t="s">
        <v>110</v>
      </c>
      <c r="C105" s="30">
        <v>0</v>
      </c>
      <c r="D105" s="12">
        <v>0</v>
      </c>
      <c r="E105" s="30">
        <v>0</v>
      </c>
    </row>
    <row r="106" spans="1:5" x14ac:dyDescent="0.25">
      <c r="A106" s="30">
        <v>867</v>
      </c>
      <c r="B106" s="12" t="s">
        <v>111</v>
      </c>
      <c r="C106" s="30">
        <v>0</v>
      </c>
      <c r="D106" s="12">
        <v>0</v>
      </c>
      <c r="E106" s="30">
        <v>0</v>
      </c>
    </row>
    <row r="107" spans="1:5" x14ac:dyDescent="0.25">
      <c r="A107" s="30">
        <v>868</v>
      </c>
      <c r="B107" s="12" t="s">
        <v>112</v>
      </c>
      <c r="C107" s="30">
        <v>0</v>
      </c>
      <c r="D107" s="12">
        <v>0</v>
      </c>
      <c r="E107" s="30">
        <v>0</v>
      </c>
    </row>
    <row r="108" spans="1:5" x14ac:dyDescent="0.25">
      <c r="A108" s="30">
        <v>869</v>
      </c>
      <c r="B108" s="12" t="s">
        <v>113</v>
      </c>
      <c r="C108" s="30">
        <v>0</v>
      </c>
      <c r="D108" s="12">
        <v>0</v>
      </c>
      <c r="E108" s="30">
        <v>0</v>
      </c>
    </row>
    <row r="109" spans="1:5" x14ac:dyDescent="0.25">
      <c r="A109" s="30">
        <v>870</v>
      </c>
      <c r="B109" s="12" t="s">
        <v>114</v>
      </c>
      <c r="C109" s="30">
        <v>0</v>
      </c>
      <c r="D109" s="12">
        <v>0</v>
      </c>
      <c r="E109" s="30">
        <v>0</v>
      </c>
    </row>
    <row r="110" spans="1:5" x14ac:dyDescent="0.25">
      <c r="A110" s="30">
        <v>871</v>
      </c>
      <c r="B110" s="12" t="s">
        <v>115</v>
      </c>
      <c r="C110" s="30">
        <v>0</v>
      </c>
      <c r="D110" s="12">
        <v>0</v>
      </c>
      <c r="E110" s="30">
        <v>0</v>
      </c>
    </row>
    <row r="111" spans="1:5" x14ac:dyDescent="0.25">
      <c r="A111" s="30">
        <v>872</v>
      </c>
      <c r="B111" s="12" t="s">
        <v>116</v>
      </c>
      <c r="C111" s="30">
        <v>0</v>
      </c>
      <c r="D111" s="12">
        <v>0</v>
      </c>
      <c r="E111" s="30">
        <v>0</v>
      </c>
    </row>
    <row r="112" spans="1:5" x14ac:dyDescent="0.25">
      <c r="A112" s="30">
        <v>873</v>
      </c>
      <c r="B112" s="12" t="s">
        <v>117</v>
      </c>
      <c r="C112" s="30">
        <v>0</v>
      </c>
      <c r="D112" s="12">
        <v>0</v>
      </c>
      <c r="E112" s="30">
        <v>0</v>
      </c>
    </row>
    <row r="113" spans="1:5" x14ac:dyDescent="0.25">
      <c r="A113" s="30">
        <v>874</v>
      </c>
      <c r="B113" s="12" t="s">
        <v>118</v>
      </c>
      <c r="C113" s="30">
        <v>0</v>
      </c>
      <c r="D113" s="12">
        <v>0</v>
      </c>
      <c r="E113" s="30">
        <v>0</v>
      </c>
    </row>
    <row r="114" spans="1:5" x14ac:dyDescent="0.25">
      <c r="A114" s="30">
        <v>876</v>
      </c>
      <c r="B114" s="12" t="s">
        <v>119</v>
      </c>
      <c r="C114" s="30">
        <v>0</v>
      </c>
      <c r="D114" s="12">
        <v>0</v>
      </c>
      <c r="E114" s="30">
        <v>0</v>
      </c>
    </row>
    <row r="115" spans="1:5" x14ac:dyDescent="0.25">
      <c r="A115" s="30">
        <v>877</v>
      </c>
      <c r="B115" s="12" t="s">
        <v>120</v>
      </c>
      <c r="C115" s="30">
        <v>0</v>
      </c>
      <c r="D115" s="12">
        <v>0</v>
      </c>
      <c r="E115" s="30">
        <v>0</v>
      </c>
    </row>
    <row r="116" spans="1:5" x14ac:dyDescent="0.25">
      <c r="A116" s="30">
        <v>878</v>
      </c>
      <c r="B116" s="12" t="s">
        <v>121</v>
      </c>
      <c r="C116" s="30">
        <v>0</v>
      </c>
      <c r="D116" s="12">
        <v>0</v>
      </c>
      <c r="E116" s="30">
        <v>0</v>
      </c>
    </row>
    <row r="117" spans="1:5" x14ac:dyDescent="0.25">
      <c r="A117" s="30">
        <v>879</v>
      </c>
      <c r="B117" s="12" t="s">
        <v>122</v>
      </c>
      <c r="C117" s="30">
        <v>0</v>
      </c>
      <c r="D117" s="12">
        <v>0</v>
      </c>
      <c r="E117" s="30">
        <v>0</v>
      </c>
    </row>
    <row r="118" spans="1:5" x14ac:dyDescent="0.25">
      <c r="A118" s="30">
        <v>880</v>
      </c>
      <c r="B118" s="12" t="s">
        <v>123</v>
      </c>
      <c r="C118" s="30">
        <v>0</v>
      </c>
      <c r="D118" s="12">
        <v>0</v>
      </c>
      <c r="E118" s="30">
        <v>0</v>
      </c>
    </row>
    <row r="119" spans="1:5" x14ac:dyDescent="0.25">
      <c r="A119" s="30">
        <v>882</v>
      </c>
      <c r="B119" s="12" t="s">
        <v>125</v>
      </c>
      <c r="C119" s="30">
        <v>0</v>
      </c>
      <c r="D119" s="12">
        <v>0</v>
      </c>
      <c r="E119" s="30">
        <v>0</v>
      </c>
    </row>
    <row r="120" spans="1:5" x14ac:dyDescent="0.25">
      <c r="A120" s="30">
        <v>884</v>
      </c>
      <c r="B120" s="12" t="s">
        <v>184</v>
      </c>
      <c r="C120" s="30">
        <v>0</v>
      </c>
      <c r="D120" s="12">
        <v>0</v>
      </c>
      <c r="E120" s="30">
        <v>0</v>
      </c>
    </row>
    <row r="121" spans="1:5" x14ac:dyDescent="0.25">
      <c r="A121" s="30">
        <v>885</v>
      </c>
      <c r="B121" s="12" t="s">
        <v>128</v>
      </c>
      <c r="C121" s="30">
        <v>0</v>
      </c>
      <c r="D121" s="12">
        <v>0</v>
      </c>
      <c r="E121" s="30">
        <v>0</v>
      </c>
    </row>
    <row r="122" spans="1:5" x14ac:dyDescent="0.25">
      <c r="A122" s="30">
        <v>886</v>
      </c>
      <c r="B122" s="12" t="s">
        <v>129</v>
      </c>
      <c r="C122" s="30">
        <v>1</v>
      </c>
      <c r="D122" s="12">
        <v>1</v>
      </c>
      <c r="E122" s="30">
        <v>1</v>
      </c>
    </row>
    <row r="123" spans="1:5" x14ac:dyDescent="0.25">
      <c r="A123" s="30">
        <v>887</v>
      </c>
      <c r="B123" s="12" t="s">
        <v>130</v>
      </c>
      <c r="C123" s="30">
        <v>0</v>
      </c>
      <c r="D123" s="12">
        <v>0</v>
      </c>
      <c r="E123" s="30">
        <v>0</v>
      </c>
    </row>
    <row r="124" spans="1:5" x14ac:dyDescent="0.25">
      <c r="A124" s="30">
        <v>888</v>
      </c>
      <c r="B124" s="12" t="s">
        <v>131</v>
      </c>
      <c r="C124" s="30">
        <v>0</v>
      </c>
      <c r="D124" s="12">
        <v>0</v>
      </c>
      <c r="E124" s="30">
        <v>0</v>
      </c>
    </row>
    <row r="125" spans="1:5" x14ac:dyDescent="0.25">
      <c r="A125" s="30">
        <v>889</v>
      </c>
      <c r="B125" s="12" t="s">
        <v>132</v>
      </c>
      <c r="C125" s="30">
        <v>0</v>
      </c>
      <c r="D125" s="12">
        <v>0</v>
      </c>
      <c r="E125" s="30">
        <v>0</v>
      </c>
    </row>
    <row r="126" spans="1:5" x14ac:dyDescent="0.25">
      <c r="A126" s="30">
        <v>890</v>
      </c>
      <c r="B126" s="12" t="s">
        <v>133</v>
      </c>
      <c r="C126" s="30">
        <v>0</v>
      </c>
      <c r="D126" s="12">
        <v>0</v>
      </c>
      <c r="E126" s="30">
        <v>0</v>
      </c>
    </row>
    <row r="127" spans="1:5" x14ac:dyDescent="0.25">
      <c r="A127" s="30">
        <v>891</v>
      </c>
      <c r="B127" s="12" t="s">
        <v>134</v>
      </c>
      <c r="C127" s="30">
        <v>0</v>
      </c>
      <c r="D127" s="12">
        <v>0</v>
      </c>
      <c r="E127" s="30">
        <v>0</v>
      </c>
    </row>
    <row r="128" spans="1:5" x14ac:dyDescent="0.25">
      <c r="A128" s="30">
        <v>892</v>
      </c>
      <c r="B128" s="12" t="s">
        <v>135</v>
      </c>
      <c r="C128" s="30">
        <v>0</v>
      </c>
      <c r="D128" s="12">
        <v>0</v>
      </c>
      <c r="E128" s="30">
        <v>0</v>
      </c>
    </row>
    <row r="129" spans="1:5" x14ac:dyDescent="0.25">
      <c r="A129" s="30">
        <v>893</v>
      </c>
      <c r="B129" s="12" t="s">
        <v>136</v>
      </c>
      <c r="C129" s="30">
        <v>0</v>
      </c>
      <c r="D129" s="12">
        <v>0</v>
      </c>
      <c r="E129" s="30">
        <v>0</v>
      </c>
    </row>
    <row r="130" spans="1:5" x14ac:dyDescent="0.25">
      <c r="A130" s="30">
        <v>894</v>
      </c>
      <c r="B130" s="12" t="s">
        <v>137</v>
      </c>
      <c r="C130" s="30">
        <v>0</v>
      </c>
      <c r="D130" s="12">
        <v>0</v>
      </c>
      <c r="E130" s="30">
        <v>0</v>
      </c>
    </row>
    <row r="131" spans="1:5" x14ac:dyDescent="0.25">
      <c r="A131" s="30">
        <v>895</v>
      </c>
      <c r="B131" s="12" t="s">
        <v>138</v>
      </c>
      <c r="C131" s="30">
        <v>0</v>
      </c>
      <c r="D131" s="12">
        <v>0</v>
      </c>
      <c r="E131" s="30">
        <v>0</v>
      </c>
    </row>
    <row r="132" spans="1:5" x14ac:dyDescent="0.25">
      <c r="A132" s="30">
        <v>896</v>
      </c>
      <c r="B132" s="12" t="s">
        <v>139</v>
      </c>
      <c r="C132" s="30">
        <v>0</v>
      </c>
      <c r="D132" s="12">
        <v>0</v>
      </c>
      <c r="E132" s="30">
        <v>0</v>
      </c>
    </row>
    <row r="133" spans="1:5" x14ac:dyDescent="0.25">
      <c r="A133" s="30">
        <v>908</v>
      </c>
      <c r="B133" s="12" t="s">
        <v>140</v>
      </c>
      <c r="C133" s="30">
        <v>0</v>
      </c>
      <c r="D133" s="12">
        <v>0</v>
      </c>
      <c r="E133" s="30">
        <v>0</v>
      </c>
    </row>
    <row r="134" spans="1:5" x14ac:dyDescent="0.25">
      <c r="A134" s="30">
        <v>909</v>
      </c>
      <c r="B134" s="12" t="s">
        <v>141</v>
      </c>
      <c r="C134" s="30">
        <v>0</v>
      </c>
      <c r="D134" s="12">
        <v>0</v>
      </c>
      <c r="E134" s="30">
        <v>0</v>
      </c>
    </row>
    <row r="135" spans="1:5" x14ac:dyDescent="0.25">
      <c r="A135" s="30">
        <v>916</v>
      </c>
      <c r="B135" s="12" t="s">
        <v>142</v>
      </c>
      <c r="C135" s="30">
        <v>0</v>
      </c>
      <c r="D135" s="12">
        <v>0</v>
      </c>
      <c r="E135" s="30">
        <v>0</v>
      </c>
    </row>
    <row r="136" spans="1:5" x14ac:dyDescent="0.25">
      <c r="A136" s="30">
        <v>919</v>
      </c>
      <c r="B136" s="12" t="s">
        <v>143</v>
      </c>
      <c r="C136" s="30">
        <v>0</v>
      </c>
      <c r="D136" s="12">
        <v>0</v>
      </c>
      <c r="E136" s="30">
        <v>0</v>
      </c>
    </row>
    <row r="137" spans="1:5" x14ac:dyDescent="0.25">
      <c r="A137" s="30">
        <v>921</v>
      </c>
      <c r="B137" s="12" t="s">
        <v>144</v>
      </c>
      <c r="C137" s="30">
        <v>0</v>
      </c>
      <c r="D137" s="12">
        <v>0</v>
      </c>
      <c r="E137" s="30">
        <v>0</v>
      </c>
    </row>
    <row r="138" spans="1:5" x14ac:dyDescent="0.25">
      <c r="A138" s="30">
        <v>925</v>
      </c>
      <c r="B138" s="12" t="s">
        <v>145</v>
      </c>
      <c r="C138" s="30">
        <v>0</v>
      </c>
      <c r="D138" s="12">
        <v>0</v>
      </c>
      <c r="E138" s="30">
        <v>0</v>
      </c>
    </row>
    <row r="139" spans="1:5" x14ac:dyDescent="0.25">
      <c r="A139" s="30">
        <v>926</v>
      </c>
      <c r="B139" s="12" t="s">
        <v>146</v>
      </c>
      <c r="C139" s="30">
        <v>0</v>
      </c>
      <c r="D139" s="12">
        <v>0</v>
      </c>
      <c r="E139" s="30">
        <v>0</v>
      </c>
    </row>
    <row r="140" spans="1:5" x14ac:dyDescent="0.25">
      <c r="A140" s="30">
        <v>928</v>
      </c>
      <c r="B140" s="12" t="s">
        <v>229</v>
      </c>
      <c r="C140" s="30">
        <v>0</v>
      </c>
      <c r="D140" s="12">
        <v>0</v>
      </c>
      <c r="E140" s="30">
        <v>0</v>
      </c>
    </row>
    <row r="141" spans="1:5" x14ac:dyDescent="0.25">
      <c r="A141" s="30">
        <v>929</v>
      </c>
      <c r="B141" s="12" t="s">
        <v>148</v>
      </c>
      <c r="C141" s="30">
        <v>0</v>
      </c>
      <c r="D141" s="12">
        <v>0</v>
      </c>
      <c r="E141" s="30">
        <v>0</v>
      </c>
    </row>
    <row r="142" spans="1:5" x14ac:dyDescent="0.25">
      <c r="A142" s="30">
        <v>931</v>
      </c>
      <c r="B142" s="12" t="s">
        <v>149</v>
      </c>
      <c r="C142" s="30">
        <v>0</v>
      </c>
      <c r="D142" s="12">
        <v>0</v>
      </c>
      <c r="E142" s="30">
        <v>0</v>
      </c>
    </row>
    <row r="143" spans="1:5" x14ac:dyDescent="0.25">
      <c r="A143" s="30">
        <v>933</v>
      </c>
      <c r="B143" s="12" t="s">
        <v>150</v>
      </c>
      <c r="C143" s="30">
        <v>0</v>
      </c>
      <c r="D143" s="12">
        <v>0</v>
      </c>
      <c r="E143" s="30">
        <v>0</v>
      </c>
    </row>
    <row r="144" spans="1:5" x14ac:dyDescent="0.25">
      <c r="A144" s="30">
        <v>935</v>
      </c>
      <c r="B144" s="12" t="s">
        <v>151</v>
      </c>
      <c r="C144" s="30">
        <v>0</v>
      </c>
      <c r="D144" s="12">
        <v>0</v>
      </c>
      <c r="E144" s="30">
        <v>0</v>
      </c>
    </row>
    <row r="145" spans="1:5" x14ac:dyDescent="0.25">
      <c r="A145" s="30">
        <v>936</v>
      </c>
      <c r="B145" s="12" t="s">
        <v>152</v>
      </c>
      <c r="C145" s="30">
        <v>0</v>
      </c>
      <c r="D145" s="12">
        <v>0</v>
      </c>
      <c r="E145" s="30">
        <v>0</v>
      </c>
    </row>
    <row r="146" spans="1:5" x14ac:dyDescent="0.25">
      <c r="A146" s="30">
        <v>937</v>
      </c>
      <c r="B146" s="12" t="s">
        <v>153</v>
      </c>
      <c r="C146" s="30">
        <v>0</v>
      </c>
      <c r="D146" s="12">
        <v>0</v>
      </c>
      <c r="E146" s="30">
        <v>0</v>
      </c>
    </row>
    <row r="147" spans="1:5" x14ac:dyDescent="0.25">
      <c r="A147" s="30">
        <v>938</v>
      </c>
      <c r="B147" s="12" t="s">
        <v>154</v>
      </c>
      <c r="C147" s="30">
        <v>0</v>
      </c>
      <c r="D147" s="12">
        <v>0</v>
      </c>
      <c r="E147" s="3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AC251-C8BC-4FBA-A488-34653AE42A40}">
  <sheetPr codeName="Sheet9">
    <tabColor theme="9" tint="0.59999389629810485"/>
  </sheetPr>
  <dimension ref="A1:O153"/>
  <sheetViews>
    <sheetView workbookViewId="0">
      <pane xSplit="2" ySplit="2" topLeftCell="C63" activePane="bottomRight" state="frozen"/>
      <selection activeCell="E27" sqref="E27"/>
      <selection pane="topRight" activeCell="E27" sqref="E27"/>
      <selection pane="bottomLeft" activeCell="E27" sqref="E27"/>
      <selection pane="bottomRight"/>
    </sheetView>
  </sheetViews>
  <sheetFormatPr defaultRowHeight="15" x14ac:dyDescent="0.25"/>
  <cols>
    <col min="2" max="2" width="35.140625" customWidth="1"/>
    <col min="3" max="3" width="21.28515625" style="23" customWidth="1"/>
    <col min="4" max="4" width="22.85546875" style="23" customWidth="1"/>
    <col min="5" max="5" width="23.42578125" style="23" customWidth="1"/>
    <col min="6" max="6" width="23.5703125" style="23" customWidth="1"/>
    <col min="7" max="7" width="9" style="23"/>
    <col min="8" max="10" width="23.42578125" style="23" customWidth="1"/>
    <col min="11" max="11" width="9" style="23"/>
    <col min="12" max="14" width="23.42578125" style="23" customWidth="1"/>
    <col min="15" max="15" width="9" style="23"/>
  </cols>
  <sheetData>
    <row r="1" spans="1:15" x14ac:dyDescent="0.25">
      <c r="C1" s="29" t="s">
        <v>213</v>
      </c>
      <c r="D1" s="28"/>
      <c r="E1" s="28"/>
      <c r="F1" s="27"/>
      <c r="G1" s="29"/>
      <c r="H1" s="29" t="s">
        <v>212</v>
      </c>
      <c r="I1" s="28"/>
      <c r="J1" s="28"/>
      <c r="K1" s="27"/>
      <c r="L1" s="29" t="s">
        <v>211</v>
      </c>
      <c r="M1" s="28"/>
      <c r="N1" s="28"/>
      <c r="O1" s="27"/>
    </row>
    <row r="2" spans="1:15" ht="75" x14ac:dyDescent="0.25">
      <c r="A2" s="26" t="s">
        <v>170</v>
      </c>
      <c r="B2" s="26" t="s">
        <v>168</v>
      </c>
      <c r="C2" s="20" t="s">
        <v>210</v>
      </c>
      <c r="D2" s="20" t="s">
        <v>206</v>
      </c>
      <c r="E2" s="20" t="s">
        <v>209</v>
      </c>
      <c r="F2" s="20" t="s">
        <v>204</v>
      </c>
      <c r="G2" s="20" t="s">
        <v>207</v>
      </c>
      <c r="H2" s="20" t="s">
        <v>206</v>
      </c>
      <c r="I2" s="20" t="s">
        <v>209</v>
      </c>
      <c r="J2" s="20" t="s">
        <v>208</v>
      </c>
      <c r="K2" s="20" t="s">
        <v>207</v>
      </c>
      <c r="L2" s="20" t="s">
        <v>206</v>
      </c>
      <c r="M2" s="20" t="s">
        <v>205</v>
      </c>
      <c r="N2" s="20" t="s">
        <v>204</v>
      </c>
      <c r="O2" s="20" t="s">
        <v>200</v>
      </c>
    </row>
    <row r="3" spans="1:15" x14ac:dyDescent="0.25">
      <c r="A3" s="12">
        <v>202</v>
      </c>
      <c r="B3" s="12" t="s">
        <v>6</v>
      </c>
      <c r="C3" s="25">
        <v>324.73333400000001</v>
      </c>
      <c r="D3" s="25">
        <v>951.90000099999997</v>
      </c>
      <c r="E3" s="25">
        <v>318.20000099999999</v>
      </c>
      <c r="F3" s="25">
        <v>170.533334</v>
      </c>
      <c r="G3" s="24">
        <f t="shared" ref="G3:G66" si="0">SUM(D3:F3)</f>
        <v>1440.6333359999999</v>
      </c>
      <c r="H3" s="25">
        <v>186.23333299999999</v>
      </c>
      <c r="I3" s="25">
        <v>59.133333999999998</v>
      </c>
      <c r="J3" s="25">
        <v>10.300001</v>
      </c>
      <c r="K3" s="24">
        <f t="shared" ref="K3:K33" si="1">SUM(H3:J3)</f>
        <v>255.66666799999999</v>
      </c>
      <c r="L3" s="25">
        <v>97</v>
      </c>
      <c r="M3" s="25">
        <v>34</v>
      </c>
      <c r="N3" s="25">
        <v>0</v>
      </c>
      <c r="O3" s="24">
        <f t="shared" ref="O3:O33" si="2">SUM(L3:N3)</f>
        <v>131</v>
      </c>
    </row>
    <row r="4" spans="1:15" x14ac:dyDescent="0.25">
      <c r="A4" s="12">
        <v>203</v>
      </c>
      <c r="B4" s="12" t="s">
        <v>7</v>
      </c>
      <c r="C4" s="25">
        <v>510.44800600000002</v>
      </c>
      <c r="D4" s="25">
        <v>1563.392004</v>
      </c>
      <c r="E4" s="25">
        <v>500.62800099999998</v>
      </c>
      <c r="F4" s="25">
        <v>67.083332999999996</v>
      </c>
      <c r="G4" s="24">
        <f t="shared" si="0"/>
        <v>2131.1033379999999</v>
      </c>
      <c r="H4" s="25">
        <v>703.97000500000001</v>
      </c>
      <c r="I4" s="25">
        <v>258.70800100000002</v>
      </c>
      <c r="J4" s="25">
        <v>8</v>
      </c>
      <c r="K4" s="24">
        <f t="shared" si="1"/>
        <v>970.6780060000001</v>
      </c>
      <c r="L4" s="25">
        <v>293.89533699999998</v>
      </c>
      <c r="M4" s="25">
        <v>99.861333999999999</v>
      </c>
      <c r="N4" s="25">
        <v>8</v>
      </c>
      <c r="O4" s="24">
        <f t="shared" si="2"/>
        <v>401.75667099999998</v>
      </c>
    </row>
    <row r="5" spans="1:15" x14ac:dyDescent="0.25">
      <c r="A5" s="12">
        <v>204</v>
      </c>
      <c r="B5" s="12" t="s">
        <v>8</v>
      </c>
      <c r="C5" s="25">
        <v>930.29666799999995</v>
      </c>
      <c r="D5" s="25">
        <v>2012.293336</v>
      </c>
      <c r="E5" s="25">
        <v>600.80000099999995</v>
      </c>
      <c r="F5" s="25">
        <v>675.86666700000001</v>
      </c>
      <c r="G5" s="24">
        <f t="shared" si="0"/>
        <v>3288.9600039999996</v>
      </c>
      <c r="H5" s="25">
        <v>769.66666799999996</v>
      </c>
      <c r="I5" s="25">
        <v>251.73333400000001</v>
      </c>
      <c r="J5" s="25">
        <v>313</v>
      </c>
      <c r="K5" s="24">
        <f t="shared" si="1"/>
        <v>1334.4000019999999</v>
      </c>
      <c r="L5" s="25">
        <v>126</v>
      </c>
      <c r="M5" s="25">
        <v>28.866667</v>
      </c>
      <c r="N5" s="25">
        <v>10</v>
      </c>
      <c r="O5" s="24">
        <f t="shared" si="2"/>
        <v>164.86666700000001</v>
      </c>
    </row>
    <row r="6" spans="1:15" x14ac:dyDescent="0.25">
      <c r="A6" s="12">
        <v>205</v>
      </c>
      <c r="B6" s="12" t="s">
        <v>9</v>
      </c>
      <c r="C6" s="25">
        <v>149.33333400000001</v>
      </c>
      <c r="D6" s="25">
        <v>870.48859500000003</v>
      </c>
      <c r="E6" s="25">
        <v>288.26666499999999</v>
      </c>
      <c r="F6" s="25">
        <v>218.066667</v>
      </c>
      <c r="G6" s="24">
        <f t="shared" si="0"/>
        <v>1376.821927</v>
      </c>
      <c r="H6" s="25">
        <v>144.35466700000001</v>
      </c>
      <c r="I6" s="25">
        <v>38</v>
      </c>
      <c r="J6" s="25">
        <v>8</v>
      </c>
      <c r="K6" s="24">
        <f t="shared" si="1"/>
        <v>190.35466700000001</v>
      </c>
      <c r="L6" s="25">
        <v>4.9333330000000002</v>
      </c>
      <c r="M6" s="25">
        <v>3</v>
      </c>
      <c r="N6" s="25">
        <v>1</v>
      </c>
      <c r="O6" s="24">
        <f t="shared" si="2"/>
        <v>8.9333330000000011</v>
      </c>
    </row>
    <row r="7" spans="1:15" x14ac:dyDescent="0.25">
      <c r="A7" s="12">
        <v>206</v>
      </c>
      <c r="B7" s="12" t="s">
        <v>10</v>
      </c>
      <c r="C7" s="25">
        <v>264.85733299999998</v>
      </c>
      <c r="D7" s="25">
        <v>954.50533399999995</v>
      </c>
      <c r="E7" s="25">
        <v>293.621332</v>
      </c>
      <c r="F7" s="25">
        <v>89</v>
      </c>
      <c r="G7" s="24">
        <f t="shared" si="0"/>
        <v>1337.1266659999999</v>
      </c>
      <c r="H7" s="25">
        <v>190.14733200000001</v>
      </c>
      <c r="I7" s="25">
        <v>68</v>
      </c>
      <c r="J7" s="25">
        <v>9</v>
      </c>
      <c r="K7" s="24">
        <f t="shared" si="1"/>
        <v>267.14733200000001</v>
      </c>
      <c r="L7" s="25">
        <v>65</v>
      </c>
      <c r="M7" s="25">
        <v>29.2</v>
      </c>
      <c r="N7" s="25">
        <v>5</v>
      </c>
      <c r="O7" s="24">
        <f t="shared" si="2"/>
        <v>99.2</v>
      </c>
    </row>
    <row r="8" spans="1:15" x14ac:dyDescent="0.25">
      <c r="A8" s="12">
        <v>207</v>
      </c>
      <c r="B8" s="12" t="s">
        <v>11</v>
      </c>
      <c r="C8" s="25">
        <v>161.533333</v>
      </c>
      <c r="D8" s="25">
        <v>923.56666299999995</v>
      </c>
      <c r="E8" s="25">
        <v>259.183333</v>
      </c>
      <c r="F8" s="25">
        <v>220</v>
      </c>
      <c r="G8" s="24">
        <f t="shared" si="0"/>
        <v>1402.749996</v>
      </c>
      <c r="H8" s="25">
        <v>53.833334000000001</v>
      </c>
      <c r="I8" s="25">
        <v>13.866667</v>
      </c>
      <c r="J8" s="25">
        <v>7</v>
      </c>
      <c r="K8" s="24">
        <f t="shared" si="1"/>
        <v>74.700001</v>
      </c>
      <c r="L8" s="25">
        <v>4</v>
      </c>
      <c r="M8" s="25">
        <v>1</v>
      </c>
      <c r="N8" s="25">
        <v>0</v>
      </c>
      <c r="O8" s="24">
        <f t="shared" si="2"/>
        <v>5</v>
      </c>
    </row>
    <row r="9" spans="1:15" x14ac:dyDescent="0.25">
      <c r="A9" s="12">
        <v>208</v>
      </c>
      <c r="B9" s="12" t="s">
        <v>12</v>
      </c>
      <c r="C9" s="25">
        <v>466.79000200000002</v>
      </c>
      <c r="D9" s="25">
        <v>1519.1160010000001</v>
      </c>
      <c r="E9" s="25">
        <v>407.96266700000001</v>
      </c>
      <c r="F9" s="25">
        <v>88</v>
      </c>
      <c r="G9" s="24">
        <f t="shared" si="0"/>
        <v>2015.0786680000001</v>
      </c>
      <c r="H9" s="25">
        <v>596.43267000000003</v>
      </c>
      <c r="I9" s="25">
        <v>166.82666699999999</v>
      </c>
      <c r="J9" s="25">
        <v>12</v>
      </c>
      <c r="K9" s="24">
        <f t="shared" si="1"/>
        <v>775.25933699999996</v>
      </c>
      <c r="L9" s="25">
        <v>78</v>
      </c>
      <c r="M9" s="25">
        <v>31</v>
      </c>
      <c r="N9" s="25">
        <v>2</v>
      </c>
      <c r="O9" s="24">
        <f t="shared" si="2"/>
        <v>111</v>
      </c>
    </row>
    <row r="10" spans="1:15" x14ac:dyDescent="0.25">
      <c r="A10" s="12">
        <v>209</v>
      </c>
      <c r="B10" s="12" t="s">
        <v>13</v>
      </c>
      <c r="C10" s="25">
        <v>593</v>
      </c>
      <c r="D10" s="25">
        <v>1984.178666</v>
      </c>
      <c r="E10" s="25">
        <v>614.277333</v>
      </c>
      <c r="F10" s="25">
        <v>49.877333</v>
      </c>
      <c r="G10" s="24">
        <f t="shared" si="0"/>
        <v>2648.3333319999997</v>
      </c>
      <c r="H10" s="25">
        <v>826.63066700000002</v>
      </c>
      <c r="I10" s="25">
        <v>273.35466700000001</v>
      </c>
      <c r="J10" s="25">
        <v>9</v>
      </c>
      <c r="K10" s="24">
        <f t="shared" si="1"/>
        <v>1108.985334</v>
      </c>
      <c r="L10" s="25">
        <v>64</v>
      </c>
      <c r="M10" s="25">
        <v>43</v>
      </c>
      <c r="N10" s="25">
        <v>6</v>
      </c>
      <c r="O10" s="24">
        <f t="shared" si="2"/>
        <v>113</v>
      </c>
    </row>
    <row r="11" spans="1:15" x14ac:dyDescent="0.25">
      <c r="A11" s="12">
        <v>210</v>
      </c>
      <c r="B11" s="12" t="s">
        <v>14</v>
      </c>
      <c r="C11" s="25">
        <v>433</v>
      </c>
      <c r="D11" s="25">
        <v>1396.5333330000001</v>
      </c>
      <c r="E11" s="25">
        <v>436</v>
      </c>
      <c r="F11" s="25">
        <v>39.666666999999997</v>
      </c>
      <c r="G11" s="24">
        <f t="shared" si="0"/>
        <v>1872.2</v>
      </c>
      <c r="H11" s="25">
        <v>463.66666600000002</v>
      </c>
      <c r="I11" s="25">
        <v>158.13333399999999</v>
      </c>
      <c r="J11" s="25">
        <v>4.4666670000000002</v>
      </c>
      <c r="K11" s="24">
        <f t="shared" si="1"/>
        <v>626.26666699999998</v>
      </c>
      <c r="L11" s="25">
        <v>96</v>
      </c>
      <c r="M11" s="25">
        <v>18</v>
      </c>
      <c r="N11" s="25">
        <v>1</v>
      </c>
      <c r="O11" s="24">
        <f t="shared" si="2"/>
        <v>115</v>
      </c>
    </row>
    <row r="12" spans="1:15" x14ac:dyDescent="0.25">
      <c r="A12" s="12">
        <v>211</v>
      </c>
      <c r="B12" s="12" t="s">
        <v>15</v>
      </c>
      <c r="C12" s="25">
        <v>461.500001</v>
      </c>
      <c r="D12" s="25">
        <v>1030.3773329999999</v>
      </c>
      <c r="E12" s="25">
        <v>261.8</v>
      </c>
      <c r="F12" s="25">
        <v>168.8</v>
      </c>
      <c r="G12" s="24">
        <f t="shared" si="0"/>
        <v>1460.9773329999998</v>
      </c>
      <c r="H12" s="25">
        <v>231.948666</v>
      </c>
      <c r="I12" s="25">
        <v>69.897334000000001</v>
      </c>
      <c r="J12" s="25">
        <v>23</v>
      </c>
      <c r="K12" s="24">
        <f t="shared" si="1"/>
        <v>324.846</v>
      </c>
      <c r="L12" s="25">
        <v>158</v>
      </c>
      <c r="M12" s="25">
        <v>38</v>
      </c>
      <c r="N12" s="25">
        <v>23</v>
      </c>
      <c r="O12" s="24">
        <f t="shared" si="2"/>
        <v>219</v>
      </c>
    </row>
    <row r="13" spans="1:15" x14ac:dyDescent="0.25">
      <c r="A13" s="12">
        <v>212</v>
      </c>
      <c r="B13" s="12" t="s">
        <v>16</v>
      </c>
      <c r="C13" s="25">
        <v>333.65789799999999</v>
      </c>
      <c r="D13" s="25">
        <v>2158.8290339999999</v>
      </c>
      <c r="E13" s="25">
        <v>685.23772599999995</v>
      </c>
      <c r="F13" s="25">
        <v>489.06316099999998</v>
      </c>
      <c r="G13" s="24">
        <f t="shared" si="0"/>
        <v>3333.1299209999997</v>
      </c>
      <c r="H13" s="25">
        <v>434.16666099999998</v>
      </c>
      <c r="I13" s="25">
        <v>151.466667</v>
      </c>
      <c r="J13" s="25">
        <v>18.066666999999999</v>
      </c>
      <c r="K13" s="24">
        <f t="shared" si="1"/>
        <v>603.69999500000006</v>
      </c>
      <c r="L13" s="25">
        <v>7</v>
      </c>
      <c r="M13" s="25">
        <v>5</v>
      </c>
      <c r="N13" s="25">
        <v>2</v>
      </c>
      <c r="O13" s="24">
        <f t="shared" si="2"/>
        <v>14</v>
      </c>
    </row>
    <row r="14" spans="1:15" x14ac:dyDescent="0.25">
      <c r="A14" s="12">
        <v>213</v>
      </c>
      <c r="B14" s="12" t="s">
        <v>17</v>
      </c>
      <c r="C14" s="25">
        <v>227</v>
      </c>
      <c r="D14" s="25">
        <v>664.7</v>
      </c>
      <c r="E14" s="25">
        <v>181.466666</v>
      </c>
      <c r="F14" s="25">
        <v>103</v>
      </c>
      <c r="G14" s="24">
        <f t="shared" si="0"/>
        <v>949.16666600000008</v>
      </c>
      <c r="H14" s="25">
        <v>100.9</v>
      </c>
      <c r="I14" s="25">
        <v>29.333333</v>
      </c>
      <c r="J14" s="25">
        <v>4</v>
      </c>
      <c r="K14" s="24">
        <f t="shared" si="1"/>
        <v>134.23333300000002</v>
      </c>
      <c r="L14" s="25">
        <v>12</v>
      </c>
      <c r="M14" s="25">
        <v>5.733333</v>
      </c>
      <c r="N14" s="25">
        <v>0</v>
      </c>
      <c r="O14" s="24">
        <f t="shared" si="2"/>
        <v>17.733333000000002</v>
      </c>
    </row>
    <row r="15" spans="1:15" x14ac:dyDescent="0.25">
      <c r="A15" s="12">
        <v>301</v>
      </c>
      <c r="B15" s="12" t="s">
        <v>18</v>
      </c>
      <c r="C15" s="25">
        <v>1113.645728</v>
      </c>
      <c r="D15" s="25">
        <v>1678.0702759999999</v>
      </c>
      <c r="E15" s="25">
        <v>558.19126000000006</v>
      </c>
      <c r="F15" s="25">
        <v>47.968421999999997</v>
      </c>
      <c r="G15" s="24">
        <f t="shared" si="0"/>
        <v>2284.2299579999999</v>
      </c>
      <c r="H15" s="25">
        <v>592.43333399999995</v>
      </c>
      <c r="I15" s="25">
        <v>216.1</v>
      </c>
      <c r="J15" s="25">
        <v>14</v>
      </c>
      <c r="K15" s="24">
        <f t="shared" si="1"/>
        <v>822.53333399999997</v>
      </c>
      <c r="L15" s="25">
        <v>188.54211900000001</v>
      </c>
      <c r="M15" s="25">
        <v>69.857899000000003</v>
      </c>
      <c r="N15" s="25">
        <v>3</v>
      </c>
      <c r="O15" s="24">
        <f t="shared" si="2"/>
        <v>261.40001800000005</v>
      </c>
    </row>
    <row r="16" spans="1:15" x14ac:dyDescent="0.25">
      <c r="A16" s="12">
        <v>302</v>
      </c>
      <c r="B16" s="12" t="s">
        <v>19</v>
      </c>
      <c r="C16" s="25">
        <v>492.34800100000001</v>
      </c>
      <c r="D16" s="25">
        <v>2110.275333</v>
      </c>
      <c r="E16" s="25">
        <v>611.63333299999999</v>
      </c>
      <c r="F16" s="25">
        <v>199</v>
      </c>
      <c r="G16" s="24">
        <f t="shared" si="0"/>
        <v>2920.9086660000003</v>
      </c>
      <c r="H16" s="25">
        <v>813.13667399999997</v>
      </c>
      <c r="I16" s="25">
        <v>237.608001</v>
      </c>
      <c r="J16" s="25">
        <v>61.841999999999999</v>
      </c>
      <c r="K16" s="24">
        <f t="shared" si="1"/>
        <v>1112.586675</v>
      </c>
      <c r="L16" s="25">
        <v>65</v>
      </c>
      <c r="M16" s="25">
        <v>27</v>
      </c>
      <c r="N16" s="25">
        <v>4</v>
      </c>
      <c r="O16" s="24">
        <f t="shared" si="2"/>
        <v>96</v>
      </c>
    </row>
    <row r="17" spans="1:15" x14ac:dyDescent="0.25">
      <c r="A17" s="12">
        <v>303</v>
      </c>
      <c r="B17" s="12" t="s">
        <v>20</v>
      </c>
      <c r="C17" s="25">
        <v>376.41066499999999</v>
      </c>
      <c r="D17" s="25">
        <v>1788.4759959999999</v>
      </c>
      <c r="E17" s="25">
        <v>571.09733300000005</v>
      </c>
      <c r="F17" s="25">
        <v>75.599999999999994</v>
      </c>
      <c r="G17" s="24">
        <f t="shared" si="0"/>
        <v>2435.1733289999997</v>
      </c>
      <c r="H17" s="25">
        <v>784.42399699999999</v>
      </c>
      <c r="I17" s="25">
        <v>323.62400200000002</v>
      </c>
      <c r="J17" s="25">
        <v>8</v>
      </c>
      <c r="K17" s="24">
        <f t="shared" si="1"/>
        <v>1116.0479989999999</v>
      </c>
      <c r="L17" s="25">
        <v>87.266666999999998</v>
      </c>
      <c r="M17" s="25">
        <v>28.4</v>
      </c>
      <c r="N17" s="25">
        <v>3</v>
      </c>
      <c r="O17" s="24">
        <f t="shared" si="2"/>
        <v>118.66666699999999</v>
      </c>
    </row>
    <row r="18" spans="1:15" x14ac:dyDescent="0.25">
      <c r="A18" s="12">
        <v>304</v>
      </c>
      <c r="B18" s="12" t="s">
        <v>21</v>
      </c>
      <c r="C18" s="25">
        <v>698.6</v>
      </c>
      <c r="D18" s="25">
        <v>1781.900001</v>
      </c>
      <c r="E18" s="25">
        <v>462.361333</v>
      </c>
      <c r="F18" s="25">
        <v>122</v>
      </c>
      <c r="G18" s="24">
        <f t="shared" si="0"/>
        <v>2366.2613339999998</v>
      </c>
      <c r="H18" s="25">
        <v>561.78600300000005</v>
      </c>
      <c r="I18" s="25">
        <v>158.73066800000001</v>
      </c>
      <c r="J18" s="25">
        <v>28</v>
      </c>
      <c r="K18" s="24">
        <f t="shared" si="1"/>
        <v>748.51667100000009</v>
      </c>
      <c r="L18" s="25">
        <v>27</v>
      </c>
      <c r="M18" s="25">
        <v>9</v>
      </c>
      <c r="N18" s="25">
        <v>4</v>
      </c>
      <c r="O18" s="24">
        <f t="shared" si="2"/>
        <v>40</v>
      </c>
    </row>
    <row r="19" spans="1:15" x14ac:dyDescent="0.25">
      <c r="A19" s="12">
        <v>305</v>
      </c>
      <c r="B19" s="12" t="s">
        <v>22</v>
      </c>
      <c r="C19" s="25">
        <v>404.698669</v>
      </c>
      <c r="D19" s="25">
        <v>3276.528495</v>
      </c>
      <c r="E19" s="25">
        <v>1124.979151</v>
      </c>
      <c r="F19" s="25">
        <v>152.283174</v>
      </c>
      <c r="G19" s="24">
        <f t="shared" si="0"/>
        <v>4553.7908200000002</v>
      </c>
      <c r="H19" s="25">
        <v>1126.144644</v>
      </c>
      <c r="I19" s="25">
        <v>373.95399400000002</v>
      </c>
      <c r="J19" s="25">
        <v>11.8</v>
      </c>
      <c r="K19" s="24">
        <f t="shared" si="1"/>
        <v>1511.8986379999999</v>
      </c>
      <c r="L19" s="25">
        <v>260.62299899999999</v>
      </c>
      <c r="M19" s="25">
        <v>98.217526000000007</v>
      </c>
      <c r="N19" s="25">
        <v>3.2</v>
      </c>
      <c r="O19" s="24">
        <f t="shared" si="2"/>
        <v>362.040525</v>
      </c>
    </row>
    <row r="20" spans="1:15" x14ac:dyDescent="0.25">
      <c r="A20" s="12">
        <v>306</v>
      </c>
      <c r="B20" s="12" t="s">
        <v>23</v>
      </c>
      <c r="C20" s="25">
        <v>658.3</v>
      </c>
      <c r="D20" s="25">
        <v>2918.5833320000002</v>
      </c>
      <c r="E20" s="25">
        <v>977.05000099999995</v>
      </c>
      <c r="F20" s="25">
        <v>198.26666700000001</v>
      </c>
      <c r="G20" s="24">
        <f t="shared" si="0"/>
        <v>4093.9</v>
      </c>
      <c r="H20" s="25">
        <v>1145.9186669999999</v>
      </c>
      <c r="I20" s="25">
        <v>401.95000099999999</v>
      </c>
      <c r="J20" s="25">
        <v>23.7</v>
      </c>
      <c r="K20" s="24">
        <f t="shared" si="1"/>
        <v>1571.5686679999999</v>
      </c>
      <c r="L20" s="25">
        <v>107.8</v>
      </c>
      <c r="M20" s="25">
        <v>70.400000000000006</v>
      </c>
      <c r="N20" s="25">
        <v>6</v>
      </c>
      <c r="O20" s="24">
        <f t="shared" si="2"/>
        <v>184.2</v>
      </c>
    </row>
    <row r="21" spans="1:15" x14ac:dyDescent="0.25">
      <c r="A21" s="12">
        <v>307</v>
      </c>
      <c r="B21" s="12" t="s">
        <v>24</v>
      </c>
      <c r="C21" s="25">
        <v>648.70000000000005</v>
      </c>
      <c r="D21" s="25">
        <v>1782.9666669999999</v>
      </c>
      <c r="E21" s="25">
        <v>622.16666699999996</v>
      </c>
      <c r="F21" s="25">
        <v>96</v>
      </c>
      <c r="G21" s="24">
        <f t="shared" si="0"/>
        <v>2501.1333340000001</v>
      </c>
      <c r="H21" s="25">
        <v>579.46666700000003</v>
      </c>
      <c r="I21" s="25">
        <v>222.80000100000001</v>
      </c>
      <c r="J21" s="25">
        <v>13</v>
      </c>
      <c r="K21" s="24">
        <f t="shared" si="1"/>
        <v>815.26666799999998</v>
      </c>
      <c r="L21" s="25">
        <v>111</v>
      </c>
      <c r="M21" s="25">
        <v>59</v>
      </c>
      <c r="N21" s="25">
        <v>7</v>
      </c>
      <c r="O21" s="24">
        <f t="shared" si="2"/>
        <v>177</v>
      </c>
    </row>
    <row r="22" spans="1:15" x14ac:dyDescent="0.25">
      <c r="A22" s="12">
        <v>308</v>
      </c>
      <c r="B22" s="12" t="s">
        <v>25</v>
      </c>
      <c r="C22" s="25">
        <v>803.88000199999999</v>
      </c>
      <c r="D22" s="25">
        <v>2010.656661</v>
      </c>
      <c r="E22" s="25">
        <v>688.77799500000003</v>
      </c>
      <c r="F22" s="25">
        <v>93.646000000000001</v>
      </c>
      <c r="G22" s="24">
        <f t="shared" si="0"/>
        <v>2793.0806560000001</v>
      </c>
      <c r="H22" s="25">
        <v>727.61933399999998</v>
      </c>
      <c r="I22" s="25">
        <v>260.424665</v>
      </c>
      <c r="J22" s="25">
        <v>4</v>
      </c>
      <c r="K22" s="24">
        <f t="shared" si="1"/>
        <v>992.04399899999999</v>
      </c>
      <c r="L22" s="25">
        <v>169.2</v>
      </c>
      <c r="M22" s="25">
        <v>79.72</v>
      </c>
      <c r="N22" s="25">
        <v>2</v>
      </c>
      <c r="O22" s="24">
        <f t="shared" si="2"/>
        <v>250.92</v>
      </c>
    </row>
    <row r="23" spans="1:15" x14ac:dyDescent="0.25">
      <c r="A23" s="12">
        <v>309</v>
      </c>
      <c r="B23" s="12" t="s">
        <v>26</v>
      </c>
      <c r="C23" s="25">
        <v>433</v>
      </c>
      <c r="D23" s="25">
        <v>1145.3666679999999</v>
      </c>
      <c r="E23" s="25">
        <v>331.23333400000001</v>
      </c>
      <c r="F23" s="25">
        <v>97.033332000000001</v>
      </c>
      <c r="G23" s="24">
        <f t="shared" si="0"/>
        <v>1573.6333339999999</v>
      </c>
      <c r="H23" s="25">
        <v>422.56666799999999</v>
      </c>
      <c r="I23" s="25">
        <v>133.69999999999999</v>
      </c>
      <c r="J23" s="25">
        <v>11.033333000000001</v>
      </c>
      <c r="K23" s="24">
        <f t="shared" si="1"/>
        <v>567.30000099999995</v>
      </c>
      <c r="L23" s="25">
        <v>10</v>
      </c>
      <c r="M23" s="25">
        <v>20</v>
      </c>
      <c r="N23" s="25">
        <v>2</v>
      </c>
      <c r="O23" s="24">
        <f t="shared" si="2"/>
        <v>32</v>
      </c>
    </row>
    <row r="24" spans="1:15" x14ac:dyDescent="0.25">
      <c r="A24" s="12">
        <v>310</v>
      </c>
      <c r="B24" s="12" t="s">
        <v>27</v>
      </c>
      <c r="C24" s="25">
        <v>437.98666600000001</v>
      </c>
      <c r="D24" s="25">
        <v>1978.7799970000001</v>
      </c>
      <c r="E24" s="25">
        <v>647.55666699999995</v>
      </c>
      <c r="F24" s="25">
        <v>144.57666599999999</v>
      </c>
      <c r="G24" s="24">
        <f t="shared" si="0"/>
        <v>2770.9133299999999</v>
      </c>
      <c r="H24" s="25">
        <v>727.49200199999996</v>
      </c>
      <c r="I24" s="25">
        <v>265.39000099999998</v>
      </c>
      <c r="J24" s="25">
        <v>10</v>
      </c>
      <c r="K24" s="24">
        <f t="shared" si="1"/>
        <v>1002.8820029999999</v>
      </c>
      <c r="L24" s="25">
        <v>147.66666599999999</v>
      </c>
      <c r="M24" s="25">
        <v>68.226665999999994</v>
      </c>
      <c r="N24" s="25">
        <v>4.6433330000000002</v>
      </c>
      <c r="O24" s="24">
        <f t="shared" si="2"/>
        <v>220.536665</v>
      </c>
    </row>
    <row r="25" spans="1:15" x14ac:dyDescent="0.25">
      <c r="A25" s="12">
        <v>311</v>
      </c>
      <c r="B25" s="12" t="s">
        <v>28</v>
      </c>
      <c r="C25" s="25">
        <v>461.270668</v>
      </c>
      <c r="D25" s="25">
        <v>2154.8640030000001</v>
      </c>
      <c r="E25" s="25">
        <v>724.87200199999995</v>
      </c>
      <c r="F25" s="25">
        <v>72</v>
      </c>
      <c r="G25" s="24">
        <f t="shared" si="0"/>
        <v>2951.7360050000002</v>
      </c>
      <c r="H25" s="25">
        <v>895.418676</v>
      </c>
      <c r="I25" s="25">
        <v>325.904673</v>
      </c>
      <c r="J25" s="25">
        <v>6</v>
      </c>
      <c r="K25" s="24">
        <f t="shared" si="1"/>
        <v>1227.323349</v>
      </c>
      <c r="L25" s="25">
        <v>161.57733400000001</v>
      </c>
      <c r="M25" s="25">
        <v>65.494667000000007</v>
      </c>
      <c r="N25" s="25">
        <v>1</v>
      </c>
      <c r="O25" s="24">
        <f t="shared" si="2"/>
        <v>228.072001</v>
      </c>
    </row>
    <row r="26" spans="1:15" x14ac:dyDescent="0.25">
      <c r="A26" s="12">
        <v>312</v>
      </c>
      <c r="B26" s="12" t="s">
        <v>29</v>
      </c>
      <c r="C26" s="25">
        <v>368.59666800000002</v>
      </c>
      <c r="D26" s="25">
        <v>1477.7159879999999</v>
      </c>
      <c r="E26" s="25">
        <v>394.18354199999999</v>
      </c>
      <c r="F26" s="25">
        <v>126.75</v>
      </c>
      <c r="G26" s="24">
        <f t="shared" si="0"/>
        <v>1998.6495299999999</v>
      </c>
      <c r="H26" s="25">
        <v>650.36801300000002</v>
      </c>
      <c r="I26" s="25">
        <v>205.42533599999999</v>
      </c>
      <c r="J26" s="25">
        <v>11.941333</v>
      </c>
      <c r="K26" s="24">
        <f t="shared" si="1"/>
        <v>867.73468200000002</v>
      </c>
      <c r="L26" s="25">
        <v>101.42200099999999</v>
      </c>
      <c r="M26" s="25">
        <v>32.666666999999997</v>
      </c>
      <c r="N26" s="25">
        <v>5</v>
      </c>
      <c r="O26" s="24">
        <f t="shared" si="2"/>
        <v>139.08866799999998</v>
      </c>
    </row>
    <row r="27" spans="1:15" x14ac:dyDescent="0.25">
      <c r="A27" s="12">
        <v>313</v>
      </c>
      <c r="B27" s="12" t="s">
        <v>30</v>
      </c>
      <c r="C27" s="25">
        <v>574.46295699999996</v>
      </c>
      <c r="D27" s="25">
        <v>1654.608573</v>
      </c>
      <c r="E27" s="25">
        <v>508.08197200000001</v>
      </c>
      <c r="F27" s="25">
        <v>103.13333299999999</v>
      </c>
      <c r="G27" s="24">
        <f t="shared" si="0"/>
        <v>2265.8238780000001</v>
      </c>
      <c r="H27" s="25">
        <v>529.15732800000001</v>
      </c>
      <c r="I27" s="25">
        <v>207.56533300000001</v>
      </c>
      <c r="J27" s="25">
        <v>6</v>
      </c>
      <c r="K27" s="24">
        <f t="shared" si="1"/>
        <v>742.72266100000002</v>
      </c>
      <c r="L27" s="25">
        <v>128.687861</v>
      </c>
      <c r="M27" s="25">
        <v>53.624422000000003</v>
      </c>
      <c r="N27" s="25">
        <v>5.5333329999999998</v>
      </c>
      <c r="O27" s="24">
        <f t="shared" si="2"/>
        <v>187.84561600000001</v>
      </c>
    </row>
    <row r="28" spans="1:15" x14ac:dyDescent="0.25">
      <c r="A28" s="12">
        <v>314</v>
      </c>
      <c r="B28" s="12" t="s">
        <v>31</v>
      </c>
      <c r="C28" s="25">
        <v>187.80000100000001</v>
      </c>
      <c r="D28" s="25">
        <v>1028.9833410000001</v>
      </c>
      <c r="E28" s="25">
        <v>336.40000099999997</v>
      </c>
      <c r="F28" s="25">
        <v>87.6</v>
      </c>
      <c r="G28" s="24">
        <f t="shared" si="0"/>
        <v>1452.983342</v>
      </c>
      <c r="H28" s="25">
        <v>511.34999499999998</v>
      </c>
      <c r="I28" s="25">
        <v>167.66066799999999</v>
      </c>
      <c r="J28" s="25">
        <v>21</v>
      </c>
      <c r="K28" s="24">
        <f t="shared" si="1"/>
        <v>700.01066300000002</v>
      </c>
      <c r="L28" s="25">
        <v>45.6</v>
      </c>
      <c r="M28" s="25">
        <v>14</v>
      </c>
      <c r="N28" s="25">
        <v>1</v>
      </c>
      <c r="O28" s="24">
        <f t="shared" si="2"/>
        <v>60.6</v>
      </c>
    </row>
    <row r="29" spans="1:15" x14ac:dyDescent="0.25">
      <c r="A29" s="12">
        <v>315</v>
      </c>
      <c r="B29" s="12" t="s">
        <v>32</v>
      </c>
      <c r="C29" s="25">
        <v>335.433334</v>
      </c>
      <c r="D29" s="25">
        <v>962.98333500000001</v>
      </c>
      <c r="E29" s="25">
        <v>280.34400099999999</v>
      </c>
      <c r="F29" s="25">
        <v>70</v>
      </c>
      <c r="G29" s="24">
        <f t="shared" si="0"/>
        <v>1313.3273360000001</v>
      </c>
      <c r="H29" s="25">
        <v>406.16333300000002</v>
      </c>
      <c r="I29" s="25">
        <v>143.28800000000001</v>
      </c>
      <c r="J29" s="25">
        <v>7</v>
      </c>
      <c r="K29" s="24">
        <f t="shared" si="1"/>
        <v>556.45133299999998</v>
      </c>
      <c r="L29" s="25">
        <v>25</v>
      </c>
      <c r="M29" s="25">
        <v>1.6666669999999999</v>
      </c>
      <c r="N29" s="25">
        <v>0</v>
      </c>
      <c r="O29" s="24">
        <f t="shared" si="2"/>
        <v>26.666667</v>
      </c>
    </row>
    <row r="30" spans="1:15" x14ac:dyDescent="0.25">
      <c r="A30" s="12">
        <v>316</v>
      </c>
      <c r="B30" s="12" t="s">
        <v>33</v>
      </c>
      <c r="C30" s="25">
        <v>649.70176500000002</v>
      </c>
      <c r="D30" s="25">
        <v>1280.7997949999999</v>
      </c>
      <c r="E30" s="25">
        <v>378.01617700000003</v>
      </c>
      <c r="F30" s="25">
        <v>57.984211000000002</v>
      </c>
      <c r="G30" s="24">
        <f t="shared" si="0"/>
        <v>1716.8001829999998</v>
      </c>
      <c r="H30" s="25">
        <v>437.76869499999998</v>
      </c>
      <c r="I30" s="25">
        <v>155.78000900000001</v>
      </c>
      <c r="J30" s="25">
        <v>10.453333000000001</v>
      </c>
      <c r="K30" s="24">
        <f t="shared" si="1"/>
        <v>604.00203700000009</v>
      </c>
      <c r="L30" s="25">
        <v>20.784210999999999</v>
      </c>
      <c r="M30" s="25">
        <v>12</v>
      </c>
      <c r="N30" s="25">
        <v>1</v>
      </c>
      <c r="O30" s="24">
        <f t="shared" si="2"/>
        <v>33.784210999999999</v>
      </c>
    </row>
    <row r="31" spans="1:15" x14ac:dyDescent="0.25">
      <c r="A31" s="12">
        <v>317</v>
      </c>
      <c r="B31" s="12" t="s">
        <v>34</v>
      </c>
      <c r="C31" s="25">
        <v>596.00363300000004</v>
      </c>
      <c r="D31" s="25">
        <v>2249.6875439999999</v>
      </c>
      <c r="E31" s="25">
        <v>659.32413599999995</v>
      </c>
      <c r="F31" s="25">
        <v>58.626333000000002</v>
      </c>
      <c r="G31" s="24">
        <f t="shared" si="0"/>
        <v>2967.6380129999998</v>
      </c>
      <c r="H31" s="25">
        <v>910.56666600000005</v>
      </c>
      <c r="I31" s="25">
        <v>288.17733399999997</v>
      </c>
      <c r="J31" s="25">
        <v>16.433333000000001</v>
      </c>
      <c r="K31" s="24">
        <f t="shared" si="1"/>
        <v>1215.1773330000001</v>
      </c>
      <c r="L31" s="25">
        <v>127.048562</v>
      </c>
      <c r="M31" s="25">
        <v>60.462211000000003</v>
      </c>
      <c r="N31" s="25">
        <v>10</v>
      </c>
      <c r="O31" s="24">
        <f t="shared" si="2"/>
        <v>197.510773</v>
      </c>
    </row>
    <row r="32" spans="1:15" x14ac:dyDescent="0.25">
      <c r="A32" s="12">
        <v>318</v>
      </c>
      <c r="B32" s="12" t="s">
        <v>35</v>
      </c>
      <c r="C32" s="25">
        <v>198.83333300000001</v>
      </c>
      <c r="D32" s="25">
        <v>1641.5333370000001</v>
      </c>
      <c r="E32" s="25">
        <v>525.16666799999996</v>
      </c>
      <c r="F32" s="25">
        <v>281.60000000000002</v>
      </c>
      <c r="G32" s="24">
        <f t="shared" si="0"/>
        <v>2448.3000050000001</v>
      </c>
      <c r="H32" s="25">
        <v>516.06666399999995</v>
      </c>
      <c r="I32" s="25">
        <v>168.68333200000001</v>
      </c>
      <c r="J32" s="25">
        <v>24</v>
      </c>
      <c r="K32" s="24">
        <f t="shared" si="1"/>
        <v>708.74999600000001</v>
      </c>
      <c r="L32" s="25">
        <v>43.533332999999999</v>
      </c>
      <c r="M32" s="25">
        <v>13.8</v>
      </c>
      <c r="N32" s="25">
        <v>2</v>
      </c>
      <c r="O32" s="24">
        <f t="shared" si="2"/>
        <v>59.333332999999996</v>
      </c>
    </row>
    <row r="33" spans="1:15" x14ac:dyDescent="0.25">
      <c r="A33" s="12">
        <v>319</v>
      </c>
      <c r="B33" s="12" t="s">
        <v>36</v>
      </c>
      <c r="C33" s="25">
        <v>325.15452699999997</v>
      </c>
      <c r="D33" s="25">
        <v>1199.420374</v>
      </c>
      <c r="E33" s="25">
        <v>371.29584299999999</v>
      </c>
      <c r="F33" s="25">
        <v>31</v>
      </c>
      <c r="G33" s="24">
        <f t="shared" si="0"/>
        <v>1601.7162170000001</v>
      </c>
      <c r="H33" s="25">
        <v>546.50533499999995</v>
      </c>
      <c r="I33" s="25">
        <v>205.707334</v>
      </c>
      <c r="J33" s="25">
        <v>5</v>
      </c>
      <c r="K33" s="24">
        <f t="shared" si="1"/>
        <v>757.21266900000001</v>
      </c>
      <c r="L33" s="25">
        <v>75.633332999999993</v>
      </c>
      <c r="M33" s="25">
        <v>33.067473999999997</v>
      </c>
      <c r="N33" s="25">
        <v>3</v>
      </c>
      <c r="O33" s="24">
        <f t="shared" si="2"/>
        <v>111.700807</v>
      </c>
    </row>
    <row r="34" spans="1:15" x14ac:dyDescent="0.25">
      <c r="A34" s="12">
        <v>320</v>
      </c>
      <c r="B34" s="12" t="s">
        <v>37</v>
      </c>
      <c r="C34" s="25">
        <v>371.39663400000001</v>
      </c>
      <c r="D34" s="25">
        <v>1410.759857</v>
      </c>
      <c r="E34" s="25">
        <v>473.66913499999998</v>
      </c>
      <c r="F34" s="25">
        <v>75.499160000000003</v>
      </c>
      <c r="G34" s="24">
        <f t="shared" si="0"/>
        <v>1959.9281520000002</v>
      </c>
      <c r="H34" s="25">
        <v>703.34065799999996</v>
      </c>
      <c r="I34" s="25">
        <v>243.506664</v>
      </c>
      <c r="J34" s="25">
        <v>28.661999999999999</v>
      </c>
      <c r="K34" s="24">
        <f t="shared" ref="K34:K65" si="3">SUM(H34:J34)</f>
        <v>975.509322</v>
      </c>
      <c r="L34" s="25">
        <v>110.521052</v>
      </c>
      <c r="M34" s="25">
        <v>29.866665999999999</v>
      </c>
      <c r="N34" s="25">
        <v>2</v>
      </c>
      <c r="O34" s="24">
        <f t="shared" ref="O34:O65" si="4">SUM(L34:N34)</f>
        <v>142.38771800000001</v>
      </c>
    </row>
    <row r="35" spans="1:15" x14ac:dyDescent="0.25">
      <c r="A35" s="12">
        <v>330</v>
      </c>
      <c r="B35" s="12" t="s">
        <v>38</v>
      </c>
      <c r="C35" s="25">
        <v>2958.8719980000001</v>
      </c>
      <c r="D35" s="25">
        <v>7257.2560009999997</v>
      </c>
      <c r="E35" s="25">
        <v>2291.1106650000002</v>
      </c>
      <c r="F35" s="25">
        <v>345.2</v>
      </c>
      <c r="G35" s="24">
        <f t="shared" si="0"/>
        <v>9893.5666660000006</v>
      </c>
      <c r="H35" s="25">
        <v>2744.157314</v>
      </c>
      <c r="I35" s="25">
        <v>906.45266200000003</v>
      </c>
      <c r="J35" s="25">
        <v>36.4</v>
      </c>
      <c r="K35" s="24">
        <f t="shared" si="3"/>
        <v>3687.0099760000003</v>
      </c>
      <c r="L35" s="25">
        <v>1057.5333330000001</v>
      </c>
      <c r="M35" s="25">
        <v>370.16666700000002</v>
      </c>
      <c r="N35" s="25">
        <v>26.8</v>
      </c>
      <c r="O35" s="24">
        <f t="shared" si="4"/>
        <v>1454.5</v>
      </c>
    </row>
    <row r="36" spans="1:15" x14ac:dyDescent="0.25">
      <c r="A36" s="12">
        <v>331</v>
      </c>
      <c r="B36" s="12" t="s">
        <v>39</v>
      </c>
      <c r="C36" s="25">
        <v>829.30838600000004</v>
      </c>
      <c r="D36" s="25">
        <v>1976.5822860000001</v>
      </c>
      <c r="E36" s="25">
        <v>570.82938899999999</v>
      </c>
      <c r="F36" s="25">
        <v>60.55</v>
      </c>
      <c r="G36" s="24">
        <f t="shared" si="0"/>
        <v>2607.9616750000005</v>
      </c>
      <c r="H36" s="25">
        <v>997.00466400000005</v>
      </c>
      <c r="I36" s="25">
        <v>319.349335</v>
      </c>
      <c r="J36" s="25">
        <v>10</v>
      </c>
      <c r="K36" s="24">
        <f t="shared" si="3"/>
        <v>1326.3539989999999</v>
      </c>
      <c r="L36" s="25">
        <v>312.156139</v>
      </c>
      <c r="M36" s="25">
        <v>97.933331999999993</v>
      </c>
      <c r="N36" s="25">
        <v>3</v>
      </c>
      <c r="O36" s="24">
        <f t="shared" si="4"/>
        <v>413.089471</v>
      </c>
    </row>
    <row r="37" spans="1:15" x14ac:dyDescent="0.25">
      <c r="A37" s="12">
        <v>332</v>
      </c>
      <c r="B37" s="12" t="s">
        <v>40</v>
      </c>
      <c r="C37" s="25">
        <v>771.57934</v>
      </c>
      <c r="D37" s="25">
        <v>1984.1846800000001</v>
      </c>
      <c r="E37" s="25">
        <v>629.19667500000003</v>
      </c>
      <c r="F37" s="25">
        <v>20.933333999999999</v>
      </c>
      <c r="G37" s="24">
        <f t="shared" si="0"/>
        <v>2634.3146889999998</v>
      </c>
      <c r="H37" s="25">
        <v>856.75200299999995</v>
      </c>
      <c r="I37" s="25">
        <v>291.75133699999998</v>
      </c>
      <c r="J37" s="25">
        <v>5.2280009999999999</v>
      </c>
      <c r="K37" s="24">
        <f t="shared" si="3"/>
        <v>1153.7313409999999</v>
      </c>
      <c r="L37" s="25">
        <v>282.00600100000003</v>
      </c>
      <c r="M37" s="25">
        <v>91.666667000000004</v>
      </c>
      <c r="N37" s="25">
        <v>4</v>
      </c>
      <c r="O37" s="24">
        <f t="shared" si="4"/>
        <v>377.67266800000004</v>
      </c>
    </row>
    <row r="38" spans="1:15" x14ac:dyDescent="0.25">
      <c r="A38" s="12">
        <v>333</v>
      </c>
      <c r="B38" s="12" t="s">
        <v>41</v>
      </c>
      <c r="C38" s="25">
        <v>1093.733332</v>
      </c>
      <c r="D38" s="25">
        <v>1901.8000010000001</v>
      </c>
      <c r="E38" s="25">
        <v>598.70000000000005</v>
      </c>
      <c r="F38" s="25">
        <v>11</v>
      </c>
      <c r="G38" s="24">
        <f t="shared" si="0"/>
        <v>2511.5000010000003</v>
      </c>
      <c r="H38" s="25">
        <v>875.61999800000001</v>
      </c>
      <c r="I38" s="25">
        <v>291.66666700000002</v>
      </c>
      <c r="J38" s="25">
        <v>1</v>
      </c>
      <c r="K38" s="24">
        <f t="shared" si="3"/>
        <v>1168.2866650000001</v>
      </c>
      <c r="L38" s="25">
        <v>289.26666699999998</v>
      </c>
      <c r="M38" s="25">
        <v>105.8</v>
      </c>
      <c r="N38" s="25">
        <v>4</v>
      </c>
      <c r="O38" s="24">
        <f t="shared" si="4"/>
        <v>399.066667</v>
      </c>
    </row>
    <row r="39" spans="1:15" x14ac:dyDescent="0.25">
      <c r="A39" s="12">
        <v>334</v>
      </c>
      <c r="B39" s="12" t="s">
        <v>42</v>
      </c>
      <c r="C39" s="25">
        <v>491.76694900000001</v>
      </c>
      <c r="D39" s="25">
        <v>1177.8157630000001</v>
      </c>
      <c r="E39" s="25">
        <v>289.39122900000001</v>
      </c>
      <c r="F39" s="25">
        <v>59.133335000000002</v>
      </c>
      <c r="G39" s="24">
        <f t="shared" si="0"/>
        <v>1526.3403270000001</v>
      </c>
      <c r="H39" s="25">
        <v>830.33599700000002</v>
      </c>
      <c r="I39" s="25">
        <v>276.30800099999999</v>
      </c>
      <c r="J39" s="25">
        <v>4.5999999999999996</v>
      </c>
      <c r="K39" s="24">
        <f t="shared" si="3"/>
        <v>1111.2439979999999</v>
      </c>
      <c r="L39" s="25">
        <v>192.96898200000001</v>
      </c>
      <c r="M39" s="25">
        <v>57.828069999999997</v>
      </c>
      <c r="N39" s="25">
        <v>3</v>
      </c>
      <c r="O39" s="24">
        <f t="shared" si="4"/>
        <v>253.79705200000001</v>
      </c>
    </row>
    <row r="40" spans="1:15" x14ac:dyDescent="0.25">
      <c r="A40" s="12">
        <v>335</v>
      </c>
      <c r="B40" s="12" t="s">
        <v>43</v>
      </c>
      <c r="C40" s="25">
        <v>553.63333299999999</v>
      </c>
      <c r="D40" s="25">
        <v>863.3</v>
      </c>
      <c r="E40" s="25">
        <v>200.33333300000001</v>
      </c>
      <c r="F40" s="25">
        <v>58</v>
      </c>
      <c r="G40" s="24">
        <f t="shared" si="0"/>
        <v>1121.633333</v>
      </c>
      <c r="H40" s="25">
        <v>452.62866600000001</v>
      </c>
      <c r="I40" s="25">
        <v>141.066667</v>
      </c>
      <c r="J40" s="25">
        <v>14</v>
      </c>
      <c r="K40" s="24">
        <f t="shared" si="3"/>
        <v>607.69533300000001</v>
      </c>
      <c r="L40" s="25">
        <v>56</v>
      </c>
      <c r="M40" s="25">
        <v>26</v>
      </c>
      <c r="N40" s="25">
        <v>1</v>
      </c>
      <c r="O40" s="24">
        <f t="shared" si="4"/>
        <v>83</v>
      </c>
    </row>
    <row r="41" spans="1:15" x14ac:dyDescent="0.25">
      <c r="A41" s="12">
        <v>336</v>
      </c>
      <c r="B41" s="12" t="s">
        <v>44</v>
      </c>
      <c r="C41" s="25">
        <v>496.84</v>
      </c>
      <c r="D41" s="25">
        <v>971.39368300000001</v>
      </c>
      <c r="E41" s="25">
        <v>259.35947700000003</v>
      </c>
      <c r="F41" s="25">
        <v>43.908771999999999</v>
      </c>
      <c r="G41" s="24">
        <f t="shared" si="0"/>
        <v>1274.661932</v>
      </c>
      <c r="H41" s="25">
        <v>505.27799900000002</v>
      </c>
      <c r="I41" s="25">
        <v>149.56200100000001</v>
      </c>
      <c r="J41" s="25">
        <v>4</v>
      </c>
      <c r="K41" s="24">
        <f t="shared" si="3"/>
        <v>658.84</v>
      </c>
      <c r="L41" s="25">
        <v>128.603509</v>
      </c>
      <c r="M41" s="25">
        <v>47.950001</v>
      </c>
      <c r="N41" s="25">
        <v>3.929824</v>
      </c>
      <c r="O41" s="24">
        <f t="shared" si="4"/>
        <v>180.48333400000001</v>
      </c>
    </row>
    <row r="42" spans="1:15" x14ac:dyDescent="0.25">
      <c r="A42" s="12">
        <v>340</v>
      </c>
      <c r="B42" s="12" t="s">
        <v>45</v>
      </c>
      <c r="C42" s="25">
        <v>563</v>
      </c>
      <c r="D42" s="25">
        <v>782.46666700000003</v>
      </c>
      <c r="E42" s="25">
        <v>221</v>
      </c>
      <c r="F42" s="25">
        <v>11</v>
      </c>
      <c r="G42" s="24">
        <f t="shared" si="0"/>
        <v>1014.466667</v>
      </c>
      <c r="H42" s="25">
        <v>505.01666699999998</v>
      </c>
      <c r="I42" s="25">
        <v>174</v>
      </c>
      <c r="J42" s="25">
        <v>2</v>
      </c>
      <c r="K42" s="24">
        <f t="shared" si="3"/>
        <v>681.01666699999998</v>
      </c>
      <c r="L42" s="25">
        <v>129</v>
      </c>
      <c r="M42" s="25">
        <v>41</v>
      </c>
      <c r="N42" s="25">
        <v>3</v>
      </c>
      <c r="O42" s="24">
        <f t="shared" si="4"/>
        <v>173</v>
      </c>
    </row>
    <row r="43" spans="1:15" x14ac:dyDescent="0.25">
      <c r="A43" s="12">
        <v>341</v>
      </c>
      <c r="B43" s="12" t="s">
        <v>46</v>
      </c>
      <c r="C43" s="25">
        <v>1302.2</v>
      </c>
      <c r="D43" s="25">
        <v>2762.0333350000001</v>
      </c>
      <c r="E43" s="25">
        <v>815.86666700000001</v>
      </c>
      <c r="F43" s="25">
        <v>90.666667000000004</v>
      </c>
      <c r="G43" s="24">
        <f t="shared" si="0"/>
        <v>3668.5666690000003</v>
      </c>
      <c r="H43" s="25">
        <v>1676.433329</v>
      </c>
      <c r="I43" s="25">
        <v>514.36666700000001</v>
      </c>
      <c r="J43" s="25">
        <v>28</v>
      </c>
      <c r="K43" s="24">
        <f t="shared" si="3"/>
        <v>2218.7999959999997</v>
      </c>
      <c r="L43" s="25">
        <v>521.6</v>
      </c>
      <c r="M43" s="25">
        <v>98</v>
      </c>
      <c r="N43" s="25">
        <v>4</v>
      </c>
      <c r="O43" s="24">
        <f t="shared" si="4"/>
        <v>623.6</v>
      </c>
    </row>
    <row r="44" spans="1:15" x14ac:dyDescent="0.25">
      <c r="A44" s="12">
        <v>342</v>
      </c>
      <c r="B44" s="12" t="s">
        <v>203</v>
      </c>
      <c r="C44" s="25">
        <v>487.03466800000001</v>
      </c>
      <c r="D44" s="25">
        <v>1119.345333</v>
      </c>
      <c r="E44" s="25">
        <v>360.6</v>
      </c>
      <c r="F44" s="25">
        <v>13</v>
      </c>
      <c r="G44" s="24">
        <f t="shared" si="0"/>
        <v>1492.9453330000001</v>
      </c>
      <c r="H44" s="25">
        <v>666.70133199999998</v>
      </c>
      <c r="I44" s="25">
        <v>222.72733400000001</v>
      </c>
      <c r="J44" s="25">
        <v>2</v>
      </c>
      <c r="K44" s="24">
        <f t="shared" si="3"/>
        <v>891.42866600000002</v>
      </c>
      <c r="L44" s="25">
        <v>158.80000000000001</v>
      </c>
      <c r="M44" s="25">
        <v>59</v>
      </c>
      <c r="N44" s="25">
        <v>0</v>
      </c>
      <c r="O44" s="24">
        <f t="shared" si="4"/>
        <v>217.8</v>
      </c>
    </row>
    <row r="45" spans="1:15" x14ac:dyDescent="0.25">
      <c r="A45" s="12">
        <v>343</v>
      </c>
      <c r="B45" s="12" t="s">
        <v>48</v>
      </c>
      <c r="C45" s="25">
        <v>585.84866899999997</v>
      </c>
      <c r="D45" s="25">
        <v>1470.7</v>
      </c>
      <c r="E45" s="25">
        <v>463.43333100000001</v>
      </c>
      <c r="F45" s="25">
        <v>11</v>
      </c>
      <c r="G45" s="24">
        <f t="shared" si="0"/>
        <v>1945.133331</v>
      </c>
      <c r="H45" s="25">
        <v>837.83932700000003</v>
      </c>
      <c r="I45" s="25">
        <v>301.73199699999998</v>
      </c>
      <c r="J45" s="25">
        <v>5</v>
      </c>
      <c r="K45" s="24">
        <f t="shared" si="3"/>
        <v>1144.571324</v>
      </c>
      <c r="L45" s="25">
        <v>116.999999</v>
      </c>
      <c r="M45" s="25">
        <v>40.633333</v>
      </c>
      <c r="N45" s="25">
        <v>0</v>
      </c>
      <c r="O45" s="24">
        <f t="shared" si="4"/>
        <v>157.633332</v>
      </c>
    </row>
    <row r="46" spans="1:15" x14ac:dyDescent="0.25">
      <c r="A46" s="12">
        <v>344</v>
      </c>
      <c r="B46" s="12" t="s">
        <v>49</v>
      </c>
      <c r="C46" s="25">
        <v>665.71466699999996</v>
      </c>
      <c r="D46" s="25">
        <v>1973.0099990000001</v>
      </c>
      <c r="E46" s="25">
        <v>608.22799799999996</v>
      </c>
      <c r="F46" s="25">
        <v>59.2</v>
      </c>
      <c r="G46" s="24">
        <f t="shared" si="0"/>
        <v>2640.437997</v>
      </c>
      <c r="H46" s="25">
        <v>1163.9359890000001</v>
      </c>
      <c r="I46" s="25">
        <v>396.86533200000002</v>
      </c>
      <c r="J46" s="25">
        <v>32.466667000000001</v>
      </c>
      <c r="K46" s="24">
        <f t="shared" si="3"/>
        <v>1593.2679880000001</v>
      </c>
      <c r="L46" s="25">
        <v>179.16666699999999</v>
      </c>
      <c r="M46" s="25">
        <v>74.844667000000001</v>
      </c>
      <c r="N46" s="25">
        <v>7</v>
      </c>
      <c r="O46" s="24">
        <f t="shared" si="4"/>
        <v>261.01133399999998</v>
      </c>
    </row>
    <row r="47" spans="1:15" x14ac:dyDescent="0.25">
      <c r="A47" s="12">
        <v>350</v>
      </c>
      <c r="B47" s="12" t="s">
        <v>50</v>
      </c>
      <c r="C47" s="25">
        <v>578.30600000000004</v>
      </c>
      <c r="D47" s="25">
        <v>1794.937334</v>
      </c>
      <c r="E47" s="25">
        <v>613.29999999999995</v>
      </c>
      <c r="F47" s="25">
        <v>11</v>
      </c>
      <c r="G47" s="24">
        <f t="shared" si="0"/>
        <v>2419.2373339999999</v>
      </c>
      <c r="H47" s="25">
        <v>945.50599899999997</v>
      </c>
      <c r="I47" s="25">
        <v>335.32399700000002</v>
      </c>
      <c r="J47" s="25">
        <v>2</v>
      </c>
      <c r="K47" s="24">
        <f t="shared" si="3"/>
        <v>1282.8299959999999</v>
      </c>
      <c r="L47" s="25">
        <v>230.92866699999999</v>
      </c>
      <c r="M47" s="25">
        <v>88</v>
      </c>
      <c r="N47" s="25">
        <v>4</v>
      </c>
      <c r="O47" s="24">
        <f t="shared" si="4"/>
        <v>322.92866700000002</v>
      </c>
    </row>
    <row r="48" spans="1:15" x14ac:dyDescent="0.25">
      <c r="A48" s="12">
        <v>351</v>
      </c>
      <c r="B48" s="12" t="s">
        <v>51</v>
      </c>
      <c r="C48" s="25">
        <v>556.60000100000002</v>
      </c>
      <c r="D48" s="25">
        <v>1212.131333</v>
      </c>
      <c r="E48" s="25">
        <v>352.76666599999999</v>
      </c>
      <c r="F48" s="25">
        <v>58</v>
      </c>
      <c r="G48" s="24">
        <f t="shared" si="0"/>
        <v>1622.897999</v>
      </c>
      <c r="H48" s="25">
        <v>729.61733300000003</v>
      </c>
      <c r="I48" s="25">
        <v>220.48666700000001</v>
      </c>
      <c r="J48" s="25">
        <v>9.0333330000000007</v>
      </c>
      <c r="K48" s="24">
        <f t="shared" si="3"/>
        <v>959.13733300000001</v>
      </c>
      <c r="L48" s="25">
        <v>179.26666599999999</v>
      </c>
      <c r="M48" s="25">
        <v>48.6</v>
      </c>
      <c r="N48" s="25">
        <v>7</v>
      </c>
      <c r="O48" s="24">
        <f t="shared" si="4"/>
        <v>234.86666599999998</v>
      </c>
    </row>
    <row r="49" spans="1:15" x14ac:dyDescent="0.25">
      <c r="A49" s="12">
        <v>352</v>
      </c>
      <c r="B49" s="12" t="s">
        <v>52</v>
      </c>
      <c r="C49" s="25">
        <v>2028.581318</v>
      </c>
      <c r="D49" s="25">
        <v>2223.5626550000002</v>
      </c>
      <c r="E49" s="25">
        <v>395.96333099999998</v>
      </c>
      <c r="F49" s="25">
        <v>112.846666</v>
      </c>
      <c r="G49" s="24">
        <f t="shared" si="0"/>
        <v>2732.372652</v>
      </c>
      <c r="H49" s="25">
        <v>792.66999399999997</v>
      </c>
      <c r="I49" s="25">
        <v>169.95999900000001</v>
      </c>
      <c r="J49" s="25">
        <v>32.756666000000003</v>
      </c>
      <c r="K49" s="24">
        <f t="shared" si="3"/>
        <v>995.38665900000001</v>
      </c>
      <c r="L49" s="25">
        <v>352.20666399999999</v>
      </c>
      <c r="M49" s="25">
        <v>72.923333</v>
      </c>
      <c r="N49" s="25">
        <v>11</v>
      </c>
      <c r="O49" s="24">
        <f t="shared" si="4"/>
        <v>436.129997</v>
      </c>
    </row>
    <row r="50" spans="1:15" x14ac:dyDescent="0.25">
      <c r="A50" s="12">
        <v>353</v>
      </c>
      <c r="B50" s="12" t="s">
        <v>53</v>
      </c>
      <c r="C50" s="25">
        <v>917.30000099999995</v>
      </c>
      <c r="D50" s="25">
        <v>1569.3133330000001</v>
      </c>
      <c r="E50" s="25">
        <v>441.6</v>
      </c>
      <c r="F50" s="25">
        <v>38</v>
      </c>
      <c r="G50" s="24">
        <f t="shared" si="0"/>
        <v>2048.913333</v>
      </c>
      <c r="H50" s="25">
        <v>731.644001</v>
      </c>
      <c r="I50" s="25">
        <v>244.689333</v>
      </c>
      <c r="J50" s="25">
        <v>19.333333</v>
      </c>
      <c r="K50" s="24">
        <f t="shared" si="3"/>
        <v>995.66666700000007</v>
      </c>
      <c r="L50" s="25">
        <v>308.98</v>
      </c>
      <c r="M50" s="25">
        <v>74</v>
      </c>
      <c r="N50" s="25">
        <v>4</v>
      </c>
      <c r="O50" s="24">
        <f t="shared" si="4"/>
        <v>386.98</v>
      </c>
    </row>
    <row r="51" spans="1:15" x14ac:dyDescent="0.25">
      <c r="A51" s="12">
        <v>354</v>
      </c>
      <c r="B51" s="12" t="s">
        <v>54</v>
      </c>
      <c r="C51" s="25">
        <v>766.86666700000001</v>
      </c>
      <c r="D51" s="25">
        <v>1631.850001</v>
      </c>
      <c r="E51" s="25">
        <v>537.83333300000004</v>
      </c>
      <c r="F51" s="25">
        <v>13.466666999999999</v>
      </c>
      <c r="G51" s="24">
        <f t="shared" si="0"/>
        <v>2183.1500010000004</v>
      </c>
      <c r="H51" s="25">
        <v>734.31666499999994</v>
      </c>
      <c r="I51" s="25">
        <v>285.36666500000001</v>
      </c>
      <c r="J51" s="25">
        <v>6</v>
      </c>
      <c r="K51" s="24">
        <f t="shared" si="3"/>
        <v>1025.6833299999998</v>
      </c>
      <c r="L51" s="25">
        <v>249.86666700000001</v>
      </c>
      <c r="M51" s="25">
        <v>113</v>
      </c>
      <c r="N51" s="25">
        <v>2</v>
      </c>
      <c r="O51" s="24">
        <f t="shared" si="4"/>
        <v>364.86666700000001</v>
      </c>
    </row>
    <row r="52" spans="1:15" x14ac:dyDescent="0.25">
      <c r="A52" s="12">
        <v>355</v>
      </c>
      <c r="B52" s="12" t="s">
        <v>55</v>
      </c>
      <c r="C52" s="25">
        <v>1037.7460000000001</v>
      </c>
      <c r="D52" s="25">
        <v>1646.2300009999999</v>
      </c>
      <c r="E52" s="25">
        <v>322.69200000000001</v>
      </c>
      <c r="F52" s="25">
        <v>351</v>
      </c>
      <c r="G52" s="24">
        <f t="shared" si="0"/>
        <v>2319.9220009999999</v>
      </c>
      <c r="H52" s="25">
        <v>792.078665</v>
      </c>
      <c r="I52" s="25">
        <v>174.28733199999999</v>
      </c>
      <c r="J52" s="25">
        <v>164.66666699999999</v>
      </c>
      <c r="K52" s="24">
        <f t="shared" si="3"/>
        <v>1131.0326640000001</v>
      </c>
      <c r="L52" s="25">
        <v>232</v>
      </c>
      <c r="M52" s="25">
        <v>49</v>
      </c>
      <c r="N52" s="25">
        <v>20</v>
      </c>
      <c r="O52" s="24">
        <f t="shared" si="4"/>
        <v>301</v>
      </c>
    </row>
    <row r="53" spans="1:15" x14ac:dyDescent="0.25">
      <c r="A53" s="12">
        <v>356</v>
      </c>
      <c r="B53" s="12" t="s">
        <v>56</v>
      </c>
      <c r="C53" s="25">
        <v>652.51133400000003</v>
      </c>
      <c r="D53" s="25">
        <v>1874.2586659999999</v>
      </c>
      <c r="E53" s="25">
        <v>582.41133300000001</v>
      </c>
      <c r="F53" s="25">
        <v>110</v>
      </c>
      <c r="G53" s="24">
        <f t="shared" si="0"/>
        <v>2566.6699989999997</v>
      </c>
      <c r="H53" s="25">
        <v>1295.5906709999999</v>
      </c>
      <c r="I53" s="25">
        <v>424.95</v>
      </c>
      <c r="J53" s="25">
        <v>26</v>
      </c>
      <c r="K53" s="24">
        <f t="shared" si="3"/>
        <v>1746.540671</v>
      </c>
      <c r="L53" s="25">
        <v>207.355334</v>
      </c>
      <c r="M53" s="25">
        <v>65.8</v>
      </c>
      <c r="N53" s="25">
        <v>4</v>
      </c>
      <c r="O53" s="24">
        <f t="shared" si="4"/>
        <v>277.15533399999998</v>
      </c>
    </row>
    <row r="54" spans="1:15" x14ac:dyDescent="0.25">
      <c r="A54" s="12">
        <v>357</v>
      </c>
      <c r="B54" s="12" t="s">
        <v>57</v>
      </c>
      <c r="C54" s="25">
        <v>826.26666599999999</v>
      </c>
      <c r="D54" s="25">
        <v>1422.709474</v>
      </c>
      <c r="E54" s="25">
        <v>423.817544</v>
      </c>
      <c r="F54" s="25">
        <v>17</v>
      </c>
      <c r="G54" s="24">
        <f t="shared" si="0"/>
        <v>1863.527018</v>
      </c>
      <c r="H54" s="25">
        <v>785.64999599999999</v>
      </c>
      <c r="I54" s="25">
        <v>262.53266500000001</v>
      </c>
      <c r="J54" s="25">
        <v>6</v>
      </c>
      <c r="K54" s="24">
        <f t="shared" si="3"/>
        <v>1054.1826610000001</v>
      </c>
      <c r="L54" s="25">
        <v>185.466666</v>
      </c>
      <c r="M54" s="25">
        <v>69.066666999999995</v>
      </c>
      <c r="N54" s="25">
        <v>2</v>
      </c>
      <c r="O54" s="24">
        <f t="shared" si="4"/>
        <v>256.53333299999997</v>
      </c>
    </row>
    <row r="55" spans="1:15" x14ac:dyDescent="0.25">
      <c r="A55" s="12">
        <v>358</v>
      </c>
      <c r="B55" s="12" t="s">
        <v>58</v>
      </c>
      <c r="C55" s="25">
        <v>505.88749799999999</v>
      </c>
      <c r="D55" s="25">
        <v>1606.822584</v>
      </c>
      <c r="E55" s="25">
        <v>434.55416500000001</v>
      </c>
      <c r="F55" s="25">
        <v>77</v>
      </c>
      <c r="G55" s="24">
        <f t="shared" si="0"/>
        <v>2118.376749</v>
      </c>
      <c r="H55" s="25">
        <v>1030.9680040000001</v>
      </c>
      <c r="I55" s="25">
        <v>283.12600099999997</v>
      </c>
      <c r="J55" s="25">
        <v>18</v>
      </c>
      <c r="K55" s="24">
        <f t="shared" si="3"/>
        <v>1332.0940049999999</v>
      </c>
      <c r="L55" s="25">
        <v>87.449996999999996</v>
      </c>
      <c r="M55" s="25">
        <v>27.333331999999999</v>
      </c>
      <c r="N55" s="25">
        <v>2</v>
      </c>
      <c r="O55" s="24">
        <f t="shared" si="4"/>
        <v>116.78332899999999</v>
      </c>
    </row>
    <row r="56" spans="1:15" x14ac:dyDescent="0.25">
      <c r="A56" s="12">
        <v>359</v>
      </c>
      <c r="B56" s="12" t="s">
        <v>59</v>
      </c>
      <c r="C56" s="25">
        <v>836.39333299999998</v>
      </c>
      <c r="D56" s="25">
        <v>2366.1</v>
      </c>
      <c r="E56" s="25">
        <v>751.78933400000005</v>
      </c>
      <c r="F56" s="25">
        <v>11</v>
      </c>
      <c r="G56" s="24">
        <f t="shared" si="0"/>
        <v>3128.889334</v>
      </c>
      <c r="H56" s="25">
        <v>1384.745332</v>
      </c>
      <c r="I56" s="25">
        <v>487.422664</v>
      </c>
      <c r="J56" s="25">
        <v>3</v>
      </c>
      <c r="K56" s="24">
        <f t="shared" si="3"/>
        <v>1875.1679959999999</v>
      </c>
      <c r="L56" s="25">
        <v>129.86666700000001</v>
      </c>
      <c r="M56" s="25">
        <v>93</v>
      </c>
      <c r="N56" s="25">
        <v>1</v>
      </c>
      <c r="O56" s="24">
        <f t="shared" si="4"/>
        <v>223.86666700000001</v>
      </c>
    </row>
    <row r="57" spans="1:15" x14ac:dyDescent="0.25">
      <c r="A57" s="12">
        <v>370</v>
      </c>
      <c r="B57" s="12" t="s">
        <v>60</v>
      </c>
      <c r="C57" s="25">
        <v>725.38333399999999</v>
      </c>
      <c r="D57" s="25">
        <v>1380.333335</v>
      </c>
      <c r="E57" s="25">
        <v>440.30000100000001</v>
      </c>
      <c r="F57" s="25">
        <v>18</v>
      </c>
      <c r="G57" s="24">
        <f t="shared" si="0"/>
        <v>1838.6333360000001</v>
      </c>
      <c r="H57" s="25">
        <v>815.31800099999998</v>
      </c>
      <c r="I57" s="25">
        <v>276.18</v>
      </c>
      <c r="J57" s="25">
        <v>7.3666669999999996</v>
      </c>
      <c r="K57" s="24">
        <f t="shared" si="3"/>
        <v>1098.8646679999999</v>
      </c>
      <c r="L57" s="25">
        <v>254.066666</v>
      </c>
      <c r="M57" s="25">
        <v>91.8</v>
      </c>
      <c r="N57" s="25">
        <v>3</v>
      </c>
      <c r="O57" s="24">
        <f t="shared" si="4"/>
        <v>348.86666600000001</v>
      </c>
    </row>
    <row r="58" spans="1:15" x14ac:dyDescent="0.25">
      <c r="A58" s="12">
        <v>371</v>
      </c>
      <c r="B58" s="12" t="s">
        <v>61</v>
      </c>
      <c r="C58" s="25">
        <v>978.71266900000001</v>
      </c>
      <c r="D58" s="25">
        <v>1408.7673299999999</v>
      </c>
      <c r="E58" s="25">
        <v>363.41199899999998</v>
      </c>
      <c r="F58" s="25">
        <v>32.6</v>
      </c>
      <c r="G58" s="24">
        <f t="shared" si="0"/>
        <v>1804.7793289999997</v>
      </c>
      <c r="H58" s="25">
        <v>883.46933200000001</v>
      </c>
      <c r="I58" s="25">
        <v>264.98333400000001</v>
      </c>
      <c r="J58" s="25">
        <v>15</v>
      </c>
      <c r="K58" s="24">
        <f t="shared" si="3"/>
        <v>1163.4526660000001</v>
      </c>
      <c r="L58" s="25">
        <v>135</v>
      </c>
      <c r="M58" s="25">
        <v>41.933332999999998</v>
      </c>
      <c r="N58" s="25">
        <v>6</v>
      </c>
      <c r="O58" s="24">
        <f t="shared" si="4"/>
        <v>182.933333</v>
      </c>
    </row>
    <row r="59" spans="1:15" x14ac:dyDescent="0.25">
      <c r="A59" s="12">
        <v>372</v>
      </c>
      <c r="B59" s="12" t="s">
        <v>62</v>
      </c>
      <c r="C59" s="25">
        <v>634.13277800000003</v>
      </c>
      <c r="D59" s="25">
        <v>1146.2579169999999</v>
      </c>
      <c r="E59" s="25">
        <v>308.98179399999998</v>
      </c>
      <c r="F59" s="25">
        <v>15.762034999999999</v>
      </c>
      <c r="G59" s="24">
        <f t="shared" si="0"/>
        <v>1471.0017459999999</v>
      </c>
      <c r="H59" s="25">
        <v>644.23066800000004</v>
      </c>
      <c r="I59" s="25">
        <v>187.42066299999999</v>
      </c>
      <c r="J59" s="25">
        <v>9.8273329999999994</v>
      </c>
      <c r="K59" s="24">
        <f t="shared" si="3"/>
        <v>841.47866399999998</v>
      </c>
      <c r="L59" s="25">
        <v>164.36417700000001</v>
      </c>
      <c r="M59" s="25">
        <v>48.398246</v>
      </c>
      <c r="N59" s="25">
        <v>5</v>
      </c>
      <c r="O59" s="24">
        <f t="shared" si="4"/>
        <v>217.76242300000001</v>
      </c>
    </row>
    <row r="60" spans="1:15" x14ac:dyDescent="0.25">
      <c r="A60" s="12">
        <v>373</v>
      </c>
      <c r="B60" s="12" t="s">
        <v>63</v>
      </c>
      <c r="C60" s="25">
        <v>1070.734657</v>
      </c>
      <c r="D60" s="25">
        <v>3371.7413270000002</v>
      </c>
      <c r="E60" s="25">
        <v>1101.3606589999999</v>
      </c>
      <c r="F60" s="25">
        <v>81.235332999999997</v>
      </c>
      <c r="G60" s="24">
        <f t="shared" si="0"/>
        <v>4554.3373189999993</v>
      </c>
      <c r="H60" s="25">
        <v>1648.030651</v>
      </c>
      <c r="I60" s="25">
        <v>542.08399199999997</v>
      </c>
      <c r="J60" s="25">
        <v>22.821999999999999</v>
      </c>
      <c r="K60" s="24">
        <f t="shared" si="3"/>
        <v>2212.936643</v>
      </c>
      <c r="L60" s="25">
        <v>618.39999899999998</v>
      </c>
      <c r="M60" s="25">
        <v>232.909999</v>
      </c>
      <c r="N60" s="25">
        <v>19.905332999999999</v>
      </c>
      <c r="O60" s="24">
        <f t="shared" si="4"/>
        <v>871.21533099999999</v>
      </c>
    </row>
    <row r="61" spans="1:15" x14ac:dyDescent="0.25">
      <c r="A61" s="12">
        <v>380</v>
      </c>
      <c r="B61" s="12" t="s">
        <v>64</v>
      </c>
      <c r="C61" s="25">
        <v>1434.640668</v>
      </c>
      <c r="D61" s="25">
        <v>2908.7420010000001</v>
      </c>
      <c r="E61" s="25">
        <v>919.86666700000001</v>
      </c>
      <c r="F61" s="25">
        <v>103.8</v>
      </c>
      <c r="G61" s="24">
        <f t="shared" si="0"/>
        <v>3932.408668</v>
      </c>
      <c r="H61" s="25">
        <v>1454.3840130000001</v>
      </c>
      <c r="I61" s="25">
        <v>470.61266899999998</v>
      </c>
      <c r="J61" s="25">
        <v>19.633333</v>
      </c>
      <c r="K61" s="24">
        <f t="shared" si="3"/>
        <v>1944.630015</v>
      </c>
      <c r="L61" s="25">
        <v>365.81733300000002</v>
      </c>
      <c r="M61" s="25">
        <v>134.23333299999999</v>
      </c>
      <c r="N61" s="25">
        <v>14</v>
      </c>
      <c r="O61" s="24">
        <f t="shared" si="4"/>
        <v>514.05066599999998</v>
      </c>
    </row>
    <row r="62" spans="1:15" x14ac:dyDescent="0.25">
      <c r="A62" s="12">
        <v>381</v>
      </c>
      <c r="B62" s="12" t="s">
        <v>65</v>
      </c>
      <c r="C62" s="25">
        <v>636.11666500000001</v>
      </c>
      <c r="D62" s="25">
        <v>1496.6253320000001</v>
      </c>
      <c r="E62" s="25">
        <v>466.48333500000001</v>
      </c>
      <c r="F62" s="25">
        <v>54</v>
      </c>
      <c r="G62" s="24">
        <f t="shared" si="0"/>
        <v>2017.108667</v>
      </c>
      <c r="H62" s="25">
        <v>753.64599599999997</v>
      </c>
      <c r="I62" s="25">
        <v>264.76666699999998</v>
      </c>
      <c r="J62" s="25">
        <v>8.1999999999999993</v>
      </c>
      <c r="K62" s="24">
        <f t="shared" si="3"/>
        <v>1026.6126629999999</v>
      </c>
      <c r="L62" s="25">
        <v>181.533333</v>
      </c>
      <c r="M62" s="25">
        <v>51.766666999999998</v>
      </c>
      <c r="N62" s="25">
        <v>2</v>
      </c>
      <c r="O62" s="24">
        <f t="shared" si="4"/>
        <v>235.3</v>
      </c>
    </row>
    <row r="63" spans="1:15" x14ac:dyDescent="0.25">
      <c r="A63" s="12">
        <v>382</v>
      </c>
      <c r="B63" s="12" t="s">
        <v>66</v>
      </c>
      <c r="C63" s="25">
        <v>1061.390361</v>
      </c>
      <c r="D63" s="25">
        <v>3110.4978409999999</v>
      </c>
      <c r="E63" s="25">
        <v>1070.0649289999999</v>
      </c>
      <c r="F63" s="25">
        <v>99.983333999999999</v>
      </c>
      <c r="G63" s="24">
        <f t="shared" si="0"/>
        <v>4280.5461039999991</v>
      </c>
      <c r="H63" s="25">
        <v>1647.9739910000001</v>
      </c>
      <c r="I63" s="25">
        <v>647.31399699999997</v>
      </c>
      <c r="J63" s="25">
        <v>29.571332999999999</v>
      </c>
      <c r="K63" s="24">
        <f t="shared" si="3"/>
        <v>2324.8593209999999</v>
      </c>
      <c r="L63" s="25">
        <v>543.74386400000003</v>
      </c>
      <c r="M63" s="25">
        <v>172.002633</v>
      </c>
      <c r="N63" s="25">
        <v>7.6447370000000001</v>
      </c>
      <c r="O63" s="24">
        <f t="shared" si="4"/>
        <v>723.39123400000005</v>
      </c>
    </row>
    <row r="64" spans="1:15" x14ac:dyDescent="0.25">
      <c r="A64" s="12">
        <v>383</v>
      </c>
      <c r="B64" s="12" t="s">
        <v>67</v>
      </c>
      <c r="C64" s="25">
        <v>2094.68867</v>
      </c>
      <c r="D64" s="25">
        <v>4939.9006760000002</v>
      </c>
      <c r="E64" s="25">
        <v>1605.576002</v>
      </c>
      <c r="F64" s="25">
        <v>176.90133299999999</v>
      </c>
      <c r="G64" s="24">
        <f t="shared" si="0"/>
        <v>6722.3780109999998</v>
      </c>
      <c r="H64" s="25">
        <v>2831.610647</v>
      </c>
      <c r="I64" s="25">
        <v>986.86332700000003</v>
      </c>
      <c r="J64" s="25">
        <v>40.682665999999998</v>
      </c>
      <c r="K64" s="24">
        <f t="shared" si="3"/>
        <v>3859.1566400000002</v>
      </c>
      <c r="L64" s="25">
        <v>590.20000000000005</v>
      </c>
      <c r="M64" s="25">
        <v>215.73333299999999</v>
      </c>
      <c r="N64" s="25">
        <v>9</v>
      </c>
      <c r="O64" s="24">
        <f t="shared" si="4"/>
        <v>814.93333300000006</v>
      </c>
    </row>
    <row r="65" spans="1:15" x14ac:dyDescent="0.25">
      <c r="A65" s="12">
        <v>384</v>
      </c>
      <c r="B65" s="12" t="s">
        <v>68</v>
      </c>
      <c r="C65" s="25">
        <v>910.52799400000004</v>
      </c>
      <c r="D65" s="25">
        <v>1298.8833340000001</v>
      </c>
      <c r="E65" s="25">
        <v>400.068667</v>
      </c>
      <c r="F65" s="25">
        <v>56</v>
      </c>
      <c r="G65" s="24">
        <f t="shared" si="0"/>
        <v>1754.9520010000001</v>
      </c>
      <c r="H65" s="25">
        <v>1006.328007</v>
      </c>
      <c r="I65" s="25">
        <v>367.779336</v>
      </c>
      <c r="J65" s="25">
        <v>7.8213330000000001</v>
      </c>
      <c r="K65" s="24">
        <f t="shared" si="3"/>
        <v>1381.928676</v>
      </c>
      <c r="L65" s="25">
        <v>160.843999</v>
      </c>
      <c r="M65" s="25">
        <v>54.080666000000001</v>
      </c>
      <c r="N65" s="25">
        <v>2</v>
      </c>
      <c r="O65" s="24">
        <f t="shared" si="4"/>
        <v>216.924665</v>
      </c>
    </row>
    <row r="66" spans="1:15" x14ac:dyDescent="0.25">
      <c r="A66" s="12">
        <v>390</v>
      </c>
      <c r="B66" s="12" t="s">
        <v>69</v>
      </c>
      <c r="C66" s="25">
        <v>577.05262700000003</v>
      </c>
      <c r="D66" s="25">
        <v>1004.510663</v>
      </c>
      <c r="E66" s="25">
        <v>346.43287700000002</v>
      </c>
      <c r="F66" s="25">
        <v>76</v>
      </c>
      <c r="G66" s="24">
        <f t="shared" si="0"/>
        <v>1426.94354</v>
      </c>
      <c r="H66" s="25">
        <v>631.32066999999995</v>
      </c>
      <c r="I66" s="25">
        <v>254.840001</v>
      </c>
      <c r="J66" s="25">
        <v>58</v>
      </c>
      <c r="K66" s="24">
        <f t="shared" ref="K66:K96" si="5">SUM(H66:J66)</f>
        <v>944.16067099999998</v>
      </c>
      <c r="L66" s="25">
        <v>111.066666</v>
      </c>
      <c r="M66" s="25">
        <v>31</v>
      </c>
      <c r="N66" s="25">
        <v>5</v>
      </c>
      <c r="O66" s="24">
        <f t="shared" ref="O66:O96" si="6">SUM(L66:N66)</f>
        <v>147.066666</v>
      </c>
    </row>
    <row r="67" spans="1:15" x14ac:dyDescent="0.25">
      <c r="A67" s="12">
        <v>391</v>
      </c>
      <c r="B67" s="12" t="s">
        <v>70</v>
      </c>
      <c r="C67" s="25">
        <v>742.206683</v>
      </c>
      <c r="D67" s="25">
        <v>1485.4673399999999</v>
      </c>
      <c r="E67" s="25">
        <v>450.97000100000002</v>
      </c>
      <c r="F67" s="25">
        <v>73.733333000000002</v>
      </c>
      <c r="G67" s="24">
        <f t="shared" ref="G67:G129" si="7">SUM(D67:F67)</f>
        <v>2010.1706739999997</v>
      </c>
      <c r="H67" s="25">
        <v>767.72798899999998</v>
      </c>
      <c r="I67" s="25">
        <v>254.440664</v>
      </c>
      <c r="J67" s="25">
        <v>6.0946670000000003</v>
      </c>
      <c r="K67" s="24">
        <f t="shared" si="5"/>
        <v>1028.26332</v>
      </c>
      <c r="L67" s="25">
        <v>311.43333699999999</v>
      </c>
      <c r="M67" s="25">
        <v>86.407334000000006</v>
      </c>
      <c r="N67" s="25">
        <v>4</v>
      </c>
      <c r="O67" s="24">
        <f t="shared" si="6"/>
        <v>401.84067099999999</v>
      </c>
    </row>
    <row r="68" spans="1:15" x14ac:dyDescent="0.25">
      <c r="A68" s="12">
        <v>392</v>
      </c>
      <c r="B68" s="12" t="s">
        <v>71</v>
      </c>
      <c r="C68" s="25">
        <v>480.70000099999999</v>
      </c>
      <c r="D68" s="25">
        <v>973.11666700000001</v>
      </c>
      <c r="E68" s="25">
        <v>255.33333300000001</v>
      </c>
      <c r="F68" s="25">
        <v>6</v>
      </c>
      <c r="G68" s="24">
        <f t="shared" si="7"/>
        <v>1234.45</v>
      </c>
      <c r="H68" s="25">
        <v>812.17999699999996</v>
      </c>
      <c r="I68" s="25">
        <v>272.316666</v>
      </c>
      <c r="J68" s="25">
        <v>4</v>
      </c>
      <c r="K68" s="24">
        <f t="shared" si="5"/>
        <v>1088.4966629999999</v>
      </c>
      <c r="L68" s="25">
        <v>53.6</v>
      </c>
      <c r="M68" s="25">
        <v>25</v>
      </c>
      <c r="N68" s="25">
        <v>0</v>
      </c>
      <c r="O68" s="24">
        <f t="shared" si="6"/>
        <v>78.599999999999994</v>
      </c>
    </row>
    <row r="69" spans="1:15" x14ac:dyDescent="0.25">
      <c r="A69" s="12">
        <v>393</v>
      </c>
      <c r="B69" s="12" t="s">
        <v>72</v>
      </c>
      <c r="C69" s="25">
        <v>445.6</v>
      </c>
      <c r="D69" s="25">
        <v>604.33333500000003</v>
      </c>
      <c r="E69" s="25">
        <v>132.933334</v>
      </c>
      <c r="F69" s="25">
        <v>9.5333330000000007</v>
      </c>
      <c r="G69" s="24">
        <f t="shared" si="7"/>
        <v>746.80000200000006</v>
      </c>
      <c r="H69" s="25">
        <v>353.02000199999998</v>
      </c>
      <c r="I69" s="25">
        <v>90.133334000000005</v>
      </c>
      <c r="J69" s="25">
        <v>2</v>
      </c>
      <c r="K69" s="24">
        <f t="shared" si="5"/>
        <v>445.15333599999997</v>
      </c>
      <c r="L69" s="25">
        <v>97.466667000000001</v>
      </c>
      <c r="M69" s="25">
        <v>23</v>
      </c>
      <c r="N69" s="25">
        <v>4</v>
      </c>
      <c r="O69" s="24">
        <f t="shared" si="6"/>
        <v>124.466667</v>
      </c>
    </row>
    <row r="70" spans="1:15" x14ac:dyDescent="0.25">
      <c r="A70" s="12">
        <v>394</v>
      </c>
      <c r="B70" s="12" t="s">
        <v>73</v>
      </c>
      <c r="C70" s="25">
        <v>480.66666700000002</v>
      </c>
      <c r="D70" s="25">
        <v>733.66666699999996</v>
      </c>
      <c r="E70" s="25">
        <v>188.83333300000001</v>
      </c>
      <c r="F70" s="25">
        <v>14</v>
      </c>
      <c r="G70" s="24">
        <f t="shared" si="7"/>
        <v>936.5</v>
      </c>
      <c r="H70" s="25">
        <v>485.03333400000002</v>
      </c>
      <c r="I70" s="25">
        <v>156.26666700000001</v>
      </c>
      <c r="J70" s="25">
        <v>3</v>
      </c>
      <c r="K70" s="24">
        <f t="shared" si="5"/>
        <v>644.30000100000007</v>
      </c>
      <c r="L70" s="25">
        <v>198</v>
      </c>
      <c r="M70" s="25">
        <v>51</v>
      </c>
      <c r="N70" s="25">
        <v>3</v>
      </c>
      <c r="O70" s="24">
        <f t="shared" si="6"/>
        <v>252</v>
      </c>
    </row>
    <row r="71" spans="1:15" x14ac:dyDescent="0.25">
      <c r="A71" s="12">
        <v>800</v>
      </c>
      <c r="B71" s="12" t="s">
        <v>74</v>
      </c>
      <c r="C71" s="25">
        <v>202.98508699999999</v>
      </c>
      <c r="D71" s="25">
        <v>1400.0039429999999</v>
      </c>
      <c r="E71" s="25">
        <v>519.49605099999997</v>
      </c>
      <c r="F71" s="25">
        <v>94.274559999999994</v>
      </c>
      <c r="G71" s="24">
        <f t="shared" si="7"/>
        <v>2013.7745539999999</v>
      </c>
      <c r="H71" s="25">
        <v>631.76133000000004</v>
      </c>
      <c r="I71" s="25">
        <v>231.47199499999999</v>
      </c>
      <c r="J71" s="25">
        <v>22.683999</v>
      </c>
      <c r="K71" s="24">
        <f t="shared" si="5"/>
        <v>885.91732400000001</v>
      </c>
      <c r="L71" s="25">
        <v>81.831579000000005</v>
      </c>
      <c r="M71" s="25">
        <v>37.353510999999997</v>
      </c>
      <c r="N71" s="25">
        <v>7.2</v>
      </c>
      <c r="O71" s="24">
        <f t="shared" si="6"/>
        <v>126.38509000000001</v>
      </c>
    </row>
    <row r="72" spans="1:15" x14ac:dyDescent="0.25">
      <c r="A72" s="12">
        <v>801</v>
      </c>
      <c r="B72" s="12" t="s">
        <v>180</v>
      </c>
      <c r="C72" s="25">
        <v>546.14166699999998</v>
      </c>
      <c r="D72" s="25">
        <v>2896.2833300000002</v>
      </c>
      <c r="E72" s="25">
        <v>981.81666600000005</v>
      </c>
      <c r="F72" s="25">
        <v>123.5</v>
      </c>
      <c r="G72" s="24">
        <f t="shared" si="7"/>
        <v>4001.5999960000004</v>
      </c>
      <c r="H72" s="25">
        <v>1714.764678</v>
      </c>
      <c r="I72" s="25">
        <v>584.69466999999997</v>
      </c>
      <c r="J72" s="25">
        <v>45.383997999999998</v>
      </c>
      <c r="K72" s="24">
        <f t="shared" si="5"/>
        <v>2344.8433459999997</v>
      </c>
      <c r="L72" s="25">
        <v>217.63333299999999</v>
      </c>
      <c r="M72" s="25">
        <v>63.7</v>
      </c>
      <c r="N72" s="25">
        <v>6.8</v>
      </c>
      <c r="O72" s="24">
        <f t="shared" si="6"/>
        <v>288.13333299999999</v>
      </c>
    </row>
    <row r="73" spans="1:15" x14ac:dyDescent="0.25">
      <c r="A73" s="12">
        <v>802</v>
      </c>
      <c r="B73" s="12" t="s">
        <v>76</v>
      </c>
      <c r="C73" s="25">
        <v>294.07367599999998</v>
      </c>
      <c r="D73" s="25">
        <v>1627.3840809999999</v>
      </c>
      <c r="E73" s="25">
        <v>577.96687899999995</v>
      </c>
      <c r="F73" s="25">
        <v>51.566667000000002</v>
      </c>
      <c r="G73" s="24">
        <f t="shared" si="7"/>
        <v>2256.9176269999998</v>
      </c>
      <c r="H73" s="25">
        <v>789.070021</v>
      </c>
      <c r="I73" s="25">
        <v>288.71400399999999</v>
      </c>
      <c r="J73" s="25">
        <v>11.850667</v>
      </c>
      <c r="K73" s="24">
        <f t="shared" si="5"/>
        <v>1089.6346919999999</v>
      </c>
      <c r="L73" s="25">
        <v>131.06458000000001</v>
      </c>
      <c r="M73" s="25">
        <v>55.829630999999999</v>
      </c>
      <c r="N73" s="25">
        <v>4.5333329999999998</v>
      </c>
      <c r="O73" s="24">
        <f t="shared" si="6"/>
        <v>191.42754400000001</v>
      </c>
    </row>
    <row r="74" spans="1:15" x14ac:dyDescent="0.25">
      <c r="A74" s="12">
        <v>803</v>
      </c>
      <c r="B74" s="12" t="s">
        <v>77</v>
      </c>
      <c r="C74" s="25">
        <v>458.17733399999997</v>
      </c>
      <c r="D74" s="25">
        <v>2982.8413340000002</v>
      </c>
      <c r="E74" s="25">
        <v>1042.8373369999999</v>
      </c>
      <c r="F74" s="25">
        <v>37</v>
      </c>
      <c r="G74" s="24">
        <f t="shared" si="7"/>
        <v>4062.6786710000001</v>
      </c>
      <c r="H74" s="25">
        <v>1496.2660069999999</v>
      </c>
      <c r="I74" s="25">
        <v>537.86132999999995</v>
      </c>
      <c r="J74" s="25">
        <v>13.299999</v>
      </c>
      <c r="K74" s="24">
        <f t="shared" si="5"/>
        <v>2047.427336</v>
      </c>
      <c r="L74" s="25">
        <v>147.096001</v>
      </c>
      <c r="M74" s="25">
        <v>89.878000999999998</v>
      </c>
      <c r="N74" s="25">
        <v>2</v>
      </c>
      <c r="O74" s="24">
        <f t="shared" si="6"/>
        <v>238.97400199999998</v>
      </c>
    </row>
    <row r="75" spans="1:15" x14ac:dyDescent="0.25">
      <c r="A75" s="12">
        <v>805</v>
      </c>
      <c r="B75" s="12" t="s">
        <v>78</v>
      </c>
      <c r="C75" s="25">
        <v>197.04210599999999</v>
      </c>
      <c r="D75" s="25">
        <v>144.16490300000001</v>
      </c>
      <c r="E75" s="25">
        <v>39.740350999999997</v>
      </c>
      <c r="F75" s="25">
        <v>1</v>
      </c>
      <c r="G75" s="24">
        <f t="shared" si="7"/>
        <v>184.90525400000001</v>
      </c>
      <c r="H75" s="25">
        <v>122.020673</v>
      </c>
      <c r="I75" s="25">
        <v>44.468001000000001</v>
      </c>
      <c r="J75" s="25">
        <v>0.95</v>
      </c>
      <c r="K75" s="24">
        <f t="shared" si="5"/>
        <v>167.43867399999999</v>
      </c>
      <c r="L75" s="25">
        <v>37.578946999999999</v>
      </c>
      <c r="M75" s="25">
        <v>12</v>
      </c>
      <c r="N75" s="25">
        <v>0</v>
      </c>
      <c r="O75" s="24">
        <f t="shared" si="6"/>
        <v>49.578946999999999</v>
      </c>
    </row>
    <row r="76" spans="1:15" x14ac:dyDescent="0.25">
      <c r="A76" s="12">
        <v>806</v>
      </c>
      <c r="B76" s="12" t="s">
        <v>79</v>
      </c>
      <c r="C76" s="25">
        <v>566.20000000000005</v>
      </c>
      <c r="D76" s="25">
        <v>515.86666700000001</v>
      </c>
      <c r="E76" s="25">
        <v>124.6</v>
      </c>
      <c r="F76" s="25">
        <v>1</v>
      </c>
      <c r="G76" s="24">
        <f t="shared" si="7"/>
        <v>641.46666700000003</v>
      </c>
      <c r="H76" s="25">
        <v>353.499999</v>
      </c>
      <c r="I76" s="25">
        <v>119</v>
      </c>
      <c r="J76" s="25">
        <v>2</v>
      </c>
      <c r="K76" s="24">
        <f t="shared" si="5"/>
        <v>474.499999</v>
      </c>
      <c r="L76" s="25">
        <v>71.8</v>
      </c>
      <c r="M76" s="25">
        <v>12.8</v>
      </c>
      <c r="N76" s="25">
        <v>0</v>
      </c>
      <c r="O76" s="24">
        <f t="shared" si="6"/>
        <v>84.6</v>
      </c>
    </row>
    <row r="77" spans="1:15" x14ac:dyDescent="0.25">
      <c r="A77" s="12">
        <v>807</v>
      </c>
      <c r="B77" s="12" t="s">
        <v>80</v>
      </c>
      <c r="C77" s="25">
        <v>346.8</v>
      </c>
      <c r="D77" s="25">
        <v>213</v>
      </c>
      <c r="E77" s="25">
        <v>57</v>
      </c>
      <c r="F77" s="25">
        <v>4</v>
      </c>
      <c r="G77" s="24">
        <f t="shared" si="7"/>
        <v>274</v>
      </c>
      <c r="H77" s="25">
        <v>320.33333299999998</v>
      </c>
      <c r="I77" s="25">
        <v>126</v>
      </c>
      <c r="J77" s="25">
        <v>8</v>
      </c>
      <c r="K77" s="24">
        <f t="shared" si="5"/>
        <v>454.33333299999998</v>
      </c>
      <c r="L77" s="25">
        <v>22</v>
      </c>
      <c r="M77" s="25">
        <v>7</v>
      </c>
      <c r="N77" s="25">
        <v>0</v>
      </c>
      <c r="O77" s="24">
        <f t="shared" si="6"/>
        <v>29</v>
      </c>
    </row>
    <row r="78" spans="1:15" x14ac:dyDescent="0.25">
      <c r="A78" s="12">
        <v>808</v>
      </c>
      <c r="B78" s="12" t="s">
        <v>81</v>
      </c>
      <c r="C78" s="25">
        <v>552</v>
      </c>
      <c r="D78" s="25">
        <v>602.73333400000001</v>
      </c>
      <c r="E78" s="25">
        <v>136</v>
      </c>
      <c r="F78" s="25">
        <v>42</v>
      </c>
      <c r="G78" s="24">
        <f t="shared" si="7"/>
        <v>780.73333400000001</v>
      </c>
      <c r="H78" s="25">
        <v>472.32</v>
      </c>
      <c r="I78" s="25">
        <v>157.83333300000001</v>
      </c>
      <c r="J78" s="25">
        <v>4</v>
      </c>
      <c r="K78" s="24">
        <f t="shared" si="5"/>
        <v>634.15333299999998</v>
      </c>
      <c r="L78" s="25">
        <v>61</v>
      </c>
      <c r="M78" s="25">
        <v>13</v>
      </c>
      <c r="N78" s="25">
        <v>2</v>
      </c>
      <c r="O78" s="24">
        <f t="shared" si="6"/>
        <v>76</v>
      </c>
    </row>
    <row r="79" spans="1:15" x14ac:dyDescent="0.25">
      <c r="A79" s="12">
        <v>810</v>
      </c>
      <c r="B79" s="12" t="s">
        <v>202</v>
      </c>
      <c r="C79" s="25">
        <v>896.47072500000002</v>
      </c>
      <c r="D79" s="25">
        <v>1330.3894700000001</v>
      </c>
      <c r="E79" s="25">
        <v>386.13157999999999</v>
      </c>
      <c r="F79" s="25">
        <v>16.733332999999998</v>
      </c>
      <c r="G79" s="24">
        <f t="shared" si="7"/>
        <v>1733.254383</v>
      </c>
      <c r="H79" s="25">
        <v>625.90598699999998</v>
      </c>
      <c r="I79" s="25">
        <v>222.91199800000001</v>
      </c>
      <c r="J79" s="25">
        <v>0</v>
      </c>
      <c r="K79" s="24">
        <f t="shared" si="5"/>
        <v>848.81798500000002</v>
      </c>
      <c r="L79" s="25">
        <v>317.20701400000002</v>
      </c>
      <c r="M79" s="25">
        <v>79.907016999999996</v>
      </c>
      <c r="N79" s="25">
        <v>5.9333330000000002</v>
      </c>
      <c r="O79" s="24">
        <f t="shared" si="6"/>
        <v>403.04736400000002</v>
      </c>
    </row>
    <row r="80" spans="1:15" x14ac:dyDescent="0.25">
      <c r="A80" s="12">
        <v>811</v>
      </c>
      <c r="B80" s="12" t="s">
        <v>83</v>
      </c>
      <c r="C80" s="25">
        <v>451.03333600000002</v>
      </c>
      <c r="D80" s="25">
        <v>1928.416669</v>
      </c>
      <c r="E80" s="25">
        <v>643.79999999999995</v>
      </c>
      <c r="F80" s="25">
        <v>38.633333</v>
      </c>
      <c r="G80" s="24">
        <f t="shared" si="7"/>
        <v>2610.8500020000001</v>
      </c>
      <c r="H80" s="25">
        <v>1171.666671</v>
      </c>
      <c r="I80" s="25">
        <v>404.28333800000001</v>
      </c>
      <c r="J80" s="25">
        <v>3</v>
      </c>
      <c r="K80" s="24">
        <f t="shared" si="5"/>
        <v>1578.9500089999999</v>
      </c>
      <c r="L80" s="25">
        <v>144.80000000000001</v>
      </c>
      <c r="M80" s="25">
        <v>63.166665999999999</v>
      </c>
      <c r="N80" s="25">
        <v>3</v>
      </c>
      <c r="O80" s="24">
        <f t="shared" si="6"/>
        <v>210.966666</v>
      </c>
    </row>
    <row r="81" spans="1:15" x14ac:dyDescent="0.25">
      <c r="A81" s="12">
        <v>812</v>
      </c>
      <c r="B81" s="12" t="s">
        <v>84</v>
      </c>
      <c r="C81" s="25">
        <v>505.68400000000003</v>
      </c>
      <c r="D81" s="25">
        <v>864.48866599999997</v>
      </c>
      <c r="E81" s="25">
        <v>290.72999800000002</v>
      </c>
      <c r="F81" s="25">
        <v>32.233333000000002</v>
      </c>
      <c r="G81" s="24">
        <f t="shared" si="7"/>
        <v>1187.4519969999999</v>
      </c>
      <c r="H81" s="25">
        <v>350.76266700000002</v>
      </c>
      <c r="I81" s="25">
        <v>133.15799899999999</v>
      </c>
      <c r="J81" s="25">
        <v>8</v>
      </c>
      <c r="K81" s="24">
        <f t="shared" si="5"/>
        <v>491.92066599999998</v>
      </c>
      <c r="L81" s="25">
        <v>169.76666700000001</v>
      </c>
      <c r="M81" s="25">
        <v>60.799999</v>
      </c>
      <c r="N81" s="25">
        <v>1.8333330000000001</v>
      </c>
      <c r="O81" s="24">
        <f t="shared" si="6"/>
        <v>232.39999900000001</v>
      </c>
    </row>
    <row r="82" spans="1:15" x14ac:dyDescent="0.25">
      <c r="A82" s="12">
        <v>813</v>
      </c>
      <c r="B82" s="12" t="s">
        <v>85</v>
      </c>
      <c r="C82" s="25">
        <v>405.04200200000002</v>
      </c>
      <c r="D82" s="25">
        <v>996.99400700000001</v>
      </c>
      <c r="E82" s="25">
        <v>376.73867000000001</v>
      </c>
      <c r="F82" s="25">
        <v>1</v>
      </c>
      <c r="G82" s="24">
        <f t="shared" si="7"/>
        <v>1374.732677</v>
      </c>
      <c r="H82" s="25">
        <v>452.105997</v>
      </c>
      <c r="I82" s="25">
        <v>187.319998</v>
      </c>
      <c r="J82" s="25">
        <v>0</v>
      </c>
      <c r="K82" s="24">
        <f t="shared" si="5"/>
        <v>639.42599500000006</v>
      </c>
      <c r="L82" s="25">
        <v>226.15</v>
      </c>
      <c r="M82" s="25">
        <v>100.80466800000001</v>
      </c>
      <c r="N82" s="25">
        <v>1</v>
      </c>
      <c r="O82" s="24">
        <f t="shared" si="6"/>
        <v>327.95466800000003</v>
      </c>
    </row>
    <row r="83" spans="1:15" x14ac:dyDescent="0.25">
      <c r="A83" s="12">
        <v>815</v>
      </c>
      <c r="B83" s="12" t="s">
        <v>86</v>
      </c>
      <c r="C83" s="25">
        <v>936.67267400000003</v>
      </c>
      <c r="D83" s="25">
        <v>3797.2120049999999</v>
      </c>
      <c r="E83" s="25">
        <v>1323.226664</v>
      </c>
      <c r="F83" s="25">
        <v>129.15</v>
      </c>
      <c r="G83" s="24">
        <f t="shared" si="7"/>
        <v>5249.5886689999998</v>
      </c>
      <c r="H83" s="25">
        <v>2198.5886540000001</v>
      </c>
      <c r="I83" s="25">
        <v>786.46466599999997</v>
      </c>
      <c r="J83" s="25">
        <v>22.066666000000001</v>
      </c>
      <c r="K83" s="24">
        <f t="shared" si="5"/>
        <v>3007.1199860000002</v>
      </c>
      <c r="L83" s="25">
        <v>338.412667</v>
      </c>
      <c r="M83" s="25">
        <v>157.36666700000001</v>
      </c>
      <c r="N83" s="25">
        <v>9.75</v>
      </c>
      <c r="O83" s="24">
        <f t="shared" si="6"/>
        <v>505.52933400000001</v>
      </c>
    </row>
    <row r="84" spans="1:15" x14ac:dyDescent="0.25">
      <c r="A84" s="12">
        <v>816</v>
      </c>
      <c r="B84" s="12" t="s">
        <v>87</v>
      </c>
      <c r="C84" s="25">
        <v>288.48333600000001</v>
      </c>
      <c r="D84" s="25">
        <v>1218.0333370000001</v>
      </c>
      <c r="E84" s="25">
        <v>395.01666899999998</v>
      </c>
      <c r="F84" s="25">
        <v>73.066666999999995</v>
      </c>
      <c r="G84" s="24">
        <f t="shared" si="7"/>
        <v>1686.116673</v>
      </c>
      <c r="H84" s="25">
        <v>770.31333099999995</v>
      </c>
      <c r="I84" s="25">
        <v>254.77266499999999</v>
      </c>
      <c r="J84" s="25">
        <v>33.766666999999998</v>
      </c>
      <c r="K84" s="24">
        <f t="shared" si="5"/>
        <v>1058.8526630000001</v>
      </c>
      <c r="L84" s="25">
        <v>84.166667000000004</v>
      </c>
      <c r="M84" s="25">
        <v>30.1</v>
      </c>
      <c r="N84" s="25">
        <v>5.3666669999999996</v>
      </c>
      <c r="O84" s="24">
        <f t="shared" si="6"/>
        <v>119.63333400000002</v>
      </c>
    </row>
    <row r="85" spans="1:15" x14ac:dyDescent="0.25">
      <c r="A85" s="12">
        <v>821</v>
      </c>
      <c r="B85" s="12" t="s">
        <v>88</v>
      </c>
      <c r="C85" s="25">
        <v>508.996666</v>
      </c>
      <c r="D85" s="25">
        <v>1932.227335</v>
      </c>
      <c r="E85" s="25">
        <v>709.82399999999996</v>
      </c>
      <c r="F85" s="25">
        <v>60</v>
      </c>
      <c r="G85" s="24">
        <f t="shared" si="7"/>
        <v>2702.0513350000001</v>
      </c>
      <c r="H85" s="25">
        <v>467.27799800000003</v>
      </c>
      <c r="I85" s="25">
        <v>182.50466599999999</v>
      </c>
      <c r="J85" s="25">
        <v>15</v>
      </c>
      <c r="K85" s="24">
        <f t="shared" si="5"/>
        <v>664.78266400000007</v>
      </c>
      <c r="L85" s="25">
        <v>330.13333399999999</v>
      </c>
      <c r="M85" s="25">
        <v>129</v>
      </c>
      <c r="N85" s="25">
        <v>6</v>
      </c>
      <c r="O85" s="24">
        <f t="shared" si="6"/>
        <v>465.13333399999999</v>
      </c>
    </row>
    <row r="86" spans="1:15" x14ac:dyDescent="0.25">
      <c r="A86" s="12">
        <v>822</v>
      </c>
      <c r="B86" s="12" t="s">
        <v>89</v>
      </c>
      <c r="C86" s="25">
        <v>237.22466399999999</v>
      </c>
      <c r="D86" s="25">
        <v>1163.066662</v>
      </c>
      <c r="E86" s="25">
        <v>397.314662</v>
      </c>
      <c r="F86" s="25">
        <v>74.965333999999999</v>
      </c>
      <c r="G86" s="24">
        <f t="shared" si="7"/>
        <v>1635.3466579999999</v>
      </c>
      <c r="H86" s="25">
        <v>505.272672</v>
      </c>
      <c r="I86" s="25">
        <v>189.51400100000001</v>
      </c>
      <c r="J86" s="25">
        <v>3.213333</v>
      </c>
      <c r="K86" s="24">
        <f t="shared" si="5"/>
        <v>698.0000060000001</v>
      </c>
      <c r="L86" s="25">
        <v>181.592668</v>
      </c>
      <c r="M86" s="25">
        <v>65.766665000000003</v>
      </c>
      <c r="N86" s="25">
        <v>4</v>
      </c>
      <c r="O86" s="24">
        <f t="shared" si="6"/>
        <v>251.35933299999999</v>
      </c>
    </row>
    <row r="87" spans="1:15" x14ac:dyDescent="0.25">
      <c r="A87" s="12">
        <v>823</v>
      </c>
      <c r="B87" s="12" t="s">
        <v>90</v>
      </c>
      <c r="C87" s="25">
        <v>281.428675</v>
      </c>
      <c r="D87" s="25">
        <v>1595.536474</v>
      </c>
      <c r="E87" s="25">
        <v>513.56774199999995</v>
      </c>
      <c r="F87" s="25">
        <v>16.730122999999999</v>
      </c>
      <c r="G87" s="24">
        <f t="shared" si="7"/>
        <v>2125.8343389999995</v>
      </c>
      <c r="H87" s="25">
        <v>898.92532900000003</v>
      </c>
      <c r="I87" s="25">
        <v>300.590664</v>
      </c>
      <c r="J87" s="25">
        <v>5.266667</v>
      </c>
      <c r="K87" s="24">
        <f t="shared" si="5"/>
        <v>1204.7826600000001</v>
      </c>
      <c r="L87" s="25">
        <v>162.06559799999999</v>
      </c>
      <c r="M87" s="25">
        <v>50.953921999999999</v>
      </c>
      <c r="N87" s="25">
        <v>0</v>
      </c>
      <c r="O87" s="24">
        <f t="shared" si="6"/>
        <v>213.01952</v>
      </c>
    </row>
    <row r="88" spans="1:15" x14ac:dyDescent="0.25">
      <c r="A88" s="12">
        <v>825</v>
      </c>
      <c r="B88" s="12" t="s">
        <v>91</v>
      </c>
      <c r="C88" s="25">
        <v>562.05683899999997</v>
      </c>
      <c r="D88" s="25">
        <v>4221.45273</v>
      </c>
      <c r="E88" s="25">
        <v>1464.1341520000001</v>
      </c>
      <c r="F88" s="25">
        <v>68.117545000000007</v>
      </c>
      <c r="G88" s="24">
        <f t="shared" si="7"/>
        <v>5753.7044269999997</v>
      </c>
      <c r="H88" s="25">
        <v>1649.129983</v>
      </c>
      <c r="I88" s="25">
        <v>619.30000099999995</v>
      </c>
      <c r="J88" s="25">
        <v>17.466667000000001</v>
      </c>
      <c r="K88" s="24">
        <f t="shared" si="5"/>
        <v>2285.896651</v>
      </c>
      <c r="L88" s="25">
        <v>160.43191300000001</v>
      </c>
      <c r="M88" s="25">
        <v>91.733333999999999</v>
      </c>
      <c r="N88" s="25">
        <v>7.6</v>
      </c>
      <c r="O88" s="24">
        <f t="shared" si="6"/>
        <v>259.76524700000004</v>
      </c>
    </row>
    <row r="89" spans="1:15" x14ac:dyDescent="0.25">
      <c r="A89" s="12">
        <v>826</v>
      </c>
      <c r="B89" s="12" t="s">
        <v>92</v>
      </c>
      <c r="C89" s="25">
        <v>549.11646800000005</v>
      </c>
      <c r="D89" s="25">
        <v>2132.958275</v>
      </c>
      <c r="E89" s="25">
        <v>731.86836900000003</v>
      </c>
      <c r="F89" s="25">
        <v>56.033332000000001</v>
      </c>
      <c r="G89" s="24">
        <f t="shared" si="7"/>
        <v>2920.8599759999997</v>
      </c>
      <c r="H89" s="25">
        <v>942.60466599999995</v>
      </c>
      <c r="I89" s="25">
        <v>376.63466399999999</v>
      </c>
      <c r="J89" s="25">
        <v>3</v>
      </c>
      <c r="K89" s="24">
        <f t="shared" si="5"/>
        <v>1322.2393299999999</v>
      </c>
      <c r="L89" s="25">
        <v>182.26666299999999</v>
      </c>
      <c r="M89" s="25">
        <v>58.066667000000002</v>
      </c>
      <c r="N89" s="25">
        <v>3.8</v>
      </c>
      <c r="O89" s="24">
        <f t="shared" si="6"/>
        <v>244.13333</v>
      </c>
    </row>
    <row r="90" spans="1:15" x14ac:dyDescent="0.25">
      <c r="A90" s="12">
        <v>830</v>
      </c>
      <c r="B90" s="12" t="s">
        <v>93</v>
      </c>
      <c r="C90" s="25">
        <v>1127.2434920000001</v>
      </c>
      <c r="D90" s="25">
        <v>4209.4653239999998</v>
      </c>
      <c r="E90" s="25">
        <v>1514.403626</v>
      </c>
      <c r="F90" s="25">
        <v>98.298263000000006</v>
      </c>
      <c r="G90" s="24">
        <f t="shared" si="7"/>
        <v>5822.1672129999997</v>
      </c>
      <c r="H90" s="25">
        <v>2263.4646469999998</v>
      </c>
      <c r="I90" s="25">
        <v>887.57532700000002</v>
      </c>
      <c r="J90" s="25">
        <v>22.572666999999999</v>
      </c>
      <c r="K90" s="24">
        <f t="shared" si="5"/>
        <v>3173.6126409999997</v>
      </c>
      <c r="L90" s="25">
        <v>325.85242699999998</v>
      </c>
      <c r="M90" s="25">
        <v>142.55944299999999</v>
      </c>
      <c r="N90" s="25">
        <v>6.9994209999999999</v>
      </c>
      <c r="O90" s="24">
        <f t="shared" si="6"/>
        <v>475.41129099999995</v>
      </c>
    </row>
    <row r="91" spans="1:15" x14ac:dyDescent="0.25">
      <c r="A91" s="12">
        <v>831</v>
      </c>
      <c r="B91" s="12" t="s">
        <v>94</v>
      </c>
      <c r="C91" s="25">
        <v>605.60539300000005</v>
      </c>
      <c r="D91" s="25">
        <v>1496.3058960000001</v>
      </c>
      <c r="E91" s="25">
        <v>496.903098</v>
      </c>
      <c r="F91" s="25">
        <v>47.861263999999998</v>
      </c>
      <c r="G91" s="24">
        <f t="shared" si="7"/>
        <v>2041.070258</v>
      </c>
      <c r="H91" s="25">
        <v>711.14866900000004</v>
      </c>
      <c r="I91" s="25">
        <v>260.08333499999998</v>
      </c>
      <c r="J91" s="25">
        <v>6.5333329999999998</v>
      </c>
      <c r="K91" s="24">
        <f t="shared" si="5"/>
        <v>977.76533699999993</v>
      </c>
      <c r="L91" s="25">
        <v>248.51249200000001</v>
      </c>
      <c r="M91" s="25">
        <v>96.980351999999996</v>
      </c>
      <c r="N91" s="25">
        <v>6</v>
      </c>
      <c r="O91" s="24">
        <f t="shared" si="6"/>
        <v>351.49284399999999</v>
      </c>
    </row>
    <row r="92" spans="1:15" x14ac:dyDescent="0.25">
      <c r="A92" s="12">
        <v>838</v>
      </c>
      <c r="B92" s="12" t="s">
        <v>95</v>
      </c>
      <c r="C92" s="25">
        <v>504.84165999999999</v>
      </c>
      <c r="D92" s="25">
        <v>2646.8675509999998</v>
      </c>
      <c r="E92" s="25">
        <v>907.35789699999998</v>
      </c>
      <c r="F92" s="25">
        <v>66.464913999999993</v>
      </c>
      <c r="G92" s="24">
        <f t="shared" si="7"/>
        <v>3620.6903619999998</v>
      </c>
      <c r="H92" s="25">
        <v>921.19931699999995</v>
      </c>
      <c r="I92" s="25">
        <v>322.56532099999998</v>
      </c>
      <c r="J92" s="25">
        <v>12.190666999999999</v>
      </c>
      <c r="K92" s="24">
        <f t="shared" si="5"/>
        <v>1255.955305</v>
      </c>
      <c r="L92" s="25">
        <v>223.60877099999999</v>
      </c>
      <c r="M92" s="25">
        <v>94.07544</v>
      </c>
      <c r="N92" s="25">
        <v>9</v>
      </c>
      <c r="O92" s="24">
        <f t="shared" si="6"/>
        <v>326.684211</v>
      </c>
    </row>
    <row r="93" spans="1:15" x14ac:dyDescent="0.25">
      <c r="A93" s="12">
        <v>839</v>
      </c>
      <c r="B93" s="12" t="s">
        <v>201</v>
      </c>
      <c r="C93" s="25">
        <v>762.22347100000002</v>
      </c>
      <c r="D93" s="25">
        <v>3175.2737310000002</v>
      </c>
      <c r="E93" s="25">
        <v>1099.0648650000001</v>
      </c>
      <c r="F93" s="25">
        <v>101.669332</v>
      </c>
      <c r="G93" s="24">
        <f t="shared" si="7"/>
        <v>4376.0079280000009</v>
      </c>
      <c r="H93" s="25">
        <v>1531.800009</v>
      </c>
      <c r="I93" s="25">
        <v>565.29999499999997</v>
      </c>
      <c r="J93" s="25">
        <v>37.266666000000001</v>
      </c>
      <c r="K93" s="24">
        <f t="shared" si="5"/>
        <v>2134.3666699999999</v>
      </c>
      <c r="L93" s="25">
        <v>220.761473</v>
      </c>
      <c r="M93" s="25">
        <v>98.333333999999994</v>
      </c>
      <c r="N93" s="25">
        <v>6.9333330000000002</v>
      </c>
      <c r="O93" s="24">
        <f t="shared" si="6"/>
        <v>326.02814000000001</v>
      </c>
    </row>
    <row r="94" spans="1:15" x14ac:dyDescent="0.25">
      <c r="A94" s="12">
        <v>840</v>
      </c>
      <c r="B94" s="12" t="s">
        <v>97</v>
      </c>
      <c r="C94" s="25">
        <v>1149.360674</v>
      </c>
      <c r="D94" s="25">
        <v>2360.163368</v>
      </c>
      <c r="E94" s="25">
        <v>822.72201399999994</v>
      </c>
      <c r="F94" s="25">
        <v>46.461334000000001</v>
      </c>
      <c r="G94" s="24">
        <f t="shared" si="7"/>
        <v>3229.346716</v>
      </c>
      <c r="H94" s="25">
        <v>1385.1933409999999</v>
      </c>
      <c r="I94" s="25">
        <v>515.17933300000004</v>
      </c>
      <c r="J94" s="25">
        <v>15.442</v>
      </c>
      <c r="K94" s="24">
        <f t="shared" si="5"/>
        <v>1915.814674</v>
      </c>
      <c r="L94" s="25">
        <v>373.668004</v>
      </c>
      <c r="M94" s="25">
        <v>163.77866900000001</v>
      </c>
      <c r="N94" s="25">
        <v>4</v>
      </c>
      <c r="O94" s="24">
        <f t="shared" si="6"/>
        <v>541.44667300000003</v>
      </c>
    </row>
    <row r="95" spans="1:15" x14ac:dyDescent="0.25">
      <c r="A95" s="12">
        <v>841</v>
      </c>
      <c r="B95" s="12" t="s">
        <v>98</v>
      </c>
      <c r="C95" s="25">
        <v>239.33333400000001</v>
      </c>
      <c r="D95" s="25">
        <v>581.00000199999999</v>
      </c>
      <c r="E95" s="25">
        <v>179.24736799999999</v>
      </c>
      <c r="F95" s="25">
        <v>6</v>
      </c>
      <c r="G95" s="24">
        <f t="shared" si="7"/>
        <v>766.24737000000005</v>
      </c>
      <c r="H95" s="25">
        <v>333.98332900000003</v>
      </c>
      <c r="I95" s="25">
        <v>113.533332</v>
      </c>
      <c r="J95" s="25">
        <v>2</v>
      </c>
      <c r="K95" s="24">
        <f t="shared" si="5"/>
        <v>449.516661</v>
      </c>
      <c r="L95" s="25">
        <v>79.066666999999995</v>
      </c>
      <c r="M95" s="25">
        <v>25</v>
      </c>
      <c r="N95" s="25">
        <v>5</v>
      </c>
      <c r="O95" s="24">
        <f t="shared" si="6"/>
        <v>109.066667</v>
      </c>
    </row>
    <row r="96" spans="1:15" x14ac:dyDescent="0.25">
      <c r="A96" s="12">
        <v>845</v>
      </c>
      <c r="B96" s="12" t="s">
        <v>99</v>
      </c>
      <c r="C96" s="25">
        <v>883.24999800000001</v>
      </c>
      <c r="D96" s="25">
        <v>3606.7666720000002</v>
      </c>
      <c r="E96" s="25">
        <v>1244.6333360000001</v>
      </c>
      <c r="F96" s="25">
        <v>114.333333</v>
      </c>
      <c r="G96" s="24">
        <f t="shared" si="7"/>
        <v>4965.7333410000001</v>
      </c>
      <c r="H96" s="25">
        <v>1259.6233420000001</v>
      </c>
      <c r="I96" s="25">
        <v>475.176669</v>
      </c>
      <c r="J96" s="25">
        <v>48.933332999999998</v>
      </c>
      <c r="K96" s="24">
        <f t="shared" si="5"/>
        <v>1783.733344</v>
      </c>
      <c r="L96" s="25">
        <v>392.816667</v>
      </c>
      <c r="M96" s="25">
        <v>132.099999</v>
      </c>
      <c r="N96" s="25">
        <v>2</v>
      </c>
      <c r="O96" s="24">
        <f t="shared" si="6"/>
        <v>526.91666599999996</v>
      </c>
    </row>
    <row r="97" spans="1:15" x14ac:dyDescent="0.25">
      <c r="A97" s="12">
        <v>846</v>
      </c>
      <c r="B97" s="12" t="s">
        <v>100</v>
      </c>
      <c r="C97" s="25">
        <v>489.00939499999998</v>
      </c>
      <c r="D97" s="25">
        <v>1990.5982140000001</v>
      </c>
      <c r="E97" s="25">
        <v>758.21737800000005</v>
      </c>
      <c r="F97" s="25">
        <v>115.746948</v>
      </c>
      <c r="G97" s="24">
        <f t="shared" si="7"/>
        <v>2864.5625399999999</v>
      </c>
      <c r="H97" s="25">
        <v>892.65396999999996</v>
      </c>
      <c r="I97" s="25">
        <v>351.79265400000003</v>
      </c>
      <c r="J97" s="25">
        <v>22.769333</v>
      </c>
      <c r="K97" s="24">
        <f t="shared" ref="K97:K128" si="8">SUM(H97:J97)</f>
        <v>1267.2159569999999</v>
      </c>
      <c r="L97" s="25">
        <v>267.57879300000002</v>
      </c>
      <c r="M97" s="25">
        <v>111.94394800000001</v>
      </c>
      <c r="N97" s="25">
        <v>8.9842110000000002</v>
      </c>
      <c r="O97" s="24">
        <f t="shared" ref="O97:O128" si="9">SUM(L97:N97)</f>
        <v>388.50695200000001</v>
      </c>
    </row>
    <row r="98" spans="1:15" x14ac:dyDescent="0.25">
      <c r="A98" s="12">
        <v>850</v>
      </c>
      <c r="B98" s="12" t="s">
        <v>101</v>
      </c>
      <c r="C98" s="25">
        <v>1736.3109549999999</v>
      </c>
      <c r="D98" s="25">
        <v>12623.989388</v>
      </c>
      <c r="E98" s="25">
        <v>4546.5340200000001</v>
      </c>
      <c r="F98" s="25">
        <v>365.92544099999998</v>
      </c>
      <c r="G98" s="24">
        <f t="shared" si="7"/>
        <v>17536.448849</v>
      </c>
      <c r="H98" s="25">
        <v>5637.8606550000004</v>
      </c>
      <c r="I98" s="25">
        <v>2155.5546479999998</v>
      </c>
      <c r="J98" s="25">
        <v>83.099997000000002</v>
      </c>
      <c r="K98" s="24">
        <f t="shared" si="8"/>
        <v>7876.5153</v>
      </c>
      <c r="L98" s="25">
        <v>1098.763015</v>
      </c>
      <c r="M98" s="25">
        <v>371.44648599999999</v>
      </c>
      <c r="N98" s="25">
        <v>26.744736</v>
      </c>
      <c r="O98" s="24">
        <f t="shared" si="9"/>
        <v>1496.9542370000001</v>
      </c>
    </row>
    <row r="99" spans="1:15" x14ac:dyDescent="0.25">
      <c r="A99" s="12">
        <v>851</v>
      </c>
      <c r="B99" s="12" t="s">
        <v>102</v>
      </c>
      <c r="C99" s="25">
        <v>488.339765</v>
      </c>
      <c r="D99" s="25">
        <v>1810.8392679999999</v>
      </c>
      <c r="E99" s="25">
        <v>643.700242</v>
      </c>
      <c r="F99" s="25">
        <v>30.852053000000002</v>
      </c>
      <c r="G99" s="24">
        <f t="shared" si="7"/>
        <v>2485.3915630000001</v>
      </c>
      <c r="H99" s="25">
        <v>796.74400700000001</v>
      </c>
      <c r="I99" s="25">
        <v>342.82200599999999</v>
      </c>
      <c r="J99" s="25">
        <v>8.6046669999999992</v>
      </c>
      <c r="K99" s="24">
        <f t="shared" si="8"/>
        <v>1148.1706800000002</v>
      </c>
      <c r="L99" s="25">
        <v>223.79879199999999</v>
      </c>
      <c r="M99" s="25">
        <v>57.454841999999999</v>
      </c>
      <c r="N99" s="25">
        <v>3</v>
      </c>
      <c r="O99" s="24">
        <f t="shared" si="9"/>
        <v>284.25363399999998</v>
      </c>
    </row>
    <row r="100" spans="1:15" x14ac:dyDescent="0.25">
      <c r="A100" s="12">
        <v>852</v>
      </c>
      <c r="B100" s="12" t="s">
        <v>103</v>
      </c>
      <c r="C100" s="25">
        <v>567.81490399999996</v>
      </c>
      <c r="D100" s="25">
        <v>2045.8247799999999</v>
      </c>
      <c r="E100" s="25">
        <v>726.50817700000005</v>
      </c>
      <c r="F100" s="25">
        <v>16.149334</v>
      </c>
      <c r="G100" s="24">
        <f t="shared" si="7"/>
        <v>2788.4822910000003</v>
      </c>
      <c r="H100" s="25">
        <v>818.37466300000006</v>
      </c>
      <c r="I100" s="25">
        <v>283.954003</v>
      </c>
      <c r="J100" s="25">
        <v>5.3933330000000002</v>
      </c>
      <c r="K100" s="24">
        <f t="shared" si="8"/>
        <v>1107.7219990000001</v>
      </c>
      <c r="L100" s="25">
        <v>341.21486399999998</v>
      </c>
      <c r="M100" s="25">
        <v>109.43284300000001</v>
      </c>
      <c r="N100" s="25">
        <v>3</v>
      </c>
      <c r="O100" s="24">
        <f t="shared" si="9"/>
        <v>453.64770699999997</v>
      </c>
    </row>
    <row r="101" spans="1:15" x14ac:dyDescent="0.25">
      <c r="A101" s="12">
        <v>855</v>
      </c>
      <c r="B101" s="12" t="s">
        <v>104</v>
      </c>
      <c r="C101" s="25">
        <v>878.04800799999998</v>
      </c>
      <c r="D101" s="25">
        <v>6324.9137069999997</v>
      </c>
      <c r="E101" s="25">
        <v>2280.9701340000001</v>
      </c>
      <c r="F101" s="25">
        <v>136.26598799999999</v>
      </c>
      <c r="G101" s="24">
        <f t="shared" si="7"/>
        <v>8742.1498289999981</v>
      </c>
      <c r="H101" s="25">
        <v>2564.9812980000002</v>
      </c>
      <c r="I101" s="25">
        <v>1004.317982</v>
      </c>
      <c r="J101" s="25">
        <v>37.750000999999997</v>
      </c>
      <c r="K101" s="24">
        <f t="shared" si="8"/>
        <v>3607.0492810000001</v>
      </c>
      <c r="L101" s="25">
        <v>670.40666899999997</v>
      </c>
      <c r="M101" s="25">
        <v>255.713335</v>
      </c>
      <c r="N101" s="25">
        <v>6.1346660000000002</v>
      </c>
      <c r="O101" s="24">
        <f t="shared" si="9"/>
        <v>932.25467000000003</v>
      </c>
    </row>
    <row r="102" spans="1:15" x14ac:dyDescent="0.25">
      <c r="A102" s="12">
        <v>856</v>
      </c>
      <c r="B102" s="12" t="s">
        <v>105</v>
      </c>
      <c r="C102" s="25">
        <v>925.94287399999996</v>
      </c>
      <c r="D102" s="25">
        <v>2297.7878479999999</v>
      </c>
      <c r="E102" s="25">
        <v>686.57315600000004</v>
      </c>
      <c r="F102" s="25">
        <v>138.923824</v>
      </c>
      <c r="G102" s="24">
        <f t="shared" si="7"/>
        <v>3123.2848279999998</v>
      </c>
      <c r="H102" s="25">
        <v>817.26798799999995</v>
      </c>
      <c r="I102" s="25">
        <v>291.04199299999999</v>
      </c>
      <c r="J102" s="25">
        <v>29.950666999999999</v>
      </c>
      <c r="K102" s="24">
        <f t="shared" si="8"/>
        <v>1138.2606479999999</v>
      </c>
      <c r="L102" s="25">
        <v>259.70214099999998</v>
      </c>
      <c r="M102" s="25">
        <v>124.606807</v>
      </c>
      <c r="N102" s="25">
        <v>12.490665999999999</v>
      </c>
      <c r="O102" s="24">
        <f t="shared" si="9"/>
        <v>396.79961399999996</v>
      </c>
    </row>
    <row r="103" spans="1:15" x14ac:dyDescent="0.25">
      <c r="A103" s="12">
        <v>857</v>
      </c>
      <c r="B103" s="12" t="s">
        <v>106</v>
      </c>
      <c r="C103" s="25">
        <v>27.243859</v>
      </c>
      <c r="D103" s="25">
        <v>284.93438099999997</v>
      </c>
      <c r="E103" s="25">
        <v>101.076312</v>
      </c>
      <c r="F103" s="25">
        <v>9.9491230000000002</v>
      </c>
      <c r="G103" s="24">
        <f t="shared" si="7"/>
        <v>395.95981599999993</v>
      </c>
      <c r="H103" s="25">
        <v>142.93133499999999</v>
      </c>
      <c r="I103" s="25">
        <v>45.971335000000003</v>
      </c>
      <c r="J103" s="25">
        <v>1</v>
      </c>
      <c r="K103" s="24">
        <f t="shared" si="8"/>
        <v>189.90267</v>
      </c>
      <c r="L103" s="25">
        <v>0</v>
      </c>
      <c r="M103" s="25">
        <v>0</v>
      </c>
      <c r="N103" s="25">
        <v>0</v>
      </c>
      <c r="O103" s="24">
        <f t="shared" si="9"/>
        <v>0</v>
      </c>
    </row>
    <row r="104" spans="1:15" x14ac:dyDescent="0.25">
      <c r="A104" s="12">
        <v>860</v>
      </c>
      <c r="B104" s="12" t="s">
        <v>107</v>
      </c>
      <c r="C104" s="25">
        <v>1907.081999</v>
      </c>
      <c r="D104" s="25">
        <v>8275.4533389999997</v>
      </c>
      <c r="E104" s="25">
        <v>2958.826665</v>
      </c>
      <c r="F104" s="25">
        <v>103.766001</v>
      </c>
      <c r="G104" s="24">
        <f t="shared" si="7"/>
        <v>11338.046005</v>
      </c>
      <c r="H104" s="25">
        <v>4073.920623</v>
      </c>
      <c r="I104" s="25">
        <v>1570.7579860000001</v>
      </c>
      <c r="J104" s="25">
        <v>35.533332999999999</v>
      </c>
      <c r="K104" s="24">
        <f t="shared" si="8"/>
        <v>5680.2119420000008</v>
      </c>
      <c r="L104" s="25">
        <v>913.46066800000006</v>
      </c>
      <c r="M104" s="25">
        <v>427.04599899999999</v>
      </c>
      <c r="N104" s="25">
        <v>17.006001000000001</v>
      </c>
      <c r="O104" s="24">
        <f t="shared" si="9"/>
        <v>1357.5126680000001</v>
      </c>
    </row>
    <row r="105" spans="1:15" x14ac:dyDescent="0.25">
      <c r="A105" s="12">
        <v>861</v>
      </c>
      <c r="B105" s="12" t="s">
        <v>108</v>
      </c>
      <c r="C105" s="25">
        <v>868.61055999999996</v>
      </c>
      <c r="D105" s="25">
        <v>971.69571399999995</v>
      </c>
      <c r="E105" s="25">
        <v>165.27106800000001</v>
      </c>
      <c r="F105" s="25">
        <v>29.570177000000001</v>
      </c>
      <c r="G105" s="24">
        <f t="shared" si="7"/>
        <v>1166.536959</v>
      </c>
      <c r="H105" s="25">
        <v>423.62732999999997</v>
      </c>
      <c r="I105" s="25">
        <v>82.281998999999999</v>
      </c>
      <c r="J105" s="25">
        <v>11.666667</v>
      </c>
      <c r="K105" s="24">
        <f t="shared" si="8"/>
        <v>517.57599599999992</v>
      </c>
      <c r="L105" s="25">
        <v>270.378964</v>
      </c>
      <c r="M105" s="25">
        <v>47.721055999999997</v>
      </c>
      <c r="N105" s="25">
        <v>7.9842110000000002</v>
      </c>
      <c r="O105" s="24">
        <f t="shared" si="9"/>
        <v>326.08423099999999</v>
      </c>
    </row>
    <row r="106" spans="1:15" x14ac:dyDescent="0.25">
      <c r="A106" s="12">
        <v>865</v>
      </c>
      <c r="B106" s="12" t="s">
        <v>109</v>
      </c>
      <c r="C106" s="25">
        <v>635.36666200000002</v>
      </c>
      <c r="D106" s="25">
        <v>4520.1333249999998</v>
      </c>
      <c r="E106" s="25">
        <v>1562.1666660000001</v>
      </c>
      <c r="F106" s="25">
        <v>210.86666600000001</v>
      </c>
      <c r="G106" s="24">
        <f t="shared" si="7"/>
        <v>6293.1666569999998</v>
      </c>
      <c r="H106" s="25">
        <v>2114.3166649999998</v>
      </c>
      <c r="I106" s="25">
        <v>746.56667100000004</v>
      </c>
      <c r="J106" s="25">
        <v>60.816667000000002</v>
      </c>
      <c r="K106" s="24">
        <f t="shared" si="8"/>
        <v>2921.7000029999999</v>
      </c>
      <c r="L106" s="25">
        <v>249.88333299999999</v>
      </c>
      <c r="M106" s="25">
        <v>103.416667</v>
      </c>
      <c r="N106" s="25">
        <v>10</v>
      </c>
      <c r="O106" s="24">
        <f t="shared" si="9"/>
        <v>363.3</v>
      </c>
    </row>
    <row r="107" spans="1:15" x14ac:dyDescent="0.25">
      <c r="A107" s="12">
        <v>866</v>
      </c>
      <c r="B107" s="12" t="s">
        <v>110</v>
      </c>
      <c r="C107" s="25">
        <v>409.74600099999998</v>
      </c>
      <c r="D107" s="25">
        <v>1631.4076889999999</v>
      </c>
      <c r="E107" s="25">
        <v>561.47800199999995</v>
      </c>
      <c r="F107" s="25">
        <v>11.333333</v>
      </c>
      <c r="G107" s="24">
        <f t="shared" si="7"/>
        <v>2204.219024</v>
      </c>
      <c r="H107" s="25">
        <v>828.78199900000004</v>
      </c>
      <c r="I107" s="25">
        <v>270.780666</v>
      </c>
      <c r="J107" s="25">
        <v>6.7333340000000002</v>
      </c>
      <c r="K107" s="24">
        <f t="shared" si="8"/>
        <v>1106.2959989999999</v>
      </c>
      <c r="L107" s="25">
        <v>193.98933500000001</v>
      </c>
      <c r="M107" s="25">
        <v>78.306667000000004</v>
      </c>
      <c r="N107" s="25">
        <v>0</v>
      </c>
      <c r="O107" s="24">
        <f t="shared" si="9"/>
        <v>272.29600200000004</v>
      </c>
    </row>
    <row r="108" spans="1:15" x14ac:dyDescent="0.25">
      <c r="A108" s="12">
        <v>867</v>
      </c>
      <c r="B108" s="12" t="s">
        <v>111</v>
      </c>
      <c r="C108" s="25">
        <v>146.99599699999999</v>
      </c>
      <c r="D108" s="25">
        <v>793.106044</v>
      </c>
      <c r="E108" s="25">
        <v>261.98494299999999</v>
      </c>
      <c r="F108" s="25">
        <v>6</v>
      </c>
      <c r="G108" s="24">
        <f t="shared" si="7"/>
        <v>1061.090987</v>
      </c>
      <c r="H108" s="25">
        <v>412.898663</v>
      </c>
      <c r="I108" s="25">
        <v>143.984667</v>
      </c>
      <c r="J108" s="25">
        <v>4.7300000000000004</v>
      </c>
      <c r="K108" s="24">
        <f t="shared" si="8"/>
        <v>561.61333000000002</v>
      </c>
      <c r="L108" s="25">
        <v>60.666666999999997</v>
      </c>
      <c r="M108" s="25">
        <v>23.933333000000001</v>
      </c>
      <c r="N108" s="25">
        <v>1</v>
      </c>
      <c r="O108" s="24">
        <f t="shared" si="9"/>
        <v>85.6</v>
      </c>
    </row>
    <row r="109" spans="1:15" x14ac:dyDescent="0.25">
      <c r="A109" s="12">
        <v>868</v>
      </c>
      <c r="B109" s="12" t="s">
        <v>112</v>
      </c>
      <c r="C109" s="25">
        <v>144.41666799999999</v>
      </c>
      <c r="D109" s="25">
        <v>1124.644</v>
      </c>
      <c r="E109" s="25">
        <v>432.933333</v>
      </c>
      <c r="F109" s="25">
        <v>117</v>
      </c>
      <c r="G109" s="24">
        <f t="shared" si="7"/>
        <v>1674.577333</v>
      </c>
      <c r="H109" s="25">
        <v>442.88000299999999</v>
      </c>
      <c r="I109" s="25">
        <v>186.19133400000001</v>
      </c>
      <c r="J109" s="25">
        <v>10.666665999999999</v>
      </c>
      <c r="K109" s="24">
        <f t="shared" si="8"/>
        <v>639.73800299999994</v>
      </c>
      <c r="L109" s="25">
        <v>24.933333000000001</v>
      </c>
      <c r="M109" s="25">
        <v>7</v>
      </c>
      <c r="N109" s="25">
        <v>0</v>
      </c>
      <c r="O109" s="24">
        <f t="shared" si="9"/>
        <v>31.933333000000001</v>
      </c>
    </row>
    <row r="110" spans="1:15" x14ac:dyDescent="0.25">
      <c r="A110" s="12">
        <v>869</v>
      </c>
      <c r="B110" s="12" t="s">
        <v>113</v>
      </c>
      <c r="C110" s="25">
        <v>128.433335</v>
      </c>
      <c r="D110" s="25">
        <v>1211.7333329999999</v>
      </c>
      <c r="E110" s="25">
        <v>414.51666899999998</v>
      </c>
      <c r="F110" s="25">
        <v>42.3</v>
      </c>
      <c r="G110" s="24">
        <f t="shared" si="7"/>
        <v>1668.5500019999997</v>
      </c>
      <c r="H110" s="25">
        <v>541.75333999999998</v>
      </c>
      <c r="I110" s="25">
        <v>201.50000199999999</v>
      </c>
      <c r="J110" s="25">
        <v>8.5833340000000007</v>
      </c>
      <c r="K110" s="24">
        <f t="shared" si="8"/>
        <v>751.83667600000001</v>
      </c>
      <c r="L110" s="25">
        <v>53.333334000000001</v>
      </c>
      <c r="M110" s="25">
        <v>25.383333</v>
      </c>
      <c r="N110" s="25">
        <v>3.3333330000000001</v>
      </c>
      <c r="O110" s="24">
        <f t="shared" si="9"/>
        <v>82.05</v>
      </c>
    </row>
    <row r="111" spans="1:15" x14ac:dyDescent="0.25">
      <c r="A111" s="12">
        <v>870</v>
      </c>
      <c r="B111" s="12" t="s">
        <v>114</v>
      </c>
      <c r="C111" s="25">
        <v>254.07733099999999</v>
      </c>
      <c r="D111" s="25">
        <v>980.461994</v>
      </c>
      <c r="E111" s="25">
        <v>354.94799699999999</v>
      </c>
      <c r="F111" s="25">
        <v>64.8</v>
      </c>
      <c r="G111" s="24">
        <f t="shared" si="7"/>
        <v>1400.2099909999999</v>
      </c>
      <c r="H111" s="25">
        <v>485.31665900000002</v>
      </c>
      <c r="I111" s="25">
        <v>158.50333000000001</v>
      </c>
      <c r="J111" s="25">
        <v>6</v>
      </c>
      <c r="K111" s="24">
        <f t="shared" si="8"/>
        <v>649.81998900000008</v>
      </c>
      <c r="L111" s="25">
        <v>122.945334</v>
      </c>
      <c r="M111" s="25">
        <v>40.466667000000001</v>
      </c>
      <c r="N111" s="25">
        <v>2</v>
      </c>
      <c r="O111" s="24">
        <f t="shared" si="9"/>
        <v>165.412001</v>
      </c>
    </row>
    <row r="112" spans="1:15" x14ac:dyDescent="0.25">
      <c r="A112" s="12">
        <v>871</v>
      </c>
      <c r="B112" s="12" t="s">
        <v>115</v>
      </c>
      <c r="C112" s="25">
        <v>263.28501599999998</v>
      </c>
      <c r="D112" s="25">
        <v>871.22168499999998</v>
      </c>
      <c r="E112" s="25">
        <v>310.20403599999997</v>
      </c>
      <c r="F112" s="25">
        <v>55</v>
      </c>
      <c r="G112" s="24">
        <f t="shared" si="7"/>
        <v>1236.4257210000001</v>
      </c>
      <c r="H112" s="25">
        <v>365.38866400000001</v>
      </c>
      <c r="I112" s="25">
        <v>146.73466500000001</v>
      </c>
      <c r="J112" s="25">
        <v>20</v>
      </c>
      <c r="K112" s="24">
        <f t="shared" si="8"/>
        <v>532.12332900000001</v>
      </c>
      <c r="L112" s="25">
        <v>136.147999</v>
      </c>
      <c r="M112" s="25">
        <v>59.616666000000002</v>
      </c>
      <c r="N112" s="25">
        <v>5</v>
      </c>
      <c r="O112" s="24">
        <f t="shared" si="9"/>
        <v>200.76466500000001</v>
      </c>
    </row>
    <row r="113" spans="1:15" x14ac:dyDescent="0.25">
      <c r="A113" s="12">
        <v>872</v>
      </c>
      <c r="B113" s="12" t="s">
        <v>116</v>
      </c>
      <c r="C113" s="25">
        <v>95.895791000000003</v>
      </c>
      <c r="D113" s="25">
        <v>1419.651711</v>
      </c>
      <c r="E113" s="25">
        <v>457.10619100000002</v>
      </c>
      <c r="F113" s="25">
        <v>128.78407100000001</v>
      </c>
      <c r="G113" s="24">
        <f t="shared" si="7"/>
        <v>2005.5419730000001</v>
      </c>
      <c r="H113" s="25">
        <v>505.64001000000002</v>
      </c>
      <c r="I113" s="25">
        <v>173.503334</v>
      </c>
      <c r="J113" s="25">
        <v>14.3</v>
      </c>
      <c r="K113" s="24">
        <f t="shared" si="8"/>
        <v>693.44334400000002</v>
      </c>
      <c r="L113" s="25">
        <v>73.566246000000007</v>
      </c>
      <c r="M113" s="25">
        <v>25.833333</v>
      </c>
      <c r="N113" s="25">
        <v>0</v>
      </c>
      <c r="O113" s="24">
        <f t="shared" si="9"/>
        <v>99.399579000000003</v>
      </c>
    </row>
    <row r="114" spans="1:15" x14ac:dyDescent="0.25">
      <c r="A114" s="12">
        <v>873</v>
      </c>
      <c r="B114" s="12" t="s">
        <v>117</v>
      </c>
      <c r="C114" s="25">
        <v>678.15866900000003</v>
      </c>
      <c r="D114" s="25">
        <v>5294.4906780000001</v>
      </c>
      <c r="E114" s="25">
        <v>1847.10267</v>
      </c>
      <c r="F114" s="25">
        <v>75.900000000000006</v>
      </c>
      <c r="G114" s="24">
        <f t="shared" si="7"/>
        <v>7217.493348</v>
      </c>
      <c r="H114" s="25">
        <v>2315.6500270000001</v>
      </c>
      <c r="I114" s="25">
        <v>846.51200500000004</v>
      </c>
      <c r="J114" s="25">
        <v>22.466666</v>
      </c>
      <c r="K114" s="24">
        <f t="shared" si="8"/>
        <v>3184.628698</v>
      </c>
      <c r="L114" s="25">
        <v>714.21800199999996</v>
      </c>
      <c r="M114" s="25">
        <v>305.65333600000002</v>
      </c>
      <c r="N114" s="25">
        <v>11.8</v>
      </c>
      <c r="O114" s="24">
        <f t="shared" si="9"/>
        <v>1031.6713379999999</v>
      </c>
    </row>
    <row r="115" spans="1:15" x14ac:dyDescent="0.25">
      <c r="A115" s="12">
        <v>874</v>
      </c>
      <c r="B115" s="12" t="s">
        <v>118</v>
      </c>
      <c r="C115" s="25">
        <v>642.21756300000004</v>
      </c>
      <c r="D115" s="25">
        <v>2407.0636989999998</v>
      </c>
      <c r="E115" s="25">
        <v>831.83830699999999</v>
      </c>
      <c r="F115" s="25">
        <v>37.936844000000001</v>
      </c>
      <c r="G115" s="24">
        <f t="shared" si="7"/>
        <v>3276.8388499999996</v>
      </c>
      <c r="H115" s="25">
        <v>986.29265099999998</v>
      </c>
      <c r="I115" s="25">
        <v>346.97998999999999</v>
      </c>
      <c r="J115" s="25">
        <v>8</v>
      </c>
      <c r="K115" s="24">
        <f t="shared" si="8"/>
        <v>1341.272641</v>
      </c>
      <c r="L115" s="25">
        <v>363.07955299999998</v>
      </c>
      <c r="M115" s="25">
        <v>120.65088</v>
      </c>
      <c r="N115" s="25">
        <v>4</v>
      </c>
      <c r="O115" s="24">
        <f t="shared" si="9"/>
        <v>487.73043299999995</v>
      </c>
    </row>
    <row r="116" spans="1:15" x14ac:dyDescent="0.25">
      <c r="A116" s="12">
        <v>876</v>
      </c>
      <c r="B116" s="12" t="s">
        <v>119</v>
      </c>
      <c r="C116" s="25">
        <v>440.65333399999997</v>
      </c>
      <c r="D116" s="25">
        <v>990.48666600000001</v>
      </c>
      <c r="E116" s="25">
        <v>330.33333299999998</v>
      </c>
      <c r="F116" s="25">
        <v>6.9666670000000002</v>
      </c>
      <c r="G116" s="24">
        <f t="shared" si="7"/>
        <v>1327.786666</v>
      </c>
      <c r="H116" s="25">
        <v>530.36999900000001</v>
      </c>
      <c r="I116" s="25">
        <v>171.11666600000001</v>
      </c>
      <c r="J116" s="25">
        <v>2</v>
      </c>
      <c r="K116" s="24">
        <f t="shared" si="8"/>
        <v>703.48666500000002</v>
      </c>
      <c r="L116" s="25">
        <v>262.16666700000002</v>
      </c>
      <c r="M116" s="25">
        <v>94</v>
      </c>
      <c r="N116" s="25">
        <v>2</v>
      </c>
      <c r="O116" s="24">
        <f t="shared" si="9"/>
        <v>358.16666700000002</v>
      </c>
    </row>
    <row r="117" spans="1:15" x14ac:dyDescent="0.25">
      <c r="A117" s="12">
        <v>877</v>
      </c>
      <c r="B117" s="12" t="s">
        <v>120</v>
      </c>
      <c r="C117" s="25">
        <v>329.61066699999998</v>
      </c>
      <c r="D117" s="25">
        <v>1484.120001</v>
      </c>
      <c r="E117" s="25">
        <v>550.91666699999996</v>
      </c>
      <c r="F117" s="25">
        <v>12</v>
      </c>
      <c r="G117" s="24">
        <f t="shared" si="7"/>
        <v>2047.036668</v>
      </c>
      <c r="H117" s="25">
        <v>920.08465799999999</v>
      </c>
      <c r="I117" s="25">
        <v>364.21999399999999</v>
      </c>
      <c r="J117" s="25">
        <v>4.2</v>
      </c>
      <c r="K117" s="24">
        <f t="shared" si="8"/>
        <v>1288.5046520000001</v>
      </c>
      <c r="L117" s="25">
        <v>95.766666999999998</v>
      </c>
      <c r="M117" s="25">
        <v>51.633333999999998</v>
      </c>
      <c r="N117" s="25">
        <v>1</v>
      </c>
      <c r="O117" s="24">
        <f t="shared" si="9"/>
        <v>148.400001</v>
      </c>
    </row>
    <row r="118" spans="1:15" x14ac:dyDescent="0.25">
      <c r="A118" s="12">
        <v>878</v>
      </c>
      <c r="B118" s="12" t="s">
        <v>121</v>
      </c>
      <c r="C118" s="25">
        <v>1188.3342250000001</v>
      </c>
      <c r="D118" s="25">
        <v>4886.4972170000001</v>
      </c>
      <c r="E118" s="25">
        <v>1677.826323</v>
      </c>
      <c r="F118" s="25">
        <v>182.23333400000001</v>
      </c>
      <c r="G118" s="24">
        <f t="shared" si="7"/>
        <v>6746.5568739999999</v>
      </c>
      <c r="H118" s="25">
        <v>2297.588659</v>
      </c>
      <c r="I118" s="25">
        <v>826.373332</v>
      </c>
      <c r="J118" s="25">
        <v>53.489333000000002</v>
      </c>
      <c r="K118" s="24">
        <f t="shared" si="8"/>
        <v>3177.4513240000001</v>
      </c>
      <c r="L118" s="25">
        <v>439.92543999999998</v>
      </c>
      <c r="M118" s="25">
        <v>161.262283</v>
      </c>
      <c r="N118" s="25">
        <v>14.466666999999999</v>
      </c>
      <c r="O118" s="24">
        <f t="shared" si="9"/>
        <v>615.65439000000003</v>
      </c>
    </row>
    <row r="119" spans="1:15" x14ac:dyDescent="0.25">
      <c r="A119" s="12">
        <v>879</v>
      </c>
      <c r="B119" s="12" t="s">
        <v>122</v>
      </c>
      <c r="C119" s="25">
        <v>500.08699799999999</v>
      </c>
      <c r="D119" s="25">
        <v>1792.1</v>
      </c>
      <c r="E119" s="25">
        <v>578.23333000000002</v>
      </c>
      <c r="F119" s="25">
        <v>36.133333</v>
      </c>
      <c r="G119" s="24">
        <f t="shared" si="7"/>
        <v>2406.4666630000002</v>
      </c>
      <c r="H119" s="25">
        <v>821.01266699999996</v>
      </c>
      <c r="I119" s="25">
        <v>252.069335</v>
      </c>
      <c r="J119" s="25">
        <v>4.8</v>
      </c>
      <c r="K119" s="24">
        <f t="shared" si="8"/>
        <v>1077.8820019999998</v>
      </c>
      <c r="L119" s="25">
        <v>221.58333099999999</v>
      </c>
      <c r="M119" s="25">
        <v>102.566666</v>
      </c>
      <c r="N119" s="25">
        <v>1</v>
      </c>
      <c r="O119" s="24">
        <f t="shared" si="9"/>
        <v>325.14999699999998</v>
      </c>
    </row>
    <row r="120" spans="1:15" x14ac:dyDescent="0.25">
      <c r="A120" s="12">
        <v>880</v>
      </c>
      <c r="B120" s="12" t="s">
        <v>123</v>
      </c>
      <c r="C120" s="25">
        <v>233.894747</v>
      </c>
      <c r="D120" s="25">
        <v>671.59189000000003</v>
      </c>
      <c r="E120" s="25">
        <v>229.230278</v>
      </c>
      <c r="F120" s="25">
        <v>4</v>
      </c>
      <c r="G120" s="24">
        <f t="shared" si="7"/>
        <v>904.82216800000003</v>
      </c>
      <c r="H120" s="25">
        <v>336.94732699999997</v>
      </c>
      <c r="I120" s="25">
        <v>104.231999</v>
      </c>
      <c r="J120" s="25">
        <v>2</v>
      </c>
      <c r="K120" s="24">
        <f t="shared" si="8"/>
        <v>443.17932599999995</v>
      </c>
      <c r="L120" s="25">
        <v>93.792109999999994</v>
      </c>
      <c r="M120" s="25">
        <v>44.631580999999997</v>
      </c>
      <c r="N120" s="25">
        <v>0</v>
      </c>
      <c r="O120" s="24">
        <f t="shared" si="9"/>
        <v>138.42369099999999</v>
      </c>
    </row>
    <row r="121" spans="1:15" x14ac:dyDescent="0.25">
      <c r="A121" s="12">
        <v>881</v>
      </c>
      <c r="B121" s="12" t="s">
        <v>124</v>
      </c>
      <c r="C121" s="25">
        <v>2581.9519930000001</v>
      </c>
      <c r="D121" s="25">
        <v>12948.093301999999</v>
      </c>
      <c r="E121" s="25">
        <v>4492.5966600000002</v>
      </c>
      <c r="F121" s="25">
        <v>391.25</v>
      </c>
      <c r="G121" s="24">
        <f t="shared" si="7"/>
        <v>17831.939962</v>
      </c>
      <c r="H121" s="25">
        <v>4692.9433449999997</v>
      </c>
      <c r="I121" s="25">
        <v>1693.4993280000001</v>
      </c>
      <c r="J121" s="25">
        <v>42.527332999999999</v>
      </c>
      <c r="K121" s="24">
        <f t="shared" si="8"/>
        <v>6428.9700059999996</v>
      </c>
      <c r="L121" s="25">
        <v>881.79799600000001</v>
      </c>
      <c r="M121" s="25">
        <v>328.29999800000002</v>
      </c>
      <c r="N121" s="25">
        <v>23.4</v>
      </c>
      <c r="O121" s="24">
        <f t="shared" si="9"/>
        <v>1233.4979940000001</v>
      </c>
    </row>
    <row r="122" spans="1:15" x14ac:dyDescent="0.25">
      <c r="A122" s="12">
        <v>882</v>
      </c>
      <c r="B122" s="12" t="s">
        <v>125</v>
      </c>
      <c r="C122" s="25">
        <v>366.035999</v>
      </c>
      <c r="D122" s="25">
        <v>1335.356663</v>
      </c>
      <c r="E122" s="25">
        <v>478.14034800000002</v>
      </c>
      <c r="F122" s="25">
        <v>16.133333</v>
      </c>
      <c r="G122" s="24">
        <f t="shared" si="7"/>
        <v>1829.6303439999999</v>
      </c>
      <c r="H122" s="25">
        <v>423.35665899999998</v>
      </c>
      <c r="I122" s="25">
        <v>178.120666</v>
      </c>
      <c r="J122" s="25">
        <v>4.55</v>
      </c>
      <c r="K122" s="24">
        <f t="shared" si="8"/>
        <v>606.02732499999991</v>
      </c>
      <c r="L122" s="25">
        <v>225.39999900000001</v>
      </c>
      <c r="M122" s="25">
        <v>64.400000000000006</v>
      </c>
      <c r="N122" s="25">
        <v>0.73333300000000001</v>
      </c>
      <c r="O122" s="24">
        <f t="shared" si="9"/>
        <v>290.53333200000003</v>
      </c>
    </row>
    <row r="123" spans="1:15" x14ac:dyDescent="0.25">
      <c r="A123" s="12">
        <v>883</v>
      </c>
      <c r="B123" s="12" t="s">
        <v>126</v>
      </c>
      <c r="C123" s="25">
        <v>305.97193399999998</v>
      </c>
      <c r="D123" s="25">
        <v>1030.121349</v>
      </c>
      <c r="E123" s="25">
        <v>354.394567</v>
      </c>
      <c r="F123" s="25">
        <v>106.519334</v>
      </c>
      <c r="G123" s="24">
        <f t="shared" si="7"/>
        <v>1491.0352500000001</v>
      </c>
      <c r="H123" s="25">
        <v>418.104668</v>
      </c>
      <c r="I123" s="25">
        <v>148.31466900000001</v>
      </c>
      <c r="J123" s="25">
        <v>61.683334000000002</v>
      </c>
      <c r="K123" s="24">
        <f t="shared" si="8"/>
        <v>628.1026710000001</v>
      </c>
      <c r="L123" s="25">
        <v>128.401196</v>
      </c>
      <c r="M123" s="25">
        <v>48.77702</v>
      </c>
      <c r="N123" s="25">
        <v>8</v>
      </c>
      <c r="O123" s="24">
        <f t="shared" si="9"/>
        <v>185.17821599999999</v>
      </c>
    </row>
    <row r="124" spans="1:15" x14ac:dyDescent="0.25">
      <c r="A124" s="12">
        <v>884</v>
      </c>
      <c r="B124" s="12" t="s">
        <v>127</v>
      </c>
      <c r="C124" s="25">
        <v>284.99074300000001</v>
      </c>
      <c r="D124" s="25">
        <v>1326.7711919999999</v>
      </c>
      <c r="E124" s="25">
        <v>470.03200700000002</v>
      </c>
      <c r="F124" s="25">
        <v>23.4</v>
      </c>
      <c r="G124" s="24">
        <f t="shared" si="7"/>
        <v>1820.203199</v>
      </c>
      <c r="H124" s="25">
        <v>650.80400499999996</v>
      </c>
      <c r="I124" s="25">
        <v>237.720001</v>
      </c>
      <c r="J124" s="25">
        <v>5</v>
      </c>
      <c r="K124" s="24">
        <f t="shared" si="8"/>
        <v>893.52400599999999</v>
      </c>
      <c r="L124" s="25">
        <v>106.934111</v>
      </c>
      <c r="M124" s="25">
        <v>49.299598000000003</v>
      </c>
      <c r="N124" s="25">
        <v>0</v>
      </c>
      <c r="O124" s="24">
        <f t="shared" si="9"/>
        <v>156.233709</v>
      </c>
    </row>
    <row r="125" spans="1:15" x14ac:dyDescent="0.25">
      <c r="A125" s="12">
        <v>885</v>
      </c>
      <c r="B125" s="12" t="s">
        <v>128</v>
      </c>
      <c r="C125" s="25">
        <v>849.20534399999997</v>
      </c>
      <c r="D125" s="25">
        <v>4275.9038419999997</v>
      </c>
      <c r="E125" s="25">
        <v>1464.261739</v>
      </c>
      <c r="F125" s="25">
        <v>150.73340400000001</v>
      </c>
      <c r="G125" s="24">
        <f t="shared" si="7"/>
        <v>5890.8989849999989</v>
      </c>
      <c r="H125" s="25">
        <v>2306.6607090000002</v>
      </c>
      <c r="I125" s="25">
        <v>802.62267899999995</v>
      </c>
      <c r="J125" s="25">
        <v>29.274667999999998</v>
      </c>
      <c r="K125" s="24">
        <f t="shared" si="8"/>
        <v>3138.5580560000003</v>
      </c>
      <c r="L125" s="25">
        <v>379.37463500000001</v>
      </c>
      <c r="M125" s="25">
        <v>183.29068799999999</v>
      </c>
      <c r="N125" s="25">
        <v>9</v>
      </c>
      <c r="O125" s="24">
        <f t="shared" si="9"/>
        <v>571.66532299999994</v>
      </c>
    </row>
    <row r="126" spans="1:15" x14ac:dyDescent="0.25">
      <c r="A126" s="12">
        <v>886</v>
      </c>
      <c r="B126" s="12" t="s">
        <v>129</v>
      </c>
      <c r="C126" s="25">
        <v>2576.6961059999999</v>
      </c>
      <c r="D126" s="25">
        <v>13658.641707999999</v>
      </c>
      <c r="E126" s="25">
        <v>4856.2551270000004</v>
      </c>
      <c r="F126" s="25">
        <v>369.20877300000001</v>
      </c>
      <c r="G126" s="24">
        <f t="shared" si="7"/>
        <v>18884.105607999998</v>
      </c>
      <c r="H126" s="25">
        <v>4478.1393459999999</v>
      </c>
      <c r="I126" s="25">
        <v>1764.2839959999999</v>
      </c>
      <c r="J126" s="25">
        <v>32.572000000000003</v>
      </c>
      <c r="K126" s="24">
        <f t="shared" si="8"/>
        <v>6274.9953420000002</v>
      </c>
      <c r="L126" s="25">
        <v>1242.231407</v>
      </c>
      <c r="M126" s="25">
        <v>475.30638499999998</v>
      </c>
      <c r="N126" s="25">
        <v>6.75</v>
      </c>
      <c r="O126" s="24">
        <f t="shared" si="9"/>
        <v>1724.2877920000001</v>
      </c>
    </row>
    <row r="127" spans="1:15" x14ac:dyDescent="0.25">
      <c r="A127" s="12">
        <v>887</v>
      </c>
      <c r="B127" s="12" t="s">
        <v>130</v>
      </c>
      <c r="C127" s="25">
        <v>530.04600200000004</v>
      </c>
      <c r="D127" s="25">
        <v>2110.1506720000002</v>
      </c>
      <c r="E127" s="25">
        <v>742.370001</v>
      </c>
      <c r="F127" s="25">
        <v>11.833333</v>
      </c>
      <c r="G127" s="24">
        <f t="shared" si="7"/>
        <v>2864.354006</v>
      </c>
      <c r="H127" s="25">
        <v>855.39599099999998</v>
      </c>
      <c r="I127" s="25">
        <v>337.921333</v>
      </c>
      <c r="J127" s="25">
        <v>2</v>
      </c>
      <c r="K127" s="24">
        <f t="shared" si="8"/>
        <v>1195.3173240000001</v>
      </c>
      <c r="L127" s="25">
        <v>212.89999800000001</v>
      </c>
      <c r="M127" s="25">
        <v>80.433333000000005</v>
      </c>
      <c r="N127" s="25">
        <v>1</v>
      </c>
      <c r="O127" s="24">
        <f t="shared" si="9"/>
        <v>294.33333100000004</v>
      </c>
    </row>
    <row r="128" spans="1:15" x14ac:dyDescent="0.25">
      <c r="A128" s="12">
        <v>888</v>
      </c>
      <c r="B128" s="12" t="s">
        <v>131</v>
      </c>
      <c r="C128" s="25">
        <v>2165.4193300000002</v>
      </c>
      <c r="D128" s="25">
        <v>9199.9926539999997</v>
      </c>
      <c r="E128" s="25">
        <v>3238.2773309999998</v>
      </c>
      <c r="F128" s="25">
        <v>158.9</v>
      </c>
      <c r="G128" s="24">
        <f t="shared" si="7"/>
        <v>12597.169984999999</v>
      </c>
      <c r="H128" s="25">
        <v>5444.0159860000003</v>
      </c>
      <c r="I128" s="25">
        <v>1993.0793269999999</v>
      </c>
      <c r="J128" s="25">
        <v>52.8</v>
      </c>
      <c r="K128" s="24">
        <f t="shared" si="8"/>
        <v>7489.895313</v>
      </c>
      <c r="L128" s="25">
        <v>1236.33133</v>
      </c>
      <c r="M128" s="25">
        <v>537.08733099999995</v>
      </c>
      <c r="N128" s="25">
        <v>10</v>
      </c>
      <c r="O128" s="24">
        <f t="shared" si="9"/>
        <v>1783.4186609999999</v>
      </c>
    </row>
    <row r="129" spans="1:15" x14ac:dyDescent="0.25">
      <c r="A129" s="12">
        <v>889</v>
      </c>
      <c r="B129" s="12" t="s">
        <v>132</v>
      </c>
      <c r="C129" s="25">
        <v>450.75087400000001</v>
      </c>
      <c r="D129" s="25">
        <v>1169.3102409999999</v>
      </c>
      <c r="E129" s="25">
        <v>434.64210200000002</v>
      </c>
      <c r="F129" s="25">
        <v>30.266666000000001</v>
      </c>
      <c r="G129" s="24">
        <f t="shared" si="7"/>
        <v>1634.2190089999999</v>
      </c>
      <c r="H129" s="25">
        <v>498.79266799999999</v>
      </c>
      <c r="I129" s="25">
        <v>195.60733300000001</v>
      </c>
      <c r="J129" s="25">
        <v>1</v>
      </c>
      <c r="K129" s="24">
        <f t="shared" ref="K129:K153" si="10">SUM(H129:J129)</f>
        <v>695.40000099999997</v>
      </c>
      <c r="L129" s="25">
        <v>102.966666</v>
      </c>
      <c r="M129" s="25">
        <v>64.533332999999999</v>
      </c>
      <c r="N129" s="25">
        <v>1.6333329999999999</v>
      </c>
      <c r="O129" s="24">
        <f t="shared" ref="O129:O153" si="11">SUM(L129:N129)</f>
        <v>169.133332</v>
      </c>
    </row>
    <row r="130" spans="1:15" x14ac:dyDescent="0.25">
      <c r="A130" s="12">
        <v>890</v>
      </c>
      <c r="B130" s="12" t="s">
        <v>133</v>
      </c>
      <c r="C130" s="25">
        <v>431.09738099999998</v>
      </c>
      <c r="D130" s="25">
        <v>975.519316</v>
      </c>
      <c r="E130" s="25">
        <v>333.07719900000001</v>
      </c>
      <c r="F130" s="25">
        <v>1</v>
      </c>
      <c r="G130" s="24">
        <f t="shared" ref="G130:G153" si="12">SUM(D130:F130)</f>
        <v>1309.596515</v>
      </c>
      <c r="H130" s="25">
        <v>473.23331000000002</v>
      </c>
      <c r="I130" s="25">
        <v>174.19999300000001</v>
      </c>
      <c r="J130" s="25">
        <v>0</v>
      </c>
      <c r="K130" s="24">
        <f t="shared" si="10"/>
        <v>647.43330300000002</v>
      </c>
      <c r="L130" s="25">
        <v>103.51579099999999</v>
      </c>
      <c r="M130" s="25">
        <v>54.328071000000001</v>
      </c>
      <c r="N130" s="25">
        <v>0</v>
      </c>
      <c r="O130" s="24">
        <f t="shared" si="11"/>
        <v>157.843862</v>
      </c>
    </row>
    <row r="131" spans="1:15" x14ac:dyDescent="0.25">
      <c r="A131" s="12">
        <v>891</v>
      </c>
      <c r="B131" s="12" t="s">
        <v>134</v>
      </c>
      <c r="C131" s="25">
        <v>1496.487331</v>
      </c>
      <c r="D131" s="25">
        <v>4776.7553379999999</v>
      </c>
      <c r="E131" s="25">
        <v>1552.0306660000001</v>
      </c>
      <c r="F131" s="25">
        <v>101.695334</v>
      </c>
      <c r="G131" s="24">
        <f t="shared" si="12"/>
        <v>6430.4813379999996</v>
      </c>
      <c r="H131" s="25">
        <v>2886.1520059999998</v>
      </c>
      <c r="I131" s="25">
        <v>1016.100004</v>
      </c>
      <c r="J131" s="25">
        <v>33.742001000000002</v>
      </c>
      <c r="K131" s="24">
        <f t="shared" si="10"/>
        <v>3935.9940109999998</v>
      </c>
      <c r="L131" s="25">
        <v>653.08400099999994</v>
      </c>
      <c r="M131" s="25">
        <v>201.17600100000001</v>
      </c>
      <c r="N131" s="25">
        <v>7.8</v>
      </c>
      <c r="O131" s="24">
        <f t="shared" si="11"/>
        <v>862.06000199999994</v>
      </c>
    </row>
    <row r="132" spans="1:15" x14ac:dyDescent="0.25">
      <c r="A132" s="12">
        <v>892</v>
      </c>
      <c r="B132" s="12" t="s">
        <v>135</v>
      </c>
      <c r="C132" s="25">
        <v>879.13666899999998</v>
      </c>
      <c r="D132" s="25">
        <v>1428.238662</v>
      </c>
      <c r="E132" s="25">
        <v>410.20000099999999</v>
      </c>
      <c r="F132" s="25">
        <v>53.172666999999997</v>
      </c>
      <c r="G132" s="24">
        <f t="shared" si="12"/>
        <v>1891.61133</v>
      </c>
      <c r="H132" s="25">
        <v>589.26999899999998</v>
      </c>
      <c r="I132" s="25">
        <v>193.97066799999999</v>
      </c>
      <c r="J132" s="25">
        <v>15.706</v>
      </c>
      <c r="K132" s="24">
        <f t="shared" si="10"/>
        <v>798.94666700000005</v>
      </c>
      <c r="L132" s="25">
        <v>238.98399900000001</v>
      </c>
      <c r="M132" s="25">
        <v>80.201334000000003</v>
      </c>
      <c r="N132" s="25">
        <v>12</v>
      </c>
      <c r="O132" s="24">
        <f t="shared" si="11"/>
        <v>331.18533300000001</v>
      </c>
    </row>
    <row r="133" spans="1:15" x14ac:dyDescent="0.25">
      <c r="A133" s="12">
        <v>893</v>
      </c>
      <c r="B133" s="12" t="s">
        <v>136</v>
      </c>
      <c r="C133" s="25">
        <v>387.66666800000002</v>
      </c>
      <c r="D133" s="25">
        <v>1801.9946749999999</v>
      </c>
      <c r="E133" s="25">
        <v>601.26666999999998</v>
      </c>
      <c r="F133" s="25">
        <v>78.366667000000007</v>
      </c>
      <c r="G133" s="24">
        <f t="shared" si="12"/>
        <v>2481.6280120000001</v>
      </c>
      <c r="H133" s="25">
        <v>1022.383999</v>
      </c>
      <c r="I133" s="25">
        <v>358.416</v>
      </c>
      <c r="J133" s="25">
        <v>34.299999999999997</v>
      </c>
      <c r="K133" s="24">
        <f t="shared" si="10"/>
        <v>1415.099999</v>
      </c>
      <c r="L133" s="25">
        <v>151.433334</v>
      </c>
      <c r="M133" s="25">
        <v>67.466667999999999</v>
      </c>
      <c r="N133" s="25">
        <v>4</v>
      </c>
      <c r="O133" s="24">
        <f t="shared" si="11"/>
        <v>222.900002</v>
      </c>
    </row>
    <row r="134" spans="1:15" x14ac:dyDescent="0.25">
      <c r="A134" s="12">
        <v>894</v>
      </c>
      <c r="B134" s="12" t="s">
        <v>137</v>
      </c>
      <c r="C134" s="25">
        <v>430.83333399999998</v>
      </c>
      <c r="D134" s="25">
        <v>1163.45</v>
      </c>
      <c r="E134" s="25">
        <v>399.09912200000002</v>
      </c>
      <c r="F134" s="25">
        <v>17.133333</v>
      </c>
      <c r="G134" s="24">
        <f t="shared" si="12"/>
        <v>1579.6824550000001</v>
      </c>
      <c r="H134" s="25">
        <v>619.73</v>
      </c>
      <c r="I134" s="25">
        <v>234.64999900000001</v>
      </c>
      <c r="J134" s="25">
        <v>4.766667</v>
      </c>
      <c r="K134" s="24">
        <f t="shared" si="10"/>
        <v>859.14666599999998</v>
      </c>
      <c r="L134" s="25">
        <v>126.25</v>
      </c>
      <c r="M134" s="25">
        <v>56.75</v>
      </c>
      <c r="N134" s="25">
        <v>1</v>
      </c>
      <c r="O134" s="24">
        <f t="shared" si="11"/>
        <v>184</v>
      </c>
    </row>
    <row r="135" spans="1:15" x14ac:dyDescent="0.25">
      <c r="A135" s="12">
        <v>895</v>
      </c>
      <c r="B135" s="12" t="s">
        <v>138</v>
      </c>
      <c r="C135" s="25">
        <v>499.741266</v>
      </c>
      <c r="D135" s="25">
        <v>3028.2984719999999</v>
      </c>
      <c r="E135" s="25">
        <v>996.30224899999996</v>
      </c>
      <c r="F135" s="25">
        <v>69.320001000000005</v>
      </c>
      <c r="G135" s="24">
        <f t="shared" si="12"/>
        <v>4093.9207219999998</v>
      </c>
      <c r="H135" s="25">
        <v>1695.8993330000001</v>
      </c>
      <c r="I135" s="25">
        <v>567.37266999999997</v>
      </c>
      <c r="J135" s="25">
        <v>8.4246669999999995</v>
      </c>
      <c r="K135" s="24">
        <f t="shared" si="10"/>
        <v>2271.6966700000003</v>
      </c>
      <c r="L135" s="25">
        <v>133.66145599999999</v>
      </c>
      <c r="M135" s="25">
        <v>59.321649999999998</v>
      </c>
      <c r="N135" s="25">
        <v>4</v>
      </c>
      <c r="O135" s="24">
        <f t="shared" si="11"/>
        <v>196.98310599999999</v>
      </c>
    </row>
    <row r="136" spans="1:15" x14ac:dyDescent="0.25">
      <c r="A136" s="12">
        <v>896</v>
      </c>
      <c r="B136" s="12" t="s">
        <v>139</v>
      </c>
      <c r="C136" s="25">
        <v>705.433899</v>
      </c>
      <c r="D136" s="25">
        <v>2545.6612960000002</v>
      </c>
      <c r="E136" s="25">
        <v>850.98345200000006</v>
      </c>
      <c r="F136" s="25">
        <v>73.999859999999998</v>
      </c>
      <c r="G136" s="24">
        <f t="shared" si="12"/>
        <v>3470.6446080000001</v>
      </c>
      <c r="H136" s="25">
        <v>1421.7626789999999</v>
      </c>
      <c r="I136" s="25">
        <v>463.53266500000001</v>
      </c>
      <c r="J136" s="25">
        <v>9.3000000000000007</v>
      </c>
      <c r="K136" s="24">
        <f t="shared" si="10"/>
        <v>1894.5953439999998</v>
      </c>
      <c r="L136" s="25">
        <v>194.334755</v>
      </c>
      <c r="M136" s="25">
        <v>101.61199999999999</v>
      </c>
      <c r="N136" s="25">
        <v>1</v>
      </c>
      <c r="O136" s="24">
        <f t="shared" si="11"/>
        <v>296.946755</v>
      </c>
    </row>
    <row r="137" spans="1:15" x14ac:dyDescent="0.25">
      <c r="A137" s="12">
        <v>908</v>
      </c>
      <c r="B137" s="12" t="s">
        <v>140</v>
      </c>
      <c r="C137" s="25">
        <v>901.27801399999998</v>
      </c>
      <c r="D137" s="25">
        <v>3686.8200350000002</v>
      </c>
      <c r="E137" s="25">
        <v>1280.0673380000001</v>
      </c>
      <c r="F137" s="25">
        <v>97.020000999999993</v>
      </c>
      <c r="G137" s="24">
        <f t="shared" si="12"/>
        <v>5063.9073740000003</v>
      </c>
      <c r="H137" s="25">
        <v>1653.026666</v>
      </c>
      <c r="I137" s="25">
        <v>595.60333100000003</v>
      </c>
      <c r="J137" s="25">
        <v>21.254667999999999</v>
      </c>
      <c r="K137" s="24">
        <f t="shared" si="10"/>
        <v>2269.884665</v>
      </c>
      <c r="L137" s="25">
        <v>410.73734000000002</v>
      </c>
      <c r="M137" s="25">
        <v>220.87733499999999</v>
      </c>
      <c r="N137" s="25">
        <v>8.2746670000000009</v>
      </c>
      <c r="O137" s="24">
        <f t="shared" si="11"/>
        <v>639.88934200000006</v>
      </c>
    </row>
    <row r="138" spans="1:15" x14ac:dyDescent="0.25">
      <c r="A138" s="12">
        <v>909</v>
      </c>
      <c r="B138" s="12" t="s">
        <v>141</v>
      </c>
      <c r="C138" s="25">
        <v>677.19961000000001</v>
      </c>
      <c r="D138" s="25">
        <v>2066.992632</v>
      </c>
      <c r="E138" s="25">
        <v>688.32368599999995</v>
      </c>
      <c r="F138" s="25">
        <v>40</v>
      </c>
      <c r="G138" s="24">
        <f t="shared" si="12"/>
        <v>2795.3163180000001</v>
      </c>
      <c r="H138" s="25">
        <v>1285.728014</v>
      </c>
      <c r="I138" s="25">
        <v>467.65867400000002</v>
      </c>
      <c r="J138" s="25">
        <v>19</v>
      </c>
      <c r="K138" s="24">
        <f t="shared" si="10"/>
        <v>1772.386688</v>
      </c>
      <c r="L138" s="25">
        <v>205.46227999999999</v>
      </c>
      <c r="M138" s="25">
        <v>71.073333000000005</v>
      </c>
      <c r="N138" s="25">
        <v>5</v>
      </c>
      <c r="O138" s="24">
        <f t="shared" si="11"/>
        <v>281.53561300000001</v>
      </c>
    </row>
    <row r="139" spans="1:15" x14ac:dyDescent="0.25">
      <c r="A139" s="12">
        <v>916</v>
      </c>
      <c r="B139" s="12" t="s">
        <v>142</v>
      </c>
      <c r="C139" s="25">
        <v>924.13532399999997</v>
      </c>
      <c r="D139" s="25">
        <v>5779.8186459999997</v>
      </c>
      <c r="E139" s="25">
        <v>2130.1179940000002</v>
      </c>
      <c r="F139" s="25">
        <v>212.89666700000001</v>
      </c>
      <c r="G139" s="24">
        <f t="shared" si="12"/>
        <v>8122.8333069999999</v>
      </c>
      <c r="H139" s="25">
        <v>2413.1860449999999</v>
      </c>
      <c r="I139" s="25">
        <v>955.84402</v>
      </c>
      <c r="J139" s="25">
        <v>39.294001000000002</v>
      </c>
      <c r="K139" s="24">
        <f t="shared" si="10"/>
        <v>3408.3240660000001</v>
      </c>
      <c r="L139" s="25">
        <v>460.67866299999997</v>
      </c>
      <c r="M139" s="25">
        <v>295.093999</v>
      </c>
      <c r="N139" s="25">
        <v>16</v>
      </c>
      <c r="O139" s="24">
        <f t="shared" si="11"/>
        <v>771.77266199999997</v>
      </c>
    </row>
    <row r="140" spans="1:15" x14ac:dyDescent="0.25">
      <c r="A140" s="12">
        <v>919</v>
      </c>
      <c r="B140" s="12" t="s">
        <v>143</v>
      </c>
      <c r="C140" s="25">
        <v>2029.773772</v>
      </c>
      <c r="D140" s="25">
        <v>7615.1382389999999</v>
      </c>
      <c r="E140" s="25">
        <v>2130.0430110000002</v>
      </c>
      <c r="F140" s="25">
        <v>157.43480700000001</v>
      </c>
      <c r="G140" s="24">
        <f t="shared" si="12"/>
        <v>9902.6160569999993</v>
      </c>
      <c r="H140" s="25">
        <v>3617.9986739999999</v>
      </c>
      <c r="I140" s="25">
        <v>1239.884671</v>
      </c>
      <c r="J140" s="25">
        <v>47.133333999999998</v>
      </c>
      <c r="K140" s="24">
        <f t="shared" si="10"/>
        <v>4905.0166790000003</v>
      </c>
      <c r="L140" s="25">
        <v>1162.406986</v>
      </c>
      <c r="M140" s="25">
        <v>312.13</v>
      </c>
      <c r="N140" s="25">
        <v>24.217544</v>
      </c>
      <c r="O140" s="24">
        <f t="shared" si="11"/>
        <v>1498.7545300000002</v>
      </c>
    </row>
    <row r="141" spans="1:15" x14ac:dyDescent="0.25">
      <c r="A141" s="12">
        <v>921</v>
      </c>
      <c r="B141" s="12" t="s">
        <v>144</v>
      </c>
      <c r="C141" s="25">
        <v>259.70176400000003</v>
      </c>
      <c r="D141" s="25">
        <v>1053.0011689999999</v>
      </c>
      <c r="E141" s="25">
        <v>366.78027200000002</v>
      </c>
      <c r="F141" s="25">
        <v>24.271930000000001</v>
      </c>
      <c r="G141" s="24">
        <f t="shared" si="12"/>
        <v>1444.053371</v>
      </c>
      <c r="H141" s="25">
        <v>404.14333399999998</v>
      </c>
      <c r="I141" s="25">
        <v>160.51133400000001</v>
      </c>
      <c r="J141" s="25">
        <v>10.743332000000001</v>
      </c>
      <c r="K141" s="24">
        <f t="shared" si="10"/>
        <v>575.39800000000002</v>
      </c>
      <c r="L141" s="25">
        <v>153.15526700000001</v>
      </c>
      <c r="M141" s="25">
        <v>46.944737000000003</v>
      </c>
      <c r="N141" s="25">
        <v>3</v>
      </c>
      <c r="O141" s="24">
        <f t="shared" si="11"/>
        <v>203.10000400000001</v>
      </c>
    </row>
    <row r="142" spans="1:15" x14ac:dyDescent="0.25">
      <c r="A142" s="12">
        <v>925</v>
      </c>
      <c r="B142" s="12" t="s">
        <v>145</v>
      </c>
      <c r="C142" s="25">
        <v>1285.8531579999999</v>
      </c>
      <c r="D142" s="25">
        <v>5679.9961999999996</v>
      </c>
      <c r="E142" s="25">
        <v>1942.6583459999999</v>
      </c>
      <c r="F142" s="25">
        <v>127.222807</v>
      </c>
      <c r="G142" s="24">
        <f t="shared" si="12"/>
        <v>7749.8773529999999</v>
      </c>
      <c r="H142" s="25">
        <v>2681.964669</v>
      </c>
      <c r="I142" s="25">
        <v>1000.131332</v>
      </c>
      <c r="J142" s="25">
        <v>25.863334999999999</v>
      </c>
      <c r="K142" s="24">
        <f t="shared" si="10"/>
        <v>3707.9593359999999</v>
      </c>
      <c r="L142" s="25">
        <v>799.85877300000004</v>
      </c>
      <c r="M142" s="25">
        <v>382.94780800000001</v>
      </c>
      <c r="N142" s="25">
        <v>10</v>
      </c>
      <c r="O142" s="24">
        <f t="shared" si="11"/>
        <v>1192.8065810000001</v>
      </c>
    </row>
    <row r="143" spans="1:15" x14ac:dyDescent="0.25">
      <c r="A143" s="12">
        <v>926</v>
      </c>
      <c r="B143" s="12" t="s">
        <v>146</v>
      </c>
      <c r="C143" s="25">
        <v>1178.1028220000001</v>
      </c>
      <c r="D143" s="25">
        <v>5562.2573469999998</v>
      </c>
      <c r="E143" s="25">
        <v>2025.9442799999999</v>
      </c>
      <c r="F143" s="25">
        <v>172.72800100000001</v>
      </c>
      <c r="G143" s="24">
        <f t="shared" si="12"/>
        <v>7760.9296279999999</v>
      </c>
      <c r="H143" s="25">
        <v>2197.7013080000002</v>
      </c>
      <c r="I143" s="25">
        <v>878.52133600000002</v>
      </c>
      <c r="J143" s="25">
        <v>33.49</v>
      </c>
      <c r="K143" s="24">
        <f t="shared" si="10"/>
        <v>3109.7126440000002</v>
      </c>
      <c r="L143" s="25">
        <v>876.45652500000006</v>
      </c>
      <c r="M143" s="25">
        <v>352.56550800000002</v>
      </c>
      <c r="N143" s="25">
        <v>22.866667</v>
      </c>
      <c r="O143" s="24">
        <f t="shared" si="11"/>
        <v>1251.8887000000002</v>
      </c>
    </row>
    <row r="144" spans="1:15" x14ac:dyDescent="0.25">
      <c r="A144" s="12">
        <v>928</v>
      </c>
      <c r="B144" s="12" t="s">
        <v>147</v>
      </c>
      <c r="C144" s="25">
        <v>958.44428100000005</v>
      </c>
      <c r="D144" s="25">
        <v>5944.8053650000002</v>
      </c>
      <c r="E144" s="25">
        <v>2128.2109639999999</v>
      </c>
      <c r="F144" s="25">
        <v>102.506675</v>
      </c>
      <c r="G144" s="24">
        <f t="shared" si="12"/>
        <v>8175.5230039999997</v>
      </c>
      <c r="H144" s="25">
        <v>2719.9906700000001</v>
      </c>
      <c r="I144" s="25">
        <v>1017.520663</v>
      </c>
      <c r="J144" s="25">
        <v>32.708666999999998</v>
      </c>
      <c r="K144" s="24">
        <f t="shared" si="10"/>
        <v>3770.2200000000003</v>
      </c>
      <c r="L144" s="25">
        <v>793.71392400000002</v>
      </c>
      <c r="M144" s="25">
        <v>286.201144</v>
      </c>
      <c r="N144" s="25">
        <v>11.333333</v>
      </c>
      <c r="O144" s="24">
        <f t="shared" si="11"/>
        <v>1091.2484010000001</v>
      </c>
    </row>
    <row r="145" spans="1:15" x14ac:dyDescent="0.25">
      <c r="A145" s="12">
        <v>929</v>
      </c>
      <c r="B145" s="12" t="s">
        <v>148</v>
      </c>
      <c r="C145" s="25">
        <v>539.75933399999997</v>
      </c>
      <c r="D145" s="25">
        <v>1411.90733</v>
      </c>
      <c r="E145" s="25">
        <v>424.90800000000002</v>
      </c>
      <c r="F145" s="25">
        <v>39.521998000000004</v>
      </c>
      <c r="G145" s="24">
        <f t="shared" si="12"/>
        <v>1876.3373279999998</v>
      </c>
      <c r="H145" s="25">
        <v>772.90001099999995</v>
      </c>
      <c r="I145" s="25">
        <v>255.702001</v>
      </c>
      <c r="J145" s="25">
        <v>15.564002</v>
      </c>
      <c r="K145" s="24">
        <f t="shared" si="10"/>
        <v>1044.1660139999999</v>
      </c>
      <c r="L145" s="25">
        <v>98.060665999999998</v>
      </c>
      <c r="M145" s="25">
        <v>35.989333000000002</v>
      </c>
      <c r="N145" s="25">
        <v>2</v>
      </c>
      <c r="O145" s="24">
        <f t="shared" si="11"/>
        <v>136.04999900000001</v>
      </c>
    </row>
    <row r="146" spans="1:15" x14ac:dyDescent="0.25">
      <c r="A146" s="12">
        <v>931</v>
      </c>
      <c r="B146" s="12" t="s">
        <v>149</v>
      </c>
      <c r="C146" s="25">
        <v>788.97066800000005</v>
      </c>
      <c r="D146" s="25">
        <v>4404.1060010000001</v>
      </c>
      <c r="E146" s="25">
        <v>1577.7926669999999</v>
      </c>
      <c r="F146" s="25">
        <v>152.73333400000001</v>
      </c>
      <c r="G146" s="24">
        <f t="shared" si="12"/>
        <v>6134.6320020000003</v>
      </c>
      <c r="H146" s="25">
        <v>1891.052696</v>
      </c>
      <c r="I146" s="25">
        <v>696.47867099999996</v>
      </c>
      <c r="J146" s="25">
        <v>22.033332999999999</v>
      </c>
      <c r="K146" s="24">
        <f t="shared" si="10"/>
        <v>2609.5646999999999</v>
      </c>
      <c r="L146" s="25">
        <v>216.48333299999999</v>
      </c>
      <c r="M146" s="25">
        <v>144.83333200000001</v>
      </c>
      <c r="N146" s="25">
        <v>7.4</v>
      </c>
      <c r="O146" s="24">
        <f t="shared" si="11"/>
        <v>368.71666499999998</v>
      </c>
    </row>
    <row r="147" spans="1:15" x14ac:dyDescent="0.25">
      <c r="A147" s="12">
        <v>933</v>
      </c>
      <c r="B147" s="12" t="s">
        <v>150</v>
      </c>
      <c r="C147" s="25">
        <v>703.23335199999997</v>
      </c>
      <c r="D147" s="25">
        <v>4041.0287800000001</v>
      </c>
      <c r="E147" s="25">
        <v>1466.3033399999999</v>
      </c>
      <c r="F147" s="25">
        <v>113.045614</v>
      </c>
      <c r="G147" s="24">
        <f t="shared" si="12"/>
        <v>5620.3777339999997</v>
      </c>
      <c r="H147" s="25">
        <v>1804.5779869999999</v>
      </c>
      <c r="I147" s="25">
        <v>691.94932900000003</v>
      </c>
      <c r="J147" s="25">
        <v>43.889333000000001</v>
      </c>
      <c r="K147" s="24">
        <f t="shared" si="10"/>
        <v>2540.4166489999998</v>
      </c>
      <c r="L147" s="25">
        <v>228.995622</v>
      </c>
      <c r="M147" s="25">
        <v>101.13377300000001</v>
      </c>
      <c r="N147" s="25">
        <v>3</v>
      </c>
      <c r="O147" s="24">
        <f t="shared" si="11"/>
        <v>333.12939499999999</v>
      </c>
    </row>
    <row r="148" spans="1:15" x14ac:dyDescent="0.25">
      <c r="A148" s="12">
        <v>935</v>
      </c>
      <c r="B148" s="12" t="s">
        <v>151</v>
      </c>
      <c r="C148" s="25">
        <v>1258.5173199999999</v>
      </c>
      <c r="D148" s="25">
        <v>5176.2506329999997</v>
      </c>
      <c r="E148" s="25">
        <v>1756.8419859999999</v>
      </c>
      <c r="F148" s="25">
        <v>165.70133100000001</v>
      </c>
      <c r="G148" s="24">
        <f t="shared" si="12"/>
        <v>7098.7939499999993</v>
      </c>
      <c r="H148" s="25">
        <v>1910.320033</v>
      </c>
      <c r="I148" s="25">
        <v>730.64932599999997</v>
      </c>
      <c r="J148" s="25">
        <v>42.872667</v>
      </c>
      <c r="K148" s="24">
        <f t="shared" si="10"/>
        <v>2683.8420259999998</v>
      </c>
      <c r="L148" s="25">
        <v>522.13399300000003</v>
      </c>
      <c r="M148" s="25">
        <v>305.46933100000001</v>
      </c>
      <c r="N148" s="25">
        <v>12.421333000000001</v>
      </c>
      <c r="O148" s="24">
        <f t="shared" si="11"/>
        <v>840.02465700000005</v>
      </c>
    </row>
    <row r="149" spans="1:15" x14ac:dyDescent="0.25">
      <c r="A149" s="12">
        <v>936</v>
      </c>
      <c r="B149" s="12" t="s">
        <v>152</v>
      </c>
      <c r="C149" s="25">
        <v>944.283908</v>
      </c>
      <c r="D149" s="25">
        <v>9206.2406210000008</v>
      </c>
      <c r="E149" s="25">
        <v>3236.3438740000001</v>
      </c>
      <c r="F149" s="25">
        <v>891.11742500000003</v>
      </c>
      <c r="G149" s="24">
        <f t="shared" si="12"/>
        <v>13333.701920000001</v>
      </c>
      <c r="H149" s="25">
        <v>3296.5366829999998</v>
      </c>
      <c r="I149" s="25">
        <v>1158.5220099999999</v>
      </c>
      <c r="J149" s="25">
        <v>51.283334000000004</v>
      </c>
      <c r="K149" s="24">
        <f t="shared" si="10"/>
        <v>4506.3420269999997</v>
      </c>
      <c r="L149" s="25">
        <v>335.624931</v>
      </c>
      <c r="M149" s="25">
        <v>107.666527</v>
      </c>
      <c r="N149" s="25">
        <v>3</v>
      </c>
      <c r="O149" s="24">
        <f t="shared" si="11"/>
        <v>446.29145800000003</v>
      </c>
    </row>
    <row r="150" spans="1:15" x14ac:dyDescent="0.25">
      <c r="A150" s="12">
        <v>937</v>
      </c>
      <c r="B150" s="12" t="s">
        <v>153</v>
      </c>
      <c r="C150" s="25">
        <v>904.91933600000004</v>
      </c>
      <c r="D150" s="25">
        <v>4678.68001</v>
      </c>
      <c r="E150" s="25">
        <v>1663.0713370000001</v>
      </c>
      <c r="F150" s="25">
        <v>146.966667</v>
      </c>
      <c r="G150" s="24">
        <f t="shared" si="12"/>
        <v>6488.718014</v>
      </c>
      <c r="H150" s="25">
        <v>2157.881997</v>
      </c>
      <c r="I150" s="25">
        <v>775.95199400000001</v>
      </c>
      <c r="J150" s="25">
        <v>11.266667</v>
      </c>
      <c r="K150" s="24">
        <f t="shared" si="10"/>
        <v>2945.1006579999998</v>
      </c>
      <c r="L150" s="25">
        <v>270.394001</v>
      </c>
      <c r="M150" s="25">
        <v>135.01066700000001</v>
      </c>
      <c r="N150" s="25">
        <v>2</v>
      </c>
      <c r="O150" s="24">
        <f t="shared" si="11"/>
        <v>407.40466800000002</v>
      </c>
    </row>
    <row r="151" spans="1:15" x14ac:dyDescent="0.25">
      <c r="A151" s="12">
        <v>938</v>
      </c>
      <c r="B151" s="12" t="s">
        <v>154</v>
      </c>
      <c r="C151" s="25">
        <v>1345.8360150000001</v>
      </c>
      <c r="D151" s="25">
        <v>7522.6258269999998</v>
      </c>
      <c r="E151" s="25">
        <v>2696.4246889999999</v>
      </c>
      <c r="F151" s="25">
        <v>233.199994</v>
      </c>
      <c r="G151" s="24">
        <f t="shared" si="12"/>
        <v>10452.25051</v>
      </c>
      <c r="H151" s="25">
        <v>3066.719302</v>
      </c>
      <c r="I151" s="25">
        <v>1147.6753369999999</v>
      </c>
      <c r="J151" s="25">
        <v>26.278666000000001</v>
      </c>
      <c r="K151" s="24">
        <f t="shared" si="10"/>
        <v>4240.6733050000003</v>
      </c>
      <c r="L151" s="25">
        <v>839.87722099999996</v>
      </c>
      <c r="M151" s="25">
        <v>391.74212</v>
      </c>
      <c r="N151" s="25">
        <v>13.689474000000001</v>
      </c>
      <c r="O151" s="24">
        <f t="shared" si="11"/>
        <v>1245.3088150000001</v>
      </c>
    </row>
    <row r="152" spans="1:15" x14ac:dyDescent="0.25">
      <c r="A152" s="12">
        <v>940</v>
      </c>
      <c r="B152" s="12" t="s">
        <v>185</v>
      </c>
      <c r="C152" s="25">
        <v>443.10229900000002</v>
      </c>
      <c r="D152" s="25">
        <v>2557.5249060000001</v>
      </c>
      <c r="E152" s="25">
        <v>984.71626800000001</v>
      </c>
      <c r="F152" s="25">
        <v>59.221057000000002</v>
      </c>
      <c r="G152" s="24">
        <f t="shared" si="12"/>
        <v>3601.4622310000004</v>
      </c>
      <c r="H152" s="25">
        <v>1134.156659</v>
      </c>
      <c r="I152" s="25">
        <v>466.634657</v>
      </c>
      <c r="J152" s="25">
        <v>24.115334000000001</v>
      </c>
      <c r="K152" s="24">
        <f t="shared" si="10"/>
        <v>1624.9066500000001</v>
      </c>
      <c r="L152" s="25">
        <v>401.95127500000001</v>
      </c>
      <c r="M152" s="25">
        <v>156.64359300000001</v>
      </c>
      <c r="N152" s="25">
        <v>8.5333330000000007</v>
      </c>
      <c r="O152" s="24">
        <f t="shared" si="11"/>
        <v>567.12820099999999</v>
      </c>
    </row>
    <row r="153" spans="1:15" x14ac:dyDescent="0.25">
      <c r="A153" s="12">
        <v>941</v>
      </c>
      <c r="B153" s="12" t="s">
        <v>186</v>
      </c>
      <c r="C153" s="25">
        <v>515.34198200000003</v>
      </c>
      <c r="D153" s="25">
        <v>3387.2804590000001</v>
      </c>
      <c r="E153" s="25">
        <v>1143.494696</v>
      </c>
      <c r="F153" s="25">
        <v>43.285617999999999</v>
      </c>
      <c r="G153" s="24">
        <f t="shared" si="12"/>
        <v>4574.0607730000002</v>
      </c>
      <c r="H153" s="25">
        <v>1585.8340109999999</v>
      </c>
      <c r="I153" s="25">
        <v>550.88600599999995</v>
      </c>
      <c r="J153" s="25">
        <v>8.5933329999999994</v>
      </c>
      <c r="K153" s="24">
        <f t="shared" si="10"/>
        <v>2145.3133499999994</v>
      </c>
      <c r="L153" s="25">
        <v>391.76264900000001</v>
      </c>
      <c r="M153" s="25">
        <v>129.55755099999999</v>
      </c>
      <c r="N153" s="25">
        <v>2.8</v>
      </c>
      <c r="O153" s="24">
        <f t="shared" si="11"/>
        <v>524.12019999999995</v>
      </c>
    </row>
  </sheetData>
  <pageMargins left="0.7" right="0.7" top="0.75" bottom="0.75" header="0.3" footer="0.3"/>
  <pageSetup paperSize="9" orientation="portrait" r:id="rId1"/>
  <ignoredErrors>
    <ignoredError sqref="G3:G70 G71:G15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B6B0942CD5D9A45BDD9F7FD0360DB77" ma:contentTypeVersion="13" ma:contentTypeDescription="Create a new document." ma:contentTypeScope="" ma:versionID="e2c4bd4b652b800c509b403a75594806">
  <xsd:schema xmlns:xsd="http://www.w3.org/2001/XMLSchema" xmlns:xs="http://www.w3.org/2001/XMLSchema" xmlns:p="http://schemas.microsoft.com/office/2006/metadata/properties" xmlns:ns2="075f0024-1ef3-4388-a12f-6b3dbe873bc5" xmlns:ns3="5f633878-cdf3-4c8f-9aa8-535ead00829d" targetNamespace="http://schemas.microsoft.com/office/2006/metadata/properties" ma:root="true" ma:fieldsID="c4ad07474c4f55865f92f0caba2da2cb" ns2:_="" ns3:_="">
    <xsd:import namespace="075f0024-1ef3-4388-a12f-6b3dbe873bc5"/>
    <xsd:import namespace="5f633878-cdf3-4c8f-9aa8-535ead00829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2:_dlc_DocId" minOccurs="0"/>
                <xsd:element ref="ns2:_dlc_DocIdUrl" minOccurs="0"/>
                <xsd:element ref="ns2:_dlc_DocIdPersistId" minOccurs="0"/>
                <xsd:element ref="ns3:MediaServiceLocation" minOccurs="0"/>
                <xsd:element ref="ns3:H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5f0024-1ef3-4388-a12f-6b3dbe873b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f633878-cdf3-4c8f-9aa8-535ead00829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HNT" ma:index="23" nillable="true" ma:displayName="HNT" ma:default="0" ma:format="Dropdown" ma:indexed="true" ma:internalName="H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HNT xmlns="5f633878-cdf3-4c8f-9aa8-535ead00829d">false</HNT>
    <_dlc_DocId xmlns="075f0024-1ef3-4388-a12f-6b3dbe873bc5">IFADOCS-634726643-390433</_dlc_DocId>
    <_dlc_DocIdUrl xmlns="075f0024-1ef3-4388-a12f-6b3dbe873bc5">
      <Url>https://educationgovuk.sharepoint.com/sites/ifdanalysis/_layouts/15/DocIdRedir.aspx?ID=IFADOCS-634726643-390433</Url>
      <Description>IFADOCS-634726643-390433</Description>
    </_dlc_DocIdUrl>
  </documentManagement>
</p:properties>
</file>

<file path=customXml/itemProps1.xml><?xml version="1.0" encoding="utf-8"?>
<ds:datastoreItem xmlns:ds="http://schemas.openxmlformats.org/officeDocument/2006/customXml" ds:itemID="{AA673101-7B80-4087-9F4A-13CC062C35C4}">
  <ds:schemaRefs>
    <ds:schemaRef ds:uri="http://schemas.microsoft.com/sharepoint/v3/contenttype/forms"/>
  </ds:schemaRefs>
</ds:datastoreItem>
</file>

<file path=customXml/itemProps2.xml><?xml version="1.0" encoding="utf-8"?>
<ds:datastoreItem xmlns:ds="http://schemas.openxmlformats.org/officeDocument/2006/customXml" ds:itemID="{2F35CE7B-2A43-46C7-961E-42778E0914B0}">
  <ds:schemaRefs>
    <ds:schemaRef ds:uri="http://schemas.microsoft.com/sharepoint/events"/>
  </ds:schemaRefs>
</ds:datastoreItem>
</file>

<file path=customXml/itemProps3.xml><?xml version="1.0" encoding="utf-8"?>
<ds:datastoreItem xmlns:ds="http://schemas.openxmlformats.org/officeDocument/2006/customXml" ds:itemID="{BC23B949-799B-472E-9E02-85FDE0893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5f0024-1ef3-4388-a12f-6b3dbe873bc5"/>
    <ds:schemaRef ds:uri="5f633878-cdf3-4c8f-9aa8-535ead0082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32A9A9-2731-49BD-826E-FE38D401A371}">
  <ds:schemaRefs>
    <ds:schemaRef ds:uri="http://purl.org/dc/elements/1.1/"/>
    <ds:schemaRef ds:uri="http://www.w3.org/XML/1998/namespace"/>
    <ds:schemaRef ds:uri="http://purl.org/dc/dcmitype/"/>
    <ds:schemaRef ds:uri="http://purl.org/dc/terms/"/>
    <ds:schemaRef ds:uri="075f0024-1ef3-4388-a12f-6b3dbe873bc5"/>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5f633878-cdf3-4c8f-9aa8-535ead0082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Information</vt:lpstr>
      <vt:lpstr>2 Year Olds</vt:lpstr>
      <vt:lpstr>Universal Entitlement</vt:lpstr>
      <vt:lpstr>Additional Hours</vt:lpstr>
      <vt:lpstr>EYPP</vt:lpstr>
      <vt:lpstr>MNS</vt:lpstr>
      <vt:lpstr>January 2021 School Census</vt:lpstr>
      <vt:lpstr>January 2021 AP Census</vt:lpstr>
      <vt:lpstr>January 21 Early Years Census</vt:lpstr>
      <vt:lpstr>May 2021 School Census</vt:lpstr>
      <vt:lpstr>October 2021 School Census</vt:lpstr>
      <vt:lpstr>ESFA Summer Collection</vt:lpstr>
      <vt:lpstr>ESFA Autumn Collection</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Barnaby</dc:creator>
  <cp:lastModifiedBy>COPELAND, Dianne</cp:lastModifiedBy>
  <dcterms:created xsi:type="dcterms:W3CDTF">2021-03-25T12:37:06Z</dcterms:created>
  <dcterms:modified xsi:type="dcterms:W3CDTF">2022-01-27T16:08:32Z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0x010100AB6B0942CD5D9A45BDD9F7FD0360DB77</vt:lpwstr>
  </property>
  <property fmtid="{D5CDD505-2E9C-101B-9397-08002B2CF9AE}" pid="3" name="_dlc_DocIdItemGuid">
    <vt:lpwstr>77ccf04f-5601-4085-bfd1-519d0df34d4f</vt:lpwstr>
  </property>
</Properties>
</file>