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owen.kennedy\Documents\Assessment Framework\"/>
    </mc:Choice>
  </mc:AlternateContent>
  <xr:revisionPtr revIDLastSave="0" documentId="13_ncr:1_{F72E828B-FDD3-4723-B806-38B165E8CA09}" xr6:coauthVersionLast="36" xr6:coauthVersionMax="36" xr10:uidLastSave="{00000000-0000-0000-0000-000000000000}"/>
  <bookViews>
    <workbookView xWindow="0" yWindow="0" windowWidth="10990" windowHeight="6450" tabRatio="857" xr2:uid="{00000000-000D-0000-FFFF-FFFF00000000}"/>
  </bookViews>
  <sheets>
    <sheet name="About" sheetId="4" r:id="rId1"/>
    <sheet name="Dashboard" sheetId="5" r:id="rId2"/>
    <sheet name="Theme 1" sheetId="2" r:id="rId3"/>
    <sheet name="Theme 2" sheetId="7" r:id="rId4"/>
    <sheet name="Theme 3" sheetId="8" r:id="rId5"/>
    <sheet name="Theme 4" sheetId="9" r:id="rId6"/>
    <sheet name="Theme 5" sheetId="10" r:id="rId7"/>
    <sheet name="Theme 6" sheetId="11" r:id="rId8"/>
    <sheet name="Theme 7" sheetId="12" r:id="rId9"/>
    <sheet name="Raw data" sheetId="3" r:id="rId10"/>
    <sheet name="Graphs data" sheetId="13" r:id="rId1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23" i="3" l="1"/>
  <c r="F324" i="3"/>
  <c r="F325" i="3"/>
  <c r="F326" i="3"/>
  <c r="F327" i="3"/>
  <c r="F328" i="3"/>
  <c r="F329" i="3"/>
  <c r="F330" i="3"/>
  <c r="F331" i="3"/>
  <c r="F332" i="3"/>
  <c r="F333" i="3"/>
  <c r="F334" i="3"/>
  <c r="F322" i="3"/>
  <c r="E323" i="3"/>
  <c r="E324" i="3"/>
  <c r="E325" i="3"/>
  <c r="E326" i="3"/>
  <c r="E327" i="3"/>
  <c r="E328" i="3"/>
  <c r="E329" i="3"/>
  <c r="E330" i="3"/>
  <c r="E331" i="3"/>
  <c r="E332" i="3"/>
  <c r="E333" i="3"/>
  <c r="E334" i="3"/>
  <c r="E322" i="3"/>
  <c r="F311" i="3"/>
  <c r="F312" i="3"/>
  <c r="F313" i="3"/>
  <c r="F314" i="3"/>
  <c r="F315" i="3"/>
  <c r="F316" i="3"/>
  <c r="F317" i="3"/>
  <c r="F318" i="3"/>
  <c r="F319" i="3"/>
  <c r="F320" i="3"/>
  <c r="F321" i="3"/>
  <c r="F310" i="3"/>
  <c r="E311" i="3"/>
  <c r="E312" i="3"/>
  <c r="E313" i="3"/>
  <c r="E314" i="3"/>
  <c r="E315" i="3"/>
  <c r="E316" i="3"/>
  <c r="E317" i="3"/>
  <c r="E318" i="3"/>
  <c r="E319" i="3"/>
  <c r="E320" i="3"/>
  <c r="E321" i="3"/>
  <c r="E310" i="3"/>
  <c r="F301" i="3"/>
  <c r="F302" i="3"/>
  <c r="F303" i="3"/>
  <c r="F304" i="3"/>
  <c r="F305" i="3"/>
  <c r="F306" i="3"/>
  <c r="F307" i="3"/>
  <c r="F308" i="3"/>
  <c r="F309" i="3"/>
  <c r="F300" i="3"/>
  <c r="E301" i="3"/>
  <c r="E302" i="3"/>
  <c r="E303" i="3"/>
  <c r="E304" i="3"/>
  <c r="E305" i="3"/>
  <c r="E306" i="3"/>
  <c r="E307" i="3"/>
  <c r="E308" i="3"/>
  <c r="E309" i="3"/>
  <c r="E300" i="3"/>
  <c r="F286" i="3"/>
  <c r="F287" i="3"/>
  <c r="F288" i="3"/>
  <c r="F289" i="3"/>
  <c r="F290" i="3"/>
  <c r="F291" i="3"/>
  <c r="F292" i="3"/>
  <c r="F293" i="3"/>
  <c r="F294" i="3"/>
  <c r="F295" i="3"/>
  <c r="F296" i="3"/>
  <c r="F297" i="3"/>
  <c r="F298" i="3"/>
  <c r="F299" i="3"/>
  <c r="F285" i="3"/>
  <c r="E286" i="3"/>
  <c r="E287" i="3"/>
  <c r="E288" i="3"/>
  <c r="E289" i="3"/>
  <c r="E290" i="3"/>
  <c r="E291" i="3"/>
  <c r="E292" i="3"/>
  <c r="E293" i="3"/>
  <c r="E294" i="3"/>
  <c r="E295" i="3"/>
  <c r="E296" i="3"/>
  <c r="E297" i="3"/>
  <c r="E298" i="3"/>
  <c r="E299" i="3"/>
  <c r="E285" i="3"/>
  <c r="F275" i="3"/>
  <c r="F276" i="3"/>
  <c r="F277" i="3"/>
  <c r="F278" i="3"/>
  <c r="F279" i="3"/>
  <c r="F280" i="3"/>
  <c r="F281" i="3"/>
  <c r="F282" i="3"/>
  <c r="F283" i="3"/>
  <c r="F284" i="3"/>
  <c r="F274" i="3"/>
  <c r="E275" i="3"/>
  <c r="E276" i="3"/>
  <c r="E277" i="3"/>
  <c r="E278" i="3"/>
  <c r="E279" i="3"/>
  <c r="E280" i="3"/>
  <c r="E281" i="3"/>
  <c r="E282" i="3"/>
  <c r="E283" i="3"/>
  <c r="E284" i="3"/>
  <c r="E274" i="3"/>
  <c r="F265" i="3"/>
  <c r="F266" i="3"/>
  <c r="F267" i="3"/>
  <c r="F268" i="3"/>
  <c r="F269" i="3"/>
  <c r="F270" i="3"/>
  <c r="F271" i="3"/>
  <c r="F272" i="3"/>
  <c r="F273" i="3"/>
  <c r="F264" i="3"/>
  <c r="E265" i="3"/>
  <c r="E266" i="3"/>
  <c r="E267" i="3"/>
  <c r="E268" i="3"/>
  <c r="E269" i="3"/>
  <c r="E270" i="3"/>
  <c r="E271" i="3"/>
  <c r="E272" i="3"/>
  <c r="E273" i="3"/>
  <c r="E264" i="3"/>
  <c r="F256" i="3"/>
  <c r="F257" i="3"/>
  <c r="F258" i="3"/>
  <c r="F259" i="3"/>
  <c r="F260" i="3"/>
  <c r="F261" i="3"/>
  <c r="F262" i="3"/>
  <c r="F263" i="3"/>
  <c r="F255" i="3"/>
  <c r="E256" i="3"/>
  <c r="E257" i="3"/>
  <c r="E258" i="3"/>
  <c r="E259" i="3"/>
  <c r="E260" i="3"/>
  <c r="E261" i="3"/>
  <c r="E262" i="3"/>
  <c r="E263" i="3"/>
  <c r="E255" i="3"/>
  <c r="F247" i="3"/>
  <c r="F248" i="3"/>
  <c r="F249" i="3"/>
  <c r="F250" i="3"/>
  <c r="F251" i="3"/>
  <c r="F252" i="3"/>
  <c r="F253" i="3"/>
  <c r="F254" i="3"/>
  <c r="F246" i="3"/>
  <c r="E247" i="3"/>
  <c r="E248" i="3"/>
  <c r="E249" i="3"/>
  <c r="E250" i="3"/>
  <c r="E251" i="3"/>
  <c r="E252" i="3"/>
  <c r="E253" i="3"/>
  <c r="E254" i="3"/>
  <c r="E246" i="3"/>
  <c r="F234" i="3"/>
  <c r="F235" i="3"/>
  <c r="F236" i="3"/>
  <c r="F237" i="3"/>
  <c r="F238" i="3"/>
  <c r="F239" i="3"/>
  <c r="F240" i="3"/>
  <c r="F241" i="3"/>
  <c r="F242" i="3"/>
  <c r="F243" i="3"/>
  <c r="F244" i="3"/>
  <c r="F245" i="3"/>
  <c r="F233" i="3"/>
  <c r="E234" i="3"/>
  <c r="E235" i="3"/>
  <c r="E236" i="3"/>
  <c r="E237" i="3"/>
  <c r="E238" i="3"/>
  <c r="E239" i="3"/>
  <c r="E240" i="3"/>
  <c r="E241" i="3"/>
  <c r="E242" i="3"/>
  <c r="E243" i="3"/>
  <c r="E244" i="3"/>
  <c r="E245" i="3"/>
  <c r="E233" i="3"/>
  <c r="F232" i="3"/>
  <c r="F224" i="3"/>
  <c r="F225" i="3"/>
  <c r="F226" i="3"/>
  <c r="F227" i="3"/>
  <c r="F228" i="3"/>
  <c r="F229" i="3"/>
  <c r="F230" i="3"/>
  <c r="F231" i="3"/>
  <c r="F223" i="3"/>
  <c r="E224" i="3"/>
  <c r="E225" i="3"/>
  <c r="E226" i="3"/>
  <c r="E227" i="3"/>
  <c r="E228" i="3"/>
  <c r="E229" i="3"/>
  <c r="E230" i="3"/>
  <c r="E231" i="3"/>
  <c r="E232" i="3"/>
  <c r="E223" i="3"/>
  <c r="F208" i="3"/>
  <c r="F209" i="3"/>
  <c r="F210" i="3"/>
  <c r="F211" i="3"/>
  <c r="F212" i="3"/>
  <c r="F213" i="3"/>
  <c r="F214" i="3"/>
  <c r="F215" i="3"/>
  <c r="F216" i="3"/>
  <c r="F217" i="3"/>
  <c r="F218" i="3"/>
  <c r="F219" i="3"/>
  <c r="F220" i="3"/>
  <c r="F221" i="3"/>
  <c r="F222" i="3"/>
  <c r="F207" i="3"/>
  <c r="E208" i="3"/>
  <c r="E209" i="3"/>
  <c r="E210" i="3"/>
  <c r="E211" i="3"/>
  <c r="E212" i="3"/>
  <c r="E213" i="3"/>
  <c r="E214" i="3"/>
  <c r="E215" i="3"/>
  <c r="E216" i="3"/>
  <c r="E217" i="3"/>
  <c r="E218" i="3"/>
  <c r="E219" i="3"/>
  <c r="E220" i="3"/>
  <c r="E221" i="3"/>
  <c r="E222" i="3"/>
  <c r="E207" i="3"/>
  <c r="F194" i="3"/>
  <c r="F195" i="3"/>
  <c r="F196" i="3"/>
  <c r="F197" i="3"/>
  <c r="F198" i="3"/>
  <c r="F199" i="3"/>
  <c r="F200" i="3"/>
  <c r="F201" i="3"/>
  <c r="F202" i="3"/>
  <c r="F203" i="3"/>
  <c r="F204" i="3"/>
  <c r="F205" i="3"/>
  <c r="F206" i="3"/>
  <c r="F193" i="3"/>
  <c r="E194" i="3"/>
  <c r="E195" i="3"/>
  <c r="E196" i="3"/>
  <c r="E197" i="3"/>
  <c r="E198" i="3"/>
  <c r="E199" i="3"/>
  <c r="E200" i="3"/>
  <c r="E201" i="3"/>
  <c r="E202" i="3"/>
  <c r="E203" i="3"/>
  <c r="E204" i="3"/>
  <c r="E205" i="3"/>
  <c r="E206" i="3"/>
  <c r="E193" i="3"/>
  <c r="F183" i="3"/>
  <c r="F184" i="3"/>
  <c r="F185" i="3"/>
  <c r="F186" i="3"/>
  <c r="F187" i="3"/>
  <c r="F188" i="3"/>
  <c r="F189" i="3"/>
  <c r="F190" i="3"/>
  <c r="F191" i="3"/>
  <c r="F192" i="3"/>
  <c r="F182" i="3"/>
  <c r="E183" i="3"/>
  <c r="E184" i="3"/>
  <c r="E185" i="3"/>
  <c r="E186" i="3"/>
  <c r="E187" i="3"/>
  <c r="E188" i="3"/>
  <c r="E189" i="3"/>
  <c r="E190" i="3"/>
  <c r="E191" i="3"/>
  <c r="E192" i="3"/>
  <c r="E182" i="3"/>
  <c r="F166" i="3"/>
  <c r="F167" i="3"/>
  <c r="F168" i="3"/>
  <c r="F169" i="3"/>
  <c r="F170" i="3"/>
  <c r="F171" i="3"/>
  <c r="F172" i="3"/>
  <c r="F173" i="3"/>
  <c r="F174" i="3"/>
  <c r="F175" i="3"/>
  <c r="F176" i="3"/>
  <c r="F177" i="3"/>
  <c r="F178" i="3"/>
  <c r="F179" i="3"/>
  <c r="F180" i="3"/>
  <c r="F181" i="3"/>
  <c r="F165" i="3"/>
  <c r="E166" i="3"/>
  <c r="E167" i="3"/>
  <c r="E168" i="3"/>
  <c r="E169" i="3"/>
  <c r="E170" i="3"/>
  <c r="E171" i="3"/>
  <c r="E172" i="3"/>
  <c r="E173" i="3"/>
  <c r="E174" i="3"/>
  <c r="E175" i="3"/>
  <c r="E176" i="3"/>
  <c r="E177" i="3"/>
  <c r="E178" i="3"/>
  <c r="E179" i="3"/>
  <c r="E180" i="3"/>
  <c r="E181" i="3"/>
  <c r="E165" i="3"/>
  <c r="F156" i="3"/>
  <c r="F157" i="3"/>
  <c r="F158" i="3"/>
  <c r="F159" i="3"/>
  <c r="F160" i="3"/>
  <c r="F161" i="3"/>
  <c r="F162" i="3"/>
  <c r="F163" i="3"/>
  <c r="F164" i="3"/>
  <c r="F155" i="3"/>
  <c r="E156" i="3"/>
  <c r="E157" i="3"/>
  <c r="E158" i="3"/>
  <c r="E159" i="3"/>
  <c r="E160" i="3"/>
  <c r="E161" i="3"/>
  <c r="E162" i="3"/>
  <c r="E163" i="3"/>
  <c r="E164" i="3"/>
  <c r="E155" i="3"/>
  <c r="F145" i="3"/>
  <c r="F146" i="3"/>
  <c r="F147" i="3"/>
  <c r="F148" i="3"/>
  <c r="F149" i="3"/>
  <c r="F150" i="3"/>
  <c r="F151" i="3"/>
  <c r="F152" i="3"/>
  <c r="F153" i="3"/>
  <c r="F154" i="3"/>
  <c r="F144" i="3"/>
  <c r="E145" i="3"/>
  <c r="E146" i="3"/>
  <c r="E147" i="3"/>
  <c r="E148" i="3"/>
  <c r="E149" i="3"/>
  <c r="E150" i="3"/>
  <c r="E151" i="3"/>
  <c r="E152" i="3"/>
  <c r="E153" i="3"/>
  <c r="E154" i="3"/>
  <c r="E144" i="3"/>
  <c r="F133" i="3"/>
  <c r="F134" i="3"/>
  <c r="F135" i="3"/>
  <c r="F136" i="3"/>
  <c r="F137" i="3"/>
  <c r="F138" i="3"/>
  <c r="F139" i="3"/>
  <c r="F140" i="3"/>
  <c r="F141" i="3"/>
  <c r="F142" i="3"/>
  <c r="F143" i="3"/>
  <c r="F132" i="3"/>
  <c r="E133" i="3"/>
  <c r="E134" i="3"/>
  <c r="E135" i="3"/>
  <c r="E136" i="3"/>
  <c r="E137" i="3"/>
  <c r="E138" i="3"/>
  <c r="E139" i="3"/>
  <c r="E140" i="3"/>
  <c r="E141" i="3"/>
  <c r="E142" i="3"/>
  <c r="E143" i="3"/>
  <c r="E132" i="3"/>
  <c r="F121" i="3"/>
  <c r="F122" i="3"/>
  <c r="F123" i="3"/>
  <c r="F124" i="3"/>
  <c r="F125" i="3"/>
  <c r="F126" i="3"/>
  <c r="F127" i="3"/>
  <c r="F128" i="3"/>
  <c r="F129" i="3"/>
  <c r="F130" i="3"/>
  <c r="F131" i="3"/>
  <c r="F120" i="3"/>
  <c r="E121" i="3"/>
  <c r="E122" i="3"/>
  <c r="E123" i="3"/>
  <c r="E124" i="3"/>
  <c r="E125" i="3"/>
  <c r="E126" i="3"/>
  <c r="E127" i="3"/>
  <c r="E128" i="3"/>
  <c r="E129" i="3"/>
  <c r="E130" i="3"/>
  <c r="E131" i="3"/>
  <c r="E120" i="3"/>
  <c r="F108" i="3"/>
  <c r="F109" i="3"/>
  <c r="F110" i="3"/>
  <c r="F111" i="3"/>
  <c r="F112" i="3"/>
  <c r="F113" i="3"/>
  <c r="F114" i="3"/>
  <c r="F115" i="3"/>
  <c r="F116" i="3"/>
  <c r="F117" i="3"/>
  <c r="F118" i="3"/>
  <c r="F119" i="3"/>
  <c r="F107" i="3"/>
  <c r="E108" i="3"/>
  <c r="E109" i="3"/>
  <c r="E110" i="3"/>
  <c r="E111" i="3"/>
  <c r="E112" i="3"/>
  <c r="E113" i="3"/>
  <c r="E114" i="3"/>
  <c r="E115" i="3"/>
  <c r="E116" i="3"/>
  <c r="E117" i="3"/>
  <c r="E118" i="3"/>
  <c r="E119" i="3"/>
  <c r="E107" i="3"/>
  <c r="F96" i="3"/>
  <c r="F97" i="3"/>
  <c r="F98" i="3"/>
  <c r="F99" i="3"/>
  <c r="F100" i="3"/>
  <c r="F101" i="3"/>
  <c r="F102" i="3"/>
  <c r="F103" i="3"/>
  <c r="F104" i="3"/>
  <c r="F105" i="3"/>
  <c r="F106" i="3"/>
  <c r="F95" i="3"/>
  <c r="E96" i="3"/>
  <c r="E97" i="3"/>
  <c r="E98" i="3"/>
  <c r="E99" i="3"/>
  <c r="E100" i="3"/>
  <c r="E101" i="3"/>
  <c r="E102" i="3"/>
  <c r="E103" i="3"/>
  <c r="E104" i="3"/>
  <c r="E105" i="3"/>
  <c r="E106" i="3"/>
  <c r="E95" i="3"/>
  <c r="F85" i="3"/>
  <c r="F86" i="3"/>
  <c r="F87" i="3"/>
  <c r="F88" i="3"/>
  <c r="F89" i="3"/>
  <c r="F90" i="3"/>
  <c r="F91" i="3"/>
  <c r="F92" i="3"/>
  <c r="F93" i="3"/>
  <c r="F94" i="3"/>
  <c r="F84" i="3"/>
  <c r="E85" i="3"/>
  <c r="E86" i="3"/>
  <c r="E87" i="3"/>
  <c r="E88" i="3"/>
  <c r="E89" i="3"/>
  <c r="E90" i="3"/>
  <c r="E91" i="3"/>
  <c r="E92" i="3"/>
  <c r="E93" i="3"/>
  <c r="E94" i="3"/>
  <c r="E84" i="3"/>
  <c r="F73" i="3"/>
  <c r="F81" i="3"/>
  <c r="E72" i="3"/>
  <c r="E73" i="3"/>
  <c r="E74" i="3"/>
  <c r="E75" i="3"/>
  <c r="E76" i="3"/>
  <c r="E77" i="3"/>
  <c r="E78" i="3"/>
  <c r="E79" i="3"/>
  <c r="E80" i="3"/>
  <c r="E81" i="3"/>
  <c r="E82" i="3"/>
  <c r="E83" i="3"/>
  <c r="E71" i="3"/>
  <c r="F61" i="3"/>
  <c r="F63" i="3"/>
  <c r="F69" i="3"/>
  <c r="F60" i="3"/>
  <c r="E61" i="3"/>
  <c r="E62" i="3"/>
  <c r="E63" i="3"/>
  <c r="E64" i="3"/>
  <c r="E65" i="3"/>
  <c r="E66" i="3"/>
  <c r="E67" i="3"/>
  <c r="E68" i="3"/>
  <c r="E69" i="3"/>
  <c r="E70" i="3"/>
  <c r="E60" i="3"/>
  <c r="F53" i="3"/>
  <c r="E49" i="3"/>
  <c r="E50" i="3"/>
  <c r="E51" i="3"/>
  <c r="E52" i="3"/>
  <c r="E53" i="3"/>
  <c r="E54" i="3"/>
  <c r="E55" i="3"/>
  <c r="E56" i="3"/>
  <c r="E57" i="3"/>
  <c r="E58" i="3"/>
  <c r="E59" i="3"/>
  <c r="E44" i="3"/>
  <c r="E45" i="3"/>
  <c r="E46" i="3"/>
  <c r="E47" i="3"/>
  <c r="E48" i="3"/>
  <c r="E43" i="3"/>
  <c r="F38" i="3"/>
  <c r="E33" i="3"/>
  <c r="E34" i="3"/>
  <c r="E35" i="3"/>
  <c r="E36" i="3"/>
  <c r="E37" i="3"/>
  <c r="E38" i="3"/>
  <c r="E39" i="3"/>
  <c r="E40" i="3"/>
  <c r="E41" i="3"/>
  <c r="E42" i="3"/>
  <c r="E32" i="3"/>
  <c r="E18" i="3"/>
  <c r="E19" i="3"/>
  <c r="E20" i="3"/>
  <c r="E21" i="3"/>
  <c r="E22" i="3"/>
  <c r="E23" i="3"/>
  <c r="E24" i="3"/>
  <c r="E25" i="3"/>
  <c r="E26" i="3"/>
  <c r="E27" i="3"/>
  <c r="E28" i="3"/>
  <c r="E29" i="3"/>
  <c r="E30" i="3"/>
  <c r="E31" i="3"/>
  <c r="E17" i="3"/>
  <c r="F13" i="3"/>
  <c r="E8" i="3"/>
  <c r="E9" i="3"/>
  <c r="E10" i="3"/>
  <c r="E11" i="3"/>
  <c r="E12" i="3"/>
  <c r="E13" i="3"/>
  <c r="E14" i="3"/>
  <c r="E15" i="3"/>
  <c r="E16" i="3"/>
  <c r="E7" i="3"/>
  <c r="E10" i="13"/>
  <c r="F10" i="13"/>
  <c r="G10" i="13"/>
  <c r="H10" i="13"/>
  <c r="I10" i="13"/>
  <c r="G2" i="5"/>
  <c r="E17" i="13"/>
  <c r="F17" i="13"/>
  <c r="G17" i="13"/>
  <c r="I17" i="13"/>
  <c r="I20" i="13"/>
  <c r="H20" i="13"/>
  <c r="H17" i="13" s="1"/>
  <c r="G20" i="13"/>
  <c r="F20" i="13"/>
  <c r="E20" i="13"/>
  <c r="D20" i="13"/>
  <c r="D17" i="13" s="1"/>
  <c r="C20" i="13"/>
  <c r="C17" i="13" s="1"/>
  <c r="G95" i="12"/>
  <c r="G77" i="12"/>
  <c r="G61" i="12"/>
  <c r="G111" i="12"/>
  <c r="G112" i="12"/>
  <c r="G113" i="12"/>
  <c r="H115" i="12"/>
  <c r="G114" i="12" s="1"/>
  <c r="F23" i="12" s="1"/>
  <c r="I113" i="12"/>
  <c r="I109" i="12"/>
  <c r="H125" i="12" s="1"/>
  <c r="I104" i="12"/>
  <c r="G39" i="12"/>
  <c r="G57" i="12"/>
  <c r="G58" i="12"/>
  <c r="G59" i="12"/>
  <c r="G60" i="12"/>
  <c r="G89" i="12"/>
  <c r="G90" i="12"/>
  <c r="G91" i="12"/>
  <c r="G92" i="12"/>
  <c r="G93" i="12"/>
  <c r="G94" i="12"/>
  <c r="H96" i="12"/>
  <c r="I94" i="12"/>
  <c r="I91" i="12"/>
  <c r="I88" i="12"/>
  <c r="H78" i="12"/>
  <c r="I76" i="12"/>
  <c r="I74" i="12"/>
  <c r="I72" i="12"/>
  <c r="H62" i="12"/>
  <c r="I60" i="12"/>
  <c r="I54" i="12"/>
  <c r="I50" i="12"/>
  <c r="H41" i="12"/>
  <c r="G40" i="12" s="1"/>
  <c r="I39" i="12"/>
  <c r="I36" i="12"/>
  <c r="I32" i="12"/>
  <c r="H124" i="12" s="1"/>
  <c r="G32" i="11"/>
  <c r="H49" i="11"/>
  <c r="H57" i="11" s="1"/>
  <c r="I47" i="11"/>
  <c r="I45" i="11"/>
  <c r="I42" i="11"/>
  <c r="H33" i="11"/>
  <c r="I31" i="11"/>
  <c r="I28" i="11"/>
  <c r="I26" i="11"/>
  <c r="G27" i="10"/>
  <c r="G23" i="10"/>
  <c r="F27" i="10"/>
  <c r="F23" i="10"/>
  <c r="G159" i="10"/>
  <c r="G160" i="10"/>
  <c r="H160" i="10"/>
  <c r="I158" i="10"/>
  <c r="I156" i="10"/>
  <c r="I153" i="10"/>
  <c r="G125" i="10"/>
  <c r="H145" i="10"/>
  <c r="G143" i="10"/>
  <c r="I124" i="10"/>
  <c r="I143" i="10"/>
  <c r="I139" i="10"/>
  <c r="I135" i="10"/>
  <c r="G126" i="10"/>
  <c r="H126" i="10"/>
  <c r="I123" i="10"/>
  <c r="I119" i="10"/>
  <c r="G109" i="10"/>
  <c r="G110" i="10"/>
  <c r="H110" i="10"/>
  <c r="G99" i="10"/>
  <c r="G100" i="10"/>
  <c r="G101" i="10"/>
  <c r="G102" i="10"/>
  <c r="G103" i="10"/>
  <c r="G104" i="10"/>
  <c r="G105" i="10"/>
  <c r="G106" i="10"/>
  <c r="G107" i="10"/>
  <c r="G108" i="10"/>
  <c r="I108" i="10"/>
  <c r="I103" i="10"/>
  <c r="I98" i="10"/>
  <c r="G87" i="10"/>
  <c r="G88" i="10"/>
  <c r="H88" i="10"/>
  <c r="I86" i="10"/>
  <c r="I81" i="10"/>
  <c r="I78" i="10"/>
  <c r="G84" i="10"/>
  <c r="G85" i="10"/>
  <c r="G86" i="10"/>
  <c r="G67" i="10"/>
  <c r="G68" i="10"/>
  <c r="H68" i="10"/>
  <c r="I66" i="10"/>
  <c r="I62" i="10"/>
  <c r="I59" i="10"/>
  <c r="G50" i="10"/>
  <c r="G43" i="10"/>
  <c r="G44" i="10"/>
  <c r="G45" i="10"/>
  <c r="G46" i="10"/>
  <c r="G47" i="10"/>
  <c r="G48" i="10"/>
  <c r="G49" i="10"/>
  <c r="H51" i="10"/>
  <c r="I49" i="10"/>
  <c r="I45" i="10"/>
  <c r="I40" i="10"/>
  <c r="G84" i="8"/>
  <c r="H88" i="8"/>
  <c r="H85" i="8"/>
  <c r="G73" i="8"/>
  <c r="G74" i="8"/>
  <c r="H74" i="8"/>
  <c r="I72" i="8"/>
  <c r="I68" i="8"/>
  <c r="I64" i="8"/>
  <c r="G71" i="8"/>
  <c r="G72" i="8"/>
  <c r="G54" i="8"/>
  <c r="G55" i="8"/>
  <c r="H55" i="8"/>
  <c r="I53" i="8"/>
  <c r="I48" i="8"/>
  <c r="I45" i="8"/>
  <c r="G36" i="8"/>
  <c r="G35" i="8"/>
  <c r="H37" i="8"/>
  <c r="I35" i="8"/>
  <c r="I32" i="8"/>
  <c r="H87" i="8" s="1"/>
  <c r="I28" i="8"/>
  <c r="H86" i="8" s="1"/>
  <c r="H104" i="9"/>
  <c r="H102" i="9"/>
  <c r="G90" i="9"/>
  <c r="G91" i="9"/>
  <c r="H91" i="9"/>
  <c r="I89" i="9"/>
  <c r="G86" i="9"/>
  <c r="G87" i="9"/>
  <c r="G88" i="9"/>
  <c r="G89" i="9"/>
  <c r="I86" i="9"/>
  <c r="I82" i="9"/>
  <c r="G75" i="9"/>
  <c r="G74" i="9"/>
  <c r="G58" i="9"/>
  <c r="H75" i="9"/>
  <c r="I73" i="9"/>
  <c r="I70" i="9"/>
  <c r="I68" i="9"/>
  <c r="G57" i="9"/>
  <c r="F17" i="9" s="1"/>
  <c r="H58" i="9"/>
  <c r="I56" i="9"/>
  <c r="I55" i="9"/>
  <c r="I51" i="9"/>
  <c r="G39" i="9"/>
  <c r="G37" i="9"/>
  <c r="G38" i="9"/>
  <c r="H40" i="9"/>
  <c r="H101" i="9" s="1"/>
  <c r="G100" i="9" s="1"/>
  <c r="I38" i="9"/>
  <c r="I36" i="9"/>
  <c r="H103" i="9" s="1"/>
  <c r="I32" i="9"/>
  <c r="H73" i="7"/>
  <c r="H37" i="7"/>
  <c r="H54" i="7"/>
  <c r="I71" i="7"/>
  <c r="I68" i="7"/>
  <c r="I63" i="7"/>
  <c r="I49" i="7"/>
  <c r="I52" i="7"/>
  <c r="I46" i="7"/>
  <c r="G110" i="12"/>
  <c r="G109" i="12"/>
  <c r="G108" i="12"/>
  <c r="G107" i="12"/>
  <c r="G106" i="12"/>
  <c r="G105" i="12"/>
  <c r="G104" i="12"/>
  <c r="G103" i="12"/>
  <c r="G102" i="12"/>
  <c r="G101" i="12"/>
  <c r="G115" i="12" s="1"/>
  <c r="G23" i="12" s="1"/>
  <c r="G88" i="12"/>
  <c r="G87" i="12"/>
  <c r="G86" i="12"/>
  <c r="G85" i="12"/>
  <c r="G84" i="12"/>
  <c r="G83" i="12"/>
  <c r="G96" i="12" s="1"/>
  <c r="G76" i="12"/>
  <c r="G75" i="12"/>
  <c r="G74" i="12"/>
  <c r="G73" i="12"/>
  <c r="G72" i="12"/>
  <c r="G71" i="12"/>
  <c r="G70" i="12"/>
  <c r="G69" i="12"/>
  <c r="G68" i="12"/>
  <c r="G67" i="12"/>
  <c r="G78" i="12" s="1"/>
  <c r="G56" i="12"/>
  <c r="G55" i="12"/>
  <c r="G54" i="12"/>
  <c r="G53" i="12"/>
  <c r="G52" i="12"/>
  <c r="G51" i="12"/>
  <c r="G50" i="12"/>
  <c r="G49" i="12"/>
  <c r="G48" i="12"/>
  <c r="G47" i="12"/>
  <c r="G62" i="12" s="1"/>
  <c r="G46" i="12"/>
  <c r="G38" i="12"/>
  <c r="G37" i="12"/>
  <c r="G36" i="12"/>
  <c r="G35" i="12"/>
  <c r="G34" i="12"/>
  <c r="G33" i="12"/>
  <c r="G32" i="12"/>
  <c r="G31" i="12"/>
  <c r="G30" i="12"/>
  <c r="G29" i="12"/>
  <c r="G47" i="11"/>
  <c r="G46" i="11"/>
  <c r="G45" i="11"/>
  <c r="G44" i="11"/>
  <c r="G43" i="11"/>
  <c r="G42" i="11"/>
  <c r="G41" i="11"/>
  <c r="G40" i="11"/>
  <c r="G39" i="11"/>
  <c r="G38" i="11"/>
  <c r="G31" i="11"/>
  <c r="G30" i="11"/>
  <c r="G29" i="11"/>
  <c r="G28" i="11"/>
  <c r="G33" i="11" s="1"/>
  <c r="G27" i="11"/>
  <c r="G26" i="11"/>
  <c r="G25" i="11"/>
  <c r="G24" i="11"/>
  <c r="G23" i="11"/>
  <c r="G158" i="10"/>
  <c r="G157" i="10"/>
  <c r="G156" i="10"/>
  <c r="G155" i="10"/>
  <c r="G154" i="10"/>
  <c r="G153" i="10"/>
  <c r="G152" i="10"/>
  <c r="G151" i="10"/>
  <c r="G150" i="10"/>
  <c r="G142" i="10"/>
  <c r="G141" i="10"/>
  <c r="G140" i="10"/>
  <c r="G139" i="10"/>
  <c r="G138" i="10"/>
  <c r="G137" i="10"/>
  <c r="G136" i="10"/>
  <c r="G135" i="10"/>
  <c r="G134" i="10"/>
  <c r="G145" i="10" s="1"/>
  <c r="G25" i="10" s="1"/>
  <c r="G133" i="10"/>
  <c r="G132" i="10"/>
  <c r="G131" i="10"/>
  <c r="G124" i="10"/>
  <c r="G123" i="10"/>
  <c r="G122" i="10"/>
  <c r="G121" i="10"/>
  <c r="G120" i="10"/>
  <c r="G119" i="10"/>
  <c r="G118" i="10"/>
  <c r="G117" i="10"/>
  <c r="G116" i="10"/>
  <c r="G115" i="10"/>
  <c r="G98" i="10"/>
  <c r="G97" i="10"/>
  <c r="G96" i="10"/>
  <c r="G95" i="10"/>
  <c r="G94" i="10"/>
  <c r="G93" i="10"/>
  <c r="G83" i="10"/>
  <c r="G82" i="10"/>
  <c r="G81" i="10"/>
  <c r="G80" i="10"/>
  <c r="G79" i="10"/>
  <c r="G78" i="10"/>
  <c r="G77" i="10"/>
  <c r="G76" i="10"/>
  <c r="G75" i="10"/>
  <c r="G74" i="10"/>
  <c r="G73" i="10"/>
  <c r="G66" i="10"/>
  <c r="G65" i="10"/>
  <c r="G64" i="10"/>
  <c r="G63" i="10"/>
  <c r="G62" i="10"/>
  <c r="G61" i="10"/>
  <c r="G60" i="10"/>
  <c r="G59" i="10"/>
  <c r="G58" i="10"/>
  <c r="G57" i="10"/>
  <c r="G56" i="10"/>
  <c r="G42" i="10"/>
  <c r="G41" i="10"/>
  <c r="G40" i="10"/>
  <c r="G39" i="10"/>
  <c r="G38" i="10"/>
  <c r="G37" i="10"/>
  <c r="G36" i="10"/>
  <c r="G35" i="10"/>
  <c r="G34" i="10"/>
  <c r="G33" i="10"/>
  <c r="G85" i="9"/>
  <c r="G84" i="9"/>
  <c r="G83" i="9"/>
  <c r="G82" i="9"/>
  <c r="G81" i="9"/>
  <c r="G80" i="9"/>
  <c r="G21" i="9" s="1"/>
  <c r="F19" i="9"/>
  <c r="G73" i="9"/>
  <c r="G72" i="9"/>
  <c r="G71" i="9"/>
  <c r="G70" i="9"/>
  <c r="G69" i="9"/>
  <c r="G68" i="9"/>
  <c r="G67" i="9"/>
  <c r="G66" i="9"/>
  <c r="G65" i="9"/>
  <c r="G64" i="9"/>
  <c r="G63" i="9"/>
  <c r="G56" i="9"/>
  <c r="G55" i="9"/>
  <c r="G54" i="9"/>
  <c r="G53" i="9"/>
  <c r="G52" i="9"/>
  <c r="G51" i="9"/>
  <c r="G50" i="9"/>
  <c r="G49" i="9"/>
  <c r="G48" i="9"/>
  <c r="G47" i="9"/>
  <c r="G46" i="9"/>
  <c r="G45" i="9"/>
  <c r="G36" i="9"/>
  <c r="G35" i="9"/>
  <c r="G34" i="9"/>
  <c r="G33" i="9"/>
  <c r="G32" i="9"/>
  <c r="G31" i="9"/>
  <c r="G30" i="9"/>
  <c r="G29" i="9"/>
  <c r="G28" i="9"/>
  <c r="G27" i="9"/>
  <c r="G40" i="9" s="1"/>
  <c r="G70" i="8"/>
  <c r="G69" i="8"/>
  <c r="G68" i="8"/>
  <c r="G67" i="8"/>
  <c r="G66" i="8"/>
  <c r="G65" i="8"/>
  <c r="G64" i="8"/>
  <c r="G63" i="8"/>
  <c r="G62" i="8"/>
  <c r="G61" i="8"/>
  <c r="G60" i="8"/>
  <c r="G53" i="8"/>
  <c r="G52" i="8"/>
  <c r="G51" i="8"/>
  <c r="G50" i="8"/>
  <c r="G49" i="8"/>
  <c r="G48" i="8"/>
  <c r="G47" i="8"/>
  <c r="G46" i="8"/>
  <c r="G45" i="8"/>
  <c r="G44" i="8"/>
  <c r="G43" i="8"/>
  <c r="G42" i="8"/>
  <c r="G34" i="8"/>
  <c r="G33" i="8"/>
  <c r="G32" i="8"/>
  <c r="G31" i="8"/>
  <c r="G30" i="8"/>
  <c r="G29" i="8"/>
  <c r="G28" i="8"/>
  <c r="G27" i="8"/>
  <c r="G85" i="8" s="1"/>
  <c r="G26" i="8"/>
  <c r="G25" i="8"/>
  <c r="G37" i="8" s="1"/>
  <c r="G70" i="7"/>
  <c r="F82" i="3" s="1"/>
  <c r="G71" i="7"/>
  <c r="F83" i="3" s="1"/>
  <c r="G29" i="7"/>
  <c r="G69" i="7"/>
  <c r="G68" i="7"/>
  <c r="F80" i="3" s="1"/>
  <c r="G67" i="7"/>
  <c r="F79" i="3" s="1"/>
  <c r="G66" i="7"/>
  <c r="F78" i="3" s="1"/>
  <c r="G65" i="7"/>
  <c r="F77" i="3" s="1"/>
  <c r="G64" i="7"/>
  <c r="F76" i="3" s="1"/>
  <c r="G63" i="7"/>
  <c r="F75" i="3" s="1"/>
  <c r="G62" i="7"/>
  <c r="F74" i="3" s="1"/>
  <c r="G61" i="7"/>
  <c r="G60" i="7"/>
  <c r="F72" i="3" s="1"/>
  <c r="G59" i="7"/>
  <c r="F71" i="3" s="1"/>
  <c r="G52" i="7"/>
  <c r="F70" i="3" s="1"/>
  <c r="G51" i="7"/>
  <c r="G50" i="7"/>
  <c r="F68" i="3" s="1"/>
  <c r="G49" i="7"/>
  <c r="F67" i="3" s="1"/>
  <c r="G48" i="7"/>
  <c r="F66" i="3" s="1"/>
  <c r="G47" i="7"/>
  <c r="F65" i="3" s="1"/>
  <c r="G46" i="7"/>
  <c r="F64" i="3" s="1"/>
  <c r="G45" i="7"/>
  <c r="G44" i="7"/>
  <c r="F62" i="3" s="1"/>
  <c r="G43" i="7"/>
  <c r="G42" i="7"/>
  <c r="I35" i="7"/>
  <c r="G35" i="7"/>
  <c r="F59" i="3" s="1"/>
  <c r="G34" i="7"/>
  <c r="F58" i="3" s="1"/>
  <c r="G33" i="7"/>
  <c r="F57" i="3" s="1"/>
  <c r="I32" i="7"/>
  <c r="G32" i="7"/>
  <c r="F56" i="3" s="1"/>
  <c r="G31" i="7"/>
  <c r="F55" i="3" s="1"/>
  <c r="G30" i="7"/>
  <c r="F54" i="3" s="1"/>
  <c r="I28" i="7"/>
  <c r="G28" i="7"/>
  <c r="F52" i="3" s="1"/>
  <c r="G27" i="7"/>
  <c r="F51" i="3" s="1"/>
  <c r="G26" i="7"/>
  <c r="F50" i="3" s="1"/>
  <c r="G25" i="7"/>
  <c r="F49" i="3" s="1"/>
  <c r="G82" i="2"/>
  <c r="F44" i="3" s="1"/>
  <c r="G83" i="2"/>
  <c r="F45" i="3" s="1"/>
  <c r="G84" i="2"/>
  <c r="F46" i="3" s="1"/>
  <c r="G85" i="2"/>
  <c r="F47" i="3" s="1"/>
  <c r="G86" i="2"/>
  <c r="F48" i="3" s="1"/>
  <c r="G81" i="2"/>
  <c r="F43" i="3" s="1"/>
  <c r="G65" i="2"/>
  <c r="F33" i="3" s="1"/>
  <c r="G66" i="2"/>
  <c r="F34" i="3" s="1"/>
  <c r="G67" i="2"/>
  <c r="F35" i="3" s="1"/>
  <c r="G68" i="2"/>
  <c r="F36" i="3" s="1"/>
  <c r="G69" i="2"/>
  <c r="F37" i="3" s="1"/>
  <c r="G70" i="2"/>
  <c r="G71" i="2"/>
  <c r="F39" i="3" s="1"/>
  <c r="G72" i="2"/>
  <c r="F40" i="3" s="1"/>
  <c r="G73" i="2"/>
  <c r="F41" i="3" s="1"/>
  <c r="G74" i="2"/>
  <c r="F42" i="3" s="1"/>
  <c r="G64" i="2"/>
  <c r="F32" i="3" s="1"/>
  <c r="G44" i="2"/>
  <c r="F18" i="3" s="1"/>
  <c r="G45" i="2"/>
  <c r="F19" i="3" s="1"/>
  <c r="G46" i="2"/>
  <c r="F20" i="3" s="1"/>
  <c r="G47" i="2"/>
  <c r="F21" i="3" s="1"/>
  <c r="G48" i="2"/>
  <c r="F22" i="3" s="1"/>
  <c r="G49" i="2"/>
  <c r="F23" i="3" s="1"/>
  <c r="G50" i="2"/>
  <c r="F24" i="3" s="1"/>
  <c r="G51" i="2"/>
  <c r="F25" i="3" s="1"/>
  <c r="G52" i="2"/>
  <c r="F26" i="3" s="1"/>
  <c r="G53" i="2"/>
  <c r="F27" i="3" s="1"/>
  <c r="G54" i="2"/>
  <c r="F28" i="3" s="1"/>
  <c r="G55" i="2"/>
  <c r="F29" i="3" s="1"/>
  <c r="G56" i="2"/>
  <c r="F30" i="3" s="1"/>
  <c r="G57" i="2"/>
  <c r="F31" i="3" s="1"/>
  <c r="G43" i="2"/>
  <c r="F17" i="3" s="1"/>
  <c r="G28" i="2"/>
  <c r="F8" i="3" s="1"/>
  <c r="G29" i="2"/>
  <c r="F9" i="3" s="1"/>
  <c r="G30" i="2"/>
  <c r="F10" i="3" s="1"/>
  <c r="G31" i="2"/>
  <c r="F11" i="3" s="1"/>
  <c r="G32" i="2"/>
  <c r="F12" i="3" s="1"/>
  <c r="G33" i="2"/>
  <c r="G34" i="2"/>
  <c r="F14" i="3" s="1"/>
  <c r="G35" i="2"/>
  <c r="F15" i="3" s="1"/>
  <c r="G36" i="2"/>
  <c r="F16" i="3" s="1"/>
  <c r="G27" i="2"/>
  <c r="F7" i="3" s="1"/>
  <c r="G72" i="7" l="1"/>
  <c r="F19" i="7" s="1"/>
  <c r="H85" i="7"/>
  <c r="G53" i="7"/>
  <c r="F17" i="7" s="1"/>
  <c r="G54" i="7"/>
  <c r="G17" i="7" s="1"/>
  <c r="H87" i="7"/>
  <c r="H86" i="7"/>
  <c r="H84" i="7"/>
  <c r="G83" i="7" s="1"/>
  <c r="H58" i="11"/>
  <c r="H59" i="11"/>
  <c r="H170" i="10"/>
  <c r="H168" i="10"/>
  <c r="H169" i="10"/>
  <c r="G51" i="10"/>
  <c r="G101" i="9"/>
  <c r="G73" i="7"/>
  <c r="G19" i="7" s="1"/>
  <c r="G37" i="7"/>
  <c r="G15" i="7" s="1"/>
  <c r="G57" i="11"/>
  <c r="G49" i="11"/>
  <c r="G17" i="11" s="1"/>
  <c r="H60" i="11"/>
  <c r="G56" i="11" s="1"/>
  <c r="G48" i="11"/>
  <c r="F17" i="11" s="1"/>
  <c r="G123" i="12"/>
  <c r="G41" i="12"/>
  <c r="G15" i="12" s="1"/>
  <c r="H123" i="12"/>
  <c r="G122" i="12" s="1"/>
  <c r="H126" i="12"/>
  <c r="G144" i="10"/>
  <c r="F25" i="10" s="1"/>
  <c r="H167" i="10"/>
  <c r="G166" i="10" s="1"/>
  <c r="F17" i="12"/>
  <c r="F15" i="8"/>
  <c r="F15" i="9"/>
  <c r="G36" i="7"/>
  <c r="F15" i="7" s="1"/>
  <c r="G17" i="12"/>
  <c r="G19" i="12"/>
  <c r="F21" i="12"/>
  <c r="G21" i="12"/>
  <c r="F15" i="12"/>
  <c r="F19" i="12"/>
  <c r="F15" i="11"/>
  <c r="G15" i="11"/>
  <c r="F15" i="10"/>
  <c r="G21" i="10"/>
  <c r="G19" i="10"/>
  <c r="G17" i="10"/>
  <c r="G15" i="10"/>
  <c r="F17" i="10"/>
  <c r="F19" i="10"/>
  <c r="F21" i="10"/>
  <c r="G15" i="9"/>
  <c r="G19" i="9"/>
  <c r="G17" i="9"/>
  <c r="F21" i="9"/>
  <c r="G15" i="8"/>
  <c r="G19" i="8"/>
  <c r="G17" i="8"/>
  <c r="F17" i="8"/>
  <c r="F19" i="8"/>
  <c r="I36" i="2"/>
  <c r="I33" i="2"/>
  <c r="I86" i="2"/>
  <c r="I85" i="2"/>
  <c r="I74" i="2"/>
  <c r="I71" i="2"/>
  <c r="I57" i="2"/>
  <c r="I52" i="2"/>
  <c r="I83" i="2"/>
  <c r="I69" i="2"/>
  <c r="I48" i="2"/>
  <c r="I30" i="2"/>
  <c r="G84" i="7" l="1"/>
  <c r="G13" i="7" s="1"/>
  <c r="F26" i="5" s="1"/>
  <c r="G167" i="10"/>
  <c r="G13" i="10" s="1"/>
  <c r="F32" i="5" s="1"/>
  <c r="G13" i="12"/>
  <c r="F36" i="5" s="1"/>
  <c r="F13" i="12"/>
  <c r="G13" i="11"/>
  <c r="F34" i="5" s="1"/>
  <c r="F13" i="11"/>
  <c r="F13" i="10"/>
  <c r="G13" i="9"/>
  <c r="F30" i="5" s="1"/>
  <c r="F13" i="9"/>
  <c r="G13" i="8"/>
  <c r="F28" i="5" s="1"/>
  <c r="F13" i="8"/>
  <c r="F13" i="7"/>
  <c r="H100" i="2"/>
  <c r="H99" i="2"/>
  <c r="H88" i="2"/>
  <c r="H76" i="2"/>
  <c r="H59" i="2"/>
  <c r="H38" i="2"/>
  <c r="D36" i="5" l="1"/>
  <c r="I11" i="13"/>
  <c r="I18" i="13" s="1"/>
  <c r="G11" i="13"/>
  <c r="G18" i="13" s="1"/>
  <c r="D32" i="5"/>
  <c r="D30" i="5"/>
  <c r="F11" i="13"/>
  <c r="F18" i="13" s="1"/>
  <c r="D28" i="5"/>
  <c r="E11" i="13"/>
  <c r="E18" i="13" s="1"/>
  <c r="D11" i="13"/>
  <c r="D26" i="5"/>
  <c r="D34" i="5"/>
  <c r="H11" i="13"/>
  <c r="H18" i="13" s="1"/>
  <c r="G58" i="2"/>
  <c r="F17" i="2" s="1"/>
  <c r="G59" i="2"/>
  <c r="G17" i="2" s="1"/>
  <c r="G75" i="2"/>
  <c r="F19" i="2" s="1"/>
  <c r="G76" i="2"/>
  <c r="G19" i="2" s="1"/>
  <c r="G87" i="2"/>
  <c r="F21" i="2" s="1"/>
  <c r="H101" i="2"/>
  <c r="H98" i="2"/>
  <c r="G37" i="2"/>
  <c r="F15" i="2" s="1"/>
  <c r="G38" i="2"/>
  <c r="G15" i="2" s="1"/>
  <c r="G88" i="2"/>
  <c r="G21" i="2" s="1"/>
  <c r="D10" i="13" l="1"/>
  <c r="D18" i="13" s="1"/>
  <c r="G98" i="2"/>
  <c r="G13" i="2" s="1"/>
  <c r="F24" i="5" s="1"/>
  <c r="G97" i="2"/>
  <c r="F13" i="2" s="1"/>
  <c r="C11" i="13" l="1"/>
  <c r="D24" i="5"/>
  <c r="C10" i="13" l="1"/>
  <c r="C18" i="13" s="1"/>
</calcChain>
</file>

<file path=xl/sharedStrings.xml><?xml version="1.0" encoding="utf-8"?>
<sst xmlns="http://schemas.openxmlformats.org/spreadsheetml/2006/main" count="2621" uniqueCount="528">
  <si>
    <t>Criteria</t>
  </si>
  <si>
    <t>Rating</t>
  </si>
  <si>
    <t>Rating for calculations</t>
  </si>
  <si>
    <t>Comments</t>
  </si>
  <si>
    <t>Practice area 1.1 Governance and management framework</t>
  </si>
  <si>
    <t>Ref.</t>
  </si>
  <si>
    <t>a)</t>
  </si>
  <si>
    <t>b)</t>
  </si>
  <si>
    <t>The governance and associated management frameworks (see practice areas 3.1 and 4.1) and controls are proportionate and appropriate to the work and the level of prevailing risk.</t>
  </si>
  <si>
    <t>c)</t>
  </si>
  <si>
    <t>n)</t>
  </si>
  <si>
    <t>i)</t>
  </si>
  <si>
    <t>e)</t>
  </si>
  <si>
    <t>d)</t>
  </si>
  <si>
    <t>f)</t>
  </si>
  <si>
    <t>g)</t>
  </si>
  <si>
    <t>h)</t>
  </si>
  <si>
    <t>j)</t>
  </si>
  <si>
    <t>Level</t>
  </si>
  <si>
    <t>The organisation uses a combination of tiering and categorisation to decide the appropriate and proportionate effort for management, and for the selection of key roles for each programme, project and other related work.</t>
  </si>
  <si>
    <t>The organisation uses defined metrics for monitoring compliance with significant aspects of the governance framework.</t>
  </si>
  <si>
    <t>The organisation's project delivery governance and management framework is reviewed at defined intervals to verify that it is operating effectively and reflects evolving good practice.</t>
  </si>
  <si>
    <t>GOOD</t>
  </si>
  <si>
    <t>BETTER</t>
  </si>
  <si>
    <t>BEST</t>
  </si>
  <si>
    <t>Practice area 1.2 Assurance</t>
  </si>
  <si>
    <t>The organisation has effective mechanisms in place to provide assurance that work is on track to deliver the required outcomes and benefits and is being managed in line with the defined governance and management frameworks.</t>
  </si>
  <si>
    <t>k)</t>
  </si>
  <si>
    <t>l)</t>
  </si>
  <si>
    <t>m)</t>
  </si>
  <si>
    <t>o)</t>
  </si>
  <si>
    <t>A ‘three lines of defence’ model is defined and established for each programme and project, including bringing in independent assurance when appropriate.</t>
  </si>
  <si>
    <t>Projects meeting the government’s major project criteria are recorded and have an Integrated Assurance and Approvals Plan, validated by the Infrastructure and Projects Authority and HM Treasury.</t>
  </si>
  <si>
    <t xml:space="preserve">For government major projects, assurance reviews are undertaken by the Infrastructure and Projects Authority or as delegated by them </t>
  </si>
  <si>
    <t>Assurance reviews are planned and take place throughout the life cycle and in particular, prior to significant decisions and are carried out by people with relevant skills, experience and expertise.</t>
  </si>
  <si>
    <t>Recommendations identified in assurance reviews are documented and acted upon in a timely fashion.</t>
  </si>
  <si>
    <t>Assurance at each level is integrated with the higher- level assurance frameworks and has cross-functional representation.</t>
  </si>
  <si>
    <t>The level of assurance applied is proportionate to the complexity, value and risk of the work.</t>
  </si>
  <si>
    <t>Assurance is conducted with an emphasis on identifying early warning indicators.</t>
  </si>
  <si>
    <t>The costs and benefits of assurance activities are both understood and budgeted for at an organisational level.</t>
  </si>
  <si>
    <t>Independent assurance reviews are undertaken at portfolio level.</t>
  </si>
  <si>
    <t>The organisational project delivery assurance framework is designed and maintained to reflect the prevailing organisational risks.</t>
  </si>
  <si>
    <t>Assurance reviews are coordinated across assurance providers to optimise their effectiveness while minimising disruption to delivery teams.</t>
  </si>
  <si>
    <t>Lessons learned from reviews are regularly evaluated to draw out wider lessons for the organisation.</t>
  </si>
  <si>
    <t xml:space="preserve">The effectiveness of the assurance framework is reviewed annually to identify opportunities to improve assurance practices further.  </t>
  </si>
  <si>
    <t>Practice area 1.3 Decision making</t>
  </si>
  <si>
    <t>Decisions are made after evaluating alternative options and the recommended choice of solution has been justified.</t>
  </si>
  <si>
    <t>Those authorised to make each significant decision, who should advise them and when the decision is required, are defined and established.</t>
  </si>
  <si>
    <t>Decision-making criteria and arrangements for escalation are defined and established.</t>
  </si>
  <si>
    <t>Decisions are escalated if outside a person’s delegated authority.</t>
  </si>
  <si>
    <t>Decisions are made taking account of benefits, and risks and an assessment of alternative options.</t>
  </si>
  <si>
    <t>The Accounting Officer has approved each government major project’s business case prior to submission to HM Treasury for approval, supported by an Accounting Officer Assessment.</t>
  </si>
  <si>
    <t>There is an audit trail for significant decisions.</t>
  </si>
  <si>
    <t>Methods and criteria are defined and established across the organisation for evaluating alternative options, ranking those options and selecting the preferred solution.</t>
  </si>
  <si>
    <t>Decisions are made within the context of the performance and risk profile of the current portfolio and proposed initiatives.</t>
  </si>
  <si>
    <t>Scenario and sensitivity analyses are used to inform decision making.</t>
  </si>
  <si>
    <t>Assurance information is used at an organisational level to support senior decision making and improve the quality of decisions.</t>
  </si>
  <si>
    <t xml:space="preserve">Decisions are based on actual outcomes in a reference class of similar decisions to that being addressed. </t>
  </si>
  <si>
    <t>Practice area 1.4 Roles and responsibilities</t>
  </si>
  <si>
    <t>The organisation structure and roles are defined, are appropriate to the work being undertaken and are used to identify the individuals and cross-functional teams needed to achieve the objectives.</t>
  </si>
  <si>
    <t>Project delivery accountabilities and responsibilities are defined, in each portfolio’s, programme’s or project’s governance and management framework.</t>
  </si>
  <si>
    <t>Accountabilities and responsibilities are traceable across all levels of management.</t>
  </si>
  <si>
    <t>There is an organisation chart showing the reporting lines for each project delivery role, with names assigned to each active role.</t>
  </si>
  <si>
    <t>The organisation has working practices to enable subject matter experts to provide advice and contribute outside their immediate business area.</t>
  </si>
  <si>
    <t>Responsibilities are reviewed prior to starting a new phase of work (such as a new stage or tranche) to ensure they remain current.</t>
  </si>
  <si>
    <t>The organisation has working practices to enable people to be assigned and managed on a temporary basis on multiple programmes and projects across the organisation.</t>
  </si>
  <si>
    <t>Percentage of practice criteria met</t>
  </si>
  <si>
    <t>Theme result</t>
  </si>
  <si>
    <t>Percentage of theme criteria met</t>
  </si>
  <si>
    <t>Practice area result</t>
  </si>
  <si>
    <t>Met</t>
  </si>
  <si>
    <t>Partially met</t>
  </si>
  <si>
    <t>Not or seldom met</t>
  </si>
  <si>
    <t>N/A</t>
  </si>
  <si>
    <t>Note: a practice area result will only display once a rating has been entered for each criteria.</t>
  </si>
  <si>
    <t>Theme 1 Governance of project delivery</t>
  </si>
  <si>
    <t>The purpose of governance is to authorise, direct, empower and oversee management to ensure the objectives of the organisation are met within the defined constraints.</t>
  </si>
  <si>
    <t>Note: this theme applies to project delivery generally, including portfolios, programmes, projects and other related work.</t>
  </si>
  <si>
    <t>Summary</t>
  </si>
  <si>
    <t>Governance of projecty delivery</t>
  </si>
  <si>
    <t>Governance and management framework</t>
  </si>
  <si>
    <t>Assurance</t>
  </si>
  <si>
    <t>Decision making</t>
  </si>
  <si>
    <t>Roles and responsibilities</t>
  </si>
  <si>
    <t>of practice area criteria met</t>
  </si>
  <si>
    <t>Theme</t>
  </si>
  <si>
    <t>Practice area</t>
  </si>
  <si>
    <t>Score</t>
  </si>
  <si>
    <t>Good</t>
  </si>
  <si>
    <t>Better</t>
  </si>
  <si>
    <t>Best</t>
  </si>
  <si>
    <t>Assessment Raw Data</t>
  </si>
  <si>
    <t>This raw data is linked to the other tabs in this spreadsheet and will update automatically. It can be used by departments to complete their own analysis.</t>
  </si>
  <si>
    <t>of all theme criteria met</t>
  </si>
  <si>
    <t>Continuous Improvement Assessment Framework Tool</t>
  </si>
  <si>
    <t>About</t>
  </si>
  <si>
    <t>This spreadsheet is a tool to help you with recording an assessment against the functional standard GovS 002: Project Delivery in a way which is consistent across all departments and arm's length bodies.</t>
  </si>
  <si>
    <t>Dashboard</t>
  </si>
  <si>
    <t>Theme 2 Leadership and capability</t>
  </si>
  <si>
    <t>Theme 3 Portfolio management</t>
  </si>
  <si>
    <t>Theme 4 Programme and project management</t>
  </si>
  <si>
    <t>Theme 5 Planning and control</t>
  </si>
  <si>
    <t>Theme 6 Finance and commercial</t>
  </si>
  <si>
    <t>Theme 7 Solution delivery</t>
  </si>
  <si>
    <t>In development</t>
  </si>
  <si>
    <t>Theme Summary</t>
  </si>
  <si>
    <t>Description</t>
  </si>
  <si>
    <t>Governance of project delivery</t>
  </si>
  <si>
    <t>Leadership and capability</t>
  </si>
  <si>
    <t>Portfolio management</t>
  </si>
  <si>
    <t>Programme and project management</t>
  </si>
  <si>
    <t>Planning and control</t>
  </si>
  <si>
    <t>Finance and commercial</t>
  </si>
  <si>
    <t>Solution delivery</t>
  </si>
  <si>
    <t>As is against ambition</t>
  </si>
  <si>
    <t>As is</t>
  </si>
  <si>
    <t>Ambition</t>
  </si>
  <si>
    <t>Recommendations</t>
  </si>
  <si>
    <t>No.</t>
  </si>
  <si>
    <t>Recommendation</t>
  </si>
  <si>
    <t>Insert</t>
  </si>
  <si>
    <t>Ambition:</t>
  </si>
  <si>
    <t>While this tool has been designed to be used in isolation as much as possible, we recommend you have the following available for reference:</t>
  </si>
  <si>
    <t>GovS 002: Project Delivery Functional Standard version 2.0</t>
  </si>
  <si>
    <t>Continuous Improvement Assessment Framework for Project Delivery Version 2.0</t>
  </si>
  <si>
    <t>How to complete this assessment</t>
  </si>
  <si>
    <t>Work your way through each theme which have an individual tab that can be accessed below. Answer every criteria for each practice area.</t>
  </si>
  <si>
    <t>For the results to show, you must provide a response for each criteria, otherwise it will show "not completed". For the dashboard graphs to work correctly, you must also set your ambition for the theme on each tab.</t>
  </si>
  <si>
    <t>A simple dasboard has been produced on the Dashboard tab. This can be directly exported to PDF in A4 landscape.</t>
  </si>
  <si>
    <t>Assessment Framework Dashboard:</t>
  </si>
  <si>
    <t>Department or ALB name</t>
  </si>
  <si>
    <t>This dashboard is optional, you are free to create your own reports and analysis from the data in this spreadsheet.</t>
  </si>
  <si>
    <t>Raw data</t>
  </si>
  <si>
    <t>The raw data tab will populate automatically based on what you enter in the theme tabs. This is here for you to complete your own analysis should you wish to do so.</t>
  </si>
  <si>
    <t>This tab is used to populate the graphs on the dashboard and will update automatically based on the data entered in the theme tabs.</t>
  </si>
  <si>
    <t>Contact</t>
  </si>
  <si>
    <t>For any help with this tool, please contact standard@ipa.gov.uk</t>
  </si>
  <si>
    <t>Appropriate and proportionate governance and management of project delivery is defined, established and integrated with the organisation’s overall governance framework.</t>
  </si>
  <si>
    <t>A governance and management framework is defined and established for each portfolio, programme and project which complies with government and departmental policies and directives and with the Project delivery functional standard [2] (see Note 1).</t>
  </si>
  <si>
    <t>Each portfolio's, programme's and project's governance and management framework includes the authority limits, decision making roles and rules, degree of autonomy, assurance needs, reporting structure and accountabilities.</t>
  </si>
  <si>
    <t>The project delivery governance and management framework is referenced from the respective Accounting Officer System Statement.</t>
  </si>
  <si>
    <t>The organisation has a defined, coherent, accessible and established project delivery governance and management framework which complies with the Project delivery functional standard [2] (see Note 1).</t>
  </si>
  <si>
    <t>Compliance with the organisation's defined governance framework is monitored, and preventative and corrective action taken if needed.</t>
  </si>
  <si>
    <t>Tailoring guidelines and criteria are defined and established to enable managers to apply the organisation's project delivery governance and management frameworks appropriately and proportionately.</t>
  </si>
  <si>
    <t>An organisational project delivery assurance strategy is defined and aligned to the organisation's integrated assurance strategy.</t>
  </si>
  <si>
    <t>The purpose of leadership and capability is to have effective ‘top-down’ leadership who promote the development of their teams so that individuals can progress and resources are available when needed.</t>
  </si>
  <si>
    <t>Senior leadership</t>
  </si>
  <si>
    <t>Resource requirements and allocation</t>
  </si>
  <si>
    <t>Recruitment, development and accreditation</t>
  </si>
  <si>
    <t>Practice area 2.1 Senior leadership</t>
  </si>
  <si>
    <t>Skilled, competent and experienced individuals actively lead and direct the work.</t>
  </si>
  <si>
    <t>Senior leaders have experience appropriate to the work assigned to them and level of prevailing risk.</t>
  </si>
  <si>
    <t>The sponsoring body each senior responsible owner is accountable to, is named.</t>
  </si>
  <si>
    <t>The organisation's senior leaders devote sufficient time to carry out their project delivery accountabilities.</t>
  </si>
  <si>
    <t>There is an effective and documented handover when a senior leadership role changes. For a government major project IPA is notified and approves a change of senior responsible owner.</t>
  </si>
  <si>
    <t>Senior leaders act as role models for behaviours which promote inclusiveness, openness, team working and success (see Note 1).</t>
  </si>
  <si>
    <t>There is a senior officer in the organisation accountable for the development and improvement of the organisation's project delivery governance and management frameworks.</t>
  </si>
  <si>
    <t>The organisation's senior leaders and sponsoring bodies take account of portfolio strategy, plans and performance when making decisions (see Note 1).</t>
  </si>
  <si>
    <t>Senior responsible owners act in the wider interests of the portfolio their programme or project is part of (see Note 1).</t>
  </si>
  <si>
    <t>The organisation's senior leaders are assessed on their contribution to achieving outcomes and realising benefits (see Note 1).</t>
  </si>
  <si>
    <t>There is continuity of senior responsible owner throughout the programme or project, with succession planning to ensure necessary changes are managed smoothly.</t>
  </si>
  <si>
    <t>Surveys show satisfaction in the organisation's leadership in project delivery is in the upper quartile.</t>
  </si>
  <si>
    <t>Practice area 2.1 Resource requirements and allocation</t>
  </si>
  <si>
    <t>The capability and capacity of the resources required to undertake current and forecast work are understood and managed to be available when needed so that appropriate resources are available and deployed at the right time.</t>
  </si>
  <si>
    <t>Skills and competencies for project delivery roles are defined.</t>
  </si>
  <si>
    <t>An outline view of resource needs for proposed and current work is available and maintained.</t>
  </si>
  <si>
    <t>Possible shortfalls in resources are identified and actions are taken to address them.</t>
  </si>
  <si>
    <t>Work is undertaken in multidisciplinary teams and is assigned to people who have the required capability, capacity, tools and facilities to undertake the work.</t>
  </si>
  <si>
    <t>Managers can request and secure the necessary specialist expertise, including (but not limited to) policy, technical, security, analytical and health and safety expertise.</t>
  </si>
  <si>
    <t>Capacity and capability plans are defined and used to obtain and develop resources based on the needs of the portfolio and its medium to long term plans.</t>
  </si>
  <si>
    <t>Resources are deployed across the organisation, regardless of the individual's business area or cost centre.</t>
  </si>
  <si>
    <t>Individuals can directly identify and access the necessary specialist expertise to support their assignment, for example through a support office or functional centre of expertise.</t>
  </si>
  <si>
    <t>Resources are allocated taking into account the organisation's risk appetite.</t>
  </si>
  <si>
    <t>Teams have access to the necessary temporary resources from internal and external sources.</t>
  </si>
  <si>
    <t>If undertaken, staff surveys show satisfaction in workload is in the upper quartile.</t>
  </si>
  <si>
    <t>Practice area 2.3 Recruitment, development and accreditation</t>
  </si>
  <si>
    <t>Individuals and teams are skilled and experienced to undertake their assigned roles efficiently and effectively and have the opportunity to develop skills and experience needed to undertake future roles.</t>
  </si>
  <si>
    <t>Senior responsible owners of government major projects are enrolled on, graduated or exempted from MPLA training (see Note 1)</t>
  </si>
  <si>
    <t>Resources are acquired or developed to meet the planned needs of the organisation's portfolio(s).</t>
  </si>
  <si>
    <t>A defined skills and competency framework is used to select or recruit the individuals assigned to the roles required in each programme and project.</t>
  </si>
  <si>
    <t>End dates of work assignments are known, and individuals are given time and support to find and transition to other assignments.</t>
  </si>
  <si>
    <t>The organisation provides access to appropriate induction and project delivery training for staff.</t>
  </si>
  <si>
    <t>Senior responsible owners of organisationally defined major projects are enrolled on, graduated or exempted from MPLA training (see Note 1).</t>
  </si>
  <si>
    <t>People requirements for undertaking the portfolio's work are integrated with the organisation's strategic workforce plan.</t>
  </si>
  <si>
    <t>The organisation promotes training and development capability which supports the use of the organisation's project delivery governance and management framework and is monitored and updated when needed.</t>
  </si>
  <si>
    <t>People undertaking project delivery roles are included in the organisation's capability and talent management planning.</t>
  </si>
  <si>
    <t>Succession plans are in place for key roles.</t>
  </si>
  <si>
    <t>People working on project delivery are expected to be appropriately accredited, and/or have the opportunity to develop skills and experience to gain accreditation, as part of a strategic approach to organisational capability-building and talent management for project delivery.</t>
  </si>
  <si>
    <t>People are recruited into teams with the aim of creating a team with balanced skills and working styles, with clear expectations on behaviour and who are valued.</t>
  </si>
  <si>
    <t>Staff surveys show satisfaction in learning and development provision for project delivery is in the upper quartile.</t>
  </si>
  <si>
    <t>The purpose of portfolio management is to deliver government policy and organisational objectives by selecting, prioritising, balancing and controlling the organisation’s workload within its capability, resource availability and capacity to change constraints.</t>
  </si>
  <si>
    <t>Note: themes 1, 2, 5, 6 and 7 also apply to portfolios.</t>
  </si>
  <si>
    <t>Portfolio management framework</t>
  </si>
  <si>
    <t>Portfolio strategy, definition and planning</t>
  </si>
  <si>
    <t>Directing and managing portfolio delivery</t>
  </si>
  <si>
    <t>Practice area 3.1 Portfolio management framework</t>
  </si>
  <si>
    <t>The portfolio has a defined and structured management framework, which takes account of the scope and types of work likely to be included its remit, and the organisation’s risk tolerance.</t>
  </si>
  <si>
    <t>Senior officers are assigned to undertake the portfolio director, portfolio manager roles.</t>
  </si>
  <si>
    <t>Each portfolio has a defined and established portfolio management framework that is integral to the organisation's governance framework, which includes governance, management benefits, change and outcomes, control and quality aspects.</t>
  </si>
  <si>
    <t>The portfolio management framework is appropriate and proportionate to the portfolio's objectives, context, types of work undertaken and risk.</t>
  </si>
  <si>
    <t>A definitive register of proposed, current and completed programmes, projects and other related work within each portfolio is maintained and includes the structure of the portfolio and the names of the senior responsible owner and others with accountability for delivery.</t>
  </si>
  <si>
    <t>The organisation has a centralised portfolio management framework which is defined, established and actively managed and which includes guidelines for how each portfolio manager may tailor it.</t>
  </si>
  <si>
    <t>Defined and verifiable criteria are established for the tiering, categorisation, balancing, prioritisation and selection of work for inclusion in each portfolio.</t>
  </si>
  <si>
    <t>The organisation has a defined process for revising and approving portfolio plans, when required, including the addition, revision and termination of work.</t>
  </si>
  <si>
    <t>The organisation's portfolio management framework has a named owner with the responsibility for maintaining consistency and making improvements.</t>
  </si>
  <si>
    <t>The portfolio management framework is integrated with the organisation's governance and management systems (see Note 1).</t>
  </si>
  <si>
    <t>The organisation has defined metrics used for measuring significant aspects of each portfolio's performance and for improving the delivery of overall outcomes and benefits.</t>
  </si>
  <si>
    <t>Management frameworks for common types of 'other related work' are defined and established</t>
  </si>
  <si>
    <t>Practice area 3.2 Portfolio strategy, definiton and planning</t>
  </si>
  <si>
    <t>The portfolio has a defined and structured management framework, which takes account of the scope The portfolio’s strategy and plan are defined and align with government policy and the organisation’s strategy. The portfolio is balanced to reflect government and organisational needs, priorities and risks.</t>
  </si>
  <si>
    <t>Each portfolio's objectives are defined in terms of outcomes and benefits to be realised.</t>
  </si>
  <si>
    <t>Each portfolio has a baselined high level, multi-year strategy supported by delivery and financial plans.</t>
  </si>
  <si>
    <t>Potential programmes and projects are individually evaluated, categorised and prioritised for strategic fit, value for money, deliverability and risk.</t>
  </si>
  <si>
    <t>Potential programmes and projects are prioritised against existing the portfolio's exiting work and are timed to satisfy interdependencies and overall resource and funding constraints.</t>
  </si>
  <si>
    <t>Each portfolio, comprising potential and existing programmes and projects, is planned and sequenced to be balanced and is within the organisation's overall risk appetite.</t>
  </si>
  <si>
    <t>Each portfolio has portfolio level mitigation plan(s) to be used in the event of delivery failure of work which is critical to government policy or achieving the organisation's objectives.</t>
  </si>
  <si>
    <t>Each portfolio's composition is reviewed at pre-arranged points in the year to confirm the portfolio continues to reflect policy and strategic priorities. Changes to the portfolio's plan are considered, including adding new work and terminating unnecessary work.</t>
  </si>
  <si>
    <t>Portfolio strategies and plans are fully integrated with the organisation's policy, strategy and business plans.</t>
  </si>
  <si>
    <t>Programmes, projects and other related work in the portfolio's plan are traceable to elements of the organisation's target operating model.</t>
  </si>
  <si>
    <t>Contingency for significant cost and schedule over-runs is held at organisational level and devolved or allocated to each portfolio, where appropriate.</t>
  </si>
  <si>
    <t>Each portfolio plan includes pre-evaluated projects that can be initiated at short notice, in response to financial and delivery capacity opportunities.</t>
  </si>
  <si>
    <t>The organisation's portfolios include all work where resources are shared across the portfolios.</t>
  </si>
  <si>
    <t>Practice area 3.3 Directing and managing portfolio delivery</t>
  </si>
  <si>
    <t>The portfolio is driven using management information. The current status of the portfolio and its programmes, projects and other related work is known, risks are managed, and interventions made when needed. Work is initiated in a controlled way.</t>
  </si>
  <si>
    <t>The portfolio, in aggregate, and for its programmes and projects is regularly assessed for strategic fit, value for money, deliverability and risk.</t>
  </si>
  <si>
    <t>Programmes and projects are only authorised after an assessment of their risk potential has been validated by the portfolio director (or equivalent).</t>
  </si>
  <si>
    <t>Portfolio-level risks, issues and dependencies are identified and routinely tracked, managed and reported to key stakeholders.</t>
  </si>
  <si>
    <t>The forecast and actual achievement of outcomes and realisation of benefits are monitored against each portfolio's baselined delivery plan; reporting demands on programme and project teams are appropriate and proportionate.</t>
  </si>
  <si>
    <t>The portfolio management team provides support and constructive challenge to programme and project teams, and when necessary, intervenes at senior level to improve delivery performance.</t>
  </si>
  <si>
    <t>New work is only formally initiated after being assessed individually for strategic fit, priority, affordability and deliverability, and for their impact on the overall balance and achievability of the portfolio.</t>
  </si>
  <si>
    <t>Performance metrics and trends are analysed, and insight used, to address shortfalls and improve delivery at organisational, portfolio, programme and project levels.</t>
  </si>
  <si>
    <t>The portfolio management team owns and actively manages portfolio level risks, issues and strategically important dependencies, and provides an escalation point for those that cannot be managed at programme and project levels.</t>
  </si>
  <si>
    <t>The portfolio management team keeps senior organisational stakeholders informed and engaged over portfolio delivery progress, consulting them when prioritisation decisions or significant interventions are required to keep delivery on track within the prescribed constraints.</t>
  </si>
  <si>
    <t>The portfolio's benefits and outcomes are tracked in terms of their contribution to the organisation's overall objectives.</t>
  </si>
  <si>
    <t>Portfolio delivery progress monitoring and reporting for the portfolio is fully integrated and embedded within the organisation's business monitoring and control systems.</t>
  </si>
  <si>
    <t>The organisation's leadership provides strategic direction, sets priorities and responds to escalated risks and issues in order to drive effective portfolio delivery.</t>
  </si>
  <si>
    <t>Organisation-wide metrics and data analysis tools are used to monitor progress and identify poorly performing portfolios; corrective action is taken when needed.</t>
  </si>
  <si>
    <t>The purpose of programme and project management is to manage the implementation of government policy and the organisation’s business strategies in order to achieve outcomes and benefits of strategic or operational importance.</t>
  </si>
  <si>
    <t>Note: themes 1, 2, 5, 6 and 7 also apply to programmes and projects.</t>
  </si>
  <si>
    <t>Programme and project management framework and life cycle</t>
  </si>
  <si>
    <t>Identifying and initiating the programme/project</t>
  </si>
  <si>
    <t>Directing and managing the programme/project</t>
  </si>
  <si>
    <t>Closing the programme/project</t>
  </si>
  <si>
    <t>Practice area 4.1 Programme and project management framework and life cycle</t>
  </si>
  <si>
    <t>There is a defined and structured management framework, including life cycle, which encompasses the scope and types of work likely to be needed including the management and delivery methods to be used.</t>
  </si>
  <si>
    <t>A senior responsible owner and project manager is assigned to, and active on each programme or project.</t>
  </si>
  <si>
    <t>Each senior responsible owner has an appointment letter; for a government major project this is countersigned by the CEO of the Infrastructure and Projects Authority and published on gov.uk.</t>
  </si>
  <si>
    <t>Each programme and project has an established management framework, defining how a programme or project is to be directed and managed.</t>
  </si>
  <si>
    <t>Each programme or project's management framework has been communicated to the appropriate stakeholders and team members.</t>
  </si>
  <si>
    <t>Each project has defined life cycle stages, each of which is preceded by a defined decision point or gate, to determine whether next stage should be authorised to start. Major projects comply with the government project delivery framework.</t>
  </si>
  <si>
    <t>Working methods are selected to suit the needs of the required deliverables and the capabilities of the team.</t>
  </si>
  <si>
    <t>The organisation has a defined, accessible and established programme and project governance and management framework, and a set of life cycles aligned to the functional standard.</t>
  </si>
  <si>
    <t>The programme and project governance and management framework and each of its parts, has an owner with responsibility for maintaining consistency and for process improvements.</t>
  </si>
  <si>
    <t>Each programme and project is directed and managed using a defined approach, tailored from the organisation's programme and project management framework.</t>
  </si>
  <si>
    <t>The use of the organisation's defined programme and project management framework is monitored, and preventative and corrective action taken if needed.</t>
  </si>
  <si>
    <t>Tailoring guidelines and criteria are defined and established to enable managers to apply the organisation's programme and project management framework appropriately and proportionately.</t>
  </si>
  <si>
    <t>The organisation has defined and established metrics for assessing performance on significant aspects of the programme and project management framework and uses the metrics as part of evidence for the organisation's annual control statement (or equivalent in arm's length bodies).</t>
  </si>
  <si>
    <t>Practice area 4.2 Identifying and initiating the programme/project</t>
  </si>
  <si>
    <t>The programme/project has a mandate prior to being authorised to start. The vision and objectives are agreed, and the programme/project is set up, defined and planned.</t>
  </si>
  <si>
    <t>The senior responsible owner confirms a real policy or business need exists, the opportunities available to address them have been explored.</t>
  </si>
  <si>
    <t>The vision, objectives, desired outcomes and criteria for success have been agreed.</t>
  </si>
  <si>
    <t>Prior to being authorised, the aims and justification for the programme/project are documented in a brief, or equivalent.</t>
  </si>
  <si>
    <t>The programme's or project's objectives are traceable to the respective portfolio's objectives.</t>
  </si>
  <si>
    <t>An assessment of the potential risk is undertaken for each programme or project and used to enable the choice of an appropriate and proportionate governance and management framework.</t>
  </si>
  <si>
    <t>Initial justification for the programme/project and the high-level plan is documented in a strategic outline case, programme business case or equivalent.</t>
  </si>
  <si>
    <t>Each project's life cycles (whether stand-alone or within a programme) is mapped to the government's five stage reference life cycle.</t>
  </si>
  <si>
    <t>The project delivery governance and management framework includes approaches for managing significant societal or business change, where appropriate.</t>
  </si>
  <si>
    <t>The organisation's standard life cycles are mapped to the government's five stage reference life cycle.</t>
  </si>
  <si>
    <t>The tolerances for each project manager and work package manager's authorities are defined.</t>
  </si>
  <si>
    <t>Tools are deployed to enable management information to be accessible to the programme/project team.</t>
  </si>
  <si>
    <t>Policy makers seek advice from experienced project delivery professionals and subject matter experts, on achievability and risk prior to the start of a programme/project.</t>
  </si>
  <si>
    <t>Practice area 4.3 Directing and managing the programme/project</t>
  </si>
  <si>
    <t>Progress against the plan is tracked and corrective and preventative action is being taken when needed.</t>
  </si>
  <si>
    <t>Each programme or project's business case is validated, and an assessment of the potential risks undertaken prior to each gate or significant decision.</t>
  </si>
  <si>
    <t>An approved programme or project plan is in place, and progress is tracked against it, with corrective action being taken when needed.</t>
  </si>
  <si>
    <t>Government major projects are reported through the Government Major Projects Portfolio.</t>
  </si>
  <si>
    <t>Work packages are defined and are formally initiated, managed and closed.</t>
  </si>
  <si>
    <t>The current status of each programme/project is known, and corrective and preventative action is taken if there are deviations from the plan.</t>
  </si>
  <si>
    <t>Outputs and outcomes are delivered using the methods defined in the management framework.</t>
  </si>
  <si>
    <t>The risk tolerance for the programme or project has been defined and is used to prompt escalation to senior management.</t>
  </si>
  <si>
    <t>Outcomes and impacts are tracked to ensure continuous alignment to the programme/project's objectives.</t>
  </si>
  <si>
    <t>Delivery is regularly analysed to optimise delivery of outcomes within the programme/project manager's risk tolerance.</t>
  </si>
  <si>
    <t>Metrics and data analysis tools are used to help identify poor performance.</t>
  </si>
  <si>
    <t>Information repositories, planning and financial tools are inter-operable and enable managers to view near-live information.</t>
  </si>
  <si>
    <t>Practice area 4.4 Closing the programme/project</t>
  </si>
  <si>
    <t>Closure activities are carried out, with resources and facilities released or reassigned and on-going activities handed over to named, accountable individuals.</t>
  </si>
  <si>
    <t>Each completed or terminated programme/project is closed in a controlled way, with outstanding actions, defects, issues and risks handed over, cost accounts closed, and records archived, resources released and stakeholders in formed.</t>
  </si>
  <si>
    <t>Closure reviews for each programme or project take place and include an assessment of performance, the extent to which objectives were met, an estimate of the projected return on investment and lessons learned.</t>
  </si>
  <si>
    <t>Where appropriate, arrangements are in place for tracking post-closure outcomes and benefits realisations.</t>
  </si>
  <si>
    <t>Staff appraisals are conducted, and competency levels are updated if needed.</t>
  </si>
  <si>
    <t>Case studies and good practice examples are identified and communicated.</t>
  </si>
  <si>
    <t>Those owning benefits after programme/project closure are identified and accept the responsibility.</t>
  </si>
  <si>
    <t>Terms of reference for one or more post-closure review(s) of the programme or project's outcomes and benefits are agreed.</t>
  </si>
  <si>
    <t>Proactive support for reassignment is in place for people nearing the end of their current roles.</t>
  </si>
  <si>
    <t>Actual costs and schedule are compared with planned costs and schedule and used to improved estimating techniques.</t>
  </si>
  <si>
    <t>Issues are analysed and used to improve estimating techniques.</t>
  </si>
  <si>
    <t>Planning</t>
  </si>
  <si>
    <t>The purpose of planning and control is to ensure work is planned and monitored and that corrective and preventative actions are taken to ensure delivery follows the baselined plan and achieve the defined objectives.</t>
  </si>
  <si>
    <t>Benefits management</t>
  </si>
  <si>
    <t>Reporting</t>
  </si>
  <si>
    <t>Risk and issues management</t>
  </si>
  <si>
    <t>Change control</t>
  </si>
  <si>
    <t>Information management</t>
  </si>
  <si>
    <t>Stakeholder and communications management</t>
  </si>
  <si>
    <t>Practice area 5.1 Planning</t>
  </si>
  <si>
    <t>The plan for the portfolio demonstrates that the required outputs and outcomes can be delivered at an acceptable level of risk</t>
  </si>
  <si>
    <t>p)</t>
  </si>
  <si>
    <t>q)</t>
  </si>
  <si>
    <t>Plans reflect the delivery methods to be used, resource constraints and associated risks (see Note 1).</t>
  </si>
  <si>
    <t>Plans are baselined before work starts.</t>
  </si>
  <si>
    <t>Baselined plans are built on estimates which have been verified by subject matter experts.</t>
  </si>
  <si>
    <t>Cost and benefits estimates are within the confidence limits defined for the respective business case.</t>
  </si>
  <si>
    <t>Plans show the hierarchy within the portfolio, with each component of the plan having a named person accountable for it.</t>
  </si>
  <si>
    <t>The schedule includes sufficient lead, consultation and response time for undertaking assurance reviews and making significant decisions.</t>
  </si>
  <si>
    <t>There is two-way traceability between the work packages within the plan and the elements of the solution.</t>
  </si>
  <si>
    <t>Dependencies among programmes, projects and other related work are identified and visible in the plans.</t>
  </si>
  <si>
    <t>Plans are integrated such that significant milestones, dependencies and buffers are visible at programme and portfolio levels and schedule, costs, resources and other constraints are aligned and consistent.</t>
  </si>
  <si>
    <t>Critical and near-critical paths are evident and visible in the schedule plans.</t>
  </si>
  <si>
    <t>Plans take into account organisational and supply chain constraints.</t>
  </si>
  <si>
    <t>Time, cost and benefits estimates are shown as probabilistic ranges, which narrow through as work progresses and uncertainty decreases.</t>
  </si>
  <si>
    <t>Estimates are justifiable through evidence, consensus or experience from previous work.</t>
  </si>
  <si>
    <t>The organisation has defined planning protocols to enable plans from the organisation's programmes, projects and other related work to be integrated and summarised.</t>
  </si>
  <si>
    <t>Probabilistic simulation modelling (such as Monte Carlo) is used to develop robust plans, where appropriate.</t>
  </si>
  <si>
    <t>Scenario planning is used to identify specific sets of uncertainties of what might happen in the future for the organisation and therefore inform options and decisions.</t>
  </si>
  <si>
    <t>Reference class forecasting or other forms of benchmarking or analysis are used to predict costs, schedule and benefits, where previous experience exists.</t>
  </si>
  <si>
    <t>Practice area 5.2 Benefits management</t>
  </si>
  <si>
    <t>Overall benefits are sufficient to meet the organisation’s objectives and are owned, defined and their realisation forecast, managed and tracked, such that the advantages (benefits) outweigh the disadvantages (disbenefits).</t>
  </si>
  <si>
    <t>Each programme and project has a defined approach for assessing and valuing financial benefits, aligned to HM Treasury and Cabinet Office requirements.</t>
  </si>
  <si>
    <t>Each benefit has success criteria defined and an owner named.</t>
  </si>
  <si>
    <t>Benefits are traceable to the desired outcomes and to the outputs to be delivered.</t>
  </si>
  <si>
    <t>Responsibility for benefits realisation after programme or project closure has been assigned.</t>
  </si>
  <si>
    <t>Organisationally defined techniques are established to identify, analyse, manage and review benefits.</t>
  </si>
  <si>
    <t>Each benefit is tracked using a defined metric.</t>
  </si>
  <si>
    <t>Success criteria for benefits are reported on at defined intervals.</t>
  </si>
  <si>
    <t>Key benefits metrics are defined and established at organisational level.</t>
  </si>
  <si>
    <t>Simulation and optimisation techniques are used to determine the appropriate mix of benefits and timings.</t>
  </si>
  <si>
    <t>Benefits plans are routinely challenged, and improvements made where appropriate.</t>
  </si>
  <si>
    <t>Benefits owners, post programme/project closure, monitor benefits realisation.</t>
  </si>
  <si>
    <t>Practice area 5.3 Reporting</t>
  </si>
  <si>
    <t>Systems are in place to confidently assess and report on progress of the work for the portfolio and its programmes, projects, other related work and work packages.</t>
  </si>
  <si>
    <t>Delivery performance is monitored and reported on a regular basis against the baselined plan, including estimates of time and cost forecasts to complete, and latest benefits forecasts.</t>
  </si>
  <si>
    <t>The quality of the solution requirements, solution design and 'as built' solution is monitored and reported on a regular basis using defined quality criteria and metrics.</t>
  </si>
  <si>
    <t>Reports include delivery metrics, and highlight prevailing risks, current issues and outstanding change requests.</t>
  </si>
  <si>
    <t>The accounting officer receives regular updates on the status of the organisation's critical programmes and projects.</t>
  </si>
  <si>
    <t>The performance of each government major project is reported by its senior responsible owner to the Infrastructure and Projects Authority quarterly.</t>
  </si>
  <si>
    <t>There is a list of regular reports to be produced, stating for each report who produces it, who receives it, its content and when it is sent.</t>
  </si>
  <si>
    <t>Senior leaders are provided with portfolio performance information and in particular the likely initiation timing of potential new programmes and projects.</t>
  </si>
  <si>
    <t>Organisationally defined formats are used as the basis for regularly produced reports.</t>
  </si>
  <si>
    <t>On-going reports highlight the likely position of programmes, projects and other related work at closure, and the confidence in achieving this.</t>
  </si>
  <si>
    <t>Standard performance metrics and success criteria are used across the organisation for work of similar types.</t>
  </si>
  <si>
    <t>Performance metrics are focussed on the objectives and managed using statistical, quantitative and predictive techniques to understand shortfalls, and to identify areas for improvement.</t>
  </si>
  <si>
    <t>Organisational and portfolio level reports on progress against the baselined plan, quality, risk and affordability are reviewed regularly by the organisation's senior leadership.</t>
  </si>
  <si>
    <t>Earned value management is used, where appropriate.</t>
  </si>
  <si>
    <t>Live reporting information is available to recipients 'on demand'.</t>
  </si>
  <si>
    <t>Risks and issues are being managed at the appropriate level (portfolio, programme, project, other related work and work package) and action is being taken to mitigate the threats whilst exploiting opportunities.</t>
  </si>
  <si>
    <t>The risk and issues management approach includes a defined probability/impact matrix.</t>
  </si>
  <si>
    <t>Risks are identified, owners assigned and mitigating actions taken (including contingency plans and funds), where appropriate, which are monitored to completion.</t>
  </si>
  <si>
    <t>Significant assumptions are recorded and treated as risks.</t>
  </si>
  <si>
    <t>Issues, whether unexpected or as a result of a risk materialising, are reported as soon as practical after they have been recognised.</t>
  </si>
  <si>
    <t>Issues are assigned to a named person for resolution, with progress towards resolution being regularly reported.</t>
  </si>
  <si>
    <t>Risks and issues are routinely escalated, when needed.</t>
  </si>
  <si>
    <t>Senior managers own and oversee risk management across the organisation.</t>
  </si>
  <si>
    <t>The organisation's risk appetite is defined, and risk and issue tolerances are set and used to prompt escalation to senior management.</t>
  </si>
  <si>
    <t>Residual risks are routinely identified as part of risk treatment.</t>
  </si>
  <si>
    <t>Opportunities are routinely tracked and managed as part of managing risk.</t>
  </si>
  <si>
    <t>Business continuity measures are in place in the event of the loss of critical resources, capabilities and facilities.</t>
  </si>
  <si>
    <t>The organisation's risk appetite is understood and the balance of risk and benefit across the portfolio is continually reviewed and managed.</t>
  </si>
  <si>
    <t>Risks are managed with respect to target, net and gross risks, velocity and proximity.</t>
  </si>
  <si>
    <t>Where practicable, risks assessments are quantified and enable cost and schedule probabilistic analysis.</t>
  </si>
  <si>
    <t>Different risk matrices are applied to risk registers in order to analyse them from different perspectives of managers of a work package, project, programme, portfolio and the organisation.</t>
  </si>
  <si>
    <t>Risk control measures are monitored for effectiveness and changed, when needed.</t>
  </si>
  <si>
    <t>Practice area 5.5 Change control</t>
  </si>
  <si>
    <t>Changes to the baselined plans and to elements of the baselined solution are identified, assessed and, if approved, if approved, the baseline(s) and associated documentation are updated.</t>
  </si>
  <si>
    <t>Changes to a baselined plan and the solution and its elements, are undertaken in a controlled way.</t>
  </si>
  <si>
    <t>Change requests are tracked from submission to resolution.</t>
  </si>
  <si>
    <t>Authority limits for who may approve changes are defined.</t>
  </si>
  <si>
    <t>The potential impact of change requests is assessed in relation to how their implementation might impact the outcomes, objectives and business case.</t>
  </si>
  <si>
    <t>Baselines, the business case and associated documentation are checked and, if necessary, updated following approval of change requests.</t>
  </si>
  <si>
    <t>The solution and each constituent element have a requirements and a design baseline.</t>
  </si>
  <si>
    <t>A configuration management system is established which enable sets of related deliverables to be tracked.</t>
  </si>
  <si>
    <t>The configuration of the solution is baselined prior to each formal verification and validation event.</t>
  </si>
  <si>
    <t>The integrity of the baselines is maintained and verified through configuration audits.</t>
  </si>
  <si>
    <t>The configuration management system provides near instant two-way traceability among requirements, design elements, work packages, contracts and elements of the plan.</t>
  </si>
  <si>
    <t>Practice area 5.6 Information management</t>
  </si>
  <si>
    <t>Information is categorised, maintained, securely stored and available to those who need it.</t>
  </si>
  <si>
    <t>Information management needs are defined in terms of the data and information to be managed, retained and its security rating.</t>
  </si>
  <si>
    <t>There is a defined process for the receipt and distribution of information which is sourced from outside the organisation and for information to be released to external parties.</t>
  </si>
  <si>
    <t>There is a defined process for the review and approval of information which is generated from within the organisation.</t>
  </si>
  <si>
    <t>Information is held securely, security marked and is accessible to those who need it.</t>
  </si>
  <si>
    <t>Information which is no longer needed is marked accordingly and retained or destroyed in accordance with statutory and the organisation's requirements.</t>
  </si>
  <si>
    <t>The organisation has a defined and established management framework for the management of information related to project delivery.</t>
  </si>
  <si>
    <t>Each programme and project has an information repository managed in accordance with the organisation's defined approach.</t>
  </si>
  <si>
    <t>Consistent protocols and structures are used to support aggregation of information across the organisation (see Note 1).</t>
  </si>
  <si>
    <t>Each current document or information set is marked with a unique reference, security rating, status, version, owner and date.</t>
  </si>
  <si>
    <t>Versions of documentation are held in a centralised document management repository, which can be securely accessed from any approved location.</t>
  </si>
  <si>
    <t>Workflow is used to facilitate the review, distribution and storage of key information and documentation.</t>
  </si>
  <si>
    <t>Information systems can aggregate and present information from lower-level work (see Note 2).</t>
  </si>
  <si>
    <t>Information repositories, such as for planning, configuration management and management information, are interoperable, do not unnecessarily duplicate data and are available on demand.</t>
  </si>
  <si>
    <t>Practice area 5.7 Stakeholder and communications management</t>
  </si>
  <si>
    <t>Stakeholders are engaged and considered when planning for and implementing business or societal change.</t>
  </si>
  <si>
    <t>Stakeholders (individuals and groups) have been identified and their views considered in assessing actual and proposed changes, and the likely impact on objectives.</t>
  </si>
  <si>
    <t>Stakeholder engagement and communication plans are developed to at least address risks and issues relating to stakeholders.</t>
  </si>
  <si>
    <t>The purpose, audience and key messages for each communication are defined.</t>
  </si>
  <si>
    <t>Communications channels and media are suited to the audience to be addressed and the messages to be delivered.</t>
  </si>
  <si>
    <t>The organisation has defined techniques to analyse and engage stakeholders and undertake communications.</t>
  </si>
  <si>
    <t>Stakeholders are categorised and managed in relation to their importance in achieving the defined objectives.</t>
  </si>
  <si>
    <t>Engagement approaches and communications are adapted based on stakeholders' feedback.</t>
  </si>
  <si>
    <t>Stakeholders with significant influence across multiple programmes and projects have an assigned lead stakeholder engagement manager.</t>
  </si>
  <si>
    <t>Quantitative and trending information is used to assess stakeholder attitudes and the effectiveness of stakeholder engagement and is used to determine plans for engagement and communications.</t>
  </si>
  <si>
    <t>The purpose of finance and commercial management is to ensure the government’s policies are complied with and that project delivery managers are provided with the information needed to undertake their roles.</t>
  </si>
  <si>
    <t>Note: this theme applies to project delivery generally, including portfolios, programmes, projects and other related work. Finance and commercial are covered in more detail in their respective assessment frameworks.</t>
  </si>
  <si>
    <t>Finance</t>
  </si>
  <si>
    <t>Procurement and contract management</t>
  </si>
  <si>
    <t>Practice area 6.1 Finance</t>
  </si>
  <si>
    <t>Financial considerations are taken account of in terms of adequacy and security of funding and financial information is available to those who need it to carry out their accountabilities.</t>
  </si>
  <si>
    <t>A defined approach and criteria, compliant with HM Treasury requirements is used for investment decisions.</t>
  </si>
  <si>
    <t>The funding source for each programme and project is known.</t>
  </si>
  <si>
    <t>Financial delegations are defined and formally assigned.</t>
  </si>
  <si>
    <t>Costs of programmes and project are reported at least monthly.</t>
  </si>
  <si>
    <t>Investment criteria are tailored to the different types and categories of programmes, projects and other related work.</t>
  </si>
  <si>
    <t>Forecast costs for significant programmes, projects and other related work are presented as ranges, commensurate with risk.</t>
  </si>
  <si>
    <t>Significant risks to work in a portfolio are spread, with contingency held at organisational or portfolio level, as appropriate.</t>
  </si>
  <si>
    <t>Information from past programme/project performance is used to drive improvements in investment appraisal methods for work which is commonly undertaken.</t>
  </si>
  <si>
    <t>Current financial information on portfolios and its programmes, projects and other related work is available when needed.</t>
  </si>
  <si>
    <t>Practice area 6.2 Procurement and contract management</t>
  </si>
  <si>
    <t>Products and services can be procured, and their delivery managed, to meet the needs of the required work whilst representing value for money.</t>
  </si>
  <si>
    <t>Contracts are designed to take into account the type and method of delivery and reliability of the supply chain.</t>
  </si>
  <si>
    <t>The scope of contracts includes the necessary documentation and tools required for the operation of the service or product.</t>
  </si>
  <si>
    <t>Suppliers are selected against pre-defined criteria.</t>
  </si>
  <si>
    <t>Each contract has an assigned contract manager with appropriate skill and experience.</t>
  </si>
  <si>
    <t>Supplier performance and quality is monitored, and products or service delivery verified against the contractual requirements.</t>
  </si>
  <si>
    <t>A management framework for procurement and managing supplier performance is defined and established across the organisation.</t>
  </si>
  <si>
    <t>Reviews of significant contracts are conducted, with specialist commercial support, to verify the contract remains fit for purpose and value for money.</t>
  </si>
  <si>
    <t>Strategic suppliers are identified and considered in consultation with commercial specialists.</t>
  </si>
  <si>
    <t>Relationships with strategic suppliers are developed and maintained to deliver performance and value for money improvements.</t>
  </si>
  <si>
    <t>Supplier performance management techniques are used, such as earned value management, or other key performance indicators, are applied.</t>
  </si>
  <si>
    <t>The purpose of managing solution delivery is to ensure an appropriate and sustainable solution is developed which enables the transition and embedding of the required changes to achieve the stated objectives.</t>
  </si>
  <si>
    <t>User needs and requirements</t>
  </si>
  <si>
    <t>Solution design, development and integration</t>
  </si>
  <si>
    <t>Verification and validation</t>
  </si>
  <si>
    <t>Change, transition management and outcomes</t>
  </si>
  <si>
    <t>Learning from experience</t>
  </si>
  <si>
    <t>Practice area 7.1 User needs and requirements</t>
  </si>
  <si>
    <t>The requirements and users’ needs are understood and are monitored to determine whether the proposed solution(s) can fulfil them. Opportunities are sought to improve the outcome and deliver better value for money.</t>
  </si>
  <si>
    <t>Stakeholder and user needs, expectations, constraints, and interfaces are collected and translated into prioritised requirements, in consultation with those providing the requirements.</t>
  </si>
  <si>
    <t>Once agreed, requirements are baselined and used for validating the achievement of objectives.</t>
  </si>
  <si>
    <t>Baselined requirements are updated using formal change control.</t>
  </si>
  <si>
    <t>Requirements which have not been, or cannot be, fulfilled are logged and action taken.</t>
  </si>
  <si>
    <t>Requirements for the phases of the solution/system/product life cycle and the respective operating environments are created.</t>
  </si>
  <si>
    <t>Operational concepts and scenarios are developed with operational stakeholders to verify completeness and suitability with respect to the requirements.</t>
  </si>
  <si>
    <t>Requirements, once analysed and refined, are allocated to the elements of the solution.</t>
  </si>
  <si>
    <t>Requirements for interfaces between elements of the solution are defined.</t>
  </si>
  <si>
    <t>Requirements are fully traceable through configuration management.</t>
  </si>
  <si>
    <t>Requirements are analysed to ensure they are needed, balanced and sufficient to meet the defined needs.</t>
  </si>
  <si>
    <t>The organisation holds standard specifications for commonly needed requirements.</t>
  </si>
  <si>
    <t>Practice area 7.2 Solution design, development and integration</t>
  </si>
  <si>
    <t>Solutions are chosen, designed and implemented to address the requirements, including the products, product components needed to achieve the desired outcomes and integrate with the operational, working or living environment.</t>
  </si>
  <si>
    <t>Each senior responsible owner has verified, that their proposed solution(s) fulfils the stated need, supports the agreed target operating model and represents value for money.</t>
  </si>
  <si>
    <t>The solution is defined in terms of its component parts which are traceable to a requirement.</t>
  </si>
  <si>
    <t>The delivery methods are defined and established and are appropriate to the nature of the outputs required.</t>
  </si>
  <si>
    <t>The method for verifying progress and achievement of elements of the solution have been defined and are used to monitor overall programme, project and work package performance.</t>
  </si>
  <si>
    <t>Once agreed the solution design and its components are baselined and used for verifying compliance.</t>
  </si>
  <si>
    <t>Organisational level solution design, development and integration methods and processes are defined and established for frequently needed types of solution and elements of the solution.</t>
  </si>
  <si>
    <t>Solution and elements of solutions are selected from alternative options using value management (or equivalent) techniques.</t>
  </si>
  <si>
    <t>Interfaces between the elements of the solution are specified and the integration approach defined taking into account the phasing of integration, verification and validation, risk and complexity.</t>
  </si>
  <si>
    <t>Integration of the solution's elements is defined and verified as each integration activity is completed.</t>
  </si>
  <si>
    <t>Each portfolio has defined and established architectural constraints to promote efficiency and reuse of solution components.</t>
  </si>
  <si>
    <t>Innovation is incorporated into design methods and processes.</t>
  </si>
  <si>
    <t>The chosen solution is optimised using value engineering (or equivalent) techniques.</t>
  </si>
  <si>
    <t>Metrics are defined and used to measure the progress of the design of the solution and its elements and inform performance improvement.</t>
  </si>
  <si>
    <t>Metrics are defined and used to measure the progress in the completion of the solution and its elements and inform performance improvement.</t>
  </si>
  <si>
    <t>Metrics are defined and used to measure the progress in the integration of the solution's elements and inform performance improvement.</t>
  </si>
  <si>
    <t>Practice area 7.3 Verification and validation</t>
  </si>
  <si>
    <t>The output and its component parts are verified as being built to the required standard and the solution validated to confirm that it is likely to fulfil its intended purpose in its operational, working or living environment.</t>
  </si>
  <si>
    <t>Quality is managed to ensure the objectives can be achieved and that the outcomes and enabling outputs are traceable to, and likely to meet the requirements.</t>
  </si>
  <si>
    <t>Criteria and methods for validating the solution against requirements are agreed and defined before work begins on delivering the solution.</t>
  </si>
  <si>
    <t>Solutions and outcomes are validated by stakeholders who are briefed on their role.</t>
  </si>
  <si>
    <t>Deliverables requiring verification are identified and criteria and methods for their verification defined.</t>
  </si>
  <si>
    <t>Verification is undertaken and recorded, to ensure deliverables comply with the specification. Defects are managed to a resolution.</t>
  </si>
  <si>
    <t>Plans include for risk contingency for rework resulting from failed verification and validation.</t>
  </si>
  <si>
    <t>Organisational verification and validation methods and processes are defined and established for frequently needed types of deliverables and solution.</t>
  </si>
  <si>
    <t>Stakeholders required for validation are identified and briefed on their role.</t>
  </si>
  <si>
    <t>Metrics are defined and used to measure the quality and suitability of solution and its elements and to inform performance improvement.</t>
  </si>
  <si>
    <t>Out of phase defects are identified, the root cause identified, and corrective action taken.</t>
  </si>
  <si>
    <t>Practice area 7.4 Change, transition management and outcomes</t>
  </si>
  <si>
    <t>Stakeholders’ needs are considered when planning for and embedding the required business or societal changes as defined in the target operating model.</t>
  </si>
  <si>
    <t>The required changes in the organisation or in society' are addressed and planned from the start of the programme or project and throughout the life cycle.</t>
  </si>
  <si>
    <t>The current state model has been documented in consultation with key stakeholders and subject matter experts.</t>
  </si>
  <si>
    <t>The target operating model has been defined and approved by the senior responsible owner after consultation with key stakeholders and subject matter experts.</t>
  </si>
  <si>
    <t>The operating manual, as-built records, configuration and other documentation required to be handed over at transition to operations is defined in advance.</t>
  </si>
  <si>
    <t>The transition of capabilities to operations is planned in advance and business readiness is assessed before changes are implemented.</t>
  </si>
  <si>
    <t>The achievement of outcomes is defined in terms of criteria that can be verified, including those defined in terms of public value.</t>
  </si>
  <si>
    <t>Organisationally defined techniques are used to understand the impact of, and manage the changes needed to transition to a future operating state.</t>
  </si>
  <si>
    <t>Outcomes are monitored and, achievement verified against the defined criteria.</t>
  </si>
  <si>
    <t>The organisation uses advanced techniques for managing significant transformational change.</t>
  </si>
  <si>
    <t>Actions are taken to maximise improvements in the existing and new business operations as new solutions come into use.</t>
  </si>
  <si>
    <t>If undertaken, staff surveys show satisfaction in the organisation's ability to manage change is in the upper quartile.</t>
  </si>
  <si>
    <t>The organisation has in-house specialists for managing strategic transformational change.</t>
  </si>
  <si>
    <t>Practice area 7.5 Learning from experience</t>
  </si>
  <si>
    <t>Experience and lessons from undertaking similar work are harnessed and lessons from undertaking current work plan are used to improve future delivery performance.</t>
  </si>
  <si>
    <t>Teams are encouraged to share experiences, seek insights and look for improvement opportunities.</t>
  </si>
  <si>
    <t>Lessons are captured, shared and used to promote future performance improvement when each phase of a programme or project is closed.</t>
  </si>
  <si>
    <t>Improvement initiatives are selected for implementation based on their contribution to meeting quality and business objectives.</t>
  </si>
  <si>
    <t>Lessons are available locally to those who need to see them.</t>
  </si>
  <si>
    <t>Peer reviews of plans and solutions are used to introduce learning from previous work.</t>
  </si>
  <si>
    <t>Lessons are captured on a continuous basis, not just when a phase of a work closes.</t>
  </si>
  <si>
    <t>The organisation's project delivery governance and management frameworks are improved based on lessons and internal feedback and experience.</t>
  </si>
  <si>
    <t>Case studies and good practice examples are used to demonstrate and communicate good practice.</t>
  </si>
  <si>
    <t>Time and activities are built into schedules to enable the team to reflect and act on performance improvement.</t>
  </si>
  <si>
    <t>The organisation's project delivery governance and management frameworks are continuously improved based on externally established practice.</t>
  </si>
  <si>
    <t>Statistical techniques are used to identify improvement opportunities, which are acted on, where appropriate.</t>
  </si>
  <si>
    <t>Improvement initiatives and outcomes are monitored to verify they are contributing to improved performance.</t>
  </si>
  <si>
    <t>Performance metrics are used to inform business improvement priorities.</t>
  </si>
  <si>
    <t>Practice area 5.4 Risk and issues management</t>
  </si>
  <si>
    <t>Do not edit below this line</t>
  </si>
  <si>
    <t>Result</t>
  </si>
  <si>
    <t>Date produced:</t>
  </si>
  <si>
    <t>Theme/Practice area</t>
  </si>
  <si>
    <t>Criteria Ref</t>
  </si>
  <si>
    <t>Portfolio strategy, definiton and planning</t>
  </si>
  <si>
    <t>Some criteria descriptions reference notes, these notes can be found in the relevant section of the Continuous Improvement Assessment Framework for Project Delivery.</t>
  </si>
  <si>
    <t>As set out in the Continous Improvement Assessment Framework for Project Delivery, results are shown as either 'In development', 'Good', 'Better' or 'Best'. To achieve a rating you must meet all of the criteria that correspond to that rating in full.</t>
  </si>
  <si>
    <t>To better understand the level of criteria met under a rating, a percentage of criteria met is also provided. A 'Met' or 'N/A' equals a 1 and a 'Partially met' equals a 0.5 for these calculations.</t>
  </si>
  <si>
    <t>These percentage criteria should be helpful to quickly identify the scale of improvement work needed. For example, an 'In development' rating with 90% criteria met score would indicate a small number of basic areas needing to be improved.</t>
  </si>
  <si>
    <t>Graphs data</t>
  </si>
  <si>
    <t>Version 2.0</t>
  </si>
  <si>
    <t>Overall rating for an organisation</t>
  </si>
  <si>
    <t>Your overall rating for an organisation is the same as the lowest theme rating. So if you have one theme which is in 'Good' and the rest are at 'Better' or higher, the organisation would be regarded as being at 'Good' overall.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</si>
</sst>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sz val="11"/>
      <color theme="1"/>
      <name val="Arial"/>
      <family val="2"/>
    </font>
    <font>
      <b/>
      <sz val="16"/>
      <color theme="0"/>
      <name val="Arial"/>
      <family val="2"/>
    </font>
    <font>
      <sz val="14"/>
      <color theme="0"/>
      <name val="Arial"/>
      <family val="2"/>
    </font>
    <font>
      <sz val="11"/>
      <color theme="0"/>
      <name val="Arial"/>
      <family val="2"/>
    </font>
    <font>
      <sz val="12"/>
      <color theme="0"/>
      <name val="Arial"/>
      <family val="2"/>
    </font>
    <font>
      <b/>
      <sz val="12"/>
      <color theme="1"/>
      <name val="Arial"/>
      <family val="2"/>
    </font>
    <font>
      <sz val="16"/>
      <color theme="1"/>
      <name val="Arial"/>
      <family val="2"/>
    </font>
    <font>
      <i/>
      <sz val="8"/>
      <color theme="1" tint="0.14999847407452621"/>
      <name val="Arial"/>
      <family val="2"/>
    </font>
    <font>
      <b/>
      <sz val="11"/>
      <color theme="1"/>
      <name val="Arial"/>
      <family val="2"/>
    </font>
    <font>
      <b/>
      <sz val="16"/>
      <color theme="1"/>
      <name val="Arial"/>
      <family val="2"/>
    </font>
    <font>
      <sz val="14"/>
      <color theme="1"/>
      <name val="Arial"/>
      <family val="2"/>
    </font>
    <font>
      <b/>
      <sz val="14"/>
      <color theme="1"/>
      <name val="Arial"/>
      <family val="2"/>
    </font>
    <font>
      <sz val="11"/>
      <name val="Arial"/>
      <family val="2"/>
    </font>
    <font>
      <b/>
      <sz val="11"/>
      <color theme="0"/>
      <name val="Arial"/>
      <family val="2"/>
    </font>
    <font>
      <sz val="11"/>
      <color rgb="FFEAF2F7"/>
      <name val="Arial"/>
      <family val="2"/>
    </font>
    <font>
      <b/>
      <sz val="12"/>
      <color theme="0"/>
      <name val="Arial"/>
      <family val="2"/>
    </font>
    <font>
      <sz val="8"/>
      <color theme="0"/>
      <name val="Arial"/>
      <family val="2"/>
    </font>
    <font>
      <b/>
      <sz val="12"/>
      <name val="Arial"/>
      <family val="2"/>
    </font>
    <font>
      <b/>
      <sz val="16"/>
      <name val="Arial"/>
      <family val="2"/>
    </font>
    <font>
      <i/>
      <sz val="8"/>
      <name val="Arial"/>
      <family val="2"/>
    </font>
    <font>
      <b/>
      <sz val="11"/>
      <name val="Arial"/>
      <family val="2"/>
    </font>
    <font>
      <sz val="16"/>
      <name val="Arial"/>
      <family val="2"/>
    </font>
    <font>
      <sz val="14"/>
      <name val="Arial"/>
      <family val="2"/>
    </font>
    <font>
      <sz val="10"/>
      <color theme="0"/>
      <name val="Arial"/>
      <family val="2"/>
    </font>
  </fonts>
  <fills count="6">
    <fill>
      <patternFill patternType="none"/>
    </fill>
    <fill>
      <patternFill patternType="gray125"/>
    </fill>
    <fill>
      <patternFill patternType="solid">
        <fgColor rgb="FF2B7CAE"/>
        <bgColor indexed="64"/>
      </patternFill>
    </fill>
    <fill>
      <patternFill patternType="solid">
        <fgColor rgb="FFEAF2F7"/>
        <bgColor indexed="64"/>
      </patternFill>
    </fill>
    <fill>
      <patternFill patternType="solid">
        <fgColor theme="0"/>
        <bgColor indexed="64"/>
      </patternFill>
    </fill>
    <fill>
      <patternFill patternType="solid">
        <fgColor theme="0" tint="-0.14999847407452621"/>
        <bgColor indexed="64"/>
      </patternFill>
    </fill>
  </fills>
  <borders count="46">
    <border>
      <left/>
      <right/>
      <top/>
      <bottom/>
      <diagonal/>
    </border>
    <border>
      <left style="medium">
        <color theme="1" tint="0.249977111117893"/>
      </left>
      <right/>
      <top style="medium">
        <color theme="1" tint="0.249977111117893"/>
      </top>
      <bottom/>
      <diagonal/>
    </border>
    <border>
      <left/>
      <right/>
      <top style="medium">
        <color theme="1" tint="0.249977111117893"/>
      </top>
      <bottom/>
      <diagonal/>
    </border>
    <border>
      <left/>
      <right style="medium">
        <color theme="1" tint="0.249977111117893"/>
      </right>
      <top style="medium">
        <color theme="1" tint="0.249977111117893"/>
      </top>
      <bottom/>
      <diagonal/>
    </border>
    <border>
      <left style="medium">
        <color theme="1" tint="0.249977111117893"/>
      </left>
      <right/>
      <top/>
      <bottom style="medium">
        <color theme="1" tint="0.249977111117893"/>
      </bottom>
      <diagonal/>
    </border>
    <border>
      <left/>
      <right/>
      <top/>
      <bottom style="medium">
        <color theme="1" tint="0.249977111117893"/>
      </bottom>
      <diagonal/>
    </border>
    <border>
      <left/>
      <right style="medium">
        <color theme="1" tint="0.249977111117893"/>
      </right>
      <top/>
      <bottom style="medium">
        <color theme="1" tint="0.249977111117893"/>
      </bottom>
      <diagonal/>
    </border>
    <border>
      <left style="medium">
        <color theme="1" tint="0.249977111117893"/>
      </left>
      <right/>
      <top style="medium">
        <color theme="1" tint="0.249977111117893"/>
      </top>
      <bottom style="medium">
        <color theme="1" tint="0.249977111117893"/>
      </bottom>
      <diagonal/>
    </border>
    <border>
      <left/>
      <right/>
      <top style="medium">
        <color theme="1" tint="0.249977111117893"/>
      </top>
      <bottom style="medium">
        <color theme="1" tint="0.249977111117893"/>
      </bottom>
      <diagonal/>
    </border>
    <border>
      <left/>
      <right style="medium">
        <color theme="1" tint="0.249977111117893"/>
      </right>
      <top style="medium">
        <color theme="1" tint="0.249977111117893"/>
      </top>
      <bottom style="medium">
        <color theme="1" tint="0.249977111117893"/>
      </bottom>
      <diagonal/>
    </border>
    <border>
      <left/>
      <right/>
      <top style="thin">
        <color theme="1" tint="0.249977111117893"/>
      </top>
      <bottom style="thin">
        <color theme="1" tint="0.249977111117893"/>
      </bottom>
      <diagonal/>
    </border>
    <border>
      <left/>
      <right/>
      <top/>
      <bottom style="thin">
        <color theme="1" tint="0.249977111117893"/>
      </bottom>
      <diagonal/>
    </border>
    <border>
      <left style="medium">
        <color theme="0"/>
      </left>
      <right style="medium">
        <color theme="0"/>
      </right>
      <top style="medium">
        <color theme="0"/>
      </top>
      <bottom style="medium">
        <color theme="0"/>
      </bottom>
      <diagonal/>
    </border>
    <border>
      <left style="thick">
        <color theme="0"/>
      </left>
      <right style="thick">
        <color theme="0"/>
      </right>
      <top style="thick">
        <color theme="0"/>
      </top>
      <bottom style="thick">
        <color theme="0"/>
      </bottom>
      <diagonal/>
    </border>
    <border>
      <left style="thick">
        <color theme="1" tint="0.249977111117893"/>
      </left>
      <right/>
      <top/>
      <bottom/>
      <diagonal/>
    </border>
    <border>
      <left/>
      <right style="thick">
        <color theme="1" tint="0.249977111117893"/>
      </right>
      <top/>
      <bottom/>
      <diagonal/>
    </border>
    <border>
      <left style="thick">
        <color theme="1" tint="0.249977111117893"/>
      </left>
      <right/>
      <top/>
      <bottom style="thick">
        <color theme="1" tint="0.249977111117893"/>
      </bottom>
      <diagonal/>
    </border>
    <border>
      <left/>
      <right/>
      <top/>
      <bottom style="thick">
        <color theme="1" tint="0.249977111117893"/>
      </bottom>
      <diagonal/>
    </border>
    <border>
      <left/>
      <right style="thick">
        <color theme="1" tint="0.249977111117893"/>
      </right>
      <top/>
      <bottom style="thick">
        <color theme="1" tint="0.249977111117893"/>
      </bottom>
      <diagonal/>
    </border>
    <border>
      <left style="thick">
        <color theme="1" tint="0.249977111117893"/>
      </left>
      <right/>
      <top style="thick">
        <color theme="1" tint="0.249977111117893"/>
      </top>
      <bottom style="thick">
        <color theme="1" tint="0.249977111117893"/>
      </bottom>
      <diagonal/>
    </border>
    <border>
      <left/>
      <right/>
      <top style="thick">
        <color theme="1" tint="0.249977111117893"/>
      </top>
      <bottom style="thick">
        <color theme="1" tint="0.249977111117893"/>
      </bottom>
      <diagonal/>
    </border>
    <border>
      <left/>
      <right style="thick">
        <color theme="1" tint="0.249977111117893"/>
      </right>
      <top style="thick">
        <color theme="1" tint="0.249977111117893"/>
      </top>
      <bottom style="thick">
        <color theme="1" tint="0.249977111117893"/>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theme="1" tint="0.249977111117893"/>
      </left>
      <right/>
      <top/>
      <bottom style="medium">
        <color indexed="64"/>
      </bottom>
      <diagonal/>
    </border>
    <border>
      <left/>
      <right style="medium">
        <color indexed="64"/>
      </right>
      <top/>
      <bottom style="medium">
        <color indexed="64"/>
      </bottom>
      <diagonal/>
    </border>
    <border>
      <left style="thin">
        <color theme="1" tint="0.249977111117893"/>
      </left>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18">
    <xf numFmtId="0" fontId="0" fillId="0" borderId="0" xfId="0"/>
    <xf numFmtId="0" fontId="2" fillId="2" borderId="0" xfId="0" applyFont="1" applyFill="1" applyBorder="1"/>
    <xf numFmtId="0" fontId="2" fillId="2" borderId="0" xfId="0" applyFont="1" applyFill="1" applyBorder="1" applyAlignment="1">
      <alignment horizontal="center" vertical="center"/>
    </xf>
    <xf numFmtId="0" fontId="2" fillId="3" borderId="0" xfId="0" applyFont="1" applyFill="1" applyBorder="1"/>
    <xf numFmtId="0" fontId="2" fillId="3" borderId="0" xfId="0" applyFont="1" applyFill="1" applyBorder="1" applyAlignment="1">
      <alignment horizontal="center" vertical="center"/>
    </xf>
    <xf numFmtId="0" fontId="7" fillId="3" borderId="0" xfId="0" applyFont="1" applyFill="1" applyBorder="1" applyAlignment="1">
      <alignment horizontal="right" vertical="center"/>
    </xf>
    <xf numFmtId="0" fontId="2" fillId="4" borderId="0" xfId="0" applyFont="1" applyFill="1" applyBorder="1" applyAlignment="1">
      <alignment horizontal="center" vertical="center"/>
    </xf>
    <xf numFmtId="0" fontId="2" fillId="5" borderId="0" xfId="0" applyFont="1" applyFill="1" applyBorder="1" applyAlignment="1">
      <alignment horizontal="center" vertical="center" wrapText="1"/>
    </xf>
    <xf numFmtId="0" fontId="3" fillId="2" borderId="1" xfId="0" applyFont="1" applyFill="1" applyBorder="1" applyAlignment="1">
      <alignment vertical="center"/>
    </xf>
    <xf numFmtId="0" fontId="4" fillId="2" borderId="2" xfId="0" applyFont="1" applyFill="1" applyBorder="1"/>
    <xf numFmtId="0" fontId="5" fillId="2" borderId="2" xfId="0" applyFont="1" applyFill="1" applyBorder="1"/>
    <xf numFmtId="0" fontId="5" fillId="2" borderId="3" xfId="0" applyFont="1" applyFill="1" applyBorder="1"/>
    <xf numFmtId="0" fontId="6" fillId="2" borderId="4" xfId="0" applyFont="1" applyFill="1" applyBorder="1" applyAlignment="1">
      <alignment vertical="center"/>
    </xf>
    <xf numFmtId="0" fontId="5" fillId="2" borderId="5" xfId="0" applyFont="1" applyFill="1" applyBorder="1" applyAlignment="1">
      <alignment vertical="center"/>
    </xf>
    <xf numFmtId="0" fontId="5" fillId="2" borderId="5" xfId="0" applyFont="1" applyFill="1" applyBorder="1"/>
    <xf numFmtId="0" fontId="5" fillId="2" borderId="6" xfId="0" applyFont="1" applyFill="1" applyBorder="1"/>
    <xf numFmtId="0" fontId="7" fillId="5" borderId="2" xfId="0" applyFont="1" applyFill="1" applyBorder="1" applyAlignment="1">
      <alignment horizontal="center" vertical="center"/>
    </xf>
    <xf numFmtId="0" fontId="7" fillId="5" borderId="2" xfId="0" applyFont="1" applyFill="1" applyBorder="1" applyAlignment="1">
      <alignment horizontal="left" vertical="center"/>
    </xf>
    <xf numFmtId="0" fontId="7" fillId="5" borderId="2" xfId="0" applyFont="1" applyFill="1" applyBorder="1" applyAlignment="1">
      <alignment horizontal="center" vertical="center" wrapText="1"/>
    </xf>
    <xf numFmtId="0" fontId="7" fillId="5" borderId="3" xfId="0" applyFont="1" applyFill="1" applyBorder="1" applyAlignment="1">
      <alignment horizontal="left" vertical="center"/>
    </xf>
    <xf numFmtId="0" fontId="2" fillId="4" borderId="10" xfId="0" applyFont="1" applyFill="1" applyBorder="1" applyAlignment="1">
      <alignment horizontal="left" vertical="center" wrapText="1"/>
    </xf>
    <xf numFmtId="0" fontId="2" fillId="4" borderId="11" xfId="0" applyFont="1" applyFill="1" applyBorder="1" applyAlignment="1">
      <alignment horizontal="left" vertical="center" wrapText="1"/>
    </xf>
    <xf numFmtId="9" fontId="2" fillId="5" borderId="0" xfId="1" applyFont="1" applyFill="1" applyBorder="1" applyAlignment="1">
      <alignment horizontal="center" vertical="center" wrapText="1"/>
    </xf>
    <xf numFmtId="0" fontId="7" fillId="5" borderId="1" xfId="0" applyFont="1" applyFill="1" applyBorder="1" applyAlignment="1">
      <alignment horizontal="center" vertical="center"/>
    </xf>
    <xf numFmtId="0" fontId="9" fillId="3" borderId="0" xfId="0" applyFont="1" applyFill="1" applyBorder="1" applyAlignment="1">
      <alignment horizontal="right" vertical="center"/>
    </xf>
    <xf numFmtId="0" fontId="11" fillId="3" borderId="0" xfId="0" applyFont="1" applyFill="1" applyBorder="1"/>
    <xf numFmtId="0" fontId="9" fillId="3" borderId="0" xfId="0" applyFont="1" applyFill="1" applyBorder="1"/>
    <xf numFmtId="0" fontId="2" fillId="4" borderId="0" xfId="0" applyFont="1" applyFill="1" applyBorder="1"/>
    <xf numFmtId="0" fontId="7" fillId="4" borderId="0" xfId="0" applyFont="1" applyFill="1" applyBorder="1" applyAlignment="1">
      <alignment horizontal="left" vertical="center"/>
    </xf>
    <xf numFmtId="0" fontId="7" fillId="4" borderId="0" xfId="0" applyFont="1" applyFill="1" applyBorder="1"/>
    <xf numFmtId="9" fontId="7" fillId="4" borderId="0" xfId="0" applyNumberFormat="1" applyFont="1" applyFill="1" applyBorder="1" applyAlignment="1">
      <alignment vertical="center"/>
    </xf>
    <xf numFmtId="0" fontId="2" fillId="4" borderId="0" xfId="0" applyFont="1" applyFill="1" applyBorder="1" applyAlignment="1">
      <alignment horizontal="left" vertical="center"/>
    </xf>
    <xf numFmtId="9" fontId="2" fillId="4" borderId="0" xfId="0" applyNumberFormat="1" applyFont="1" applyFill="1" applyBorder="1" applyAlignment="1">
      <alignment vertical="center"/>
    </xf>
    <xf numFmtId="0" fontId="8" fillId="4" borderId="14" xfId="0" applyFont="1" applyFill="1" applyBorder="1"/>
    <xf numFmtId="0" fontId="2" fillId="4" borderId="15" xfId="0" applyFont="1" applyFill="1" applyBorder="1"/>
    <xf numFmtId="0" fontId="7" fillId="4" borderId="15" xfId="0" applyFont="1" applyFill="1" applyBorder="1" applyAlignment="1">
      <alignment vertical="center"/>
    </xf>
    <xf numFmtId="0" fontId="2" fillId="4" borderId="14" xfId="0" applyFont="1" applyFill="1" applyBorder="1" applyAlignment="1">
      <alignment horizontal="center" vertical="center"/>
    </xf>
    <xf numFmtId="0" fontId="2" fillId="4" borderId="15" xfId="0" applyFont="1" applyFill="1" applyBorder="1" applyAlignment="1">
      <alignment vertical="center"/>
    </xf>
    <xf numFmtId="0" fontId="2" fillId="4" borderId="16" xfId="0" applyFont="1" applyFill="1" applyBorder="1"/>
    <xf numFmtId="0" fontId="2" fillId="4" borderId="17" xfId="0" applyFont="1" applyFill="1" applyBorder="1" applyAlignment="1">
      <alignment horizontal="center" vertical="center"/>
    </xf>
    <xf numFmtId="0" fontId="2" fillId="4" borderId="17" xfId="0" applyFont="1" applyFill="1" applyBorder="1"/>
    <xf numFmtId="0" fontId="2" fillId="4" borderId="18" xfId="0" applyFont="1" applyFill="1" applyBorder="1"/>
    <xf numFmtId="0" fontId="3" fillId="2" borderId="19" xfId="0" applyFont="1" applyFill="1" applyBorder="1" applyAlignment="1">
      <alignment vertical="center"/>
    </xf>
    <xf numFmtId="0" fontId="15" fillId="2" borderId="20" xfId="0" applyFont="1" applyFill="1" applyBorder="1" applyAlignment="1">
      <alignment horizontal="center" vertical="center"/>
    </xf>
    <xf numFmtId="0" fontId="15" fillId="2" borderId="20" xfId="0" applyFont="1" applyFill="1" applyBorder="1" applyAlignment="1">
      <alignment vertical="center"/>
    </xf>
    <xf numFmtId="0" fontId="15" fillId="2" borderId="21" xfId="0" applyFont="1" applyFill="1" applyBorder="1" applyAlignment="1">
      <alignment vertical="center"/>
    </xf>
    <xf numFmtId="0" fontId="7" fillId="4" borderId="12"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14" fillId="3" borderId="0" xfId="0" applyFont="1" applyFill="1" applyBorder="1"/>
    <xf numFmtId="0" fontId="16" fillId="3" borderId="0" xfId="0" applyFont="1" applyFill="1" applyBorder="1"/>
    <xf numFmtId="0" fontId="7" fillId="4" borderId="14" xfId="0" applyFont="1" applyFill="1" applyBorder="1" applyAlignment="1">
      <alignment horizontal="center" vertical="center"/>
    </xf>
    <xf numFmtId="0" fontId="2" fillId="3" borderId="0" xfId="0" applyFont="1" applyFill="1"/>
    <xf numFmtId="0" fontId="13" fillId="3" borderId="0" xfId="0" applyFont="1" applyFill="1"/>
    <xf numFmtId="0" fontId="11" fillId="3" borderId="0" xfId="0" applyFont="1" applyFill="1"/>
    <xf numFmtId="0" fontId="0" fillId="0" borderId="0" xfId="0" applyAlignment="1">
      <alignment wrapText="1"/>
    </xf>
    <xf numFmtId="0" fontId="2" fillId="4" borderId="0" xfId="0" applyFont="1" applyFill="1"/>
    <xf numFmtId="0" fontId="13" fillId="4" borderId="0" xfId="0" applyFont="1" applyFill="1"/>
    <xf numFmtId="0" fontId="2" fillId="4" borderId="0" xfId="0" applyFont="1" applyFill="1" applyAlignment="1">
      <alignment vertical="center"/>
    </xf>
    <xf numFmtId="0" fontId="2" fillId="4" borderId="0" xfId="0" applyFont="1" applyFill="1" applyAlignment="1">
      <alignment horizontal="center" vertical="center"/>
    </xf>
    <xf numFmtId="0" fontId="2" fillId="2" borderId="0" xfId="0" applyFont="1" applyFill="1"/>
    <xf numFmtId="0" fontId="17" fillId="2" borderId="0" xfId="0" applyFont="1" applyFill="1" applyAlignment="1">
      <alignment vertical="center"/>
    </xf>
    <xf numFmtId="14" fontId="18" fillId="2" borderId="0" xfId="0" applyNumberFormat="1" applyFont="1" applyFill="1" applyBorder="1"/>
    <xf numFmtId="9" fontId="2" fillId="4" borderId="0" xfId="0" applyNumberFormat="1" applyFont="1" applyFill="1"/>
    <xf numFmtId="0" fontId="17" fillId="2" borderId="0" xfId="0" applyFont="1" applyFill="1" applyAlignment="1">
      <alignment horizontal="right" vertical="center" wrapText="1"/>
    </xf>
    <xf numFmtId="0" fontId="15" fillId="2" borderId="0" xfId="0" applyFont="1" applyFill="1" applyAlignment="1">
      <alignment horizontal="left" vertical="center"/>
    </xf>
    <xf numFmtId="0" fontId="2" fillId="4" borderId="11" xfId="0" applyFont="1" applyFill="1" applyBorder="1" applyAlignment="1">
      <alignment horizontal="center" vertical="center"/>
    </xf>
    <xf numFmtId="0" fontId="2" fillId="4" borderId="10"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0" xfId="0" applyFont="1" applyFill="1" applyBorder="1" applyAlignment="1">
      <alignment horizontal="right"/>
    </xf>
    <xf numFmtId="0" fontId="14" fillId="3" borderId="0" xfId="0" applyFont="1" applyFill="1" applyBorder="1" applyAlignment="1">
      <alignment horizontal="center" vertical="center" wrapText="1"/>
    </xf>
    <xf numFmtId="9" fontId="14" fillId="3" borderId="0" xfId="1" applyFont="1" applyFill="1" applyBorder="1"/>
    <xf numFmtId="0" fontId="10" fillId="4" borderId="9" xfId="0" applyFont="1" applyFill="1" applyBorder="1" applyAlignment="1">
      <alignment horizontal="center" vertical="center"/>
    </xf>
    <xf numFmtId="0" fontId="11" fillId="4" borderId="0" xfId="0" applyFont="1" applyFill="1" applyAlignment="1">
      <alignment vertical="center"/>
    </xf>
    <xf numFmtId="0" fontId="12" fillId="4" borderId="0" xfId="0" applyFont="1" applyFill="1" applyAlignment="1">
      <alignment horizontal="left" vertical="center"/>
    </xf>
    <xf numFmtId="0" fontId="15" fillId="2" borderId="0" xfId="0" applyFont="1" applyFill="1" applyAlignment="1">
      <alignment horizontal="left" vertical="center"/>
    </xf>
    <xf numFmtId="0" fontId="2" fillId="4" borderId="10"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14" fillId="2" borderId="0" xfId="0" applyFont="1" applyFill="1" applyBorder="1"/>
    <xf numFmtId="0" fontId="14" fillId="2" borderId="0" xfId="0" applyFont="1" applyFill="1" applyBorder="1" applyAlignment="1">
      <alignment horizontal="center" vertical="center"/>
    </xf>
    <xf numFmtId="0" fontId="20" fillId="3" borderId="0" xfId="0" applyFont="1" applyFill="1" applyBorder="1"/>
    <xf numFmtId="0" fontId="21" fillId="3" borderId="0" xfId="0" applyFont="1" applyFill="1" applyBorder="1"/>
    <xf numFmtId="0" fontId="14" fillId="4" borderId="7" xfId="0" applyFont="1" applyFill="1" applyBorder="1" applyAlignment="1">
      <alignment horizontal="center" vertical="center"/>
    </xf>
    <xf numFmtId="0" fontId="14" fillId="4" borderId="8" xfId="0" applyFont="1" applyFill="1" applyBorder="1" applyAlignment="1">
      <alignment horizontal="center" vertical="center"/>
    </xf>
    <xf numFmtId="0" fontId="22" fillId="4" borderId="9" xfId="0" applyFont="1" applyFill="1" applyBorder="1" applyAlignment="1">
      <alignment horizontal="center" vertical="center"/>
    </xf>
    <xf numFmtId="0" fontId="22" fillId="2" borderId="20" xfId="0" applyFont="1" applyFill="1" applyBorder="1" applyAlignment="1">
      <alignment horizontal="center" vertical="center"/>
    </xf>
    <xf numFmtId="0" fontId="22" fillId="2" borderId="20" xfId="0" applyFont="1" applyFill="1" applyBorder="1" applyAlignment="1">
      <alignment vertical="center"/>
    </xf>
    <xf numFmtId="0" fontId="22" fillId="2" borderId="21" xfId="0" applyFont="1" applyFill="1" applyBorder="1" applyAlignment="1">
      <alignment vertical="center"/>
    </xf>
    <xf numFmtId="0" fontId="23" fillId="4" borderId="14" xfId="0" applyFont="1" applyFill="1" applyBorder="1"/>
    <xf numFmtId="0" fontId="14" fillId="4" borderId="0" xfId="0" applyFont="1" applyFill="1" applyBorder="1" applyAlignment="1">
      <alignment horizontal="center" vertical="center"/>
    </xf>
    <xf numFmtId="0" fontId="14" fillId="4" borderId="0" xfId="0" applyFont="1" applyFill="1" applyBorder="1"/>
    <xf numFmtId="0" fontId="14" fillId="4" borderId="15" xfId="0" applyFont="1" applyFill="1" applyBorder="1"/>
    <xf numFmtId="0" fontId="19" fillId="4" borderId="14" xfId="0" applyFont="1" applyFill="1" applyBorder="1" applyAlignment="1">
      <alignment horizontal="center" vertical="center"/>
    </xf>
    <xf numFmtId="0" fontId="19" fillId="4" borderId="0" xfId="0" applyFont="1" applyFill="1" applyBorder="1" applyAlignment="1">
      <alignment horizontal="left" vertical="center"/>
    </xf>
    <xf numFmtId="0" fontId="19" fillId="4" borderId="0" xfId="0" applyFont="1" applyFill="1" applyBorder="1"/>
    <xf numFmtId="0" fontId="19" fillId="4" borderId="12" xfId="0" applyFont="1" applyFill="1" applyBorder="1" applyAlignment="1">
      <alignment horizontal="center" vertical="center" wrapText="1"/>
    </xf>
    <xf numFmtId="9" fontId="19" fillId="4" borderId="0" xfId="0" applyNumberFormat="1" applyFont="1" applyFill="1" applyBorder="1" applyAlignment="1">
      <alignment vertical="center"/>
    </xf>
    <xf numFmtId="0" fontId="19" fillId="4" borderId="15" xfId="0" applyFont="1" applyFill="1" applyBorder="1" applyAlignment="1">
      <alignment vertical="center"/>
    </xf>
    <xf numFmtId="0" fontId="14" fillId="4" borderId="14" xfId="0" applyFont="1" applyFill="1" applyBorder="1" applyAlignment="1">
      <alignment horizontal="center" vertical="center"/>
    </xf>
    <xf numFmtId="0" fontId="19" fillId="4" borderId="0" xfId="0" applyFont="1" applyFill="1" applyBorder="1" applyAlignment="1">
      <alignment horizontal="center" vertical="center" wrapText="1"/>
    </xf>
    <xf numFmtId="0" fontId="14" fillId="4" borderId="15" xfId="0" applyFont="1" applyFill="1" applyBorder="1" applyAlignment="1">
      <alignment vertical="center"/>
    </xf>
    <xf numFmtId="0" fontId="14" fillId="4" borderId="0" xfId="0" applyFont="1" applyFill="1" applyBorder="1" applyAlignment="1">
      <alignment horizontal="left" vertical="center"/>
    </xf>
    <xf numFmtId="0" fontId="19" fillId="4" borderId="13" xfId="0" applyFont="1" applyFill="1" applyBorder="1" applyAlignment="1">
      <alignment horizontal="center" vertical="center" wrapText="1"/>
    </xf>
    <xf numFmtId="9" fontId="14" fillId="4" borderId="0" xfId="0" applyNumberFormat="1" applyFont="1" applyFill="1" applyBorder="1" applyAlignment="1">
      <alignment vertical="center"/>
    </xf>
    <xf numFmtId="0" fontId="14" fillId="4" borderId="16" xfId="0" applyFont="1" applyFill="1" applyBorder="1"/>
    <xf numFmtId="0" fontId="14" fillId="4" borderId="17" xfId="0" applyFont="1" applyFill="1" applyBorder="1" applyAlignment="1">
      <alignment horizontal="center" vertical="center"/>
    </xf>
    <xf numFmtId="0" fontId="14" fillId="4" borderId="17" xfId="0" applyFont="1" applyFill="1" applyBorder="1"/>
    <xf numFmtId="0" fontId="14" fillId="4" borderId="18" xfId="0" applyFont="1" applyFill="1" applyBorder="1"/>
    <xf numFmtId="0" fontId="24" fillId="2" borderId="2" xfId="0" applyFont="1" applyFill="1" applyBorder="1"/>
    <xf numFmtId="0" fontId="14" fillId="2" borderId="2" xfId="0" applyFont="1" applyFill="1" applyBorder="1"/>
    <xf numFmtId="0" fontId="14" fillId="2" borderId="3" xfId="0" applyFont="1" applyFill="1" applyBorder="1"/>
    <xf numFmtId="0" fontId="14" fillId="2" borderId="5" xfId="0" applyFont="1" applyFill="1" applyBorder="1" applyAlignment="1">
      <alignment vertical="center"/>
    </xf>
    <xf numFmtId="0" fontId="14" fillId="2" borderId="5" xfId="0" applyFont="1" applyFill="1" applyBorder="1"/>
    <xf numFmtId="0" fontId="14" fillId="2" borderId="6" xfId="0" applyFont="1" applyFill="1" applyBorder="1"/>
    <xf numFmtId="0" fontId="19" fillId="3" borderId="0" xfId="0" applyFont="1" applyFill="1" applyBorder="1" applyAlignment="1">
      <alignment horizontal="right" vertical="center"/>
    </xf>
    <xf numFmtId="0" fontId="14" fillId="5" borderId="0" xfId="0" applyFont="1" applyFill="1" applyBorder="1" applyAlignment="1">
      <alignment horizontal="center" vertical="center" wrapText="1"/>
    </xf>
    <xf numFmtId="0" fontId="21" fillId="3" borderId="0" xfId="0" applyFont="1" applyFill="1" applyBorder="1" applyAlignment="1">
      <alignment horizontal="right" vertical="center"/>
    </xf>
    <xf numFmtId="9" fontId="14" fillId="5" borderId="0" xfId="1" applyFont="1" applyFill="1" applyBorder="1" applyAlignment="1">
      <alignment horizontal="center" vertical="center" wrapText="1"/>
    </xf>
    <xf numFmtId="0" fontId="19" fillId="5" borderId="1" xfId="0" applyFont="1" applyFill="1" applyBorder="1" applyAlignment="1">
      <alignment horizontal="center" vertical="center"/>
    </xf>
    <xf numFmtId="0" fontId="19" fillId="5" borderId="2" xfId="0" applyFont="1" applyFill="1" applyBorder="1" applyAlignment="1">
      <alignment horizontal="center" vertical="center"/>
    </xf>
    <xf numFmtId="0" fontId="19" fillId="5" borderId="2" xfId="0" applyFont="1" applyFill="1" applyBorder="1" applyAlignment="1">
      <alignment horizontal="left"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left" vertical="center"/>
    </xf>
    <xf numFmtId="0" fontId="14" fillId="3" borderId="0" xfId="0" applyFont="1" applyFill="1" applyBorder="1" applyAlignment="1">
      <alignment horizontal="left" vertical="top" wrapText="1"/>
    </xf>
    <xf numFmtId="0" fontId="2" fillId="4" borderId="24" xfId="0" applyFont="1" applyFill="1" applyBorder="1" applyAlignment="1">
      <alignment horizontal="center" vertical="center"/>
    </xf>
    <xf numFmtId="0" fontId="2" fillId="4" borderId="25" xfId="0" applyFont="1" applyFill="1" applyBorder="1" applyAlignment="1">
      <alignment horizontal="left" vertical="center" wrapText="1"/>
    </xf>
    <xf numFmtId="0" fontId="2" fillId="4" borderId="25"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14" fillId="4" borderId="24" xfId="0" applyFont="1" applyFill="1" applyBorder="1" applyAlignment="1">
      <alignment horizontal="center" vertical="center"/>
    </xf>
    <xf numFmtId="0" fontId="14" fillId="4" borderId="25" xfId="0" applyFont="1" applyFill="1" applyBorder="1" applyAlignment="1">
      <alignment horizontal="left" vertical="center" wrapText="1"/>
    </xf>
    <xf numFmtId="0" fontId="14" fillId="4" borderId="25" xfId="0" applyFont="1" applyFill="1" applyBorder="1" applyAlignment="1">
      <alignment horizontal="center" vertical="center" wrapText="1"/>
    </xf>
    <xf numFmtId="0" fontId="14" fillId="5" borderId="25" xfId="0" applyFont="1" applyFill="1" applyBorder="1" applyAlignment="1">
      <alignment horizontal="center" vertical="center" wrapText="1"/>
    </xf>
    <xf numFmtId="0" fontId="23" fillId="5" borderId="26" xfId="0" applyFont="1" applyFill="1" applyBorder="1" applyAlignment="1">
      <alignment horizontal="center" vertical="center" textRotation="90"/>
    </xf>
    <xf numFmtId="0" fontId="23" fillId="5" borderId="27" xfId="0" applyFont="1" applyFill="1" applyBorder="1" applyAlignment="1">
      <alignment horizontal="center" vertical="center" textRotation="90"/>
    </xf>
    <xf numFmtId="0" fontId="23" fillId="5" borderId="28" xfId="0" applyFont="1" applyFill="1" applyBorder="1" applyAlignment="1">
      <alignment horizontal="center" vertical="center" textRotation="90"/>
    </xf>
    <xf numFmtId="0" fontId="23" fillId="5" borderId="29" xfId="0" applyFont="1" applyFill="1" applyBorder="1" applyAlignment="1">
      <alignment horizontal="center" vertical="center" textRotation="90"/>
    </xf>
    <xf numFmtId="0" fontId="14" fillId="4" borderId="30" xfId="0" applyFont="1" applyFill="1" applyBorder="1" applyAlignment="1">
      <alignment horizontal="center" vertical="center"/>
    </xf>
    <xf numFmtId="0" fontId="14" fillId="4" borderId="31" xfId="0" applyFont="1" applyFill="1" applyBorder="1" applyAlignment="1">
      <alignment horizontal="left" vertical="center" wrapText="1"/>
    </xf>
    <xf numFmtId="0" fontId="14" fillId="4" borderId="31" xfId="0" applyFont="1" applyFill="1" applyBorder="1" applyAlignment="1">
      <alignment horizontal="center" vertical="center" wrapText="1"/>
    </xf>
    <xf numFmtId="0" fontId="14" fillId="5" borderId="31" xfId="0" applyFont="1" applyFill="1" applyBorder="1" applyAlignment="1">
      <alignment horizontal="center" vertical="center" wrapText="1"/>
    </xf>
    <xf numFmtId="0" fontId="14" fillId="4" borderId="32" xfId="0" applyFont="1" applyFill="1" applyBorder="1" applyAlignment="1">
      <alignment horizontal="left" vertical="center" wrapText="1"/>
    </xf>
    <xf numFmtId="0" fontId="14" fillId="4" borderId="33" xfId="0" applyFont="1" applyFill="1" applyBorder="1" applyAlignment="1">
      <alignment horizontal="left" vertical="center" wrapText="1"/>
    </xf>
    <xf numFmtId="0" fontId="14" fillId="4" borderId="34" xfId="0" applyFont="1" applyFill="1" applyBorder="1" applyAlignment="1">
      <alignment horizontal="center" vertical="center"/>
    </xf>
    <xf numFmtId="0" fontId="14" fillId="4" borderId="35" xfId="0" applyFont="1" applyFill="1" applyBorder="1" applyAlignment="1">
      <alignment horizontal="left" vertical="center" wrapText="1"/>
    </xf>
    <xf numFmtId="0" fontId="14" fillId="4" borderId="35" xfId="0" applyFont="1" applyFill="1" applyBorder="1" applyAlignment="1">
      <alignment horizontal="center" vertical="center" wrapText="1"/>
    </xf>
    <xf numFmtId="0" fontId="14" fillId="5" borderId="35" xfId="0" applyFont="1" applyFill="1" applyBorder="1" applyAlignment="1">
      <alignment horizontal="center" vertical="center" wrapText="1"/>
    </xf>
    <xf numFmtId="0" fontId="14" fillId="4" borderId="36" xfId="0" applyFont="1" applyFill="1" applyBorder="1" applyAlignment="1">
      <alignment horizontal="left" vertical="center" wrapText="1"/>
    </xf>
    <xf numFmtId="0" fontId="14" fillId="4" borderId="37" xfId="0" applyFont="1" applyFill="1" applyBorder="1" applyAlignment="1">
      <alignment horizontal="left" vertical="center" wrapText="1"/>
    </xf>
    <xf numFmtId="0" fontId="14" fillId="4" borderId="37" xfId="0" applyFont="1" applyFill="1" applyBorder="1" applyAlignment="1">
      <alignment horizontal="center" vertical="center" wrapText="1"/>
    </xf>
    <xf numFmtId="0" fontId="14" fillId="5" borderId="37" xfId="0" applyFont="1" applyFill="1" applyBorder="1" applyAlignment="1">
      <alignment horizontal="center" vertical="center" wrapText="1"/>
    </xf>
    <xf numFmtId="0" fontId="14" fillId="4" borderId="38" xfId="0" applyFont="1" applyFill="1" applyBorder="1" applyAlignment="1">
      <alignment horizontal="left" vertical="center" wrapText="1"/>
    </xf>
    <xf numFmtId="0" fontId="14" fillId="4" borderId="39" xfId="0" applyFont="1" applyFill="1" applyBorder="1" applyAlignment="1">
      <alignment horizontal="center" vertical="center"/>
    </xf>
    <xf numFmtId="0" fontId="23" fillId="5" borderId="40" xfId="0" applyFont="1" applyFill="1" applyBorder="1" applyAlignment="1">
      <alignment horizontal="center" vertical="center" textRotation="90"/>
    </xf>
    <xf numFmtId="0" fontId="23" fillId="5" borderId="41" xfId="0" applyFont="1" applyFill="1" applyBorder="1" applyAlignment="1">
      <alignment horizontal="center" vertical="center" textRotation="90"/>
    </xf>
    <xf numFmtId="0" fontId="23" fillId="5" borderId="42" xfId="0" applyFont="1" applyFill="1" applyBorder="1" applyAlignment="1">
      <alignment horizontal="center" vertical="center" textRotation="90"/>
    </xf>
    <xf numFmtId="0" fontId="14" fillId="4" borderId="43" xfId="0" applyFont="1" applyFill="1" applyBorder="1" applyAlignment="1">
      <alignment horizontal="center" vertical="center"/>
    </xf>
    <xf numFmtId="0" fontId="14" fillId="4" borderId="22" xfId="0" applyFont="1" applyFill="1" applyBorder="1" applyAlignment="1">
      <alignment horizontal="left" vertical="center" wrapText="1"/>
    </xf>
    <xf numFmtId="0" fontId="14" fillId="4" borderId="22"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4" borderId="44" xfId="0" applyFont="1" applyFill="1" applyBorder="1" applyAlignment="1">
      <alignment horizontal="left" vertical="center" wrapText="1"/>
    </xf>
    <xf numFmtId="0" fontId="8" fillId="5" borderId="29" xfId="0" applyFont="1" applyFill="1" applyBorder="1" applyAlignment="1">
      <alignment horizontal="center" vertical="center" textRotation="90"/>
    </xf>
    <xf numFmtId="0" fontId="2" fillId="4" borderId="45" xfId="0" applyFont="1" applyFill="1" applyBorder="1" applyAlignment="1">
      <alignment horizontal="center" vertical="center"/>
    </xf>
    <xf numFmtId="0" fontId="2" fillId="4" borderId="37" xfId="0" applyFont="1" applyFill="1" applyBorder="1" applyAlignment="1">
      <alignment horizontal="left" vertical="center" wrapText="1"/>
    </xf>
    <xf numFmtId="0" fontId="2" fillId="4" borderId="37" xfId="0" applyFont="1" applyFill="1" applyBorder="1" applyAlignment="1">
      <alignment horizontal="center" vertical="center" wrapText="1"/>
    </xf>
    <xf numFmtId="0" fontId="2" fillId="5" borderId="37" xfId="0" applyFont="1" applyFill="1" applyBorder="1" applyAlignment="1">
      <alignment horizontal="center" vertical="center" wrapText="1"/>
    </xf>
    <xf numFmtId="0" fontId="2" fillId="4" borderId="38" xfId="0" applyFont="1" applyFill="1" applyBorder="1" applyAlignment="1">
      <alignment horizontal="left" vertical="center" wrapText="1"/>
    </xf>
    <xf numFmtId="0" fontId="8" fillId="5" borderId="26" xfId="0" applyFont="1" applyFill="1" applyBorder="1" applyAlignment="1">
      <alignment horizontal="center" vertical="center" textRotation="90"/>
    </xf>
    <xf numFmtId="0" fontId="2" fillId="4" borderId="30" xfId="0" applyFont="1" applyFill="1" applyBorder="1" applyAlignment="1">
      <alignment horizontal="center" vertical="center"/>
    </xf>
    <xf numFmtId="0" fontId="2" fillId="4" borderId="31" xfId="0" applyFont="1" applyFill="1" applyBorder="1" applyAlignment="1">
      <alignment horizontal="left" vertical="center" wrapText="1"/>
    </xf>
    <xf numFmtId="0" fontId="2" fillId="4" borderId="31"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4" borderId="32" xfId="0" applyFont="1" applyFill="1" applyBorder="1" applyAlignment="1">
      <alignment horizontal="left" vertical="center" wrapText="1"/>
    </xf>
    <xf numFmtId="0" fontId="8" fillId="5" borderId="28" xfId="0" applyFont="1" applyFill="1" applyBorder="1" applyAlignment="1">
      <alignment horizontal="center" vertical="center" textRotation="90"/>
    </xf>
    <xf numFmtId="0" fontId="2" fillId="4" borderId="34" xfId="0" applyFont="1" applyFill="1" applyBorder="1" applyAlignment="1">
      <alignment horizontal="center" vertical="center"/>
    </xf>
    <xf numFmtId="0" fontId="2" fillId="4" borderId="35" xfId="0" applyFont="1" applyFill="1" applyBorder="1" applyAlignment="1">
      <alignment horizontal="left" vertical="center" wrapText="1"/>
    </xf>
    <xf numFmtId="0" fontId="2" fillId="4" borderId="35"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4" borderId="36" xfId="0" applyFont="1" applyFill="1" applyBorder="1" applyAlignment="1">
      <alignment horizontal="left" vertical="center" wrapText="1"/>
    </xf>
    <xf numFmtId="0" fontId="8" fillId="5" borderId="27" xfId="0" applyFont="1" applyFill="1" applyBorder="1" applyAlignment="1">
      <alignment horizontal="center" vertical="center" textRotation="90"/>
    </xf>
    <xf numFmtId="0" fontId="2" fillId="4" borderId="33" xfId="0" applyFont="1" applyFill="1" applyBorder="1" applyAlignment="1">
      <alignment horizontal="left" vertical="center" wrapText="1"/>
    </xf>
    <xf numFmtId="0" fontId="2" fillId="4" borderId="43" xfId="0" applyFont="1" applyFill="1" applyBorder="1" applyAlignment="1">
      <alignment horizontal="center" vertical="center"/>
    </xf>
    <xf numFmtId="0" fontId="2" fillId="4" borderId="22" xfId="0" applyFont="1" applyFill="1" applyBorder="1" applyAlignment="1">
      <alignment horizontal="left" vertical="center" wrapText="1"/>
    </xf>
    <xf numFmtId="0" fontId="2" fillId="4" borderId="22"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4" borderId="44" xfId="0" applyFont="1" applyFill="1" applyBorder="1" applyAlignment="1">
      <alignment horizontal="left" vertical="center" wrapText="1"/>
    </xf>
    <xf numFmtId="0" fontId="8" fillId="5" borderId="40" xfId="0" applyFont="1" applyFill="1" applyBorder="1" applyAlignment="1">
      <alignment horizontal="center" vertical="center" textRotation="90"/>
    </xf>
    <xf numFmtId="0" fontId="8" fillId="5" borderId="41" xfId="0" applyFont="1" applyFill="1" applyBorder="1" applyAlignment="1">
      <alignment horizontal="center" vertical="center" textRotation="90"/>
    </xf>
    <xf numFmtId="0" fontId="8" fillId="5" borderId="42" xfId="0" applyFont="1" applyFill="1" applyBorder="1" applyAlignment="1">
      <alignment horizontal="center" vertical="center" textRotation="90"/>
    </xf>
    <xf numFmtId="0" fontId="14" fillId="3" borderId="22" xfId="0" applyFont="1" applyFill="1" applyBorder="1"/>
    <xf numFmtId="0" fontId="14" fillId="3" borderId="22" xfId="0" applyFont="1" applyFill="1" applyBorder="1" applyAlignment="1">
      <alignment horizontal="center" vertical="center"/>
    </xf>
    <xf numFmtId="0" fontId="22" fillId="3" borderId="22" xfId="0" applyFont="1" applyFill="1" applyBorder="1"/>
    <xf numFmtId="0" fontId="16" fillId="3" borderId="0" xfId="0" applyFont="1" applyFill="1" applyBorder="1" applyAlignment="1">
      <alignment horizontal="center" vertical="center"/>
    </xf>
    <xf numFmtId="0" fontId="16" fillId="3" borderId="0" xfId="0" applyFont="1" applyFill="1" applyBorder="1" applyAlignment="1">
      <alignment horizontal="right"/>
    </xf>
    <xf numFmtId="0" fontId="16" fillId="3" borderId="0" xfId="0" applyFont="1" applyFill="1" applyBorder="1" applyAlignment="1">
      <alignment horizontal="center" vertical="center" wrapText="1"/>
    </xf>
    <xf numFmtId="9" fontId="16" fillId="3" borderId="0" xfId="1" applyFont="1" applyFill="1" applyBorder="1"/>
    <xf numFmtId="0" fontId="22" fillId="3" borderId="22" xfId="0" applyFont="1" applyFill="1" applyBorder="1" applyAlignment="1">
      <alignment horizontal="center" vertical="center"/>
    </xf>
    <xf numFmtId="0" fontId="22" fillId="0" borderId="0" xfId="0" applyFont="1" applyFill="1" applyBorder="1" applyAlignment="1">
      <alignment vertical="center"/>
    </xf>
    <xf numFmtId="14" fontId="18" fillId="2" borderId="0" xfId="0" applyNumberFormat="1" applyFont="1" applyFill="1" applyBorder="1" applyAlignment="1">
      <alignment vertical="center"/>
    </xf>
    <xf numFmtId="14" fontId="18" fillId="2" borderId="0" xfId="0" applyNumberFormat="1" applyFont="1" applyFill="1" applyBorder="1" applyAlignment="1">
      <alignment horizontal="right" vertical="center"/>
    </xf>
    <xf numFmtId="0" fontId="13" fillId="0" borderId="0" xfId="0" applyFont="1" applyBorder="1"/>
    <xf numFmtId="0" fontId="2" fillId="0" borderId="0" xfId="0" applyFont="1" applyBorder="1"/>
    <xf numFmtId="0" fontId="2" fillId="0" borderId="23" xfId="0" applyFont="1" applyFill="1" applyBorder="1"/>
    <xf numFmtId="0" fontId="2" fillId="0" borderId="23" xfId="0" applyFont="1" applyFill="1" applyBorder="1" applyAlignment="1">
      <alignment horizontal="center" vertical="center"/>
    </xf>
    <xf numFmtId="0" fontId="2" fillId="0" borderId="23" xfId="0" applyFont="1" applyFill="1" applyBorder="1" applyAlignment="1">
      <alignment horizontal="left" vertical="center"/>
    </xf>
    <xf numFmtId="0" fontId="14" fillId="0" borderId="23" xfId="0" applyFont="1" applyFill="1" applyBorder="1" applyAlignment="1">
      <alignment horizontal="left" vertical="center"/>
    </xf>
    <xf numFmtId="0" fontId="2" fillId="0" borderId="23" xfId="0" applyFont="1" applyFill="1" applyBorder="1" applyAlignment="1">
      <alignment horizontal="center"/>
    </xf>
    <xf numFmtId="0" fontId="14" fillId="0" borderId="23" xfId="0" applyFont="1" applyFill="1" applyBorder="1" applyAlignment="1">
      <alignment horizontal="center" vertical="center"/>
    </xf>
    <xf numFmtId="0" fontId="10" fillId="0" borderId="23" xfId="0" applyFont="1" applyFill="1" applyBorder="1"/>
    <xf numFmtId="0" fontId="10" fillId="0" borderId="23" xfId="0" applyFont="1" applyFill="1" applyBorder="1" applyAlignment="1">
      <alignment horizontal="center" vertical="center"/>
    </xf>
    <xf numFmtId="0" fontId="25" fillId="2" borderId="0" xfId="0" applyFont="1" applyFill="1" applyBorder="1" applyAlignment="1">
      <alignment horizontal="right"/>
    </xf>
  </cellXfs>
  <cellStyles count="2">
    <cellStyle name="Normal" xfId="0" builtinId="0"/>
    <cellStyle name="Percent" xfId="1" builtinId="5"/>
  </cellStyles>
  <dxfs count="60">
    <dxf>
      <font>
        <color rgb="FFC00000"/>
      </font>
    </dxf>
    <dxf>
      <font>
        <color rgb="FFC00000"/>
      </font>
    </dxf>
    <dxf>
      <font>
        <color rgb="FFC00000"/>
      </font>
    </dxf>
    <dxf>
      <font>
        <color rgb="FFC00000"/>
      </font>
    </dxf>
    <dxf>
      <font>
        <color rgb="FFC00000"/>
      </font>
    </dxf>
    <dxf>
      <font>
        <color auto="1"/>
      </font>
      <fill>
        <patternFill>
          <bgColor theme="4" tint="0.79998168889431442"/>
        </patternFill>
      </fill>
    </dxf>
    <dxf>
      <fill>
        <patternFill>
          <bgColor theme="4" tint="0.59996337778862885"/>
        </patternFill>
      </fill>
    </dxf>
    <dxf>
      <fill>
        <patternFill>
          <bgColor theme="4" tint="0.39994506668294322"/>
        </patternFill>
      </fill>
    </dxf>
    <dxf>
      <font>
        <color rgb="FFC00000"/>
      </font>
    </dxf>
    <dxf>
      <font>
        <color rgb="FFC00000"/>
      </font>
    </dxf>
    <dxf>
      <font>
        <color rgb="FFC00000"/>
      </font>
    </dxf>
    <dxf>
      <font>
        <color auto="1"/>
      </font>
      <fill>
        <patternFill>
          <bgColor theme="4" tint="0.79998168889431442"/>
        </patternFill>
      </fill>
    </dxf>
    <dxf>
      <fill>
        <patternFill>
          <bgColor theme="4" tint="0.59996337778862885"/>
        </patternFill>
      </fill>
    </dxf>
    <dxf>
      <fill>
        <patternFill>
          <bgColor theme="4" tint="0.39994506668294322"/>
        </patternFill>
      </fill>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auto="1"/>
      </font>
      <fill>
        <patternFill>
          <bgColor theme="4" tint="0.79998168889431442"/>
        </patternFill>
      </fill>
    </dxf>
    <dxf>
      <fill>
        <patternFill>
          <bgColor theme="4" tint="0.59996337778862885"/>
        </patternFill>
      </fill>
    </dxf>
    <dxf>
      <fill>
        <patternFill>
          <bgColor theme="4" tint="0.39994506668294322"/>
        </patternFill>
      </fill>
    </dxf>
    <dxf>
      <font>
        <color rgb="FFC00000"/>
      </font>
    </dxf>
    <dxf>
      <font>
        <color rgb="FFC00000"/>
      </font>
    </dxf>
    <dxf>
      <font>
        <color rgb="FFC00000"/>
      </font>
    </dxf>
    <dxf>
      <font>
        <color rgb="FFC00000"/>
      </font>
    </dxf>
    <dxf>
      <font>
        <color rgb="FFC00000"/>
      </font>
    </dxf>
    <dxf>
      <font>
        <color auto="1"/>
      </font>
      <fill>
        <patternFill>
          <bgColor theme="4" tint="0.79998168889431442"/>
        </patternFill>
      </fill>
    </dxf>
    <dxf>
      <fill>
        <patternFill>
          <bgColor theme="4" tint="0.59996337778862885"/>
        </patternFill>
      </fill>
    </dxf>
    <dxf>
      <fill>
        <patternFill>
          <bgColor theme="4" tint="0.39994506668294322"/>
        </patternFill>
      </fill>
    </dxf>
    <dxf>
      <font>
        <color rgb="FFC00000"/>
      </font>
    </dxf>
    <dxf>
      <font>
        <color rgb="FFC00000"/>
      </font>
    </dxf>
    <dxf>
      <font>
        <color rgb="FFC00000"/>
      </font>
    </dxf>
    <dxf>
      <font>
        <color rgb="FFC00000"/>
      </font>
    </dxf>
    <dxf>
      <font>
        <color auto="1"/>
      </font>
      <fill>
        <patternFill>
          <bgColor theme="4" tint="0.79998168889431442"/>
        </patternFill>
      </fill>
    </dxf>
    <dxf>
      <fill>
        <patternFill>
          <bgColor theme="4" tint="0.59996337778862885"/>
        </patternFill>
      </fill>
    </dxf>
    <dxf>
      <fill>
        <patternFill>
          <bgColor theme="4" tint="0.39994506668294322"/>
        </patternFill>
      </fill>
    </dxf>
    <dxf>
      <font>
        <color rgb="FFC00000"/>
      </font>
    </dxf>
    <dxf>
      <font>
        <color rgb="FFC00000"/>
      </font>
    </dxf>
    <dxf>
      <font>
        <color rgb="FFC00000"/>
      </font>
    </dxf>
    <dxf>
      <font>
        <color rgb="FFC00000"/>
      </font>
    </dxf>
    <dxf>
      <font>
        <color auto="1"/>
      </font>
      <fill>
        <patternFill>
          <bgColor theme="4" tint="0.79998168889431442"/>
        </patternFill>
      </fill>
    </dxf>
    <dxf>
      <fill>
        <patternFill>
          <bgColor theme="4" tint="0.59996337778862885"/>
        </patternFill>
      </fill>
    </dxf>
    <dxf>
      <fill>
        <patternFill>
          <bgColor theme="4" tint="0.39994506668294322"/>
        </patternFill>
      </fill>
    </dxf>
    <dxf>
      <font>
        <color rgb="FFC00000"/>
      </font>
    </dxf>
    <dxf>
      <font>
        <color rgb="FFC00000"/>
      </font>
    </dxf>
    <dxf>
      <font>
        <color rgb="FFC00000"/>
      </font>
    </dxf>
    <dxf>
      <font>
        <color rgb="FFC00000"/>
      </font>
    </dxf>
    <dxf>
      <font>
        <color rgb="FFC00000"/>
      </font>
    </dxf>
    <dxf>
      <font>
        <color auto="1"/>
      </font>
      <fill>
        <patternFill>
          <bgColor theme="4" tint="0.79998168889431442"/>
        </patternFill>
      </fill>
    </dxf>
    <dxf>
      <fill>
        <patternFill>
          <bgColor theme="4" tint="0.59996337778862885"/>
        </patternFill>
      </fill>
    </dxf>
    <dxf>
      <fill>
        <patternFill>
          <bgColor theme="4" tint="0.39994506668294322"/>
        </patternFill>
      </fill>
    </dxf>
    <dxf>
      <font>
        <color rgb="FFC00000"/>
      </font>
    </dxf>
    <dxf>
      <font>
        <b/>
        <i val="0"/>
      </font>
    </dxf>
    <dxf>
      <font>
        <b/>
        <i val="0"/>
      </font>
      <fill>
        <patternFill>
          <bgColor theme="4" tint="0.59996337778862885"/>
        </patternFill>
      </fill>
    </dxf>
    <dxf>
      <font>
        <b/>
        <i val="0"/>
      </font>
      <fill>
        <patternFill>
          <bgColor theme="4" tint="0.39994506668294322"/>
        </patternFill>
      </fill>
    </dxf>
    <dxf>
      <font>
        <b/>
        <i val="0"/>
        <color theme="0"/>
      </font>
      <fill>
        <patternFill>
          <bgColor theme="4" tint="-0.24994659260841701"/>
        </patternFill>
      </fill>
    </dxf>
  </dxfs>
  <tableStyles count="0" defaultTableStyle="TableStyleMedium2" defaultPivotStyle="PivotStyleLight16"/>
  <colors>
    <mruColors>
      <color rgb="FFEAF2F7"/>
      <color rgb="FF2B7CAE"/>
      <color rgb="FFBFD8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'Graphs data'!$B$6</c:f>
              <c:strCache>
                <c:ptCount val="1"/>
                <c:pt idx="0">
                  <c:v>In development</c:v>
                </c:pt>
              </c:strCache>
            </c:strRef>
          </c:tx>
          <c:spPr>
            <a:ln w="22225" cap="rnd">
              <a:solidFill>
                <a:schemeClr val="bg2">
                  <a:lumMod val="50000"/>
                </a:schemeClr>
              </a:solidFill>
              <a:prstDash val="sysDot"/>
              <a:round/>
            </a:ln>
            <a:effectLst/>
          </c:spPr>
          <c:marker>
            <c:symbol val="none"/>
          </c:marker>
          <c:cat>
            <c:strRef>
              <c:f>'Graphs data'!$C$5:$I$5</c:f>
              <c:strCache>
                <c:ptCount val="7"/>
                <c:pt idx="0">
                  <c:v>Theme 1 Governance of project delivery</c:v>
                </c:pt>
                <c:pt idx="1">
                  <c:v>Theme 2 Leadership and capability</c:v>
                </c:pt>
                <c:pt idx="2">
                  <c:v>Theme 3 Portfolio management</c:v>
                </c:pt>
                <c:pt idx="3">
                  <c:v>Theme 4 Programme and project management</c:v>
                </c:pt>
                <c:pt idx="4">
                  <c:v>Theme 5 Planning and control</c:v>
                </c:pt>
                <c:pt idx="5">
                  <c:v>Theme 6 Finance and commercial</c:v>
                </c:pt>
                <c:pt idx="6">
                  <c:v>Theme 7 Solution delivery</c:v>
                </c:pt>
              </c:strCache>
            </c:strRef>
          </c:cat>
          <c:val>
            <c:numRef>
              <c:f>'Graphs data'!$C$6:$I$6</c:f>
              <c:numCache>
                <c:formatCode>General</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0-A94C-4A4E-B59B-A17D24ADFA92}"/>
            </c:ext>
          </c:extLst>
        </c:ser>
        <c:ser>
          <c:idx val="1"/>
          <c:order val="1"/>
          <c:tx>
            <c:strRef>
              <c:f>'Graphs data'!$B$7</c:f>
              <c:strCache>
                <c:ptCount val="1"/>
                <c:pt idx="0">
                  <c:v>Good</c:v>
                </c:pt>
              </c:strCache>
            </c:strRef>
          </c:tx>
          <c:spPr>
            <a:ln w="22225" cap="rnd">
              <a:solidFill>
                <a:schemeClr val="accent1">
                  <a:lumMod val="40000"/>
                  <a:lumOff val="60000"/>
                </a:schemeClr>
              </a:solidFill>
              <a:prstDash val="sysDash"/>
              <a:round/>
            </a:ln>
            <a:effectLst/>
          </c:spPr>
          <c:marker>
            <c:symbol val="none"/>
          </c:marker>
          <c:cat>
            <c:strRef>
              <c:f>'Graphs data'!$C$5:$I$5</c:f>
              <c:strCache>
                <c:ptCount val="7"/>
                <c:pt idx="0">
                  <c:v>Theme 1 Governance of project delivery</c:v>
                </c:pt>
                <c:pt idx="1">
                  <c:v>Theme 2 Leadership and capability</c:v>
                </c:pt>
                <c:pt idx="2">
                  <c:v>Theme 3 Portfolio management</c:v>
                </c:pt>
                <c:pt idx="3">
                  <c:v>Theme 4 Programme and project management</c:v>
                </c:pt>
                <c:pt idx="4">
                  <c:v>Theme 5 Planning and control</c:v>
                </c:pt>
                <c:pt idx="5">
                  <c:v>Theme 6 Finance and commercial</c:v>
                </c:pt>
                <c:pt idx="6">
                  <c:v>Theme 7 Solution delivery</c:v>
                </c:pt>
              </c:strCache>
            </c:strRef>
          </c:cat>
          <c:val>
            <c:numRef>
              <c:f>'Graphs data'!$C$7:$I$7</c:f>
              <c:numCache>
                <c:formatCode>General</c:formatCode>
                <c:ptCount val="7"/>
                <c:pt idx="0">
                  <c:v>2</c:v>
                </c:pt>
                <c:pt idx="1">
                  <c:v>2</c:v>
                </c:pt>
                <c:pt idx="2">
                  <c:v>2</c:v>
                </c:pt>
                <c:pt idx="3">
                  <c:v>2</c:v>
                </c:pt>
                <c:pt idx="4">
                  <c:v>2</c:v>
                </c:pt>
                <c:pt idx="5">
                  <c:v>2</c:v>
                </c:pt>
                <c:pt idx="6">
                  <c:v>2</c:v>
                </c:pt>
              </c:numCache>
            </c:numRef>
          </c:val>
          <c:extLst>
            <c:ext xmlns:c16="http://schemas.microsoft.com/office/drawing/2014/chart" uri="{C3380CC4-5D6E-409C-BE32-E72D297353CC}">
              <c16:uniqueId val="{00000001-A94C-4A4E-B59B-A17D24ADFA92}"/>
            </c:ext>
          </c:extLst>
        </c:ser>
        <c:ser>
          <c:idx val="2"/>
          <c:order val="2"/>
          <c:tx>
            <c:strRef>
              <c:f>'Graphs data'!$B$8</c:f>
              <c:strCache>
                <c:ptCount val="1"/>
                <c:pt idx="0">
                  <c:v>Better</c:v>
                </c:pt>
              </c:strCache>
            </c:strRef>
          </c:tx>
          <c:spPr>
            <a:ln w="22225" cap="rnd">
              <a:solidFill>
                <a:schemeClr val="accent1">
                  <a:lumMod val="60000"/>
                  <a:lumOff val="40000"/>
                </a:schemeClr>
              </a:solidFill>
              <a:prstDash val="sysDash"/>
              <a:round/>
            </a:ln>
            <a:effectLst/>
          </c:spPr>
          <c:marker>
            <c:symbol val="none"/>
          </c:marker>
          <c:cat>
            <c:strRef>
              <c:f>'Graphs data'!$C$5:$I$5</c:f>
              <c:strCache>
                <c:ptCount val="7"/>
                <c:pt idx="0">
                  <c:v>Theme 1 Governance of project delivery</c:v>
                </c:pt>
                <c:pt idx="1">
                  <c:v>Theme 2 Leadership and capability</c:v>
                </c:pt>
                <c:pt idx="2">
                  <c:v>Theme 3 Portfolio management</c:v>
                </c:pt>
                <c:pt idx="3">
                  <c:v>Theme 4 Programme and project management</c:v>
                </c:pt>
                <c:pt idx="4">
                  <c:v>Theme 5 Planning and control</c:v>
                </c:pt>
                <c:pt idx="5">
                  <c:v>Theme 6 Finance and commercial</c:v>
                </c:pt>
                <c:pt idx="6">
                  <c:v>Theme 7 Solution delivery</c:v>
                </c:pt>
              </c:strCache>
            </c:strRef>
          </c:cat>
          <c:val>
            <c:numRef>
              <c:f>'Graphs data'!$C$8:$I$8</c:f>
              <c:numCache>
                <c:formatCode>General</c:formatCode>
                <c:ptCount val="7"/>
                <c:pt idx="0">
                  <c:v>3</c:v>
                </c:pt>
                <c:pt idx="1">
                  <c:v>3</c:v>
                </c:pt>
                <c:pt idx="2">
                  <c:v>3</c:v>
                </c:pt>
                <c:pt idx="3">
                  <c:v>3</c:v>
                </c:pt>
                <c:pt idx="4">
                  <c:v>3</c:v>
                </c:pt>
                <c:pt idx="5">
                  <c:v>3</c:v>
                </c:pt>
                <c:pt idx="6">
                  <c:v>3</c:v>
                </c:pt>
              </c:numCache>
            </c:numRef>
          </c:val>
          <c:extLst>
            <c:ext xmlns:c16="http://schemas.microsoft.com/office/drawing/2014/chart" uri="{C3380CC4-5D6E-409C-BE32-E72D297353CC}">
              <c16:uniqueId val="{00000002-A94C-4A4E-B59B-A17D24ADFA92}"/>
            </c:ext>
          </c:extLst>
        </c:ser>
        <c:ser>
          <c:idx val="3"/>
          <c:order val="3"/>
          <c:tx>
            <c:strRef>
              <c:f>'Graphs data'!$B$9</c:f>
              <c:strCache>
                <c:ptCount val="1"/>
                <c:pt idx="0">
                  <c:v>Best</c:v>
                </c:pt>
              </c:strCache>
            </c:strRef>
          </c:tx>
          <c:spPr>
            <a:ln w="22225" cap="rnd">
              <a:solidFill>
                <a:schemeClr val="accent1">
                  <a:lumMod val="75000"/>
                </a:schemeClr>
              </a:solidFill>
              <a:prstDash val="sysDash"/>
              <a:round/>
            </a:ln>
            <a:effectLst/>
          </c:spPr>
          <c:marker>
            <c:symbol val="none"/>
          </c:marker>
          <c:cat>
            <c:strRef>
              <c:f>'Graphs data'!$C$5:$I$5</c:f>
              <c:strCache>
                <c:ptCount val="7"/>
                <c:pt idx="0">
                  <c:v>Theme 1 Governance of project delivery</c:v>
                </c:pt>
                <c:pt idx="1">
                  <c:v>Theme 2 Leadership and capability</c:v>
                </c:pt>
                <c:pt idx="2">
                  <c:v>Theme 3 Portfolio management</c:v>
                </c:pt>
                <c:pt idx="3">
                  <c:v>Theme 4 Programme and project management</c:v>
                </c:pt>
                <c:pt idx="4">
                  <c:v>Theme 5 Planning and control</c:v>
                </c:pt>
                <c:pt idx="5">
                  <c:v>Theme 6 Finance and commercial</c:v>
                </c:pt>
                <c:pt idx="6">
                  <c:v>Theme 7 Solution delivery</c:v>
                </c:pt>
              </c:strCache>
            </c:strRef>
          </c:cat>
          <c:val>
            <c:numRef>
              <c:f>'Graphs data'!$C$9:$I$9</c:f>
              <c:numCache>
                <c:formatCode>General</c:formatCode>
                <c:ptCount val="7"/>
                <c:pt idx="0">
                  <c:v>4</c:v>
                </c:pt>
                <c:pt idx="1">
                  <c:v>4</c:v>
                </c:pt>
                <c:pt idx="2">
                  <c:v>4</c:v>
                </c:pt>
                <c:pt idx="3">
                  <c:v>4</c:v>
                </c:pt>
                <c:pt idx="4">
                  <c:v>4</c:v>
                </c:pt>
                <c:pt idx="5">
                  <c:v>4</c:v>
                </c:pt>
                <c:pt idx="6">
                  <c:v>4</c:v>
                </c:pt>
              </c:numCache>
            </c:numRef>
          </c:val>
          <c:extLst>
            <c:ext xmlns:c16="http://schemas.microsoft.com/office/drawing/2014/chart" uri="{C3380CC4-5D6E-409C-BE32-E72D297353CC}">
              <c16:uniqueId val="{00000003-A94C-4A4E-B59B-A17D24ADFA92}"/>
            </c:ext>
          </c:extLst>
        </c:ser>
        <c:ser>
          <c:idx val="4"/>
          <c:order val="4"/>
          <c:tx>
            <c:strRef>
              <c:f>'Graphs data'!$B$10</c:f>
              <c:strCache>
                <c:ptCount val="1"/>
                <c:pt idx="0">
                  <c:v>Rating</c:v>
                </c:pt>
              </c:strCache>
            </c:strRef>
          </c:tx>
          <c:spPr>
            <a:ln w="28575" cap="rnd">
              <a:solidFill>
                <a:srgbClr val="002060"/>
              </a:solidFill>
              <a:round/>
            </a:ln>
            <a:effectLst/>
          </c:spPr>
          <c:marker>
            <c:symbol val="diamond"/>
            <c:size val="10"/>
            <c:spPr>
              <a:solidFill>
                <a:srgbClr val="C00000"/>
              </a:solidFill>
              <a:ln w="9525">
                <a:solidFill>
                  <a:srgbClr val="C00000"/>
                </a:solidFill>
              </a:ln>
              <a:effectLst/>
            </c:spPr>
          </c:marker>
          <c:cat>
            <c:strRef>
              <c:f>'Graphs data'!$C$5:$I$5</c:f>
              <c:strCache>
                <c:ptCount val="7"/>
                <c:pt idx="0">
                  <c:v>Theme 1 Governance of project delivery</c:v>
                </c:pt>
                <c:pt idx="1">
                  <c:v>Theme 2 Leadership and capability</c:v>
                </c:pt>
                <c:pt idx="2">
                  <c:v>Theme 3 Portfolio management</c:v>
                </c:pt>
                <c:pt idx="3">
                  <c:v>Theme 4 Programme and project management</c:v>
                </c:pt>
                <c:pt idx="4">
                  <c:v>Theme 5 Planning and control</c:v>
                </c:pt>
                <c:pt idx="5">
                  <c:v>Theme 6 Finance and commercial</c:v>
                </c:pt>
                <c:pt idx="6">
                  <c:v>Theme 7 Solution delivery</c:v>
                </c:pt>
              </c:strCache>
            </c:strRef>
          </c:cat>
          <c:val>
            <c:numRef>
              <c:f>'Graphs data'!$C$10:$I$10</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A94C-4A4E-B59B-A17D24ADFA92}"/>
            </c:ext>
          </c:extLst>
        </c:ser>
        <c:dLbls>
          <c:showLegendKey val="0"/>
          <c:showVal val="0"/>
          <c:showCatName val="0"/>
          <c:showSerName val="0"/>
          <c:showPercent val="0"/>
          <c:showBubbleSize val="0"/>
        </c:dLbls>
        <c:axId val="595893936"/>
        <c:axId val="595898200"/>
      </c:radarChart>
      <c:catAx>
        <c:axId val="595893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5898200"/>
        <c:crosses val="autoZero"/>
        <c:auto val="1"/>
        <c:lblAlgn val="ctr"/>
        <c:lblOffset val="100"/>
        <c:noMultiLvlLbl val="0"/>
      </c:catAx>
      <c:valAx>
        <c:axId val="5958982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5893936"/>
        <c:crosses val="autoZero"/>
        <c:crossBetween val="between"/>
        <c:majorUnit val="1"/>
      </c:valAx>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42543857837185"/>
          <c:y val="5.1044083526682132E-2"/>
          <c:w val="0.77229938123309005"/>
          <c:h val="0.7917627929919433"/>
        </c:manualLayout>
      </c:layout>
      <c:barChart>
        <c:barDir val="col"/>
        <c:grouping val="clustered"/>
        <c:varyColors val="0"/>
        <c:ser>
          <c:idx val="1"/>
          <c:order val="1"/>
          <c:tx>
            <c:strRef>
              <c:f>'Graphs data'!$B$18</c:f>
              <c:strCache>
                <c:ptCount val="1"/>
                <c:pt idx="0">
                  <c:v>As is</c:v>
                </c:pt>
              </c:strCache>
            </c:strRef>
          </c:tx>
          <c:spPr>
            <a:solidFill>
              <a:schemeClr val="accent1">
                <a:lumMod val="40000"/>
                <a:lumOff val="60000"/>
              </a:schemeClr>
            </a:solidFill>
            <a:ln>
              <a:noFill/>
            </a:ln>
            <a:effectLst/>
          </c:spPr>
          <c:invertIfNegative val="0"/>
          <c:cat>
            <c:strRef>
              <c:f>'Graphs data'!$C$16:$I$16</c:f>
              <c:strCache>
                <c:ptCount val="7"/>
                <c:pt idx="0">
                  <c:v>Theme 1 Governance of project delivery</c:v>
                </c:pt>
                <c:pt idx="1">
                  <c:v>Theme 2 Leadership and capability</c:v>
                </c:pt>
                <c:pt idx="2">
                  <c:v>Theme 3 Portfolio management</c:v>
                </c:pt>
                <c:pt idx="3">
                  <c:v>Theme 4 Programme and project management</c:v>
                </c:pt>
                <c:pt idx="4">
                  <c:v>Theme 5 Planning and control</c:v>
                </c:pt>
                <c:pt idx="5">
                  <c:v>Theme 6 Finance and commercial</c:v>
                </c:pt>
                <c:pt idx="6">
                  <c:v>Theme 7 Solution delivery</c:v>
                </c:pt>
              </c:strCache>
            </c:strRef>
          </c:cat>
          <c:val>
            <c:numRef>
              <c:f>'Graphs data'!$C$18:$I$18</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A80E-49F6-9414-240BBA04401F}"/>
            </c:ext>
          </c:extLst>
        </c:ser>
        <c:dLbls>
          <c:showLegendKey val="0"/>
          <c:showVal val="0"/>
          <c:showCatName val="0"/>
          <c:showSerName val="0"/>
          <c:showPercent val="0"/>
          <c:showBubbleSize val="0"/>
        </c:dLbls>
        <c:gapWidth val="219"/>
        <c:axId val="633358216"/>
        <c:axId val="633357560"/>
      </c:barChart>
      <c:lineChart>
        <c:grouping val="standard"/>
        <c:varyColors val="0"/>
        <c:ser>
          <c:idx val="0"/>
          <c:order val="0"/>
          <c:tx>
            <c:strRef>
              <c:f>'Graphs data'!$B$17</c:f>
              <c:strCache>
                <c:ptCount val="1"/>
                <c:pt idx="0">
                  <c:v>Ambition</c:v>
                </c:pt>
              </c:strCache>
            </c:strRef>
          </c:tx>
          <c:spPr>
            <a:ln w="28575" cap="rnd">
              <a:noFill/>
              <a:round/>
            </a:ln>
            <a:effectLst/>
          </c:spPr>
          <c:marker>
            <c:symbol val="dash"/>
            <c:size val="35"/>
            <c:spPr>
              <a:solidFill>
                <a:schemeClr val="accent1">
                  <a:lumMod val="50000"/>
                </a:schemeClr>
              </a:solidFill>
              <a:ln w="9525">
                <a:solidFill>
                  <a:schemeClr val="accent1">
                    <a:lumMod val="50000"/>
                  </a:schemeClr>
                </a:solidFill>
              </a:ln>
              <a:effectLst/>
            </c:spPr>
          </c:marker>
          <c:cat>
            <c:strRef>
              <c:f>'Graphs data'!$C$16:$I$16</c:f>
              <c:strCache>
                <c:ptCount val="7"/>
                <c:pt idx="0">
                  <c:v>Theme 1 Governance of project delivery</c:v>
                </c:pt>
                <c:pt idx="1">
                  <c:v>Theme 2 Leadership and capability</c:v>
                </c:pt>
                <c:pt idx="2">
                  <c:v>Theme 3 Portfolio management</c:v>
                </c:pt>
                <c:pt idx="3">
                  <c:v>Theme 4 Programme and project management</c:v>
                </c:pt>
                <c:pt idx="4">
                  <c:v>Theme 5 Planning and control</c:v>
                </c:pt>
                <c:pt idx="5">
                  <c:v>Theme 6 Finance and commercial</c:v>
                </c:pt>
                <c:pt idx="6">
                  <c:v>Theme 7 Solution delivery</c:v>
                </c:pt>
              </c:strCache>
            </c:strRef>
          </c:cat>
          <c:val>
            <c:numRef>
              <c:f>'Graphs data'!$C$17:$I$17</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1-A80E-49F6-9414-240BBA04401F}"/>
            </c:ext>
          </c:extLst>
        </c:ser>
        <c:dLbls>
          <c:showLegendKey val="0"/>
          <c:showVal val="0"/>
          <c:showCatName val="0"/>
          <c:showSerName val="0"/>
          <c:showPercent val="0"/>
          <c:showBubbleSize val="0"/>
        </c:dLbls>
        <c:marker val="1"/>
        <c:smooth val="0"/>
        <c:axId val="471993920"/>
        <c:axId val="471989328"/>
      </c:lineChart>
      <c:catAx>
        <c:axId val="471993920"/>
        <c:scaling>
          <c:orientation val="minMax"/>
        </c:scaling>
        <c:delete val="1"/>
        <c:axPos val="b"/>
        <c:numFmt formatCode="General" sourceLinked="1"/>
        <c:majorTickMark val="none"/>
        <c:minorTickMark val="none"/>
        <c:tickLblPos val="none"/>
        <c:crossAx val="471989328"/>
        <c:crosses val="autoZero"/>
        <c:auto val="1"/>
        <c:lblAlgn val="ctr"/>
        <c:lblOffset val="100"/>
        <c:noMultiLvlLbl val="0"/>
      </c:catAx>
      <c:valAx>
        <c:axId val="471989328"/>
        <c:scaling>
          <c:orientation val="minMax"/>
          <c:max val="4"/>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471993920"/>
        <c:crosses val="autoZero"/>
        <c:crossBetween val="between"/>
        <c:majorUnit val="1"/>
      </c:valAx>
      <c:valAx>
        <c:axId val="633357560"/>
        <c:scaling>
          <c:orientation val="minMax"/>
          <c:max val="4"/>
        </c:scaling>
        <c:delete val="1"/>
        <c:axPos val="r"/>
        <c:numFmt formatCode="General" sourceLinked="1"/>
        <c:majorTickMark val="out"/>
        <c:minorTickMark val="none"/>
        <c:tickLblPos val="nextTo"/>
        <c:crossAx val="633358216"/>
        <c:crosses val="max"/>
        <c:crossBetween val="between"/>
        <c:majorUnit val="1"/>
      </c:valAx>
      <c:catAx>
        <c:axId val="633358216"/>
        <c:scaling>
          <c:orientation val="minMax"/>
        </c:scaling>
        <c:delete val="1"/>
        <c:axPos val="b"/>
        <c:numFmt formatCode="General" sourceLinked="1"/>
        <c:majorTickMark val="out"/>
        <c:minorTickMark val="none"/>
        <c:tickLblPos val="nextTo"/>
        <c:crossAx val="63335756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'Graphs data'!$B$6</c:f>
              <c:strCache>
                <c:ptCount val="1"/>
                <c:pt idx="0">
                  <c:v>In development</c:v>
                </c:pt>
              </c:strCache>
            </c:strRef>
          </c:tx>
          <c:spPr>
            <a:ln w="22225" cap="rnd">
              <a:solidFill>
                <a:schemeClr val="bg2">
                  <a:lumMod val="50000"/>
                </a:schemeClr>
              </a:solidFill>
              <a:prstDash val="sysDot"/>
              <a:round/>
            </a:ln>
            <a:effectLst/>
          </c:spPr>
          <c:marker>
            <c:symbol val="none"/>
          </c:marker>
          <c:cat>
            <c:strRef>
              <c:f>'Graphs data'!$C$5:$I$5</c:f>
              <c:strCache>
                <c:ptCount val="7"/>
                <c:pt idx="0">
                  <c:v>Theme 1 Governance of project delivery</c:v>
                </c:pt>
                <c:pt idx="1">
                  <c:v>Theme 2 Leadership and capability</c:v>
                </c:pt>
                <c:pt idx="2">
                  <c:v>Theme 3 Portfolio management</c:v>
                </c:pt>
                <c:pt idx="3">
                  <c:v>Theme 4 Programme and project management</c:v>
                </c:pt>
                <c:pt idx="4">
                  <c:v>Theme 5 Planning and control</c:v>
                </c:pt>
                <c:pt idx="5">
                  <c:v>Theme 6 Finance and commercial</c:v>
                </c:pt>
                <c:pt idx="6">
                  <c:v>Theme 7 Solution delivery</c:v>
                </c:pt>
              </c:strCache>
            </c:strRef>
          </c:cat>
          <c:val>
            <c:numRef>
              <c:f>'Graphs data'!$C$6:$I$6</c:f>
              <c:numCache>
                <c:formatCode>General</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0-0806-463F-842D-174FE72A59BD}"/>
            </c:ext>
          </c:extLst>
        </c:ser>
        <c:ser>
          <c:idx val="1"/>
          <c:order val="1"/>
          <c:tx>
            <c:strRef>
              <c:f>'Graphs data'!$B$7</c:f>
              <c:strCache>
                <c:ptCount val="1"/>
                <c:pt idx="0">
                  <c:v>Good</c:v>
                </c:pt>
              </c:strCache>
            </c:strRef>
          </c:tx>
          <c:spPr>
            <a:ln w="22225" cap="rnd">
              <a:solidFill>
                <a:schemeClr val="accent1">
                  <a:lumMod val="40000"/>
                  <a:lumOff val="60000"/>
                </a:schemeClr>
              </a:solidFill>
              <a:prstDash val="sysDash"/>
              <a:round/>
            </a:ln>
            <a:effectLst/>
          </c:spPr>
          <c:marker>
            <c:symbol val="none"/>
          </c:marker>
          <c:cat>
            <c:strRef>
              <c:f>'Graphs data'!$C$5:$I$5</c:f>
              <c:strCache>
                <c:ptCount val="7"/>
                <c:pt idx="0">
                  <c:v>Theme 1 Governance of project delivery</c:v>
                </c:pt>
                <c:pt idx="1">
                  <c:v>Theme 2 Leadership and capability</c:v>
                </c:pt>
                <c:pt idx="2">
                  <c:v>Theme 3 Portfolio management</c:v>
                </c:pt>
                <c:pt idx="3">
                  <c:v>Theme 4 Programme and project management</c:v>
                </c:pt>
                <c:pt idx="4">
                  <c:v>Theme 5 Planning and control</c:v>
                </c:pt>
                <c:pt idx="5">
                  <c:v>Theme 6 Finance and commercial</c:v>
                </c:pt>
                <c:pt idx="6">
                  <c:v>Theme 7 Solution delivery</c:v>
                </c:pt>
              </c:strCache>
            </c:strRef>
          </c:cat>
          <c:val>
            <c:numRef>
              <c:f>'Graphs data'!$C$7:$I$7</c:f>
              <c:numCache>
                <c:formatCode>General</c:formatCode>
                <c:ptCount val="7"/>
                <c:pt idx="0">
                  <c:v>2</c:v>
                </c:pt>
                <c:pt idx="1">
                  <c:v>2</c:v>
                </c:pt>
                <c:pt idx="2">
                  <c:v>2</c:v>
                </c:pt>
                <c:pt idx="3">
                  <c:v>2</c:v>
                </c:pt>
                <c:pt idx="4">
                  <c:v>2</c:v>
                </c:pt>
                <c:pt idx="5">
                  <c:v>2</c:v>
                </c:pt>
                <c:pt idx="6">
                  <c:v>2</c:v>
                </c:pt>
              </c:numCache>
            </c:numRef>
          </c:val>
          <c:extLst>
            <c:ext xmlns:c16="http://schemas.microsoft.com/office/drawing/2014/chart" uri="{C3380CC4-5D6E-409C-BE32-E72D297353CC}">
              <c16:uniqueId val="{00000001-0806-463F-842D-174FE72A59BD}"/>
            </c:ext>
          </c:extLst>
        </c:ser>
        <c:ser>
          <c:idx val="2"/>
          <c:order val="2"/>
          <c:tx>
            <c:strRef>
              <c:f>'Graphs data'!$B$8</c:f>
              <c:strCache>
                <c:ptCount val="1"/>
                <c:pt idx="0">
                  <c:v>Better</c:v>
                </c:pt>
              </c:strCache>
            </c:strRef>
          </c:tx>
          <c:spPr>
            <a:ln w="22225" cap="rnd">
              <a:solidFill>
                <a:schemeClr val="accent1">
                  <a:lumMod val="60000"/>
                  <a:lumOff val="40000"/>
                </a:schemeClr>
              </a:solidFill>
              <a:prstDash val="sysDash"/>
              <a:round/>
            </a:ln>
            <a:effectLst/>
          </c:spPr>
          <c:marker>
            <c:symbol val="none"/>
          </c:marker>
          <c:cat>
            <c:strRef>
              <c:f>'Graphs data'!$C$5:$I$5</c:f>
              <c:strCache>
                <c:ptCount val="7"/>
                <c:pt idx="0">
                  <c:v>Theme 1 Governance of project delivery</c:v>
                </c:pt>
                <c:pt idx="1">
                  <c:v>Theme 2 Leadership and capability</c:v>
                </c:pt>
                <c:pt idx="2">
                  <c:v>Theme 3 Portfolio management</c:v>
                </c:pt>
                <c:pt idx="3">
                  <c:v>Theme 4 Programme and project management</c:v>
                </c:pt>
                <c:pt idx="4">
                  <c:v>Theme 5 Planning and control</c:v>
                </c:pt>
                <c:pt idx="5">
                  <c:v>Theme 6 Finance and commercial</c:v>
                </c:pt>
                <c:pt idx="6">
                  <c:v>Theme 7 Solution delivery</c:v>
                </c:pt>
              </c:strCache>
            </c:strRef>
          </c:cat>
          <c:val>
            <c:numRef>
              <c:f>'Graphs data'!$C$8:$I$8</c:f>
              <c:numCache>
                <c:formatCode>General</c:formatCode>
                <c:ptCount val="7"/>
                <c:pt idx="0">
                  <c:v>3</c:v>
                </c:pt>
                <c:pt idx="1">
                  <c:v>3</c:v>
                </c:pt>
                <c:pt idx="2">
                  <c:v>3</c:v>
                </c:pt>
                <c:pt idx="3">
                  <c:v>3</c:v>
                </c:pt>
                <c:pt idx="4">
                  <c:v>3</c:v>
                </c:pt>
                <c:pt idx="5">
                  <c:v>3</c:v>
                </c:pt>
                <c:pt idx="6">
                  <c:v>3</c:v>
                </c:pt>
              </c:numCache>
            </c:numRef>
          </c:val>
          <c:extLst>
            <c:ext xmlns:c16="http://schemas.microsoft.com/office/drawing/2014/chart" uri="{C3380CC4-5D6E-409C-BE32-E72D297353CC}">
              <c16:uniqueId val="{00000002-0806-463F-842D-174FE72A59BD}"/>
            </c:ext>
          </c:extLst>
        </c:ser>
        <c:ser>
          <c:idx val="3"/>
          <c:order val="3"/>
          <c:tx>
            <c:strRef>
              <c:f>'Graphs data'!$B$9</c:f>
              <c:strCache>
                <c:ptCount val="1"/>
                <c:pt idx="0">
                  <c:v>Best</c:v>
                </c:pt>
              </c:strCache>
            </c:strRef>
          </c:tx>
          <c:spPr>
            <a:ln w="22225" cap="rnd">
              <a:solidFill>
                <a:schemeClr val="accent1">
                  <a:lumMod val="75000"/>
                </a:schemeClr>
              </a:solidFill>
              <a:prstDash val="sysDash"/>
              <a:round/>
            </a:ln>
            <a:effectLst/>
          </c:spPr>
          <c:marker>
            <c:symbol val="none"/>
          </c:marker>
          <c:cat>
            <c:strRef>
              <c:f>'Graphs data'!$C$5:$I$5</c:f>
              <c:strCache>
                <c:ptCount val="7"/>
                <c:pt idx="0">
                  <c:v>Theme 1 Governance of project delivery</c:v>
                </c:pt>
                <c:pt idx="1">
                  <c:v>Theme 2 Leadership and capability</c:v>
                </c:pt>
                <c:pt idx="2">
                  <c:v>Theme 3 Portfolio management</c:v>
                </c:pt>
                <c:pt idx="3">
                  <c:v>Theme 4 Programme and project management</c:v>
                </c:pt>
                <c:pt idx="4">
                  <c:v>Theme 5 Planning and control</c:v>
                </c:pt>
                <c:pt idx="5">
                  <c:v>Theme 6 Finance and commercial</c:v>
                </c:pt>
                <c:pt idx="6">
                  <c:v>Theme 7 Solution delivery</c:v>
                </c:pt>
              </c:strCache>
            </c:strRef>
          </c:cat>
          <c:val>
            <c:numRef>
              <c:f>'Graphs data'!$C$9:$I$9</c:f>
              <c:numCache>
                <c:formatCode>General</c:formatCode>
                <c:ptCount val="7"/>
                <c:pt idx="0">
                  <c:v>4</c:v>
                </c:pt>
                <c:pt idx="1">
                  <c:v>4</c:v>
                </c:pt>
                <c:pt idx="2">
                  <c:v>4</c:v>
                </c:pt>
                <c:pt idx="3">
                  <c:v>4</c:v>
                </c:pt>
                <c:pt idx="4">
                  <c:v>4</c:v>
                </c:pt>
                <c:pt idx="5">
                  <c:v>4</c:v>
                </c:pt>
                <c:pt idx="6">
                  <c:v>4</c:v>
                </c:pt>
              </c:numCache>
            </c:numRef>
          </c:val>
          <c:extLst>
            <c:ext xmlns:c16="http://schemas.microsoft.com/office/drawing/2014/chart" uri="{C3380CC4-5D6E-409C-BE32-E72D297353CC}">
              <c16:uniqueId val="{00000003-0806-463F-842D-174FE72A59BD}"/>
            </c:ext>
          </c:extLst>
        </c:ser>
        <c:ser>
          <c:idx val="4"/>
          <c:order val="4"/>
          <c:tx>
            <c:strRef>
              <c:f>'Graphs data'!$B$10</c:f>
              <c:strCache>
                <c:ptCount val="1"/>
                <c:pt idx="0">
                  <c:v>Rating</c:v>
                </c:pt>
              </c:strCache>
            </c:strRef>
          </c:tx>
          <c:spPr>
            <a:ln w="28575" cap="rnd">
              <a:solidFill>
                <a:srgbClr val="002060"/>
              </a:solidFill>
              <a:round/>
            </a:ln>
            <a:effectLst/>
          </c:spPr>
          <c:marker>
            <c:symbol val="diamond"/>
            <c:size val="10"/>
            <c:spPr>
              <a:solidFill>
                <a:srgbClr val="C00000"/>
              </a:solidFill>
              <a:ln w="9525">
                <a:solidFill>
                  <a:srgbClr val="C00000"/>
                </a:solidFill>
              </a:ln>
              <a:effectLst/>
            </c:spPr>
          </c:marker>
          <c:cat>
            <c:strRef>
              <c:f>'Graphs data'!$C$5:$I$5</c:f>
              <c:strCache>
                <c:ptCount val="7"/>
                <c:pt idx="0">
                  <c:v>Theme 1 Governance of project delivery</c:v>
                </c:pt>
                <c:pt idx="1">
                  <c:v>Theme 2 Leadership and capability</c:v>
                </c:pt>
                <c:pt idx="2">
                  <c:v>Theme 3 Portfolio management</c:v>
                </c:pt>
                <c:pt idx="3">
                  <c:v>Theme 4 Programme and project management</c:v>
                </c:pt>
                <c:pt idx="4">
                  <c:v>Theme 5 Planning and control</c:v>
                </c:pt>
                <c:pt idx="5">
                  <c:v>Theme 6 Finance and commercial</c:v>
                </c:pt>
                <c:pt idx="6">
                  <c:v>Theme 7 Solution delivery</c:v>
                </c:pt>
              </c:strCache>
            </c:strRef>
          </c:cat>
          <c:val>
            <c:numRef>
              <c:f>'Graphs data'!$C$10:$I$10</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0806-463F-842D-174FE72A59BD}"/>
            </c:ext>
          </c:extLst>
        </c:ser>
        <c:dLbls>
          <c:showLegendKey val="0"/>
          <c:showVal val="0"/>
          <c:showCatName val="0"/>
          <c:showSerName val="0"/>
          <c:showPercent val="0"/>
          <c:showBubbleSize val="0"/>
        </c:dLbls>
        <c:axId val="595893936"/>
        <c:axId val="595898200"/>
      </c:radarChart>
      <c:catAx>
        <c:axId val="595893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5898200"/>
        <c:crosses val="autoZero"/>
        <c:auto val="1"/>
        <c:lblAlgn val="ctr"/>
        <c:lblOffset val="100"/>
        <c:noMultiLvlLbl val="0"/>
      </c:catAx>
      <c:valAx>
        <c:axId val="5958982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5893936"/>
        <c:crosses val="autoZero"/>
        <c:crossBetween val="between"/>
        <c:majorUnit val="1"/>
      </c:valAx>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42543857837185"/>
          <c:y val="5.1044083526682132E-2"/>
          <c:w val="0.77229938123309005"/>
          <c:h val="0.7917627929919433"/>
        </c:manualLayout>
      </c:layout>
      <c:barChart>
        <c:barDir val="col"/>
        <c:grouping val="clustered"/>
        <c:varyColors val="0"/>
        <c:ser>
          <c:idx val="1"/>
          <c:order val="1"/>
          <c:tx>
            <c:strRef>
              <c:f>'Graphs data'!$B$18</c:f>
              <c:strCache>
                <c:ptCount val="1"/>
                <c:pt idx="0">
                  <c:v>As is</c:v>
                </c:pt>
              </c:strCache>
            </c:strRef>
          </c:tx>
          <c:spPr>
            <a:solidFill>
              <a:schemeClr val="accent1">
                <a:lumMod val="40000"/>
                <a:lumOff val="60000"/>
              </a:schemeClr>
            </a:solidFill>
            <a:ln>
              <a:noFill/>
            </a:ln>
            <a:effectLst/>
          </c:spPr>
          <c:invertIfNegative val="0"/>
          <c:cat>
            <c:strRef>
              <c:f>'Graphs data'!$C$16:$I$16</c:f>
              <c:strCache>
                <c:ptCount val="7"/>
                <c:pt idx="0">
                  <c:v>Theme 1 Governance of project delivery</c:v>
                </c:pt>
                <c:pt idx="1">
                  <c:v>Theme 2 Leadership and capability</c:v>
                </c:pt>
                <c:pt idx="2">
                  <c:v>Theme 3 Portfolio management</c:v>
                </c:pt>
                <c:pt idx="3">
                  <c:v>Theme 4 Programme and project management</c:v>
                </c:pt>
                <c:pt idx="4">
                  <c:v>Theme 5 Planning and control</c:v>
                </c:pt>
                <c:pt idx="5">
                  <c:v>Theme 6 Finance and commercial</c:v>
                </c:pt>
                <c:pt idx="6">
                  <c:v>Theme 7 Solution delivery</c:v>
                </c:pt>
              </c:strCache>
            </c:strRef>
          </c:cat>
          <c:val>
            <c:numRef>
              <c:f>'Graphs data'!$C$18:$I$18</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C22E-4B66-8805-0719ED69F416}"/>
            </c:ext>
          </c:extLst>
        </c:ser>
        <c:dLbls>
          <c:showLegendKey val="0"/>
          <c:showVal val="0"/>
          <c:showCatName val="0"/>
          <c:showSerName val="0"/>
          <c:showPercent val="0"/>
          <c:showBubbleSize val="0"/>
        </c:dLbls>
        <c:gapWidth val="150"/>
        <c:axId val="471993920"/>
        <c:axId val="471989328"/>
      </c:barChart>
      <c:lineChart>
        <c:grouping val="standard"/>
        <c:varyColors val="0"/>
        <c:ser>
          <c:idx val="0"/>
          <c:order val="0"/>
          <c:tx>
            <c:strRef>
              <c:f>'Graphs data'!$B$17</c:f>
              <c:strCache>
                <c:ptCount val="1"/>
                <c:pt idx="0">
                  <c:v>Ambition</c:v>
                </c:pt>
              </c:strCache>
            </c:strRef>
          </c:tx>
          <c:spPr>
            <a:ln w="28575" cap="rnd">
              <a:noFill/>
              <a:round/>
            </a:ln>
            <a:effectLst/>
          </c:spPr>
          <c:marker>
            <c:symbol val="dash"/>
            <c:size val="35"/>
            <c:spPr>
              <a:solidFill>
                <a:schemeClr val="accent1">
                  <a:lumMod val="50000"/>
                </a:schemeClr>
              </a:solidFill>
              <a:ln w="9525">
                <a:solidFill>
                  <a:schemeClr val="accent1">
                    <a:lumMod val="50000"/>
                  </a:schemeClr>
                </a:solidFill>
              </a:ln>
              <a:effectLst/>
            </c:spPr>
          </c:marker>
          <c:cat>
            <c:strRef>
              <c:f>'Graphs data'!$C$16:$I$16</c:f>
              <c:strCache>
                <c:ptCount val="7"/>
                <c:pt idx="0">
                  <c:v>Theme 1 Governance of project delivery</c:v>
                </c:pt>
                <c:pt idx="1">
                  <c:v>Theme 2 Leadership and capability</c:v>
                </c:pt>
                <c:pt idx="2">
                  <c:v>Theme 3 Portfolio management</c:v>
                </c:pt>
                <c:pt idx="3">
                  <c:v>Theme 4 Programme and project management</c:v>
                </c:pt>
                <c:pt idx="4">
                  <c:v>Theme 5 Planning and control</c:v>
                </c:pt>
                <c:pt idx="5">
                  <c:v>Theme 6 Finance and commercial</c:v>
                </c:pt>
                <c:pt idx="6">
                  <c:v>Theme 7 Solution delivery</c:v>
                </c:pt>
              </c:strCache>
            </c:strRef>
          </c:cat>
          <c:val>
            <c:numRef>
              <c:f>'Graphs data'!$C$17:$I$17</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C22E-4B66-8805-0719ED69F416}"/>
            </c:ext>
          </c:extLst>
        </c:ser>
        <c:dLbls>
          <c:showLegendKey val="0"/>
          <c:showVal val="0"/>
          <c:showCatName val="0"/>
          <c:showSerName val="0"/>
          <c:showPercent val="0"/>
          <c:showBubbleSize val="0"/>
        </c:dLbls>
        <c:marker val="1"/>
        <c:smooth val="0"/>
        <c:axId val="471993920"/>
        <c:axId val="471989328"/>
      </c:lineChart>
      <c:catAx>
        <c:axId val="471993920"/>
        <c:scaling>
          <c:orientation val="minMax"/>
        </c:scaling>
        <c:delete val="1"/>
        <c:axPos val="b"/>
        <c:numFmt formatCode="General" sourceLinked="1"/>
        <c:majorTickMark val="out"/>
        <c:minorTickMark val="none"/>
        <c:tickLblPos val="nextTo"/>
        <c:crossAx val="471989328"/>
        <c:crosses val="autoZero"/>
        <c:auto val="1"/>
        <c:lblAlgn val="ctr"/>
        <c:lblOffset val="100"/>
        <c:noMultiLvlLbl val="0"/>
      </c:catAx>
      <c:valAx>
        <c:axId val="471989328"/>
        <c:scaling>
          <c:orientation val="minMax"/>
          <c:max val="4"/>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471993920"/>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146050</xdr:rowOff>
    </xdr:from>
    <xdr:to>
      <xdr:col>3</xdr:col>
      <xdr:colOff>2146300</xdr:colOff>
      <xdr:row>2</xdr:row>
      <xdr:rowOff>42612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4150" y="146050"/>
          <a:ext cx="3365500" cy="25216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146050</xdr:rowOff>
    </xdr:from>
    <xdr:to>
      <xdr:col>3</xdr:col>
      <xdr:colOff>2139950</xdr:colOff>
      <xdr:row>2</xdr:row>
      <xdr:rowOff>48962</xdr:rowOff>
    </xdr:to>
    <xdr:pic>
      <xdr:nvPicPr>
        <xdr:cNvPr id="2" name="Picture 1">
          <a:extLst>
            <a:ext uri="{FF2B5EF4-FFF2-40B4-BE49-F238E27FC236}">
              <a16:creationId xmlns:a16="http://schemas.microsoft.com/office/drawing/2014/main" id="{71555AAF-35AA-4D6D-A156-65398E809E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42875"/>
          <a:ext cx="3359150" cy="26803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609599</xdr:colOff>
      <xdr:row>2</xdr:row>
      <xdr:rowOff>1587</xdr:rowOff>
    </xdr:from>
    <xdr:to>
      <xdr:col>20</xdr:col>
      <xdr:colOff>146049</xdr:colOff>
      <xdr:row>14</xdr:row>
      <xdr:rowOff>168275</xdr:rowOff>
    </xdr:to>
    <xdr:graphicFrame macro="">
      <xdr:nvGraphicFramePr>
        <xdr:cNvPr id="2" name="Chart 1">
          <a:extLst>
            <a:ext uri="{FF2B5EF4-FFF2-40B4-BE49-F238E27FC236}">
              <a16:creationId xmlns:a16="http://schemas.microsoft.com/office/drawing/2014/main" id="{82B45DA9-F9EE-4D3A-823A-3A87094BD3C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236538</xdr:colOff>
      <xdr:row>15</xdr:row>
      <xdr:rowOff>65087</xdr:rowOff>
    </xdr:from>
    <xdr:to>
      <xdr:col>19</xdr:col>
      <xdr:colOff>320676</xdr:colOff>
      <xdr:row>25</xdr:row>
      <xdr:rowOff>68262</xdr:rowOff>
    </xdr:to>
    <xdr:graphicFrame macro="">
      <xdr:nvGraphicFramePr>
        <xdr:cNvPr id="3" name="Chart 2">
          <a:extLst>
            <a:ext uri="{FF2B5EF4-FFF2-40B4-BE49-F238E27FC236}">
              <a16:creationId xmlns:a16="http://schemas.microsoft.com/office/drawing/2014/main" id="{6ABADA4C-D25D-4EDF-87F1-76EED53CD31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0.59919</cdr:y>
    </cdr:from>
    <cdr:to>
      <cdr:x>0.16424</cdr:x>
      <cdr:y>0.68271</cdr:y>
    </cdr:to>
    <cdr:sp macro="" textlink="">
      <cdr:nvSpPr>
        <cdr:cNvPr id="2" name="TextBox 1">
          <a:extLst xmlns:a="http://schemas.openxmlformats.org/drawingml/2006/main">
            <a:ext uri="{FF2B5EF4-FFF2-40B4-BE49-F238E27FC236}">
              <a16:creationId xmlns:a16="http://schemas.microsoft.com/office/drawing/2014/main" id="{7FCBCDBB-09FF-4F16-9570-35574A72D42D}"/>
            </a:ext>
          </a:extLst>
        </cdr:cNvPr>
        <cdr:cNvSpPr txBox="1"/>
      </cdr:nvSpPr>
      <cdr:spPr>
        <a:xfrm xmlns:a="http://schemas.openxmlformats.org/drawingml/2006/main">
          <a:off x="0" y="1639888"/>
          <a:ext cx="914400" cy="2286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000">
              <a:solidFill>
                <a:schemeClr val="tx1">
                  <a:lumMod val="75000"/>
                  <a:lumOff val="25000"/>
                </a:schemeClr>
              </a:solidFill>
              <a:latin typeface="Arial" panose="020B0604020202020204" pitchFamily="34" charset="0"/>
              <a:cs typeface="Arial" panose="020B0604020202020204" pitchFamily="34" charset="0"/>
            </a:rPr>
            <a:t>In development</a:t>
          </a:r>
        </a:p>
      </cdr:txBody>
    </cdr:sp>
  </cdr:relSizeAnchor>
  <cdr:relSizeAnchor xmlns:cdr="http://schemas.openxmlformats.org/drawingml/2006/chartDrawing">
    <cdr:from>
      <cdr:x>0.0057</cdr:x>
      <cdr:y>0.39791</cdr:y>
    </cdr:from>
    <cdr:to>
      <cdr:x>0.16995</cdr:x>
      <cdr:y>0.48144</cdr:y>
    </cdr:to>
    <cdr:sp macro="" textlink="">
      <cdr:nvSpPr>
        <cdr:cNvPr id="3" name="TextBox 1">
          <a:extLst xmlns:a="http://schemas.openxmlformats.org/drawingml/2006/main">
            <a:ext uri="{FF2B5EF4-FFF2-40B4-BE49-F238E27FC236}">
              <a16:creationId xmlns:a16="http://schemas.microsoft.com/office/drawing/2014/main" id="{26222361-8FF7-4E19-9790-BEB5544D4B02}"/>
            </a:ext>
          </a:extLst>
        </cdr:cNvPr>
        <cdr:cNvSpPr txBox="1"/>
      </cdr:nvSpPr>
      <cdr:spPr>
        <a:xfrm xmlns:a="http://schemas.openxmlformats.org/drawingml/2006/main">
          <a:off x="31779" y="1089025"/>
          <a:ext cx="914921" cy="2286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000">
              <a:solidFill>
                <a:schemeClr val="tx1">
                  <a:lumMod val="75000"/>
                  <a:lumOff val="25000"/>
                </a:schemeClr>
              </a:solidFill>
              <a:latin typeface="Arial" panose="020B0604020202020204" pitchFamily="34" charset="0"/>
              <a:cs typeface="Arial" panose="020B0604020202020204" pitchFamily="34" charset="0"/>
            </a:rPr>
            <a:t>Good</a:t>
          </a:r>
        </a:p>
      </cdr:txBody>
    </cdr:sp>
  </cdr:relSizeAnchor>
  <cdr:relSizeAnchor xmlns:cdr="http://schemas.openxmlformats.org/drawingml/2006/chartDrawing">
    <cdr:from>
      <cdr:x>0.00741</cdr:x>
      <cdr:y>0.20302</cdr:y>
    </cdr:from>
    <cdr:to>
      <cdr:x>0.17165</cdr:x>
      <cdr:y>0.28654</cdr:y>
    </cdr:to>
    <cdr:sp macro="" textlink="">
      <cdr:nvSpPr>
        <cdr:cNvPr id="4" name="TextBox 1">
          <a:extLst xmlns:a="http://schemas.openxmlformats.org/drawingml/2006/main">
            <a:ext uri="{FF2B5EF4-FFF2-40B4-BE49-F238E27FC236}">
              <a16:creationId xmlns:a16="http://schemas.microsoft.com/office/drawing/2014/main" id="{693F695C-3CAF-4FC8-A3A1-CFDFA30D938A}"/>
            </a:ext>
          </a:extLst>
        </cdr:cNvPr>
        <cdr:cNvSpPr txBox="1"/>
      </cdr:nvSpPr>
      <cdr:spPr>
        <a:xfrm xmlns:a="http://schemas.openxmlformats.org/drawingml/2006/main">
          <a:off x="41275" y="555625"/>
          <a:ext cx="914921" cy="2286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000">
              <a:solidFill>
                <a:schemeClr val="tx1">
                  <a:lumMod val="75000"/>
                  <a:lumOff val="25000"/>
                </a:schemeClr>
              </a:solidFill>
              <a:latin typeface="Arial" panose="020B0604020202020204" pitchFamily="34" charset="0"/>
              <a:cs typeface="Arial" panose="020B0604020202020204" pitchFamily="34" charset="0"/>
            </a:rPr>
            <a:t>Better</a:t>
          </a:r>
        </a:p>
      </cdr:txBody>
    </cdr:sp>
  </cdr:relSizeAnchor>
  <cdr:relSizeAnchor xmlns:cdr="http://schemas.openxmlformats.org/drawingml/2006/chartDrawing">
    <cdr:from>
      <cdr:x>0.01083</cdr:x>
      <cdr:y>0.00116</cdr:y>
    </cdr:from>
    <cdr:to>
      <cdr:x>0.17507</cdr:x>
      <cdr:y>0.08469</cdr:y>
    </cdr:to>
    <cdr:sp macro="" textlink="">
      <cdr:nvSpPr>
        <cdr:cNvPr id="5" name="TextBox 1">
          <a:extLst xmlns:a="http://schemas.openxmlformats.org/drawingml/2006/main">
            <a:ext uri="{FF2B5EF4-FFF2-40B4-BE49-F238E27FC236}">
              <a16:creationId xmlns:a16="http://schemas.microsoft.com/office/drawing/2014/main" id="{693F695C-3CAF-4FC8-A3A1-CFDFA30D938A}"/>
            </a:ext>
          </a:extLst>
        </cdr:cNvPr>
        <cdr:cNvSpPr txBox="1"/>
      </cdr:nvSpPr>
      <cdr:spPr>
        <a:xfrm xmlns:a="http://schemas.openxmlformats.org/drawingml/2006/main">
          <a:off x="60325" y="3175"/>
          <a:ext cx="914921" cy="2286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000">
              <a:solidFill>
                <a:schemeClr val="tx1">
                  <a:lumMod val="75000"/>
                  <a:lumOff val="25000"/>
                </a:schemeClr>
              </a:solidFill>
              <a:latin typeface="Arial" panose="020B0604020202020204" pitchFamily="34" charset="0"/>
              <a:cs typeface="Arial" panose="020B0604020202020204" pitchFamily="34" charset="0"/>
            </a:rPr>
            <a:t>Best</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146050</xdr:rowOff>
    </xdr:from>
    <xdr:to>
      <xdr:col>2</xdr:col>
      <xdr:colOff>2749550</xdr:colOff>
      <xdr:row>2</xdr:row>
      <xdr:rowOff>48962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4150" y="146050"/>
          <a:ext cx="3365500" cy="252162"/>
        </a:xfrm>
        <a:prstGeom prst="rect">
          <a:avLst/>
        </a:prstGeom>
      </xdr:spPr>
    </xdr:pic>
    <xdr:clientData/>
  </xdr:twoCellAnchor>
  <xdr:oneCellAnchor>
    <xdr:from>
      <xdr:col>1</xdr:col>
      <xdr:colOff>25400</xdr:colOff>
      <xdr:row>17</xdr:row>
      <xdr:rowOff>57150</xdr:rowOff>
    </xdr:from>
    <xdr:ext cx="2171700" cy="328167"/>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209550" y="3206750"/>
          <a:ext cx="2171700" cy="3281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800" i="1">
              <a:solidFill>
                <a:schemeClr val="tx1">
                  <a:lumMod val="85000"/>
                  <a:lumOff val="15000"/>
                </a:schemeClr>
              </a:solidFill>
              <a:latin typeface="Arial" panose="020B0604020202020204" pitchFamily="34" charset="0"/>
              <a:cs typeface="Arial" panose="020B0604020202020204" pitchFamily="34" charset="0"/>
            </a:rPr>
            <a:t>Note: a centre point denotes a theme which has not yet had</a:t>
          </a:r>
          <a:r>
            <a:rPr lang="en-GB" sz="800" i="1" baseline="0">
              <a:solidFill>
                <a:schemeClr val="tx1">
                  <a:lumMod val="85000"/>
                  <a:lumOff val="15000"/>
                </a:schemeClr>
              </a:solidFill>
              <a:latin typeface="Arial" panose="020B0604020202020204" pitchFamily="34" charset="0"/>
              <a:cs typeface="Arial" panose="020B0604020202020204" pitchFamily="34" charset="0"/>
            </a:rPr>
            <a:t> its assessment completed</a:t>
          </a:r>
          <a:endParaRPr lang="en-GB" sz="800" i="1">
            <a:solidFill>
              <a:schemeClr val="tx1">
                <a:lumMod val="85000"/>
                <a:lumOff val="15000"/>
              </a:schemeClr>
            </a:solidFill>
            <a:latin typeface="Arial" panose="020B0604020202020204" pitchFamily="34" charset="0"/>
            <a:cs typeface="Arial" panose="020B0604020202020204" pitchFamily="34" charset="0"/>
          </a:endParaRPr>
        </a:p>
      </xdr:txBody>
    </xdr:sp>
    <xdr:clientData/>
  </xdr:oneCellAnchor>
  <xdr:oneCellAnchor>
    <xdr:from>
      <xdr:col>3</xdr:col>
      <xdr:colOff>1397000</xdr:colOff>
      <xdr:row>43</xdr:row>
      <xdr:rowOff>158750</xdr:rowOff>
    </xdr:from>
    <xdr:ext cx="4013200" cy="4635500"/>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5959475" y="7312025"/>
          <a:ext cx="4013200" cy="4635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200" b="1">
              <a:latin typeface="Arial" panose="020B0604020202020204" pitchFamily="34" charset="0"/>
              <a:cs typeface="Arial" panose="020B0604020202020204" pitchFamily="34" charset="0"/>
            </a:rPr>
            <a:t>Commentary</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This is a text box for commentary.</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Lorem ipsum dolor sit amet, consectetuer adipiscing elit. Maecenas porttitor congue massa. Fusce posuere, magna sed pulvinar ultricies, purus lectus malesuada libero, sit amet commodo magna eros quis urna.</a:t>
          </a:r>
        </a:p>
        <a:p>
          <a:r>
            <a:rPr lang="en-GB" sz="1100">
              <a:latin typeface="Arial" panose="020B0604020202020204" pitchFamily="34" charset="0"/>
              <a:cs typeface="Arial" panose="020B0604020202020204" pitchFamily="34" charset="0"/>
            </a:rPr>
            <a:t>Nunc viverra imperdiet enim. Fusce est. Vivamus a tellus.</a:t>
          </a:r>
        </a:p>
        <a:p>
          <a:r>
            <a:rPr lang="en-GB" sz="1100">
              <a:latin typeface="Arial" panose="020B0604020202020204" pitchFamily="34" charset="0"/>
              <a:cs typeface="Arial" panose="020B0604020202020204" pitchFamily="34" charset="0"/>
            </a:rPr>
            <a:t>Pellentesque habitant morbi tristique senectus et netus et malesuada fames ac turpis egestas. Proin pharetra nonummy pede. Mauris et orci.</a:t>
          </a:r>
        </a:p>
        <a:p>
          <a:r>
            <a:rPr lang="en-GB" sz="1100">
              <a:latin typeface="Arial" panose="020B0604020202020204" pitchFamily="34" charset="0"/>
              <a:cs typeface="Arial" panose="020B0604020202020204" pitchFamily="34" charset="0"/>
            </a:rPr>
            <a:t>Aenean nec lorem. In porttitor. Donec laoreet nonummy augue.</a:t>
          </a:r>
        </a:p>
        <a:p>
          <a:r>
            <a:rPr lang="en-GB" sz="1100">
              <a:latin typeface="Arial" panose="020B0604020202020204" pitchFamily="34" charset="0"/>
              <a:cs typeface="Arial" panose="020B0604020202020204" pitchFamily="34" charset="0"/>
            </a:rPr>
            <a:t>Suspendisse dui purus, scelerisque at, vulputate vitae, pretium mattis, nunc. Mauris eget neque at sem venenatis eleifend. Ut nonummy.</a:t>
          </a:r>
        </a:p>
        <a:p>
          <a:r>
            <a:rPr lang="en-GB" sz="1100">
              <a:latin typeface="Arial" panose="020B0604020202020204" pitchFamily="34" charset="0"/>
              <a:cs typeface="Arial" panose="020B0604020202020204" pitchFamily="34" charset="0"/>
            </a:rPr>
            <a:t>Aenean nec lorem. In porttitor. Donec laoreet nonummy augue.</a:t>
          </a:r>
        </a:p>
        <a:p>
          <a:r>
            <a:rPr lang="en-GB" sz="1100">
              <a:latin typeface="Arial" panose="020B0604020202020204" pitchFamily="34" charset="0"/>
              <a:cs typeface="Arial" panose="020B0604020202020204" pitchFamily="34" charset="0"/>
            </a:rPr>
            <a:t>Suspendisse dui purus, scelerisque at, vulputate vitae, pretium mattis, nunc. Mauris eget neque at sem venenatis eleifend. Ut nonummy.</a:t>
          </a:r>
        </a:p>
      </xdr:txBody>
    </xdr:sp>
    <xdr:clientData/>
  </xdr:oneCellAnchor>
  <xdr:twoCellAnchor>
    <xdr:from>
      <xdr:col>1</xdr:col>
      <xdr:colOff>28575</xdr:colOff>
      <xdr:row>5</xdr:row>
      <xdr:rowOff>101600</xdr:rowOff>
    </xdr:from>
    <xdr:to>
      <xdr:col>6</xdr:col>
      <xdr:colOff>466725</xdr:colOff>
      <xdr:row>20</xdr:row>
      <xdr:rowOff>76200</xdr:rowOff>
    </xdr:to>
    <xdr:graphicFrame macro="">
      <xdr:nvGraphicFramePr>
        <xdr:cNvPr id="8" name="Chart 7">
          <a:extLst>
            <a:ext uri="{FF2B5EF4-FFF2-40B4-BE49-F238E27FC236}">
              <a16:creationId xmlns:a16="http://schemas.microsoft.com/office/drawing/2014/main" id="{CCD2AAF8-EEBB-4978-BA79-A1C1BF643E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50</xdr:row>
      <xdr:rowOff>9525</xdr:rowOff>
    </xdr:from>
    <xdr:to>
      <xdr:col>3</xdr:col>
      <xdr:colOff>1179513</xdr:colOff>
      <xdr:row>65</xdr:row>
      <xdr:rowOff>38100</xdr:rowOff>
    </xdr:to>
    <xdr:graphicFrame macro="">
      <xdr:nvGraphicFramePr>
        <xdr:cNvPr id="9" name="Chart 8">
          <a:extLst>
            <a:ext uri="{FF2B5EF4-FFF2-40B4-BE49-F238E27FC236}">
              <a16:creationId xmlns:a16="http://schemas.microsoft.com/office/drawing/2014/main" id="{DF7DB851-0A9F-4E89-A043-A2647C36F8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0.59919</cdr:y>
    </cdr:from>
    <cdr:to>
      <cdr:x>0.16424</cdr:x>
      <cdr:y>0.68271</cdr:y>
    </cdr:to>
    <cdr:sp macro="" textlink="">
      <cdr:nvSpPr>
        <cdr:cNvPr id="2" name="TextBox 1">
          <a:extLst xmlns:a="http://schemas.openxmlformats.org/drawingml/2006/main">
            <a:ext uri="{FF2B5EF4-FFF2-40B4-BE49-F238E27FC236}">
              <a16:creationId xmlns:a16="http://schemas.microsoft.com/office/drawing/2014/main" id="{7FCBCDBB-09FF-4F16-9570-35574A72D42D}"/>
            </a:ext>
          </a:extLst>
        </cdr:cNvPr>
        <cdr:cNvSpPr txBox="1"/>
      </cdr:nvSpPr>
      <cdr:spPr>
        <a:xfrm xmlns:a="http://schemas.openxmlformats.org/drawingml/2006/main">
          <a:off x="0" y="1639888"/>
          <a:ext cx="914400" cy="2286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000">
              <a:solidFill>
                <a:schemeClr val="tx1">
                  <a:lumMod val="75000"/>
                  <a:lumOff val="25000"/>
                </a:schemeClr>
              </a:solidFill>
              <a:latin typeface="Arial" panose="020B0604020202020204" pitchFamily="34" charset="0"/>
              <a:cs typeface="Arial" panose="020B0604020202020204" pitchFamily="34" charset="0"/>
            </a:rPr>
            <a:t>In development</a:t>
          </a:r>
        </a:p>
      </cdr:txBody>
    </cdr:sp>
  </cdr:relSizeAnchor>
  <cdr:relSizeAnchor xmlns:cdr="http://schemas.openxmlformats.org/drawingml/2006/chartDrawing">
    <cdr:from>
      <cdr:x>0.0057</cdr:x>
      <cdr:y>0.39791</cdr:y>
    </cdr:from>
    <cdr:to>
      <cdr:x>0.16995</cdr:x>
      <cdr:y>0.48144</cdr:y>
    </cdr:to>
    <cdr:sp macro="" textlink="">
      <cdr:nvSpPr>
        <cdr:cNvPr id="3" name="TextBox 1">
          <a:extLst xmlns:a="http://schemas.openxmlformats.org/drawingml/2006/main">
            <a:ext uri="{FF2B5EF4-FFF2-40B4-BE49-F238E27FC236}">
              <a16:creationId xmlns:a16="http://schemas.microsoft.com/office/drawing/2014/main" id="{26222361-8FF7-4E19-9790-BEB5544D4B02}"/>
            </a:ext>
          </a:extLst>
        </cdr:cNvPr>
        <cdr:cNvSpPr txBox="1"/>
      </cdr:nvSpPr>
      <cdr:spPr>
        <a:xfrm xmlns:a="http://schemas.openxmlformats.org/drawingml/2006/main">
          <a:off x="31779" y="1089025"/>
          <a:ext cx="914921" cy="2286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000">
              <a:solidFill>
                <a:schemeClr val="tx1">
                  <a:lumMod val="75000"/>
                  <a:lumOff val="25000"/>
                </a:schemeClr>
              </a:solidFill>
              <a:latin typeface="Arial" panose="020B0604020202020204" pitchFamily="34" charset="0"/>
              <a:cs typeface="Arial" panose="020B0604020202020204" pitchFamily="34" charset="0"/>
            </a:rPr>
            <a:t>Good</a:t>
          </a:r>
        </a:p>
      </cdr:txBody>
    </cdr:sp>
  </cdr:relSizeAnchor>
  <cdr:relSizeAnchor xmlns:cdr="http://schemas.openxmlformats.org/drawingml/2006/chartDrawing">
    <cdr:from>
      <cdr:x>0.00741</cdr:x>
      <cdr:y>0.20302</cdr:y>
    </cdr:from>
    <cdr:to>
      <cdr:x>0.17165</cdr:x>
      <cdr:y>0.28654</cdr:y>
    </cdr:to>
    <cdr:sp macro="" textlink="">
      <cdr:nvSpPr>
        <cdr:cNvPr id="4" name="TextBox 1">
          <a:extLst xmlns:a="http://schemas.openxmlformats.org/drawingml/2006/main">
            <a:ext uri="{FF2B5EF4-FFF2-40B4-BE49-F238E27FC236}">
              <a16:creationId xmlns:a16="http://schemas.microsoft.com/office/drawing/2014/main" id="{693F695C-3CAF-4FC8-A3A1-CFDFA30D938A}"/>
            </a:ext>
          </a:extLst>
        </cdr:cNvPr>
        <cdr:cNvSpPr txBox="1"/>
      </cdr:nvSpPr>
      <cdr:spPr>
        <a:xfrm xmlns:a="http://schemas.openxmlformats.org/drawingml/2006/main">
          <a:off x="41275" y="555625"/>
          <a:ext cx="914921" cy="2286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000">
              <a:solidFill>
                <a:schemeClr val="tx1">
                  <a:lumMod val="75000"/>
                  <a:lumOff val="25000"/>
                </a:schemeClr>
              </a:solidFill>
              <a:latin typeface="Arial" panose="020B0604020202020204" pitchFamily="34" charset="0"/>
              <a:cs typeface="Arial" panose="020B0604020202020204" pitchFamily="34" charset="0"/>
            </a:rPr>
            <a:t>Better</a:t>
          </a:r>
        </a:p>
      </cdr:txBody>
    </cdr:sp>
  </cdr:relSizeAnchor>
  <cdr:relSizeAnchor xmlns:cdr="http://schemas.openxmlformats.org/drawingml/2006/chartDrawing">
    <cdr:from>
      <cdr:x>0.01083</cdr:x>
      <cdr:y>0.00116</cdr:y>
    </cdr:from>
    <cdr:to>
      <cdr:x>0.17507</cdr:x>
      <cdr:y>0.08469</cdr:y>
    </cdr:to>
    <cdr:sp macro="" textlink="">
      <cdr:nvSpPr>
        <cdr:cNvPr id="5" name="TextBox 1">
          <a:extLst xmlns:a="http://schemas.openxmlformats.org/drawingml/2006/main">
            <a:ext uri="{FF2B5EF4-FFF2-40B4-BE49-F238E27FC236}">
              <a16:creationId xmlns:a16="http://schemas.microsoft.com/office/drawing/2014/main" id="{693F695C-3CAF-4FC8-A3A1-CFDFA30D938A}"/>
            </a:ext>
          </a:extLst>
        </cdr:cNvPr>
        <cdr:cNvSpPr txBox="1"/>
      </cdr:nvSpPr>
      <cdr:spPr>
        <a:xfrm xmlns:a="http://schemas.openxmlformats.org/drawingml/2006/main">
          <a:off x="60325" y="3175"/>
          <a:ext cx="914921" cy="2286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000">
              <a:solidFill>
                <a:schemeClr val="tx1">
                  <a:lumMod val="75000"/>
                  <a:lumOff val="25000"/>
                </a:schemeClr>
              </a:solidFill>
              <a:latin typeface="Arial" panose="020B0604020202020204" pitchFamily="34" charset="0"/>
              <a:cs typeface="Arial" panose="020B0604020202020204" pitchFamily="34" charset="0"/>
            </a:rPr>
            <a:t>Best</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146050</xdr:rowOff>
    </xdr:from>
    <xdr:to>
      <xdr:col>3</xdr:col>
      <xdr:colOff>2139950</xdr:colOff>
      <xdr:row>2</xdr:row>
      <xdr:rowOff>48962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4150" y="146050"/>
          <a:ext cx="3365500" cy="25216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146050</xdr:rowOff>
    </xdr:from>
    <xdr:to>
      <xdr:col>3</xdr:col>
      <xdr:colOff>2143125</xdr:colOff>
      <xdr:row>2</xdr:row>
      <xdr:rowOff>45787</xdr:rowOff>
    </xdr:to>
    <xdr:pic>
      <xdr:nvPicPr>
        <xdr:cNvPr id="2" name="Picture 1">
          <a:extLst>
            <a:ext uri="{FF2B5EF4-FFF2-40B4-BE49-F238E27FC236}">
              <a16:creationId xmlns:a16="http://schemas.microsoft.com/office/drawing/2014/main" id="{415575A5-B372-450E-8B84-3020B0CD39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42875"/>
          <a:ext cx="3362325" cy="26486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146050</xdr:rowOff>
    </xdr:from>
    <xdr:to>
      <xdr:col>3</xdr:col>
      <xdr:colOff>2139950</xdr:colOff>
      <xdr:row>2</xdr:row>
      <xdr:rowOff>48962</xdr:rowOff>
    </xdr:to>
    <xdr:pic>
      <xdr:nvPicPr>
        <xdr:cNvPr id="2" name="Picture 1">
          <a:extLst>
            <a:ext uri="{FF2B5EF4-FFF2-40B4-BE49-F238E27FC236}">
              <a16:creationId xmlns:a16="http://schemas.microsoft.com/office/drawing/2014/main" id="{185372A1-0947-4372-AEF3-A3FCA31DF7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42875"/>
          <a:ext cx="3362325" cy="26486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146050</xdr:rowOff>
    </xdr:from>
    <xdr:to>
      <xdr:col>3</xdr:col>
      <xdr:colOff>2143125</xdr:colOff>
      <xdr:row>2</xdr:row>
      <xdr:rowOff>45787</xdr:rowOff>
    </xdr:to>
    <xdr:pic>
      <xdr:nvPicPr>
        <xdr:cNvPr id="2" name="Picture 1">
          <a:extLst>
            <a:ext uri="{FF2B5EF4-FFF2-40B4-BE49-F238E27FC236}">
              <a16:creationId xmlns:a16="http://schemas.microsoft.com/office/drawing/2014/main" id="{63CA9B0B-AC12-4C44-BA95-4EC4782276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42875"/>
          <a:ext cx="3362325" cy="26486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146050</xdr:rowOff>
    </xdr:from>
    <xdr:to>
      <xdr:col>3</xdr:col>
      <xdr:colOff>2143125</xdr:colOff>
      <xdr:row>2</xdr:row>
      <xdr:rowOff>45787</xdr:rowOff>
    </xdr:to>
    <xdr:pic>
      <xdr:nvPicPr>
        <xdr:cNvPr id="2" name="Picture 1">
          <a:extLst>
            <a:ext uri="{FF2B5EF4-FFF2-40B4-BE49-F238E27FC236}">
              <a16:creationId xmlns:a16="http://schemas.microsoft.com/office/drawing/2014/main" id="{7C45BC02-98AA-4223-A0CE-86BC089659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42875"/>
          <a:ext cx="3359150" cy="26803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146050</xdr:rowOff>
    </xdr:from>
    <xdr:to>
      <xdr:col>3</xdr:col>
      <xdr:colOff>2143125</xdr:colOff>
      <xdr:row>2</xdr:row>
      <xdr:rowOff>45787</xdr:rowOff>
    </xdr:to>
    <xdr:pic>
      <xdr:nvPicPr>
        <xdr:cNvPr id="2" name="Picture 1">
          <a:extLst>
            <a:ext uri="{FF2B5EF4-FFF2-40B4-BE49-F238E27FC236}">
              <a16:creationId xmlns:a16="http://schemas.microsoft.com/office/drawing/2014/main" id="{FDE2CF1F-619B-47E6-B730-413D559993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42875"/>
          <a:ext cx="3359150" cy="2680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272"/>
  <sheetViews>
    <sheetView showGridLines="0" showRowColHeaders="0" tabSelected="1" workbookViewId="0"/>
  </sheetViews>
  <sheetFormatPr defaultRowHeight="14" x14ac:dyDescent="0.3"/>
  <cols>
    <col min="1" max="1" width="2.6328125" style="3" customWidth="1"/>
    <col min="2" max="2" width="8.7265625" style="3"/>
    <col min="3" max="3" width="8.7265625" style="4"/>
    <col min="4" max="4" width="61.36328125" style="3" customWidth="1"/>
    <col min="5" max="5" width="3.453125" style="3" customWidth="1"/>
    <col min="6" max="7" width="14.6328125" style="3" customWidth="1"/>
    <col min="8" max="8" width="70.6328125" style="3" customWidth="1"/>
    <col min="9" max="16384" width="8.7265625" style="3"/>
  </cols>
  <sheetData>
    <row r="1" spans="2:6" s="1" customFormat="1" x14ac:dyDescent="0.3">
      <c r="C1" s="2"/>
    </row>
    <row r="2" spans="2:6" s="1" customFormat="1" x14ac:dyDescent="0.3">
      <c r="C2" s="2"/>
      <c r="F2" s="217" t="s">
        <v>525</v>
      </c>
    </row>
    <row r="3" spans="2:6" s="1" customFormat="1" x14ac:dyDescent="0.3">
      <c r="C3" s="2"/>
    </row>
    <row r="5" spans="2:6" s="52" customFormat="1" ht="20" x14ac:dyDescent="0.4">
      <c r="B5" s="54" t="s">
        <v>94</v>
      </c>
    </row>
    <row r="6" spans="2:6" s="52" customFormat="1" x14ac:dyDescent="0.3"/>
    <row r="7" spans="2:6" s="52" customFormat="1" ht="18" x14ac:dyDescent="0.4">
      <c r="B7" s="53" t="s">
        <v>95</v>
      </c>
    </row>
    <row r="8" spans="2:6" s="52" customFormat="1" ht="14" customHeight="1" x14ac:dyDescent="0.3">
      <c r="B8" s="52" t="s">
        <v>96</v>
      </c>
    </row>
    <row r="9" spans="2:6" s="52" customFormat="1" ht="14" customHeight="1" x14ac:dyDescent="0.3"/>
    <row r="10" spans="2:6" s="52" customFormat="1" ht="14" customHeight="1" x14ac:dyDescent="0.3">
      <c r="B10" s="52" t="s">
        <v>122</v>
      </c>
    </row>
    <row r="11" spans="2:6" s="52" customFormat="1" ht="14" customHeight="1" x14ac:dyDescent="0.3"/>
    <row r="12" spans="2:6" s="52" customFormat="1" ht="14" customHeight="1" x14ac:dyDescent="0.3">
      <c r="C12" s="52" t="s">
        <v>123</v>
      </c>
    </row>
    <row r="13" spans="2:6" s="52" customFormat="1" ht="14" customHeight="1" x14ac:dyDescent="0.3"/>
    <row r="14" spans="2:6" s="52" customFormat="1" ht="14" customHeight="1" x14ac:dyDescent="0.3">
      <c r="C14" s="52" t="s">
        <v>124</v>
      </c>
    </row>
    <row r="15" spans="2:6" s="52" customFormat="1" ht="14" customHeight="1" x14ac:dyDescent="0.3"/>
    <row r="16" spans="2:6" s="52" customFormat="1" ht="14" customHeight="1" x14ac:dyDescent="0.3">
      <c r="B16" s="52" t="s">
        <v>520</v>
      </c>
    </row>
    <row r="17" spans="2:2" s="52" customFormat="1" ht="14" customHeight="1" x14ac:dyDescent="0.3"/>
    <row r="18" spans="2:2" s="52" customFormat="1" ht="14" customHeight="1" x14ac:dyDescent="0.4">
      <c r="B18" s="53" t="s">
        <v>125</v>
      </c>
    </row>
    <row r="19" spans="2:2" s="52" customFormat="1" ht="14" customHeight="1" x14ac:dyDescent="0.3"/>
    <row r="20" spans="2:2" s="52" customFormat="1" ht="14" customHeight="1" x14ac:dyDescent="0.3">
      <c r="B20" s="52" t="s">
        <v>126</v>
      </c>
    </row>
    <row r="21" spans="2:2" s="52" customFormat="1" ht="14" customHeight="1" x14ac:dyDescent="0.3"/>
    <row r="22" spans="2:2" s="52" customFormat="1" ht="14" customHeight="1" x14ac:dyDescent="0.3">
      <c r="B22" s="52" t="s">
        <v>127</v>
      </c>
    </row>
    <row r="23" spans="2:2" s="52" customFormat="1" ht="14" customHeight="1" x14ac:dyDescent="0.3"/>
    <row r="24" spans="2:2" s="52" customFormat="1" ht="14" customHeight="1" x14ac:dyDescent="0.3">
      <c r="B24" s="52" t="s">
        <v>521</v>
      </c>
    </row>
    <row r="25" spans="2:2" s="52" customFormat="1" ht="14" customHeight="1" x14ac:dyDescent="0.3"/>
    <row r="26" spans="2:2" s="52" customFormat="1" ht="14" customHeight="1" x14ac:dyDescent="0.3">
      <c r="B26" s="52" t="s">
        <v>522</v>
      </c>
    </row>
    <row r="27" spans="2:2" s="52" customFormat="1" ht="14" customHeight="1" x14ac:dyDescent="0.3"/>
    <row r="28" spans="2:2" s="52" customFormat="1" ht="14" customHeight="1" x14ac:dyDescent="0.3">
      <c r="B28" s="52" t="s">
        <v>523</v>
      </c>
    </row>
    <row r="29" spans="2:2" s="52" customFormat="1" ht="14" customHeight="1" x14ac:dyDescent="0.3"/>
    <row r="30" spans="2:2" s="52" customFormat="1" ht="14" customHeight="1" x14ac:dyDescent="0.4">
      <c r="B30" s="53" t="s">
        <v>526</v>
      </c>
    </row>
    <row r="31" spans="2:2" s="52" customFormat="1" ht="14" customHeight="1" x14ac:dyDescent="0.3"/>
    <row r="32" spans="2:2" s="52" customFormat="1" ht="14" customHeight="1" x14ac:dyDescent="0.3">
      <c r="B32" s="52" t="s">
        <v>527</v>
      </c>
    </row>
    <row r="33" spans="2:2" s="52" customFormat="1" ht="14" customHeight="1" x14ac:dyDescent="0.3"/>
    <row r="34" spans="2:2" s="52" customFormat="1" ht="14" customHeight="1" x14ac:dyDescent="0.4">
      <c r="B34" s="53" t="s">
        <v>97</v>
      </c>
    </row>
    <row r="35" spans="2:2" s="52" customFormat="1" ht="14" customHeight="1" x14ac:dyDescent="0.3"/>
    <row r="36" spans="2:2" s="52" customFormat="1" ht="14" customHeight="1" x14ac:dyDescent="0.3">
      <c r="B36" s="52" t="s">
        <v>128</v>
      </c>
    </row>
    <row r="37" spans="2:2" s="52" customFormat="1" ht="14" customHeight="1" x14ac:dyDescent="0.3"/>
    <row r="38" spans="2:2" s="52" customFormat="1" ht="14" customHeight="1" x14ac:dyDescent="0.3">
      <c r="B38" s="52" t="s">
        <v>131</v>
      </c>
    </row>
    <row r="39" spans="2:2" s="52" customFormat="1" ht="14" customHeight="1" x14ac:dyDescent="0.3"/>
    <row r="40" spans="2:2" s="52" customFormat="1" ht="14" customHeight="1" x14ac:dyDescent="0.4">
      <c r="B40" s="53" t="s">
        <v>132</v>
      </c>
    </row>
    <row r="41" spans="2:2" s="52" customFormat="1" ht="14" customHeight="1" x14ac:dyDescent="0.3"/>
    <row r="42" spans="2:2" s="52" customFormat="1" ht="14" customHeight="1" x14ac:dyDescent="0.3">
      <c r="B42" s="52" t="s">
        <v>133</v>
      </c>
    </row>
    <row r="43" spans="2:2" s="52" customFormat="1" ht="14" customHeight="1" x14ac:dyDescent="0.3"/>
    <row r="44" spans="2:2" s="52" customFormat="1" ht="14" customHeight="1" x14ac:dyDescent="0.4">
      <c r="B44" s="53" t="s">
        <v>524</v>
      </c>
    </row>
    <row r="45" spans="2:2" s="52" customFormat="1" ht="14" customHeight="1" x14ac:dyDescent="0.3"/>
    <row r="46" spans="2:2" s="52" customFormat="1" ht="14" customHeight="1" x14ac:dyDescent="0.3">
      <c r="B46" s="52" t="s">
        <v>134</v>
      </c>
    </row>
    <row r="47" spans="2:2" s="52" customFormat="1" ht="14" customHeight="1" x14ac:dyDescent="0.3"/>
    <row r="48" spans="2:2" s="52" customFormat="1" ht="14" customHeight="1" x14ac:dyDescent="0.4">
      <c r="B48" s="53" t="s">
        <v>135</v>
      </c>
    </row>
    <row r="49" spans="2:2" s="52" customFormat="1" ht="14" customHeight="1" x14ac:dyDescent="0.3"/>
    <row r="50" spans="2:2" s="52" customFormat="1" ht="14" customHeight="1" x14ac:dyDescent="0.3">
      <c r="B50" s="52" t="s">
        <v>136</v>
      </c>
    </row>
    <row r="51" spans="2:2" s="52" customFormat="1" ht="14" customHeight="1" x14ac:dyDescent="0.3"/>
    <row r="52" spans="2:2" s="52" customFormat="1" ht="14" customHeight="1" x14ac:dyDescent="0.3"/>
    <row r="53" spans="2:2" s="52" customFormat="1" ht="14" customHeight="1" x14ac:dyDescent="0.3"/>
    <row r="54" spans="2:2" s="52" customFormat="1" ht="14" customHeight="1" x14ac:dyDescent="0.3"/>
    <row r="55" spans="2:2" s="52" customFormat="1" ht="14" customHeight="1" x14ac:dyDescent="0.3"/>
    <row r="56" spans="2:2" s="52" customFormat="1" ht="14" customHeight="1" x14ac:dyDescent="0.3"/>
    <row r="57" spans="2:2" s="52" customFormat="1" ht="14" customHeight="1" x14ac:dyDescent="0.3"/>
    <row r="58" spans="2:2" s="52" customFormat="1" ht="14" customHeight="1" x14ac:dyDescent="0.3"/>
    <row r="59" spans="2:2" s="52" customFormat="1" ht="14" customHeight="1" x14ac:dyDescent="0.3"/>
    <row r="60" spans="2:2" s="52" customFormat="1" ht="14" customHeight="1" x14ac:dyDescent="0.3"/>
    <row r="61" spans="2:2" s="52" customFormat="1" ht="14" customHeight="1" x14ac:dyDescent="0.3"/>
    <row r="62" spans="2:2" s="52" customFormat="1" ht="14" customHeight="1" x14ac:dyDescent="0.3"/>
    <row r="63" spans="2:2" s="52" customFormat="1" ht="14" customHeight="1" x14ac:dyDescent="0.3"/>
    <row r="64" spans="2:2" s="52" customFormat="1" ht="14" customHeight="1" x14ac:dyDescent="0.3"/>
    <row r="65" s="52" customFormat="1" ht="14" customHeight="1" x14ac:dyDescent="0.3"/>
    <row r="66" s="52" customFormat="1" ht="14" customHeight="1" x14ac:dyDescent="0.3"/>
    <row r="67" s="52" customFormat="1" ht="14" customHeight="1" x14ac:dyDescent="0.3"/>
    <row r="68" s="52" customFormat="1" ht="14" customHeight="1" x14ac:dyDescent="0.3"/>
    <row r="69" s="52" customFormat="1" ht="14" customHeight="1" x14ac:dyDescent="0.3"/>
    <row r="70" s="52" customFormat="1" ht="14" customHeight="1" x14ac:dyDescent="0.3"/>
    <row r="71" s="52" customFormat="1" ht="14" customHeight="1" x14ac:dyDescent="0.3"/>
    <row r="72" s="52" customFormat="1" ht="14" customHeight="1" x14ac:dyDescent="0.3"/>
    <row r="73" s="52" customFormat="1" ht="14" customHeight="1" x14ac:dyDescent="0.3"/>
    <row r="74" s="52" customFormat="1" ht="14" customHeight="1" x14ac:dyDescent="0.3"/>
    <row r="75" s="52" customFormat="1" ht="14" customHeight="1" x14ac:dyDescent="0.3"/>
    <row r="76" s="52" customFormat="1" ht="14" customHeight="1" x14ac:dyDescent="0.3"/>
    <row r="77" s="52" customFormat="1" ht="14" customHeight="1" x14ac:dyDescent="0.3"/>
    <row r="78" s="52" customFormat="1" ht="14" customHeight="1" x14ac:dyDescent="0.3"/>
    <row r="79" s="52" customFormat="1" ht="14" customHeight="1" x14ac:dyDescent="0.3"/>
    <row r="80" s="52" customFormat="1" ht="14" customHeight="1" x14ac:dyDescent="0.3"/>
    <row r="81" s="52" customFormat="1" ht="14" customHeight="1" x14ac:dyDescent="0.3"/>
    <row r="82" s="52" customFormat="1" ht="14" customHeight="1" x14ac:dyDescent="0.3"/>
    <row r="83" s="52" customFormat="1" ht="14" customHeight="1" x14ac:dyDescent="0.3"/>
    <row r="84" s="52" customFormat="1" ht="14" customHeight="1" x14ac:dyDescent="0.3"/>
    <row r="85" s="52" customFormat="1" ht="14" customHeight="1" x14ac:dyDescent="0.3"/>
    <row r="86" s="52" customFormat="1" ht="14" customHeight="1" x14ac:dyDescent="0.3"/>
    <row r="87" s="52" customFormat="1" ht="14" customHeight="1" x14ac:dyDescent="0.3"/>
    <row r="88" s="52" customFormat="1" ht="14" customHeight="1" x14ac:dyDescent="0.3"/>
    <row r="89" s="52" customFormat="1" ht="14" customHeight="1" x14ac:dyDescent="0.3"/>
    <row r="90" s="52" customFormat="1" ht="14" customHeight="1" x14ac:dyDescent="0.3"/>
    <row r="91" s="52" customFormat="1" ht="14" customHeight="1" x14ac:dyDescent="0.3"/>
    <row r="92" s="52" customFormat="1" ht="14" customHeight="1" x14ac:dyDescent="0.3"/>
    <row r="93" s="52" customFormat="1" ht="14" customHeight="1" x14ac:dyDescent="0.3"/>
    <row r="94" s="52" customFormat="1" ht="14" customHeight="1" x14ac:dyDescent="0.3"/>
    <row r="95" s="52" customFormat="1" ht="14" customHeight="1" x14ac:dyDescent="0.3"/>
    <row r="96" s="52" customFormat="1" ht="14" customHeight="1" x14ac:dyDescent="0.3"/>
    <row r="97" s="52" customFormat="1" ht="14" customHeight="1" x14ac:dyDescent="0.3"/>
    <row r="98" s="52" customFormat="1" ht="14" customHeight="1" x14ac:dyDescent="0.3"/>
    <row r="99" s="52" customFormat="1" ht="14" customHeight="1" x14ac:dyDescent="0.3"/>
    <row r="100" s="52" customFormat="1" ht="14" customHeight="1" x14ac:dyDescent="0.3"/>
    <row r="101" s="52" customFormat="1" ht="14" customHeight="1" x14ac:dyDescent="0.3"/>
    <row r="102" s="52" customFormat="1" ht="14" customHeight="1" x14ac:dyDescent="0.3"/>
    <row r="103" s="52" customFormat="1" ht="14" customHeight="1" x14ac:dyDescent="0.3"/>
    <row r="104" s="52" customFormat="1" ht="14" customHeight="1" x14ac:dyDescent="0.3"/>
    <row r="105" s="52" customFormat="1" ht="14" customHeight="1" x14ac:dyDescent="0.3"/>
    <row r="106" s="52" customFormat="1" ht="14" customHeight="1" x14ac:dyDescent="0.3"/>
    <row r="107" s="52" customFormat="1" ht="14" customHeight="1" x14ac:dyDescent="0.3"/>
    <row r="108" s="52" customFormat="1" ht="14" customHeight="1" x14ac:dyDescent="0.3"/>
    <row r="109" s="52" customFormat="1" ht="14" customHeight="1" x14ac:dyDescent="0.3"/>
    <row r="110" s="52" customFormat="1" ht="14" customHeight="1" x14ac:dyDescent="0.3"/>
    <row r="111" s="52" customFormat="1" ht="14" customHeight="1" x14ac:dyDescent="0.3"/>
    <row r="112" s="52" customFormat="1" ht="14" customHeight="1" x14ac:dyDescent="0.3"/>
    <row r="113" s="52" customFormat="1" ht="14" customHeight="1" x14ac:dyDescent="0.3"/>
    <row r="114" s="52" customFormat="1" ht="14" customHeight="1" x14ac:dyDescent="0.3"/>
    <row r="115" s="52" customFormat="1" ht="14" customHeight="1" x14ac:dyDescent="0.3"/>
    <row r="116" s="52" customFormat="1" ht="14" customHeight="1" x14ac:dyDescent="0.3"/>
    <row r="117" s="52" customFormat="1" ht="14" customHeight="1" x14ac:dyDescent="0.3"/>
    <row r="118" s="52" customFormat="1" ht="14" customHeight="1" x14ac:dyDescent="0.3"/>
    <row r="119" s="52" customFormat="1" ht="14" customHeight="1" x14ac:dyDescent="0.3"/>
    <row r="120" s="52" customFormat="1" ht="14" customHeight="1" x14ac:dyDescent="0.3"/>
    <row r="121" s="52" customFormat="1" ht="14" customHeight="1" x14ac:dyDescent="0.3"/>
    <row r="122" s="52" customFormat="1" ht="14" customHeight="1" x14ac:dyDescent="0.3"/>
    <row r="123" s="52" customFormat="1" ht="14" customHeight="1" x14ac:dyDescent="0.3"/>
    <row r="124" s="52" customFormat="1" ht="14" customHeight="1" x14ac:dyDescent="0.3"/>
    <row r="125" s="52" customFormat="1" ht="14" customHeight="1" x14ac:dyDescent="0.3"/>
    <row r="126" s="52" customFormat="1" ht="14" customHeight="1" x14ac:dyDescent="0.3"/>
    <row r="127" s="52" customFormat="1" ht="14" customHeight="1" x14ac:dyDescent="0.3"/>
    <row r="128" s="52" customFormat="1" ht="14" customHeight="1" x14ac:dyDescent="0.3"/>
    <row r="129" s="52" customFormat="1" ht="14" customHeight="1" x14ac:dyDescent="0.3"/>
    <row r="130" s="52" customFormat="1" ht="14" customHeight="1" x14ac:dyDescent="0.3"/>
    <row r="131" s="52" customFormat="1" ht="14" customHeight="1" x14ac:dyDescent="0.3"/>
    <row r="132" s="52" customFormat="1" ht="14" customHeight="1" x14ac:dyDescent="0.3"/>
    <row r="133" s="52" customFormat="1" ht="14" customHeight="1" x14ac:dyDescent="0.3"/>
    <row r="134" s="52" customFormat="1" ht="14" customHeight="1" x14ac:dyDescent="0.3"/>
    <row r="135" s="52" customFormat="1" ht="14" customHeight="1" x14ac:dyDescent="0.3"/>
    <row r="136" s="52" customFormat="1" ht="14" customHeight="1" x14ac:dyDescent="0.3"/>
    <row r="137" s="52" customFormat="1" ht="14" customHeight="1" x14ac:dyDescent="0.3"/>
    <row r="138" s="52" customFormat="1" ht="14" customHeight="1" x14ac:dyDescent="0.3"/>
    <row r="139" s="52" customFormat="1" ht="14" customHeight="1" x14ac:dyDescent="0.3"/>
    <row r="140" s="52" customFormat="1" ht="14" customHeight="1" x14ac:dyDescent="0.3"/>
    <row r="141" s="52" customFormat="1" ht="14" customHeight="1" x14ac:dyDescent="0.3"/>
    <row r="142" s="52" customFormat="1" ht="14" customHeight="1" x14ac:dyDescent="0.3"/>
    <row r="143" s="52" customFormat="1" ht="14" customHeight="1" x14ac:dyDescent="0.3"/>
    <row r="144" s="52" customFormat="1" ht="14" customHeight="1" x14ac:dyDescent="0.3"/>
    <row r="145" s="52" customFormat="1" ht="14" customHeight="1" x14ac:dyDescent="0.3"/>
    <row r="146" s="52" customFormat="1" ht="14" customHeight="1" x14ac:dyDescent="0.3"/>
    <row r="147" s="52" customFormat="1" ht="14" customHeight="1" x14ac:dyDescent="0.3"/>
    <row r="148" s="52" customFormat="1" ht="14" customHeight="1" x14ac:dyDescent="0.3"/>
    <row r="149" s="52" customFormat="1" ht="14" customHeight="1" x14ac:dyDescent="0.3"/>
    <row r="150" s="52" customFormat="1" ht="14" customHeight="1" x14ac:dyDescent="0.3"/>
    <row r="151" s="52" customFormat="1" ht="14" customHeight="1" x14ac:dyDescent="0.3"/>
    <row r="152" s="52" customFormat="1" ht="14" customHeight="1" x14ac:dyDescent="0.3"/>
    <row r="153" s="52" customFormat="1" ht="14" customHeight="1" x14ac:dyDescent="0.3"/>
    <row r="154" s="52" customFormat="1" ht="14" customHeight="1" x14ac:dyDescent="0.3"/>
    <row r="155" s="52" customFormat="1" ht="14" customHeight="1" x14ac:dyDescent="0.3"/>
    <row r="156" s="52" customFormat="1" ht="14" customHeight="1" x14ac:dyDescent="0.3"/>
    <row r="157" s="52" customFormat="1" ht="14" customHeight="1" x14ac:dyDescent="0.3"/>
    <row r="158" s="52" customFormat="1" ht="14" customHeight="1" x14ac:dyDescent="0.3"/>
    <row r="159" s="52" customFormat="1" ht="14" customHeight="1" x14ac:dyDescent="0.3"/>
    <row r="160" s="52" customFormat="1" ht="14" customHeight="1" x14ac:dyDescent="0.3"/>
    <row r="161" s="52" customFormat="1" ht="14" customHeight="1" x14ac:dyDescent="0.3"/>
    <row r="162" s="52" customFormat="1" ht="14" customHeight="1" x14ac:dyDescent="0.3"/>
    <row r="163" s="52" customFormat="1" ht="14" customHeight="1" x14ac:dyDescent="0.3"/>
    <row r="164" s="52" customFormat="1" ht="14" customHeight="1" x14ac:dyDescent="0.3"/>
    <row r="165" s="52" customFormat="1" ht="14" customHeight="1" x14ac:dyDescent="0.3"/>
    <row r="166" s="52" customFormat="1" ht="14" customHeight="1" x14ac:dyDescent="0.3"/>
    <row r="167" s="52" customFormat="1" ht="14" customHeight="1" x14ac:dyDescent="0.3"/>
    <row r="168" s="52" customFormat="1" ht="14" customHeight="1" x14ac:dyDescent="0.3"/>
    <row r="169" s="52" customFormat="1" ht="14" customHeight="1" x14ac:dyDescent="0.3"/>
    <row r="170" s="52" customFormat="1" ht="14" customHeight="1" x14ac:dyDescent="0.3"/>
    <row r="171" s="52" customFormat="1" ht="14" customHeight="1" x14ac:dyDescent="0.3"/>
    <row r="172" s="52" customFormat="1" ht="14" customHeight="1" x14ac:dyDescent="0.3"/>
    <row r="173" s="52" customFormat="1" ht="14" customHeight="1" x14ac:dyDescent="0.3"/>
    <row r="174" s="52" customFormat="1" ht="14" customHeight="1" x14ac:dyDescent="0.3"/>
    <row r="175" s="52" customFormat="1" ht="14" customHeight="1" x14ac:dyDescent="0.3"/>
    <row r="176" s="52" customFormat="1" ht="14" customHeight="1" x14ac:dyDescent="0.3"/>
    <row r="177" s="52" customFormat="1" ht="14" customHeight="1" x14ac:dyDescent="0.3"/>
    <row r="178" s="52" customFormat="1" ht="14" customHeight="1" x14ac:dyDescent="0.3"/>
    <row r="179" s="52" customFormat="1" ht="14" customHeight="1" x14ac:dyDescent="0.3"/>
    <row r="180" s="52" customFormat="1" ht="14" customHeight="1" x14ac:dyDescent="0.3"/>
    <row r="181" s="52" customFormat="1" ht="14" customHeight="1" x14ac:dyDescent="0.3"/>
    <row r="182" s="52" customFormat="1" ht="14" customHeight="1" x14ac:dyDescent="0.3"/>
    <row r="183" s="52" customFormat="1" ht="14" customHeight="1" x14ac:dyDescent="0.3"/>
    <row r="184" s="52" customFormat="1" ht="14" customHeight="1" x14ac:dyDescent="0.3"/>
    <row r="185" s="52" customFormat="1" ht="14" customHeight="1" x14ac:dyDescent="0.3"/>
    <row r="186" s="52" customFormat="1" ht="14" customHeight="1" x14ac:dyDescent="0.3"/>
    <row r="187" s="52" customFormat="1" ht="14" customHeight="1" x14ac:dyDescent="0.3"/>
    <row r="188" s="52" customFormat="1" ht="14" customHeight="1" x14ac:dyDescent="0.3"/>
    <row r="189" s="52" customFormat="1" ht="14" customHeight="1" x14ac:dyDescent="0.3"/>
    <row r="190" s="52" customFormat="1" ht="14" customHeight="1" x14ac:dyDescent="0.3"/>
    <row r="191" s="52" customFormat="1" ht="14" customHeight="1" x14ac:dyDescent="0.3"/>
    <row r="192" s="52" customFormat="1" ht="14" customHeight="1" x14ac:dyDescent="0.3"/>
    <row r="193" s="52" customFormat="1" ht="14" customHeight="1" x14ac:dyDescent="0.3"/>
    <row r="194" s="52" customFormat="1" ht="14" customHeight="1" x14ac:dyDescent="0.3"/>
    <row r="195" s="52" customFormat="1" ht="14" customHeight="1" x14ac:dyDescent="0.3"/>
    <row r="196" s="52" customFormat="1" ht="14" customHeight="1" x14ac:dyDescent="0.3"/>
    <row r="197" s="52" customFormat="1" ht="14" customHeight="1" x14ac:dyDescent="0.3"/>
    <row r="198" s="52" customFormat="1" ht="14" customHeight="1" x14ac:dyDescent="0.3"/>
    <row r="199" s="52" customFormat="1" ht="14" customHeight="1" x14ac:dyDescent="0.3"/>
    <row r="200" s="52" customFormat="1" ht="14" customHeight="1" x14ac:dyDescent="0.3"/>
    <row r="201" s="52" customFormat="1" ht="14" customHeight="1" x14ac:dyDescent="0.3"/>
    <row r="202" s="52" customFormat="1" ht="14" customHeight="1" x14ac:dyDescent="0.3"/>
    <row r="203" s="52" customFormat="1" ht="14" customHeight="1" x14ac:dyDescent="0.3"/>
    <row r="204" s="52" customFormat="1" ht="14" customHeight="1" x14ac:dyDescent="0.3"/>
    <row r="205" s="52" customFormat="1" ht="14" customHeight="1" x14ac:dyDescent="0.3"/>
    <row r="206" s="52" customFormat="1" ht="14" customHeight="1" x14ac:dyDescent="0.3"/>
    <row r="207" s="52" customFormat="1" ht="14" customHeight="1" x14ac:dyDescent="0.3"/>
    <row r="208" s="52" customFormat="1" ht="14" customHeight="1" x14ac:dyDescent="0.3"/>
    <row r="209" s="52" customFormat="1" ht="14" customHeight="1" x14ac:dyDescent="0.3"/>
    <row r="210" s="52" customFormat="1" ht="14" customHeight="1" x14ac:dyDescent="0.3"/>
    <row r="211" s="52" customFormat="1" ht="14" customHeight="1" x14ac:dyDescent="0.3"/>
    <row r="212" s="52" customFormat="1" ht="14" customHeight="1" x14ac:dyDescent="0.3"/>
    <row r="213" s="52" customFormat="1" ht="14" customHeight="1" x14ac:dyDescent="0.3"/>
    <row r="214" s="52" customFormat="1" ht="14" customHeight="1" x14ac:dyDescent="0.3"/>
    <row r="215" s="52" customFormat="1" ht="14" customHeight="1" x14ac:dyDescent="0.3"/>
    <row r="216" s="52" customFormat="1" ht="14" customHeight="1" x14ac:dyDescent="0.3"/>
    <row r="217" s="52" customFormat="1" ht="14" customHeight="1" x14ac:dyDescent="0.3"/>
    <row r="218" s="52" customFormat="1" ht="14" customHeight="1" x14ac:dyDescent="0.3"/>
    <row r="219" s="52" customFormat="1" ht="14" customHeight="1" x14ac:dyDescent="0.3"/>
    <row r="220" s="52" customFormat="1" ht="14" customHeight="1" x14ac:dyDescent="0.3"/>
    <row r="221" s="52" customFormat="1" ht="14" customHeight="1" x14ac:dyDescent="0.3"/>
    <row r="222" s="52" customFormat="1" ht="14" customHeight="1" x14ac:dyDescent="0.3"/>
    <row r="223" s="52" customFormat="1" ht="14" customHeight="1" x14ac:dyDescent="0.3"/>
    <row r="224" s="52" customFormat="1" ht="14" customHeight="1" x14ac:dyDescent="0.3"/>
    <row r="225" s="52" customFormat="1" ht="14" customHeight="1" x14ac:dyDescent="0.3"/>
    <row r="226" s="52" customFormat="1" ht="14" customHeight="1" x14ac:dyDescent="0.3"/>
    <row r="227" s="52" customFormat="1" ht="14" customHeight="1" x14ac:dyDescent="0.3"/>
    <row r="228" s="52" customFormat="1" ht="14" customHeight="1" x14ac:dyDescent="0.3"/>
    <row r="229" s="52" customFormat="1" ht="14" customHeight="1" x14ac:dyDescent="0.3"/>
    <row r="230" s="52" customFormat="1" ht="14" customHeight="1" x14ac:dyDescent="0.3"/>
    <row r="231" s="52" customFormat="1" ht="14" customHeight="1" x14ac:dyDescent="0.3"/>
    <row r="232" s="52" customFormat="1" ht="14" customHeight="1" x14ac:dyDescent="0.3"/>
    <row r="233" s="52" customFormat="1" ht="14" customHeight="1" x14ac:dyDescent="0.3"/>
    <row r="234" s="52" customFormat="1" ht="14" customHeight="1" x14ac:dyDescent="0.3"/>
    <row r="235" s="52" customFormat="1" ht="14" customHeight="1" x14ac:dyDescent="0.3"/>
    <row r="236" s="52" customFormat="1" ht="14" customHeight="1" x14ac:dyDescent="0.3"/>
    <row r="237" s="52" customFormat="1" ht="14" customHeight="1" x14ac:dyDescent="0.3"/>
    <row r="238" s="52" customFormat="1" ht="14" customHeight="1" x14ac:dyDescent="0.3"/>
    <row r="239" s="52" customFormat="1" ht="14" customHeight="1" x14ac:dyDescent="0.3"/>
    <row r="240" s="52" customFormat="1" ht="14" customHeight="1" x14ac:dyDescent="0.3"/>
    <row r="241" s="52" customFormat="1" ht="14" customHeight="1" x14ac:dyDescent="0.3"/>
    <row r="242" s="52" customFormat="1" ht="14" customHeight="1" x14ac:dyDescent="0.3"/>
    <row r="243" s="52" customFormat="1" ht="14" customHeight="1" x14ac:dyDescent="0.3"/>
    <row r="244" s="52" customFormat="1" ht="14" customHeight="1" x14ac:dyDescent="0.3"/>
    <row r="245" s="52" customFormat="1" ht="14" customHeight="1" x14ac:dyDescent="0.3"/>
    <row r="246" s="52" customFormat="1" ht="14" customHeight="1" x14ac:dyDescent="0.3"/>
    <row r="247" s="52" customFormat="1" ht="14" customHeight="1" x14ac:dyDescent="0.3"/>
    <row r="248" s="52" customFormat="1" ht="14" customHeight="1" x14ac:dyDescent="0.3"/>
    <row r="249" s="52" customFormat="1" ht="14" customHeight="1" x14ac:dyDescent="0.3"/>
    <row r="250" s="52" customFormat="1" ht="14" customHeight="1" x14ac:dyDescent="0.3"/>
    <row r="251" s="52" customFormat="1" ht="14" customHeight="1" x14ac:dyDescent="0.3"/>
    <row r="252" s="52" customFormat="1" ht="14" customHeight="1" x14ac:dyDescent="0.3"/>
    <row r="253" s="52" customFormat="1" ht="14" customHeight="1" x14ac:dyDescent="0.3"/>
    <row r="254" s="52" customFormat="1" ht="14" customHeight="1" x14ac:dyDescent="0.3"/>
    <row r="255" s="52" customFormat="1" ht="14" customHeight="1" x14ac:dyDescent="0.3"/>
    <row r="256" s="52" customFormat="1" ht="14" customHeight="1" x14ac:dyDescent="0.3"/>
    <row r="257" s="52" customFormat="1" ht="14" customHeight="1" x14ac:dyDescent="0.3"/>
    <row r="258" s="52" customFormat="1" ht="14" customHeight="1" x14ac:dyDescent="0.3"/>
    <row r="259" s="52" customFormat="1" ht="14" customHeight="1" x14ac:dyDescent="0.3"/>
    <row r="260" s="52" customFormat="1" ht="14" customHeight="1" x14ac:dyDescent="0.3"/>
    <row r="261" s="52" customFormat="1" ht="14" customHeight="1" x14ac:dyDescent="0.3"/>
    <row r="262" s="52" customFormat="1" ht="14" customHeight="1" x14ac:dyDescent="0.3"/>
    <row r="263" s="52" customFormat="1" ht="14" customHeight="1" x14ac:dyDescent="0.3"/>
    <row r="264" s="52" customFormat="1" ht="14" customHeight="1" x14ac:dyDescent="0.3"/>
    <row r="265" s="52" customFormat="1" ht="14" customHeight="1" x14ac:dyDescent="0.3"/>
    <row r="266" s="52" customFormat="1" ht="14" customHeight="1" x14ac:dyDescent="0.3"/>
    <row r="267" s="52" customFormat="1" ht="14" customHeight="1" x14ac:dyDescent="0.3"/>
    <row r="268" s="52" customFormat="1" ht="14" customHeight="1" x14ac:dyDescent="0.3"/>
    <row r="269" s="52" customFormat="1" ht="14" customHeight="1" x14ac:dyDescent="0.3"/>
    <row r="270" s="52" customFormat="1" ht="14" customHeight="1" x14ac:dyDescent="0.3"/>
    <row r="271" s="52" customFormat="1" x14ac:dyDescent="0.3"/>
    <row r="272" s="52" customFormat="1" x14ac:dyDescent="0.3"/>
  </sheetData>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F334"/>
  <sheetViews>
    <sheetView showGridLines="0" workbookViewId="0"/>
  </sheetViews>
  <sheetFormatPr defaultColWidth="48.90625" defaultRowHeight="14" x14ac:dyDescent="0.3"/>
  <cols>
    <col min="1" max="1" width="37.6328125" style="208" customWidth="1"/>
    <col min="2" max="2" width="55.7265625" style="208" bestFit="1" customWidth="1"/>
    <col min="3" max="3" width="6.08984375" style="208" bestFit="1" customWidth="1"/>
    <col min="4" max="4" width="11.1796875" style="208" bestFit="1" customWidth="1"/>
    <col min="5" max="5" width="17.26953125" style="208" bestFit="1" customWidth="1"/>
    <col min="6" max="6" width="6.08984375" style="208" bestFit="1" customWidth="1"/>
    <col min="7" max="16384" width="48.90625" style="208"/>
  </cols>
  <sheetData>
    <row r="2" spans="1:6" ht="18" x14ac:dyDescent="0.4">
      <c r="A2" s="207" t="s">
        <v>91</v>
      </c>
    </row>
    <row r="4" spans="1:6" x14ac:dyDescent="0.3">
      <c r="A4" s="208" t="s">
        <v>92</v>
      </c>
    </row>
    <row r="6" spans="1:6" x14ac:dyDescent="0.3">
      <c r="A6" s="215" t="s">
        <v>85</v>
      </c>
      <c r="B6" s="215" t="s">
        <v>86</v>
      </c>
      <c r="C6" s="216" t="s">
        <v>18</v>
      </c>
      <c r="D6" s="216" t="s">
        <v>518</v>
      </c>
      <c r="E6" s="216" t="s">
        <v>1</v>
      </c>
      <c r="F6" s="216" t="s">
        <v>87</v>
      </c>
    </row>
    <row r="7" spans="1:6" x14ac:dyDescent="0.3">
      <c r="A7" s="211" t="s">
        <v>79</v>
      </c>
      <c r="B7" s="211" t="s">
        <v>80</v>
      </c>
      <c r="C7" s="210" t="s">
        <v>88</v>
      </c>
      <c r="D7" s="210" t="s">
        <v>6</v>
      </c>
      <c r="E7" s="210">
        <f>'Theme 1'!F27</f>
        <v>0</v>
      </c>
      <c r="F7" s="210">
        <f>'Theme 1'!G27</f>
        <v>0</v>
      </c>
    </row>
    <row r="8" spans="1:6" x14ac:dyDescent="0.3">
      <c r="A8" s="211" t="s">
        <v>79</v>
      </c>
      <c r="B8" s="211" t="s">
        <v>80</v>
      </c>
      <c r="C8" s="210" t="s">
        <v>88</v>
      </c>
      <c r="D8" s="210" t="s">
        <v>7</v>
      </c>
      <c r="E8" s="210">
        <f>'Theme 1'!F28</f>
        <v>0</v>
      </c>
      <c r="F8" s="210">
        <f>'Theme 1'!G28</f>
        <v>0</v>
      </c>
    </row>
    <row r="9" spans="1:6" x14ac:dyDescent="0.3">
      <c r="A9" s="211" t="s">
        <v>79</v>
      </c>
      <c r="B9" s="211" t="s">
        <v>80</v>
      </c>
      <c r="C9" s="210" t="s">
        <v>88</v>
      </c>
      <c r="D9" s="210" t="s">
        <v>9</v>
      </c>
      <c r="E9" s="210">
        <f>'Theme 1'!F29</f>
        <v>0</v>
      </c>
      <c r="F9" s="210">
        <f>'Theme 1'!G29</f>
        <v>0</v>
      </c>
    </row>
    <row r="10" spans="1:6" x14ac:dyDescent="0.3">
      <c r="A10" s="211" t="s">
        <v>79</v>
      </c>
      <c r="B10" s="211" t="s">
        <v>80</v>
      </c>
      <c r="C10" s="210" t="s">
        <v>88</v>
      </c>
      <c r="D10" s="210" t="s">
        <v>13</v>
      </c>
      <c r="E10" s="210">
        <f>'Theme 1'!F30</f>
        <v>0</v>
      </c>
      <c r="F10" s="210">
        <f>'Theme 1'!G30</f>
        <v>0</v>
      </c>
    </row>
    <row r="11" spans="1:6" x14ac:dyDescent="0.3">
      <c r="A11" s="211" t="s">
        <v>79</v>
      </c>
      <c r="B11" s="211" t="s">
        <v>80</v>
      </c>
      <c r="C11" s="210" t="s">
        <v>89</v>
      </c>
      <c r="D11" s="210" t="s">
        <v>12</v>
      </c>
      <c r="E11" s="210">
        <f>'Theme 1'!F31</f>
        <v>0</v>
      </c>
      <c r="F11" s="210">
        <f>'Theme 1'!G31</f>
        <v>0</v>
      </c>
    </row>
    <row r="12" spans="1:6" x14ac:dyDescent="0.3">
      <c r="A12" s="211" t="s">
        <v>79</v>
      </c>
      <c r="B12" s="211" t="s">
        <v>80</v>
      </c>
      <c r="C12" s="210" t="s">
        <v>89</v>
      </c>
      <c r="D12" s="210" t="s">
        <v>14</v>
      </c>
      <c r="E12" s="210">
        <f>'Theme 1'!F32</f>
        <v>0</v>
      </c>
      <c r="F12" s="210">
        <f>'Theme 1'!G32</f>
        <v>0</v>
      </c>
    </row>
    <row r="13" spans="1:6" x14ac:dyDescent="0.3">
      <c r="A13" s="211" t="s">
        <v>79</v>
      </c>
      <c r="B13" s="211" t="s">
        <v>80</v>
      </c>
      <c r="C13" s="210" t="s">
        <v>89</v>
      </c>
      <c r="D13" s="210" t="s">
        <v>15</v>
      </c>
      <c r="E13" s="210">
        <f>'Theme 1'!F33</f>
        <v>0</v>
      </c>
      <c r="F13" s="210">
        <f>'Theme 1'!G33</f>
        <v>0</v>
      </c>
    </row>
    <row r="14" spans="1:6" x14ac:dyDescent="0.3">
      <c r="A14" s="211" t="s">
        <v>79</v>
      </c>
      <c r="B14" s="211" t="s">
        <v>80</v>
      </c>
      <c r="C14" s="210" t="s">
        <v>90</v>
      </c>
      <c r="D14" s="210" t="s">
        <v>16</v>
      </c>
      <c r="E14" s="210">
        <f>'Theme 1'!F34</f>
        <v>0</v>
      </c>
      <c r="F14" s="210">
        <f>'Theme 1'!G34</f>
        <v>0</v>
      </c>
    </row>
    <row r="15" spans="1:6" x14ac:dyDescent="0.3">
      <c r="A15" s="211" t="s">
        <v>79</v>
      </c>
      <c r="B15" s="211" t="s">
        <v>80</v>
      </c>
      <c r="C15" s="210" t="s">
        <v>90</v>
      </c>
      <c r="D15" s="210" t="s">
        <v>11</v>
      </c>
      <c r="E15" s="210">
        <f>'Theme 1'!F35</f>
        <v>0</v>
      </c>
      <c r="F15" s="210">
        <f>'Theme 1'!G35</f>
        <v>0</v>
      </c>
    </row>
    <row r="16" spans="1:6" x14ac:dyDescent="0.3">
      <c r="A16" s="211" t="s">
        <v>79</v>
      </c>
      <c r="B16" s="211" t="s">
        <v>80</v>
      </c>
      <c r="C16" s="210" t="s">
        <v>90</v>
      </c>
      <c r="D16" s="210" t="s">
        <v>17</v>
      </c>
      <c r="E16" s="210">
        <f>'Theme 1'!F36</f>
        <v>0</v>
      </c>
      <c r="F16" s="210">
        <f>'Theme 1'!G36</f>
        <v>0</v>
      </c>
    </row>
    <row r="17" spans="1:6" x14ac:dyDescent="0.3">
      <c r="A17" s="211" t="s">
        <v>79</v>
      </c>
      <c r="B17" s="211" t="s">
        <v>81</v>
      </c>
      <c r="C17" s="210" t="s">
        <v>88</v>
      </c>
      <c r="D17" s="210" t="s">
        <v>6</v>
      </c>
      <c r="E17" s="210">
        <f>'Theme 1'!F43</f>
        <v>0</v>
      </c>
      <c r="F17" s="210">
        <f>'Theme 1'!G43</f>
        <v>0</v>
      </c>
    </row>
    <row r="18" spans="1:6" x14ac:dyDescent="0.3">
      <c r="A18" s="211" t="s">
        <v>79</v>
      </c>
      <c r="B18" s="211" t="s">
        <v>81</v>
      </c>
      <c r="C18" s="210" t="s">
        <v>88</v>
      </c>
      <c r="D18" s="210" t="s">
        <v>7</v>
      </c>
      <c r="E18" s="210">
        <f>'Theme 1'!F44</f>
        <v>0</v>
      </c>
      <c r="F18" s="210">
        <f>'Theme 1'!G44</f>
        <v>0</v>
      </c>
    </row>
    <row r="19" spans="1:6" x14ac:dyDescent="0.3">
      <c r="A19" s="211" t="s">
        <v>79</v>
      </c>
      <c r="B19" s="211" t="s">
        <v>81</v>
      </c>
      <c r="C19" s="210" t="s">
        <v>88</v>
      </c>
      <c r="D19" s="210" t="s">
        <v>9</v>
      </c>
      <c r="E19" s="210">
        <f>'Theme 1'!F45</f>
        <v>0</v>
      </c>
      <c r="F19" s="210">
        <f>'Theme 1'!G45</f>
        <v>0</v>
      </c>
    </row>
    <row r="20" spans="1:6" x14ac:dyDescent="0.3">
      <c r="A20" s="211" t="s">
        <v>79</v>
      </c>
      <c r="B20" s="211" t="s">
        <v>81</v>
      </c>
      <c r="C20" s="210" t="s">
        <v>88</v>
      </c>
      <c r="D20" s="210" t="s">
        <v>13</v>
      </c>
      <c r="E20" s="210">
        <f>'Theme 1'!F46</f>
        <v>0</v>
      </c>
      <c r="F20" s="210">
        <f>'Theme 1'!G46</f>
        <v>0</v>
      </c>
    </row>
    <row r="21" spans="1:6" x14ac:dyDescent="0.3">
      <c r="A21" s="211" t="s">
        <v>79</v>
      </c>
      <c r="B21" s="211" t="s">
        <v>81</v>
      </c>
      <c r="C21" s="210" t="s">
        <v>88</v>
      </c>
      <c r="D21" s="210" t="s">
        <v>12</v>
      </c>
      <c r="E21" s="210">
        <f>'Theme 1'!F47</f>
        <v>0</v>
      </c>
      <c r="F21" s="210">
        <f>'Theme 1'!G47</f>
        <v>0</v>
      </c>
    </row>
    <row r="22" spans="1:6" x14ac:dyDescent="0.3">
      <c r="A22" s="211" t="s">
        <v>79</v>
      </c>
      <c r="B22" s="211" t="s">
        <v>81</v>
      </c>
      <c r="C22" s="210" t="s">
        <v>88</v>
      </c>
      <c r="D22" s="210" t="s">
        <v>14</v>
      </c>
      <c r="E22" s="210">
        <f>'Theme 1'!F48</f>
        <v>0</v>
      </c>
      <c r="F22" s="210">
        <f>'Theme 1'!G48</f>
        <v>0</v>
      </c>
    </row>
    <row r="23" spans="1:6" x14ac:dyDescent="0.3">
      <c r="A23" s="211" t="s">
        <v>79</v>
      </c>
      <c r="B23" s="211" t="s">
        <v>81</v>
      </c>
      <c r="C23" s="210" t="s">
        <v>89</v>
      </c>
      <c r="D23" s="210" t="s">
        <v>15</v>
      </c>
      <c r="E23" s="210">
        <f>'Theme 1'!F49</f>
        <v>0</v>
      </c>
      <c r="F23" s="210">
        <f>'Theme 1'!G49</f>
        <v>0</v>
      </c>
    </row>
    <row r="24" spans="1:6" x14ac:dyDescent="0.3">
      <c r="A24" s="211" t="s">
        <v>79</v>
      </c>
      <c r="B24" s="211" t="s">
        <v>81</v>
      </c>
      <c r="C24" s="210" t="s">
        <v>89</v>
      </c>
      <c r="D24" s="210" t="s">
        <v>16</v>
      </c>
      <c r="E24" s="210">
        <f>'Theme 1'!F50</f>
        <v>0</v>
      </c>
      <c r="F24" s="210">
        <f>'Theme 1'!G50</f>
        <v>0</v>
      </c>
    </row>
    <row r="25" spans="1:6" x14ac:dyDescent="0.3">
      <c r="A25" s="211" t="s">
        <v>79</v>
      </c>
      <c r="B25" s="211" t="s">
        <v>81</v>
      </c>
      <c r="C25" s="210" t="s">
        <v>89</v>
      </c>
      <c r="D25" s="210" t="s">
        <v>11</v>
      </c>
      <c r="E25" s="210">
        <f>'Theme 1'!F51</f>
        <v>0</v>
      </c>
      <c r="F25" s="210">
        <f>'Theme 1'!G51</f>
        <v>0</v>
      </c>
    </row>
    <row r="26" spans="1:6" x14ac:dyDescent="0.3">
      <c r="A26" s="211" t="s">
        <v>79</v>
      </c>
      <c r="B26" s="211" t="s">
        <v>81</v>
      </c>
      <c r="C26" s="210" t="s">
        <v>89</v>
      </c>
      <c r="D26" s="210" t="s">
        <v>17</v>
      </c>
      <c r="E26" s="210">
        <f>'Theme 1'!F52</f>
        <v>0</v>
      </c>
      <c r="F26" s="210">
        <f>'Theme 1'!G52</f>
        <v>0</v>
      </c>
    </row>
    <row r="27" spans="1:6" x14ac:dyDescent="0.3">
      <c r="A27" s="211" t="s">
        <v>79</v>
      </c>
      <c r="B27" s="211" t="s">
        <v>81</v>
      </c>
      <c r="C27" s="210" t="s">
        <v>90</v>
      </c>
      <c r="D27" s="210" t="s">
        <v>27</v>
      </c>
      <c r="E27" s="210">
        <f>'Theme 1'!F53</f>
        <v>0</v>
      </c>
      <c r="F27" s="210">
        <f>'Theme 1'!G53</f>
        <v>0</v>
      </c>
    </row>
    <row r="28" spans="1:6" x14ac:dyDescent="0.3">
      <c r="A28" s="211" t="s">
        <v>79</v>
      </c>
      <c r="B28" s="211" t="s">
        <v>81</v>
      </c>
      <c r="C28" s="210" t="s">
        <v>90</v>
      </c>
      <c r="D28" s="210" t="s">
        <v>28</v>
      </c>
      <c r="E28" s="210">
        <f>'Theme 1'!F54</f>
        <v>0</v>
      </c>
      <c r="F28" s="210">
        <f>'Theme 1'!G54</f>
        <v>0</v>
      </c>
    </row>
    <row r="29" spans="1:6" x14ac:dyDescent="0.3">
      <c r="A29" s="211" t="s">
        <v>79</v>
      </c>
      <c r="B29" s="211" t="s">
        <v>81</v>
      </c>
      <c r="C29" s="210" t="s">
        <v>90</v>
      </c>
      <c r="D29" s="210" t="s">
        <v>29</v>
      </c>
      <c r="E29" s="210">
        <f>'Theme 1'!F55</f>
        <v>0</v>
      </c>
      <c r="F29" s="210">
        <f>'Theme 1'!G55</f>
        <v>0</v>
      </c>
    </row>
    <row r="30" spans="1:6" x14ac:dyDescent="0.3">
      <c r="A30" s="211" t="s">
        <v>79</v>
      </c>
      <c r="B30" s="211" t="s">
        <v>81</v>
      </c>
      <c r="C30" s="210" t="s">
        <v>90</v>
      </c>
      <c r="D30" s="210" t="s">
        <v>10</v>
      </c>
      <c r="E30" s="210">
        <f>'Theme 1'!F56</f>
        <v>0</v>
      </c>
      <c r="F30" s="210">
        <f>'Theme 1'!G56</f>
        <v>0</v>
      </c>
    </row>
    <row r="31" spans="1:6" x14ac:dyDescent="0.3">
      <c r="A31" s="211" t="s">
        <v>79</v>
      </c>
      <c r="B31" s="211" t="s">
        <v>81</v>
      </c>
      <c r="C31" s="210" t="s">
        <v>90</v>
      </c>
      <c r="D31" s="210" t="s">
        <v>30</v>
      </c>
      <c r="E31" s="210">
        <f>'Theme 1'!F57</f>
        <v>0</v>
      </c>
      <c r="F31" s="210">
        <f>'Theme 1'!G57</f>
        <v>0</v>
      </c>
    </row>
    <row r="32" spans="1:6" x14ac:dyDescent="0.3">
      <c r="A32" s="211" t="s">
        <v>79</v>
      </c>
      <c r="B32" s="209" t="s">
        <v>82</v>
      </c>
      <c r="C32" s="210" t="s">
        <v>88</v>
      </c>
      <c r="D32" s="210" t="s">
        <v>6</v>
      </c>
      <c r="E32" s="210">
        <f>'Theme 1'!F64</f>
        <v>0</v>
      </c>
      <c r="F32" s="210">
        <f>'Theme 1'!G64</f>
        <v>0</v>
      </c>
    </row>
    <row r="33" spans="1:6" x14ac:dyDescent="0.3">
      <c r="A33" s="211" t="s">
        <v>79</v>
      </c>
      <c r="B33" s="209" t="s">
        <v>82</v>
      </c>
      <c r="C33" s="210" t="s">
        <v>88</v>
      </c>
      <c r="D33" s="210" t="s">
        <v>7</v>
      </c>
      <c r="E33" s="210">
        <f>'Theme 1'!F65</f>
        <v>0</v>
      </c>
      <c r="F33" s="210">
        <f>'Theme 1'!G65</f>
        <v>0</v>
      </c>
    </row>
    <row r="34" spans="1:6" x14ac:dyDescent="0.3">
      <c r="A34" s="211" t="s">
        <v>79</v>
      </c>
      <c r="B34" s="209" t="s">
        <v>82</v>
      </c>
      <c r="C34" s="210" t="s">
        <v>88</v>
      </c>
      <c r="D34" s="210" t="s">
        <v>9</v>
      </c>
      <c r="E34" s="210">
        <f>'Theme 1'!F66</f>
        <v>0</v>
      </c>
      <c r="F34" s="210">
        <f>'Theme 1'!G66</f>
        <v>0</v>
      </c>
    </row>
    <row r="35" spans="1:6" x14ac:dyDescent="0.3">
      <c r="A35" s="211" t="s">
        <v>79</v>
      </c>
      <c r="B35" s="209" t="s">
        <v>82</v>
      </c>
      <c r="C35" s="210" t="s">
        <v>88</v>
      </c>
      <c r="D35" s="210" t="s">
        <v>13</v>
      </c>
      <c r="E35" s="210">
        <f>'Theme 1'!F67</f>
        <v>0</v>
      </c>
      <c r="F35" s="210">
        <f>'Theme 1'!G67</f>
        <v>0</v>
      </c>
    </row>
    <row r="36" spans="1:6" x14ac:dyDescent="0.3">
      <c r="A36" s="211" t="s">
        <v>79</v>
      </c>
      <c r="B36" s="209" t="s">
        <v>82</v>
      </c>
      <c r="C36" s="210" t="s">
        <v>88</v>
      </c>
      <c r="D36" s="210" t="s">
        <v>12</v>
      </c>
      <c r="E36" s="210">
        <f>'Theme 1'!F68</f>
        <v>0</v>
      </c>
      <c r="F36" s="210">
        <f>'Theme 1'!G68</f>
        <v>0</v>
      </c>
    </row>
    <row r="37" spans="1:6" x14ac:dyDescent="0.3">
      <c r="A37" s="211" t="s">
        <v>79</v>
      </c>
      <c r="B37" s="209" t="s">
        <v>82</v>
      </c>
      <c r="C37" s="210" t="s">
        <v>88</v>
      </c>
      <c r="D37" s="210" t="s">
        <v>14</v>
      </c>
      <c r="E37" s="210">
        <f>'Theme 1'!F69</f>
        <v>0</v>
      </c>
      <c r="F37" s="210">
        <f>'Theme 1'!G69</f>
        <v>0</v>
      </c>
    </row>
    <row r="38" spans="1:6" x14ac:dyDescent="0.3">
      <c r="A38" s="211" t="s">
        <v>79</v>
      </c>
      <c r="B38" s="209" t="s">
        <v>82</v>
      </c>
      <c r="C38" s="210" t="s">
        <v>89</v>
      </c>
      <c r="D38" s="210" t="s">
        <v>15</v>
      </c>
      <c r="E38" s="210">
        <f>'Theme 1'!F70</f>
        <v>0</v>
      </c>
      <c r="F38" s="210">
        <f>'Theme 1'!G70</f>
        <v>0</v>
      </c>
    </row>
    <row r="39" spans="1:6" x14ac:dyDescent="0.3">
      <c r="A39" s="211" t="s">
        <v>79</v>
      </c>
      <c r="B39" s="209" t="s">
        <v>82</v>
      </c>
      <c r="C39" s="210" t="s">
        <v>89</v>
      </c>
      <c r="D39" s="210" t="s">
        <v>16</v>
      </c>
      <c r="E39" s="210">
        <f>'Theme 1'!F71</f>
        <v>0</v>
      </c>
      <c r="F39" s="210">
        <f>'Theme 1'!G71</f>
        <v>0</v>
      </c>
    </row>
    <row r="40" spans="1:6" x14ac:dyDescent="0.3">
      <c r="A40" s="211" t="s">
        <v>79</v>
      </c>
      <c r="B40" s="209" t="s">
        <v>82</v>
      </c>
      <c r="C40" s="210" t="s">
        <v>90</v>
      </c>
      <c r="D40" s="210" t="s">
        <v>11</v>
      </c>
      <c r="E40" s="210">
        <f>'Theme 1'!F72</f>
        <v>0</v>
      </c>
      <c r="F40" s="210">
        <f>'Theme 1'!G72</f>
        <v>0</v>
      </c>
    </row>
    <row r="41" spans="1:6" x14ac:dyDescent="0.3">
      <c r="A41" s="211" t="s">
        <v>79</v>
      </c>
      <c r="B41" s="209" t="s">
        <v>82</v>
      </c>
      <c r="C41" s="210" t="s">
        <v>90</v>
      </c>
      <c r="D41" s="210" t="s">
        <v>17</v>
      </c>
      <c r="E41" s="210">
        <f>'Theme 1'!F73</f>
        <v>0</v>
      </c>
      <c r="F41" s="210">
        <f>'Theme 1'!G73</f>
        <v>0</v>
      </c>
    </row>
    <row r="42" spans="1:6" x14ac:dyDescent="0.3">
      <c r="A42" s="211" t="s">
        <v>79</v>
      </c>
      <c r="B42" s="209" t="s">
        <v>82</v>
      </c>
      <c r="C42" s="210" t="s">
        <v>90</v>
      </c>
      <c r="D42" s="210" t="s">
        <v>27</v>
      </c>
      <c r="E42" s="210">
        <f>'Theme 1'!F74</f>
        <v>0</v>
      </c>
      <c r="F42" s="210">
        <f>'Theme 1'!G74</f>
        <v>0</v>
      </c>
    </row>
    <row r="43" spans="1:6" x14ac:dyDescent="0.3">
      <c r="A43" s="211" t="s">
        <v>79</v>
      </c>
      <c r="B43" s="209" t="s">
        <v>83</v>
      </c>
      <c r="C43" s="210" t="s">
        <v>88</v>
      </c>
      <c r="D43" s="210" t="s">
        <v>6</v>
      </c>
      <c r="E43" s="210">
        <f>'Theme 1'!F81</f>
        <v>0</v>
      </c>
      <c r="F43" s="210">
        <f>'Theme 1'!G81</f>
        <v>0</v>
      </c>
    </row>
    <row r="44" spans="1:6" x14ac:dyDescent="0.3">
      <c r="A44" s="211" t="s">
        <v>79</v>
      </c>
      <c r="B44" s="209" t="s">
        <v>83</v>
      </c>
      <c r="C44" s="210" t="s">
        <v>88</v>
      </c>
      <c r="D44" s="210" t="s">
        <v>7</v>
      </c>
      <c r="E44" s="210">
        <f>'Theme 1'!F82</f>
        <v>0</v>
      </c>
      <c r="F44" s="210">
        <f>'Theme 1'!G82</f>
        <v>0</v>
      </c>
    </row>
    <row r="45" spans="1:6" x14ac:dyDescent="0.3">
      <c r="A45" s="211" t="s">
        <v>79</v>
      </c>
      <c r="B45" s="209" t="s">
        <v>83</v>
      </c>
      <c r="C45" s="210" t="s">
        <v>88</v>
      </c>
      <c r="D45" s="210" t="s">
        <v>9</v>
      </c>
      <c r="E45" s="210">
        <f>'Theme 1'!F83</f>
        <v>0</v>
      </c>
      <c r="F45" s="210">
        <f>'Theme 1'!G83</f>
        <v>0</v>
      </c>
    </row>
    <row r="46" spans="1:6" x14ac:dyDescent="0.3">
      <c r="A46" s="211" t="s">
        <v>79</v>
      </c>
      <c r="B46" s="209" t="s">
        <v>83</v>
      </c>
      <c r="C46" s="210" t="s">
        <v>89</v>
      </c>
      <c r="D46" s="210" t="s">
        <v>13</v>
      </c>
      <c r="E46" s="210">
        <f>'Theme 1'!F84</f>
        <v>0</v>
      </c>
      <c r="F46" s="210">
        <f>'Theme 1'!G84</f>
        <v>0</v>
      </c>
    </row>
    <row r="47" spans="1:6" x14ac:dyDescent="0.3">
      <c r="A47" s="211" t="s">
        <v>79</v>
      </c>
      <c r="B47" s="209" t="s">
        <v>83</v>
      </c>
      <c r="C47" s="210" t="s">
        <v>89</v>
      </c>
      <c r="D47" s="210" t="s">
        <v>12</v>
      </c>
      <c r="E47" s="210">
        <f>'Theme 1'!F85</f>
        <v>0</v>
      </c>
      <c r="F47" s="210">
        <f>'Theme 1'!G85</f>
        <v>0</v>
      </c>
    </row>
    <row r="48" spans="1:6" x14ac:dyDescent="0.3">
      <c r="A48" s="211" t="s">
        <v>79</v>
      </c>
      <c r="B48" s="209" t="s">
        <v>83</v>
      </c>
      <c r="C48" s="210" t="s">
        <v>90</v>
      </c>
      <c r="D48" s="210" t="s">
        <v>14</v>
      </c>
      <c r="E48" s="210">
        <f>'Theme 1'!F86</f>
        <v>0</v>
      </c>
      <c r="F48" s="210">
        <f>'Theme 1'!G86</f>
        <v>0</v>
      </c>
    </row>
    <row r="49" spans="1:6" x14ac:dyDescent="0.3">
      <c r="A49" s="212" t="s">
        <v>108</v>
      </c>
      <c r="B49" s="212" t="s">
        <v>146</v>
      </c>
      <c r="C49" s="213" t="s">
        <v>88</v>
      </c>
      <c r="D49" s="214" t="s">
        <v>6</v>
      </c>
      <c r="E49" s="213">
        <f>'Theme 2'!F25</f>
        <v>0</v>
      </c>
      <c r="F49" s="213">
        <f>'Theme 2'!G25</f>
        <v>0</v>
      </c>
    </row>
    <row r="50" spans="1:6" x14ac:dyDescent="0.3">
      <c r="A50" s="212" t="s">
        <v>108</v>
      </c>
      <c r="B50" s="212" t="s">
        <v>146</v>
      </c>
      <c r="C50" s="213" t="s">
        <v>88</v>
      </c>
      <c r="D50" s="214" t="s">
        <v>7</v>
      </c>
      <c r="E50" s="213">
        <f>'Theme 2'!F26</f>
        <v>0</v>
      </c>
      <c r="F50" s="213">
        <f>'Theme 2'!G26</f>
        <v>0</v>
      </c>
    </row>
    <row r="51" spans="1:6" x14ac:dyDescent="0.3">
      <c r="A51" s="212" t="s">
        <v>108</v>
      </c>
      <c r="B51" s="212" t="s">
        <v>146</v>
      </c>
      <c r="C51" s="213" t="s">
        <v>88</v>
      </c>
      <c r="D51" s="214" t="s">
        <v>9</v>
      </c>
      <c r="E51" s="213">
        <f>'Theme 2'!F27</f>
        <v>0</v>
      </c>
      <c r="F51" s="213">
        <f>'Theme 2'!G27</f>
        <v>0</v>
      </c>
    </row>
    <row r="52" spans="1:6" x14ac:dyDescent="0.3">
      <c r="A52" s="212" t="s">
        <v>108</v>
      </c>
      <c r="B52" s="212" t="s">
        <v>146</v>
      </c>
      <c r="C52" s="213" t="s">
        <v>88</v>
      </c>
      <c r="D52" s="214" t="s">
        <v>13</v>
      </c>
      <c r="E52" s="213">
        <f>'Theme 2'!F28</f>
        <v>0</v>
      </c>
      <c r="F52" s="213">
        <f>'Theme 2'!G28</f>
        <v>0</v>
      </c>
    </row>
    <row r="53" spans="1:6" x14ac:dyDescent="0.3">
      <c r="A53" s="212" t="s">
        <v>108</v>
      </c>
      <c r="B53" s="212" t="s">
        <v>146</v>
      </c>
      <c r="C53" s="213" t="s">
        <v>88</v>
      </c>
      <c r="D53" s="214" t="s">
        <v>12</v>
      </c>
      <c r="E53" s="213">
        <f>'Theme 2'!F29</f>
        <v>0</v>
      </c>
      <c r="F53" s="213">
        <f>'Theme 2'!G29</f>
        <v>0</v>
      </c>
    </row>
    <row r="54" spans="1:6" x14ac:dyDescent="0.3">
      <c r="A54" s="212" t="s">
        <v>108</v>
      </c>
      <c r="B54" s="212" t="s">
        <v>146</v>
      </c>
      <c r="C54" s="213" t="s">
        <v>89</v>
      </c>
      <c r="D54" s="214" t="s">
        <v>14</v>
      </c>
      <c r="E54" s="213">
        <f>'Theme 2'!F30</f>
        <v>0</v>
      </c>
      <c r="F54" s="213">
        <f>'Theme 2'!G30</f>
        <v>0</v>
      </c>
    </row>
    <row r="55" spans="1:6" x14ac:dyDescent="0.3">
      <c r="A55" s="212" t="s">
        <v>108</v>
      </c>
      <c r="B55" s="212" t="s">
        <v>146</v>
      </c>
      <c r="C55" s="213" t="s">
        <v>89</v>
      </c>
      <c r="D55" s="214" t="s">
        <v>15</v>
      </c>
      <c r="E55" s="213">
        <f>'Theme 2'!F31</f>
        <v>0</v>
      </c>
      <c r="F55" s="213">
        <f>'Theme 2'!G31</f>
        <v>0</v>
      </c>
    </row>
    <row r="56" spans="1:6" x14ac:dyDescent="0.3">
      <c r="A56" s="212" t="s">
        <v>108</v>
      </c>
      <c r="B56" s="212" t="s">
        <v>146</v>
      </c>
      <c r="C56" s="213" t="s">
        <v>89</v>
      </c>
      <c r="D56" s="214" t="s">
        <v>16</v>
      </c>
      <c r="E56" s="213">
        <f>'Theme 2'!F32</f>
        <v>0</v>
      </c>
      <c r="F56" s="213">
        <f>'Theme 2'!G32</f>
        <v>0</v>
      </c>
    </row>
    <row r="57" spans="1:6" x14ac:dyDescent="0.3">
      <c r="A57" s="212" t="s">
        <v>108</v>
      </c>
      <c r="B57" s="212" t="s">
        <v>146</v>
      </c>
      <c r="C57" s="213" t="s">
        <v>90</v>
      </c>
      <c r="D57" s="214" t="s">
        <v>11</v>
      </c>
      <c r="E57" s="213">
        <f>'Theme 2'!F33</f>
        <v>0</v>
      </c>
      <c r="F57" s="213">
        <f>'Theme 2'!G33</f>
        <v>0</v>
      </c>
    </row>
    <row r="58" spans="1:6" x14ac:dyDescent="0.3">
      <c r="A58" s="212" t="s">
        <v>108</v>
      </c>
      <c r="B58" s="212" t="s">
        <v>146</v>
      </c>
      <c r="C58" s="213" t="s">
        <v>90</v>
      </c>
      <c r="D58" s="214" t="s">
        <v>17</v>
      </c>
      <c r="E58" s="213">
        <f>'Theme 2'!F34</f>
        <v>0</v>
      </c>
      <c r="F58" s="213">
        <f>'Theme 2'!G34</f>
        <v>0</v>
      </c>
    </row>
    <row r="59" spans="1:6" x14ac:dyDescent="0.3">
      <c r="A59" s="212" t="s">
        <v>108</v>
      </c>
      <c r="B59" s="212" t="s">
        <v>146</v>
      </c>
      <c r="C59" s="213" t="s">
        <v>90</v>
      </c>
      <c r="D59" s="214" t="s">
        <v>27</v>
      </c>
      <c r="E59" s="213">
        <f>'Theme 2'!F35</f>
        <v>0</v>
      </c>
      <c r="F59" s="213">
        <f>'Theme 2'!G35</f>
        <v>0</v>
      </c>
    </row>
    <row r="60" spans="1:6" x14ac:dyDescent="0.3">
      <c r="A60" s="212" t="s">
        <v>108</v>
      </c>
      <c r="B60" s="209" t="s">
        <v>147</v>
      </c>
      <c r="C60" s="213" t="s">
        <v>90</v>
      </c>
      <c r="D60" s="214" t="s">
        <v>6</v>
      </c>
      <c r="E60" s="213">
        <f>'Theme 2'!F42</f>
        <v>0</v>
      </c>
      <c r="F60" s="213">
        <f>'Theme 2'!G42</f>
        <v>0</v>
      </c>
    </row>
    <row r="61" spans="1:6" x14ac:dyDescent="0.3">
      <c r="A61" s="212" t="s">
        <v>108</v>
      </c>
      <c r="B61" s="209" t="s">
        <v>147</v>
      </c>
      <c r="C61" s="213" t="s">
        <v>88</v>
      </c>
      <c r="D61" s="214" t="s">
        <v>7</v>
      </c>
      <c r="E61" s="213">
        <f>'Theme 2'!F43</f>
        <v>0</v>
      </c>
      <c r="F61" s="213">
        <f>'Theme 2'!G43</f>
        <v>0</v>
      </c>
    </row>
    <row r="62" spans="1:6" x14ac:dyDescent="0.3">
      <c r="A62" s="212" t="s">
        <v>108</v>
      </c>
      <c r="B62" s="209" t="s">
        <v>147</v>
      </c>
      <c r="C62" s="213" t="s">
        <v>88</v>
      </c>
      <c r="D62" s="214" t="s">
        <v>9</v>
      </c>
      <c r="E62" s="213">
        <f>'Theme 2'!F44</f>
        <v>0</v>
      </c>
      <c r="F62" s="213">
        <f>'Theme 2'!G44</f>
        <v>0</v>
      </c>
    </row>
    <row r="63" spans="1:6" x14ac:dyDescent="0.3">
      <c r="A63" s="212" t="s">
        <v>108</v>
      </c>
      <c r="B63" s="209" t="s">
        <v>147</v>
      </c>
      <c r="C63" s="213" t="s">
        <v>88</v>
      </c>
      <c r="D63" s="214" t="s">
        <v>13</v>
      </c>
      <c r="E63" s="213">
        <f>'Theme 2'!F45</f>
        <v>0</v>
      </c>
      <c r="F63" s="213">
        <f>'Theme 2'!G45</f>
        <v>0</v>
      </c>
    </row>
    <row r="64" spans="1:6" x14ac:dyDescent="0.3">
      <c r="A64" s="212" t="s">
        <v>108</v>
      </c>
      <c r="B64" s="209" t="s">
        <v>147</v>
      </c>
      <c r="C64" s="213" t="s">
        <v>88</v>
      </c>
      <c r="D64" s="214" t="s">
        <v>12</v>
      </c>
      <c r="E64" s="213">
        <f>'Theme 2'!F46</f>
        <v>0</v>
      </c>
      <c r="F64" s="213">
        <f>'Theme 2'!G46</f>
        <v>0</v>
      </c>
    </row>
    <row r="65" spans="1:6" x14ac:dyDescent="0.3">
      <c r="A65" s="212" t="s">
        <v>108</v>
      </c>
      <c r="B65" s="209" t="s">
        <v>147</v>
      </c>
      <c r="C65" s="213" t="s">
        <v>89</v>
      </c>
      <c r="D65" s="214" t="s">
        <v>14</v>
      </c>
      <c r="E65" s="213">
        <f>'Theme 2'!F47</f>
        <v>0</v>
      </c>
      <c r="F65" s="213">
        <f>'Theme 2'!G47</f>
        <v>0</v>
      </c>
    </row>
    <row r="66" spans="1:6" x14ac:dyDescent="0.3">
      <c r="A66" s="212" t="s">
        <v>108</v>
      </c>
      <c r="B66" s="209" t="s">
        <v>147</v>
      </c>
      <c r="C66" s="213" t="s">
        <v>89</v>
      </c>
      <c r="D66" s="214" t="s">
        <v>15</v>
      </c>
      <c r="E66" s="213">
        <f>'Theme 2'!F48</f>
        <v>0</v>
      </c>
      <c r="F66" s="213">
        <f>'Theme 2'!G48</f>
        <v>0</v>
      </c>
    </row>
    <row r="67" spans="1:6" x14ac:dyDescent="0.3">
      <c r="A67" s="212" t="s">
        <v>108</v>
      </c>
      <c r="B67" s="209" t="s">
        <v>147</v>
      </c>
      <c r="C67" s="213" t="s">
        <v>89</v>
      </c>
      <c r="D67" s="214" t="s">
        <v>16</v>
      </c>
      <c r="E67" s="213">
        <f>'Theme 2'!F49</f>
        <v>0</v>
      </c>
      <c r="F67" s="213">
        <f>'Theme 2'!G49</f>
        <v>0</v>
      </c>
    </row>
    <row r="68" spans="1:6" x14ac:dyDescent="0.3">
      <c r="A68" s="212" t="s">
        <v>108</v>
      </c>
      <c r="B68" s="209" t="s">
        <v>147</v>
      </c>
      <c r="C68" s="213" t="s">
        <v>90</v>
      </c>
      <c r="D68" s="214" t="s">
        <v>11</v>
      </c>
      <c r="E68" s="213">
        <f>'Theme 2'!F50</f>
        <v>0</v>
      </c>
      <c r="F68" s="213">
        <f>'Theme 2'!G50</f>
        <v>0</v>
      </c>
    </row>
    <row r="69" spans="1:6" x14ac:dyDescent="0.3">
      <c r="A69" s="212" t="s">
        <v>108</v>
      </c>
      <c r="B69" s="209" t="s">
        <v>147</v>
      </c>
      <c r="C69" s="213" t="s">
        <v>90</v>
      </c>
      <c r="D69" s="214" t="s">
        <v>17</v>
      </c>
      <c r="E69" s="213">
        <f>'Theme 2'!F51</f>
        <v>0</v>
      </c>
      <c r="F69" s="213">
        <f>'Theme 2'!G51</f>
        <v>0</v>
      </c>
    </row>
    <row r="70" spans="1:6" x14ac:dyDescent="0.3">
      <c r="A70" s="212" t="s">
        <v>108</v>
      </c>
      <c r="B70" s="209" t="s">
        <v>147</v>
      </c>
      <c r="C70" s="213" t="s">
        <v>90</v>
      </c>
      <c r="D70" s="214" t="s">
        <v>27</v>
      </c>
      <c r="E70" s="213">
        <f>'Theme 2'!F52</f>
        <v>0</v>
      </c>
      <c r="F70" s="213">
        <f>'Theme 2'!G52</f>
        <v>0</v>
      </c>
    </row>
    <row r="71" spans="1:6" x14ac:dyDescent="0.3">
      <c r="A71" s="212" t="s">
        <v>108</v>
      </c>
      <c r="B71" s="209" t="s">
        <v>148</v>
      </c>
      <c r="C71" s="213" t="s">
        <v>88</v>
      </c>
      <c r="D71" s="214" t="s">
        <v>6</v>
      </c>
      <c r="E71" s="213">
        <f>'Theme 2'!F59</f>
        <v>0</v>
      </c>
      <c r="F71" s="213">
        <f>'Theme 2'!G59</f>
        <v>0</v>
      </c>
    </row>
    <row r="72" spans="1:6" x14ac:dyDescent="0.3">
      <c r="A72" s="212" t="s">
        <v>108</v>
      </c>
      <c r="B72" s="209" t="s">
        <v>148</v>
      </c>
      <c r="C72" s="213" t="s">
        <v>88</v>
      </c>
      <c r="D72" s="214" t="s">
        <v>7</v>
      </c>
      <c r="E72" s="213">
        <f>'Theme 2'!F60</f>
        <v>0</v>
      </c>
      <c r="F72" s="213">
        <f>'Theme 2'!G60</f>
        <v>0</v>
      </c>
    </row>
    <row r="73" spans="1:6" x14ac:dyDescent="0.3">
      <c r="A73" s="212" t="s">
        <v>108</v>
      </c>
      <c r="B73" s="209" t="s">
        <v>148</v>
      </c>
      <c r="C73" s="213" t="s">
        <v>88</v>
      </c>
      <c r="D73" s="214" t="s">
        <v>9</v>
      </c>
      <c r="E73" s="213">
        <f>'Theme 2'!F61</f>
        <v>0</v>
      </c>
      <c r="F73" s="213">
        <f>'Theme 2'!G61</f>
        <v>0</v>
      </c>
    </row>
    <row r="74" spans="1:6" x14ac:dyDescent="0.3">
      <c r="A74" s="212" t="s">
        <v>108</v>
      </c>
      <c r="B74" s="209" t="s">
        <v>148</v>
      </c>
      <c r="C74" s="213" t="s">
        <v>88</v>
      </c>
      <c r="D74" s="214" t="s">
        <v>13</v>
      </c>
      <c r="E74" s="213">
        <f>'Theme 2'!F62</f>
        <v>0</v>
      </c>
      <c r="F74" s="213">
        <f>'Theme 2'!G62</f>
        <v>0</v>
      </c>
    </row>
    <row r="75" spans="1:6" x14ac:dyDescent="0.3">
      <c r="A75" s="212" t="s">
        <v>108</v>
      </c>
      <c r="B75" s="209" t="s">
        <v>148</v>
      </c>
      <c r="C75" s="213" t="s">
        <v>88</v>
      </c>
      <c r="D75" s="214" t="s">
        <v>12</v>
      </c>
      <c r="E75" s="213">
        <f>'Theme 2'!F63</f>
        <v>0</v>
      </c>
      <c r="F75" s="213">
        <f>'Theme 2'!G63</f>
        <v>0</v>
      </c>
    </row>
    <row r="76" spans="1:6" x14ac:dyDescent="0.3">
      <c r="A76" s="212" t="s">
        <v>108</v>
      </c>
      <c r="B76" s="209" t="s">
        <v>148</v>
      </c>
      <c r="C76" s="213" t="s">
        <v>89</v>
      </c>
      <c r="D76" s="214" t="s">
        <v>14</v>
      </c>
      <c r="E76" s="213">
        <f>'Theme 2'!F64</f>
        <v>0</v>
      </c>
      <c r="F76" s="213">
        <f>'Theme 2'!G64</f>
        <v>0</v>
      </c>
    </row>
    <row r="77" spans="1:6" x14ac:dyDescent="0.3">
      <c r="A77" s="212" t="s">
        <v>108</v>
      </c>
      <c r="B77" s="209" t="s">
        <v>148</v>
      </c>
      <c r="C77" s="213" t="s">
        <v>89</v>
      </c>
      <c r="D77" s="214" t="s">
        <v>15</v>
      </c>
      <c r="E77" s="213">
        <f>'Theme 2'!F65</f>
        <v>0</v>
      </c>
      <c r="F77" s="213">
        <f>'Theme 2'!G65</f>
        <v>0</v>
      </c>
    </row>
    <row r="78" spans="1:6" x14ac:dyDescent="0.3">
      <c r="A78" s="212" t="s">
        <v>108</v>
      </c>
      <c r="B78" s="209" t="s">
        <v>148</v>
      </c>
      <c r="C78" s="213" t="s">
        <v>89</v>
      </c>
      <c r="D78" s="214" t="s">
        <v>16</v>
      </c>
      <c r="E78" s="213">
        <f>'Theme 2'!F66</f>
        <v>0</v>
      </c>
      <c r="F78" s="213">
        <f>'Theme 2'!G66</f>
        <v>0</v>
      </c>
    </row>
    <row r="79" spans="1:6" x14ac:dyDescent="0.3">
      <c r="A79" s="212" t="s">
        <v>108</v>
      </c>
      <c r="B79" s="209" t="s">
        <v>148</v>
      </c>
      <c r="C79" s="213" t="s">
        <v>89</v>
      </c>
      <c r="D79" s="214" t="s">
        <v>11</v>
      </c>
      <c r="E79" s="213">
        <f>'Theme 2'!F67</f>
        <v>0</v>
      </c>
      <c r="F79" s="213">
        <f>'Theme 2'!G67</f>
        <v>0</v>
      </c>
    </row>
    <row r="80" spans="1:6" x14ac:dyDescent="0.3">
      <c r="A80" s="212" t="s">
        <v>108</v>
      </c>
      <c r="B80" s="209" t="s">
        <v>148</v>
      </c>
      <c r="C80" s="213" t="s">
        <v>89</v>
      </c>
      <c r="D80" s="214" t="s">
        <v>17</v>
      </c>
      <c r="E80" s="213">
        <f>'Theme 2'!F68</f>
        <v>0</v>
      </c>
      <c r="F80" s="213">
        <f>'Theme 2'!G68</f>
        <v>0</v>
      </c>
    </row>
    <row r="81" spans="1:6" x14ac:dyDescent="0.3">
      <c r="A81" s="212" t="s">
        <v>108</v>
      </c>
      <c r="B81" s="209" t="s">
        <v>148</v>
      </c>
      <c r="C81" s="213" t="s">
        <v>90</v>
      </c>
      <c r="D81" s="214" t="s">
        <v>27</v>
      </c>
      <c r="E81" s="213">
        <f>'Theme 2'!F69</f>
        <v>0</v>
      </c>
      <c r="F81" s="213">
        <f>'Theme 2'!G69</f>
        <v>0</v>
      </c>
    </row>
    <row r="82" spans="1:6" x14ac:dyDescent="0.3">
      <c r="A82" s="212" t="s">
        <v>108</v>
      </c>
      <c r="B82" s="209" t="s">
        <v>148</v>
      </c>
      <c r="C82" s="213" t="s">
        <v>90</v>
      </c>
      <c r="D82" s="214" t="s">
        <v>28</v>
      </c>
      <c r="E82" s="213">
        <f>'Theme 2'!F70</f>
        <v>0</v>
      </c>
      <c r="F82" s="213">
        <f>'Theme 2'!G70</f>
        <v>0</v>
      </c>
    </row>
    <row r="83" spans="1:6" x14ac:dyDescent="0.3">
      <c r="A83" s="212" t="s">
        <v>108</v>
      </c>
      <c r="B83" s="209" t="s">
        <v>148</v>
      </c>
      <c r="C83" s="213" t="s">
        <v>90</v>
      </c>
      <c r="D83" s="214" t="s">
        <v>29</v>
      </c>
      <c r="E83" s="213">
        <f>'Theme 2'!F71</f>
        <v>0</v>
      </c>
      <c r="F83" s="213">
        <f>'Theme 2'!G71</f>
        <v>0</v>
      </c>
    </row>
    <row r="84" spans="1:6" x14ac:dyDescent="0.3">
      <c r="A84" s="212" t="s">
        <v>109</v>
      </c>
      <c r="B84" s="209" t="s">
        <v>192</v>
      </c>
      <c r="C84" s="213" t="s">
        <v>88</v>
      </c>
      <c r="D84" s="214" t="s">
        <v>6</v>
      </c>
      <c r="E84" s="213">
        <f>'Theme 3'!F25</f>
        <v>0</v>
      </c>
      <c r="F84" s="213">
        <f>'Theme 3'!G25</f>
        <v>0</v>
      </c>
    </row>
    <row r="85" spans="1:6" x14ac:dyDescent="0.3">
      <c r="A85" s="212" t="s">
        <v>109</v>
      </c>
      <c r="B85" s="209" t="s">
        <v>192</v>
      </c>
      <c r="C85" s="213" t="s">
        <v>88</v>
      </c>
      <c r="D85" s="214" t="s">
        <v>7</v>
      </c>
      <c r="E85" s="213">
        <f>'Theme 3'!F26</f>
        <v>0</v>
      </c>
      <c r="F85" s="213">
        <f>'Theme 3'!G26</f>
        <v>0</v>
      </c>
    </row>
    <row r="86" spans="1:6" x14ac:dyDescent="0.3">
      <c r="A86" s="212" t="s">
        <v>109</v>
      </c>
      <c r="B86" s="209" t="s">
        <v>192</v>
      </c>
      <c r="C86" s="213" t="s">
        <v>88</v>
      </c>
      <c r="D86" s="214" t="s">
        <v>9</v>
      </c>
      <c r="E86" s="213">
        <f>'Theme 3'!F27</f>
        <v>0</v>
      </c>
      <c r="F86" s="213">
        <f>'Theme 3'!G27</f>
        <v>0</v>
      </c>
    </row>
    <row r="87" spans="1:6" x14ac:dyDescent="0.3">
      <c r="A87" s="212" t="s">
        <v>109</v>
      </c>
      <c r="B87" s="209" t="s">
        <v>192</v>
      </c>
      <c r="C87" s="213" t="s">
        <v>88</v>
      </c>
      <c r="D87" s="214" t="s">
        <v>13</v>
      </c>
      <c r="E87" s="213">
        <f>'Theme 3'!F28</f>
        <v>0</v>
      </c>
      <c r="F87" s="213">
        <f>'Theme 3'!G28</f>
        <v>0</v>
      </c>
    </row>
    <row r="88" spans="1:6" x14ac:dyDescent="0.3">
      <c r="A88" s="212" t="s">
        <v>109</v>
      </c>
      <c r="B88" s="209" t="s">
        <v>192</v>
      </c>
      <c r="C88" s="213" t="s">
        <v>89</v>
      </c>
      <c r="D88" s="214" t="s">
        <v>12</v>
      </c>
      <c r="E88" s="213">
        <f>'Theme 3'!F29</f>
        <v>0</v>
      </c>
      <c r="F88" s="213">
        <f>'Theme 3'!G29</f>
        <v>0</v>
      </c>
    </row>
    <row r="89" spans="1:6" x14ac:dyDescent="0.3">
      <c r="A89" s="212" t="s">
        <v>109</v>
      </c>
      <c r="B89" s="209" t="s">
        <v>192</v>
      </c>
      <c r="C89" s="213" t="s">
        <v>89</v>
      </c>
      <c r="D89" s="214" t="s">
        <v>14</v>
      </c>
      <c r="E89" s="213">
        <f>'Theme 3'!F30</f>
        <v>0</v>
      </c>
      <c r="F89" s="213">
        <f>'Theme 3'!G30</f>
        <v>0</v>
      </c>
    </row>
    <row r="90" spans="1:6" x14ac:dyDescent="0.3">
      <c r="A90" s="212" t="s">
        <v>109</v>
      </c>
      <c r="B90" s="209" t="s">
        <v>192</v>
      </c>
      <c r="C90" s="213" t="s">
        <v>89</v>
      </c>
      <c r="D90" s="214" t="s">
        <v>15</v>
      </c>
      <c r="E90" s="213">
        <f>'Theme 3'!F31</f>
        <v>0</v>
      </c>
      <c r="F90" s="213">
        <f>'Theme 3'!G31</f>
        <v>0</v>
      </c>
    </row>
    <row r="91" spans="1:6" x14ac:dyDescent="0.3">
      <c r="A91" s="212" t="s">
        <v>109</v>
      </c>
      <c r="B91" s="209" t="s">
        <v>192</v>
      </c>
      <c r="C91" s="213" t="s">
        <v>89</v>
      </c>
      <c r="D91" s="214" t="s">
        <v>16</v>
      </c>
      <c r="E91" s="213">
        <f>'Theme 3'!F32</f>
        <v>0</v>
      </c>
      <c r="F91" s="213">
        <f>'Theme 3'!G32</f>
        <v>0</v>
      </c>
    </row>
    <row r="92" spans="1:6" x14ac:dyDescent="0.3">
      <c r="A92" s="212" t="s">
        <v>109</v>
      </c>
      <c r="B92" s="209" t="s">
        <v>192</v>
      </c>
      <c r="C92" s="213" t="s">
        <v>90</v>
      </c>
      <c r="D92" s="214" t="s">
        <v>11</v>
      </c>
      <c r="E92" s="213">
        <f>'Theme 3'!F33</f>
        <v>0</v>
      </c>
      <c r="F92" s="213">
        <f>'Theme 3'!G33</f>
        <v>0</v>
      </c>
    </row>
    <row r="93" spans="1:6" x14ac:dyDescent="0.3">
      <c r="A93" s="212" t="s">
        <v>109</v>
      </c>
      <c r="B93" s="209" t="s">
        <v>192</v>
      </c>
      <c r="C93" s="213" t="s">
        <v>90</v>
      </c>
      <c r="D93" s="214" t="s">
        <v>17</v>
      </c>
      <c r="E93" s="213">
        <f>'Theme 3'!F34</f>
        <v>0</v>
      </c>
      <c r="F93" s="213">
        <f>'Theme 3'!G34</f>
        <v>0</v>
      </c>
    </row>
    <row r="94" spans="1:6" x14ac:dyDescent="0.3">
      <c r="A94" s="212" t="s">
        <v>109</v>
      </c>
      <c r="B94" s="209" t="s">
        <v>192</v>
      </c>
      <c r="C94" s="213" t="s">
        <v>90</v>
      </c>
      <c r="D94" s="214" t="s">
        <v>27</v>
      </c>
      <c r="E94" s="213">
        <f>'Theme 3'!F35</f>
        <v>0</v>
      </c>
      <c r="F94" s="213">
        <f>'Theme 3'!G35</f>
        <v>0</v>
      </c>
    </row>
    <row r="95" spans="1:6" x14ac:dyDescent="0.3">
      <c r="A95" s="212" t="s">
        <v>109</v>
      </c>
      <c r="B95" s="209" t="s">
        <v>519</v>
      </c>
      <c r="C95" s="213" t="s">
        <v>88</v>
      </c>
      <c r="D95" s="214" t="s">
        <v>6</v>
      </c>
      <c r="E95" s="213">
        <f>'Theme 3'!F42</f>
        <v>0</v>
      </c>
      <c r="F95" s="213">
        <f>'Theme 3'!G42</f>
        <v>0</v>
      </c>
    </row>
    <row r="96" spans="1:6" x14ac:dyDescent="0.3">
      <c r="A96" s="212" t="s">
        <v>109</v>
      </c>
      <c r="B96" s="209" t="s">
        <v>519</v>
      </c>
      <c r="C96" s="213" t="s">
        <v>88</v>
      </c>
      <c r="D96" s="214" t="s">
        <v>7</v>
      </c>
      <c r="E96" s="213">
        <f>'Theme 3'!F43</f>
        <v>0</v>
      </c>
      <c r="F96" s="213">
        <f>'Theme 3'!G43</f>
        <v>0</v>
      </c>
    </row>
    <row r="97" spans="1:6" x14ac:dyDescent="0.3">
      <c r="A97" s="212" t="s">
        <v>109</v>
      </c>
      <c r="B97" s="209" t="s">
        <v>519</v>
      </c>
      <c r="C97" s="213" t="s">
        <v>88</v>
      </c>
      <c r="D97" s="214" t="s">
        <v>9</v>
      </c>
      <c r="E97" s="213">
        <f>'Theme 3'!F44</f>
        <v>0</v>
      </c>
      <c r="F97" s="213">
        <f>'Theme 3'!G44</f>
        <v>0</v>
      </c>
    </row>
    <row r="98" spans="1:6" x14ac:dyDescent="0.3">
      <c r="A98" s="212" t="s">
        <v>109</v>
      </c>
      <c r="B98" s="209" t="s">
        <v>519</v>
      </c>
      <c r="C98" s="213" t="s">
        <v>88</v>
      </c>
      <c r="D98" s="214" t="s">
        <v>13</v>
      </c>
      <c r="E98" s="213">
        <f>'Theme 3'!F45</f>
        <v>0</v>
      </c>
      <c r="F98" s="213">
        <f>'Theme 3'!G45</f>
        <v>0</v>
      </c>
    </row>
    <row r="99" spans="1:6" x14ac:dyDescent="0.3">
      <c r="A99" s="212" t="s">
        <v>109</v>
      </c>
      <c r="B99" s="209" t="s">
        <v>519</v>
      </c>
      <c r="C99" s="213" t="s">
        <v>89</v>
      </c>
      <c r="D99" s="214" t="s">
        <v>12</v>
      </c>
      <c r="E99" s="213">
        <f>'Theme 3'!F46</f>
        <v>0</v>
      </c>
      <c r="F99" s="213">
        <f>'Theme 3'!G46</f>
        <v>0</v>
      </c>
    </row>
    <row r="100" spans="1:6" x14ac:dyDescent="0.3">
      <c r="A100" s="212" t="s">
        <v>109</v>
      </c>
      <c r="B100" s="209" t="s">
        <v>519</v>
      </c>
      <c r="C100" s="213" t="s">
        <v>89</v>
      </c>
      <c r="D100" s="214" t="s">
        <v>14</v>
      </c>
      <c r="E100" s="213">
        <f>'Theme 3'!F47</f>
        <v>0</v>
      </c>
      <c r="F100" s="213">
        <f>'Theme 3'!G47</f>
        <v>0</v>
      </c>
    </row>
    <row r="101" spans="1:6" x14ac:dyDescent="0.3">
      <c r="A101" s="212" t="s">
        <v>109</v>
      </c>
      <c r="B101" s="209" t="s">
        <v>519</v>
      </c>
      <c r="C101" s="213" t="s">
        <v>89</v>
      </c>
      <c r="D101" s="214" t="s">
        <v>15</v>
      </c>
      <c r="E101" s="213">
        <f>'Theme 3'!F48</f>
        <v>0</v>
      </c>
      <c r="F101" s="213">
        <f>'Theme 3'!G48</f>
        <v>0</v>
      </c>
    </row>
    <row r="102" spans="1:6" x14ac:dyDescent="0.3">
      <c r="A102" s="212" t="s">
        <v>109</v>
      </c>
      <c r="B102" s="209" t="s">
        <v>519</v>
      </c>
      <c r="C102" s="213" t="s">
        <v>90</v>
      </c>
      <c r="D102" s="214" t="s">
        <v>16</v>
      </c>
      <c r="E102" s="213">
        <f>'Theme 3'!F49</f>
        <v>0</v>
      </c>
      <c r="F102" s="213">
        <f>'Theme 3'!G49</f>
        <v>0</v>
      </c>
    </row>
    <row r="103" spans="1:6" x14ac:dyDescent="0.3">
      <c r="A103" s="212" t="s">
        <v>109</v>
      </c>
      <c r="B103" s="209" t="s">
        <v>519</v>
      </c>
      <c r="C103" s="213" t="s">
        <v>90</v>
      </c>
      <c r="D103" s="214" t="s">
        <v>11</v>
      </c>
      <c r="E103" s="213">
        <f>'Theme 3'!F50</f>
        <v>0</v>
      </c>
      <c r="F103" s="213">
        <f>'Theme 3'!G50</f>
        <v>0</v>
      </c>
    </row>
    <row r="104" spans="1:6" x14ac:dyDescent="0.3">
      <c r="A104" s="212" t="s">
        <v>109</v>
      </c>
      <c r="B104" s="209" t="s">
        <v>519</v>
      </c>
      <c r="C104" s="213" t="s">
        <v>90</v>
      </c>
      <c r="D104" s="214" t="s">
        <v>17</v>
      </c>
      <c r="E104" s="213">
        <f>'Theme 3'!F51</f>
        <v>0</v>
      </c>
      <c r="F104" s="213">
        <f>'Theme 3'!G51</f>
        <v>0</v>
      </c>
    </row>
    <row r="105" spans="1:6" x14ac:dyDescent="0.3">
      <c r="A105" s="212" t="s">
        <v>109</v>
      </c>
      <c r="B105" s="209" t="s">
        <v>519</v>
      </c>
      <c r="C105" s="213" t="s">
        <v>90</v>
      </c>
      <c r="D105" s="214" t="s">
        <v>27</v>
      </c>
      <c r="E105" s="213">
        <f>'Theme 3'!F52</f>
        <v>0</v>
      </c>
      <c r="F105" s="213">
        <f>'Theme 3'!G52</f>
        <v>0</v>
      </c>
    </row>
    <row r="106" spans="1:6" x14ac:dyDescent="0.3">
      <c r="A106" s="212" t="s">
        <v>109</v>
      </c>
      <c r="B106" s="209" t="s">
        <v>519</v>
      </c>
      <c r="C106" s="213" t="s">
        <v>90</v>
      </c>
      <c r="D106" s="214" t="s">
        <v>28</v>
      </c>
      <c r="E106" s="213">
        <f>'Theme 3'!F53</f>
        <v>0</v>
      </c>
      <c r="F106" s="213">
        <f>'Theme 3'!G53</f>
        <v>0</v>
      </c>
    </row>
    <row r="107" spans="1:6" x14ac:dyDescent="0.3">
      <c r="A107" s="212" t="s">
        <v>109</v>
      </c>
      <c r="B107" s="209" t="s">
        <v>194</v>
      </c>
      <c r="C107" s="213" t="s">
        <v>88</v>
      </c>
      <c r="D107" s="214" t="s">
        <v>6</v>
      </c>
      <c r="E107" s="213">
        <f>'Theme 3'!F60</f>
        <v>0</v>
      </c>
      <c r="F107" s="213">
        <f>'Theme 3'!G60</f>
        <v>0</v>
      </c>
    </row>
    <row r="108" spans="1:6" x14ac:dyDescent="0.3">
      <c r="A108" s="212" t="s">
        <v>109</v>
      </c>
      <c r="B108" s="209" t="s">
        <v>194</v>
      </c>
      <c r="C108" s="213" t="s">
        <v>88</v>
      </c>
      <c r="D108" s="214" t="s">
        <v>7</v>
      </c>
      <c r="E108" s="213">
        <f>'Theme 3'!F61</f>
        <v>0</v>
      </c>
      <c r="F108" s="213">
        <f>'Theme 3'!G61</f>
        <v>0</v>
      </c>
    </row>
    <row r="109" spans="1:6" x14ac:dyDescent="0.3">
      <c r="A109" s="212" t="s">
        <v>109</v>
      </c>
      <c r="B109" s="209" t="s">
        <v>194</v>
      </c>
      <c r="C109" s="213" t="s">
        <v>88</v>
      </c>
      <c r="D109" s="214" t="s">
        <v>9</v>
      </c>
      <c r="E109" s="213">
        <f>'Theme 3'!F62</f>
        <v>0</v>
      </c>
      <c r="F109" s="213">
        <f>'Theme 3'!G62</f>
        <v>0</v>
      </c>
    </row>
    <row r="110" spans="1:6" x14ac:dyDescent="0.3">
      <c r="A110" s="212" t="s">
        <v>109</v>
      </c>
      <c r="B110" s="209" t="s">
        <v>194</v>
      </c>
      <c r="C110" s="213" t="s">
        <v>88</v>
      </c>
      <c r="D110" s="214" t="s">
        <v>13</v>
      </c>
      <c r="E110" s="213">
        <f>'Theme 3'!F63</f>
        <v>0</v>
      </c>
      <c r="F110" s="213">
        <f>'Theme 3'!G63</f>
        <v>0</v>
      </c>
    </row>
    <row r="111" spans="1:6" x14ac:dyDescent="0.3">
      <c r="A111" s="212" t="s">
        <v>109</v>
      </c>
      <c r="B111" s="209" t="s">
        <v>194</v>
      </c>
      <c r="C111" s="213" t="s">
        <v>88</v>
      </c>
      <c r="D111" s="214" t="s">
        <v>12</v>
      </c>
      <c r="E111" s="213">
        <f>'Theme 3'!F64</f>
        <v>0</v>
      </c>
      <c r="F111" s="213">
        <f>'Theme 3'!G64</f>
        <v>0</v>
      </c>
    </row>
    <row r="112" spans="1:6" x14ac:dyDescent="0.3">
      <c r="A112" s="212" t="s">
        <v>109</v>
      </c>
      <c r="B112" s="209" t="s">
        <v>194</v>
      </c>
      <c r="C112" s="213" t="s">
        <v>89</v>
      </c>
      <c r="D112" s="214" t="s">
        <v>14</v>
      </c>
      <c r="E112" s="213">
        <f>'Theme 3'!F65</f>
        <v>0</v>
      </c>
      <c r="F112" s="213">
        <f>'Theme 3'!G65</f>
        <v>0</v>
      </c>
    </row>
    <row r="113" spans="1:6" x14ac:dyDescent="0.3">
      <c r="A113" s="212" t="s">
        <v>109</v>
      </c>
      <c r="B113" s="209" t="s">
        <v>194</v>
      </c>
      <c r="C113" s="213" t="s">
        <v>89</v>
      </c>
      <c r="D113" s="214" t="s">
        <v>15</v>
      </c>
      <c r="E113" s="213">
        <f>'Theme 3'!F66</f>
        <v>0</v>
      </c>
      <c r="F113" s="213">
        <f>'Theme 3'!G66</f>
        <v>0</v>
      </c>
    </row>
    <row r="114" spans="1:6" x14ac:dyDescent="0.3">
      <c r="A114" s="212" t="s">
        <v>109</v>
      </c>
      <c r="B114" s="209" t="s">
        <v>194</v>
      </c>
      <c r="C114" s="213" t="s">
        <v>89</v>
      </c>
      <c r="D114" s="214" t="s">
        <v>16</v>
      </c>
      <c r="E114" s="213">
        <f>'Theme 3'!F67</f>
        <v>0</v>
      </c>
      <c r="F114" s="213">
        <f>'Theme 3'!G67</f>
        <v>0</v>
      </c>
    </row>
    <row r="115" spans="1:6" x14ac:dyDescent="0.3">
      <c r="A115" s="212" t="s">
        <v>109</v>
      </c>
      <c r="B115" s="209" t="s">
        <v>194</v>
      </c>
      <c r="C115" s="213" t="s">
        <v>89</v>
      </c>
      <c r="D115" s="214" t="s">
        <v>11</v>
      </c>
      <c r="E115" s="213">
        <f>'Theme 3'!F68</f>
        <v>0</v>
      </c>
      <c r="F115" s="213">
        <f>'Theme 3'!G68</f>
        <v>0</v>
      </c>
    </row>
    <row r="116" spans="1:6" x14ac:dyDescent="0.3">
      <c r="A116" s="212" t="s">
        <v>109</v>
      </c>
      <c r="B116" s="209" t="s">
        <v>194</v>
      </c>
      <c r="C116" s="213" t="s">
        <v>90</v>
      </c>
      <c r="D116" s="214" t="s">
        <v>17</v>
      </c>
      <c r="E116" s="213">
        <f>'Theme 3'!F69</f>
        <v>0</v>
      </c>
      <c r="F116" s="213">
        <f>'Theme 3'!G69</f>
        <v>0</v>
      </c>
    </row>
    <row r="117" spans="1:6" x14ac:dyDescent="0.3">
      <c r="A117" s="212" t="s">
        <v>109</v>
      </c>
      <c r="B117" s="209" t="s">
        <v>194</v>
      </c>
      <c r="C117" s="213" t="s">
        <v>90</v>
      </c>
      <c r="D117" s="214" t="s">
        <v>27</v>
      </c>
      <c r="E117" s="213">
        <f>'Theme 3'!F70</f>
        <v>0</v>
      </c>
      <c r="F117" s="213">
        <f>'Theme 3'!G70</f>
        <v>0</v>
      </c>
    </row>
    <row r="118" spans="1:6" x14ac:dyDescent="0.3">
      <c r="A118" s="212" t="s">
        <v>109</v>
      </c>
      <c r="B118" s="209" t="s">
        <v>194</v>
      </c>
      <c r="C118" s="213" t="s">
        <v>90</v>
      </c>
      <c r="D118" s="214" t="s">
        <v>28</v>
      </c>
      <c r="E118" s="213">
        <f>'Theme 3'!F71</f>
        <v>0</v>
      </c>
      <c r="F118" s="213">
        <f>'Theme 3'!G71</f>
        <v>0</v>
      </c>
    </row>
    <row r="119" spans="1:6" x14ac:dyDescent="0.3">
      <c r="A119" s="212" t="s">
        <v>109</v>
      </c>
      <c r="B119" s="209" t="s">
        <v>194</v>
      </c>
      <c r="C119" s="213" t="s">
        <v>90</v>
      </c>
      <c r="D119" s="214" t="s">
        <v>29</v>
      </c>
      <c r="E119" s="213">
        <f>'Theme 3'!F72</f>
        <v>0</v>
      </c>
      <c r="F119" s="213">
        <f>'Theme 3'!G72</f>
        <v>0</v>
      </c>
    </row>
    <row r="120" spans="1:6" x14ac:dyDescent="0.3">
      <c r="A120" s="212" t="s">
        <v>110</v>
      </c>
      <c r="B120" s="209" t="s">
        <v>239</v>
      </c>
      <c r="C120" s="213" t="s">
        <v>88</v>
      </c>
      <c r="D120" s="214" t="s">
        <v>6</v>
      </c>
      <c r="E120" s="213">
        <f>'Theme 4'!F27</f>
        <v>0</v>
      </c>
      <c r="F120" s="213">
        <f>'Theme 4'!G27</f>
        <v>0</v>
      </c>
    </row>
    <row r="121" spans="1:6" x14ac:dyDescent="0.3">
      <c r="A121" s="212" t="s">
        <v>110</v>
      </c>
      <c r="B121" s="209" t="s">
        <v>239</v>
      </c>
      <c r="C121" s="213" t="s">
        <v>88</v>
      </c>
      <c r="D121" s="214" t="s">
        <v>7</v>
      </c>
      <c r="E121" s="213">
        <f>'Theme 4'!F28</f>
        <v>0</v>
      </c>
      <c r="F121" s="213">
        <f>'Theme 4'!G28</f>
        <v>0</v>
      </c>
    </row>
    <row r="122" spans="1:6" x14ac:dyDescent="0.3">
      <c r="A122" s="212" t="s">
        <v>110</v>
      </c>
      <c r="B122" s="209" t="s">
        <v>239</v>
      </c>
      <c r="C122" s="213" t="s">
        <v>88</v>
      </c>
      <c r="D122" s="214" t="s">
        <v>9</v>
      </c>
      <c r="E122" s="213">
        <f>'Theme 4'!F29</f>
        <v>0</v>
      </c>
      <c r="F122" s="213">
        <f>'Theme 4'!G29</f>
        <v>0</v>
      </c>
    </row>
    <row r="123" spans="1:6" x14ac:dyDescent="0.3">
      <c r="A123" s="212" t="s">
        <v>110</v>
      </c>
      <c r="B123" s="209" t="s">
        <v>239</v>
      </c>
      <c r="C123" s="213" t="s">
        <v>88</v>
      </c>
      <c r="D123" s="214" t="s">
        <v>13</v>
      </c>
      <c r="E123" s="213">
        <f>'Theme 4'!F30</f>
        <v>0</v>
      </c>
      <c r="F123" s="213">
        <f>'Theme 4'!G30</f>
        <v>0</v>
      </c>
    </row>
    <row r="124" spans="1:6" x14ac:dyDescent="0.3">
      <c r="A124" s="212" t="s">
        <v>110</v>
      </c>
      <c r="B124" s="209" t="s">
        <v>239</v>
      </c>
      <c r="C124" s="213" t="s">
        <v>88</v>
      </c>
      <c r="D124" s="214" t="s">
        <v>12</v>
      </c>
      <c r="E124" s="213">
        <f>'Theme 4'!F31</f>
        <v>0</v>
      </c>
      <c r="F124" s="213">
        <f>'Theme 4'!G31</f>
        <v>0</v>
      </c>
    </row>
    <row r="125" spans="1:6" x14ac:dyDescent="0.3">
      <c r="A125" s="212" t="s">
        <v>110</v>
      </c>
      <c r="B125" s="209" t="s">
        <v>239</v>
      </c>
      <c r="C125" s="213" t="s">
        <v>88</v>
      </c>
      <c r="D125" s="214" t="s">
        <v>14</v>
      </c>
      <c r="E125" s="213">
        <f>'Theme 4'!F32</f>
        <v>0</v>
      </c>
      <c r="F125" s="213">
        <f>'Theme 4'!G32</f>
        <v>0</v>
      </c>
    </row>
    <row r="126" spans="1:6" x14ac:dyDescent="0.3">
      <c r="A126" s="212" t="s">
        <v>110</v>
      </c>
      <c r="B126" s="209" t="s">
        <v>239</v>
      </c>
      <c r="C126" s="213" t="s">
        <v>89</v>
      </c>
      <c r="D126" s="214" t="s">
        <v>15</v>
      </c>
      <c r="E126" s="213">
        <f>'Theme 4'!F33</f>
        <v>0</v>
      </c>
      <c r="F126" s="213">
        <f>'Theme 4'!G33</f>
        <v>0</v>
      </c>
    </row>
    <row r="127" spans="1:6" x14ac:dyDescent="0.3">
      <c r="A127" s="212" t="s">
        <v>110</v>
      </c>
      <c r="B127" s="209" t="s">
        <v>239</v>
      </c>
      <c r="C127" s="213" t="s">
        <v>89</v>
      </c>
      <c r="D127" s="214" t="s">
        <v>16</v>
      </c>
      <c r="E127" s="213">
        <f>'Theme 4'!F34</f>
        <v>0</v>
      </c>
      <c r="F127" s="213">
        <f>'Theme 4'!G34</f>
        <v>0</v>
      </c>
    </row>
    <row r="128" spans="1:6" x14ac:dyDescent="0.3">
      <c r="A128" s="212" t="s">
        <v>110</v>
      </c>
      <c r="B128" s="209" t="s">
        <v>239</v>
      </c>
      <c r="C128" s="213" t="s">
        <v>89</v>
      </c>
      <c r="D128" s="214" t="s">
        <v>11</v>
      </c>
      <c r="E128" s="213">
        <f>'Theme 4'!F35</f>
        <v>0</v>
      </c>
      <c r="F128" s="213">
        <f>'Theme 4'!G35</f>
        <v>0</v>
      </c>
    </row>
    <row r="129" spans="1:6" x14ac:dyDescent="0.3">
      <c r="A129" s="212" t="s">
        <v>110</v>
      </c>
      <c r="B129" s="209" t="s">
        <v>239</v>
      </c>
      <c r="C129" s="213" t="s">
        <v>89</v>
      </c>
      <c r="D129" s="214" t="s">
        <v>17</v>
      </c>
      <c r="E129" s="213">
        <f>'Theme 4'!F36</f>
        <v>0</v>
      </c>
      <c r="F129" s="213">
        <f>'Theme 4'!G36</f>
        <v>0</v>
      </c>
    </row>
    <row r="130" spans="1:6" x14ac:dyDescent="0.3">
      <c r="A130" s="212" t="s">
        <v>110</v>
      </c>
      <c r="B130" s="209" t="s">
        <v>239</v>
      </c>
      <c r="C130" s="213" t="s">
        <v>90</v>
      </c>
      <c r="D130" s="214" t="s">
        <v>27</v>
      </c>
      <c r="E130" s="213">
        <f>'Theme 4'!F37</f>
        <v>0</v>
      </c>
      <c r="F130" s="213">
        <f>'Theme 4'!G37</f>
        <v>0</v>
      </c>
    </row>
    <row r="131" spans="1:6" x14ac:dyDescent="0.3">
      <c r="A131" s="212" t="s">
        <v>110</v>
      </c>
      <c r="B131" s="209" t="s">
        <v>239</v>
      </c>
      <c r="C131" s="213" t="s">
        <v>90</v>
      </c>
      <c r="D131" s="214" t="s">
        <v>28</v>
      </c>
      <c r="E131" s="213">
        <f>'Theme 4'!F38</f>
        <v>0</v>
      </c>
      <c r="F131" s="213">
        <f>'Theme 4'!G38</f>
        <v>0</v>
      </c>
    </row>
    <row r="132" spans="1:6" x14ac:dyDescent="0.3">
      <c r="A132" s="212" t="s">
        <v>110</v>
      </c>
      <c r="B132" s="209" t="s">
        <v>240</v>
      </c>
      <c r="C132" s="213" t="s">
        <v>88</v>
      </c>
      <c r="D132" s="214" t="s">
        <v>6</v>
      </c>
      <c r="E132" s="213">
        <f>'Theme 4'!F45</f>
        <v>0</v>
      </c>
      <c r="F132" s="213">
        <f>'Theme 4'!G45</f>
        <v>0</v>
      </c>
    </row>
    <row r="133" spans="1:6" x14ac:dyDescent="0.3">
      <c r="A133" s="212" t="s">
        <v>110</v>
      </c>
      <c r="B133" s="209" t="s">
        <v>240</v>
      </c>
      <c r="C133" s="213" t="s">
        <v>88</v>
      </c>
      <c r="D133" s="214" t="s">
        <v>7</v>
      </c>
      <c r="E133" s="213">
        <f>'Theme 4'!F46</f>
        <v>0</v>
      </c>
      <c r="F133" s="213">
        <f>'Theme 4'!G46</f>
        <v>0</v>
      </c>
    </row>
    <row r="134" spans="1:6" x14ac:dyDescent="0.3">
      <c r="A134" s="212" t="s">
        <v>110</v>
      </c>
      <c r="B134" s="209" t="s">
        <v>240</v>
      </c>
      <c r="C134" s="213" t="s">
        <v>88</v>
      </c>
      <c r="D134" s="214" t="s">
        <v>9</v>
      </c>
      <c r="E134" s="213">
        <f>'Theme 4'!F47</f>
        <v>0</v>
      </c>
      <c r="F134" s="213">
        <f>'Theme 4'!G47</f>
        <v>0</v>
      </c>
    </row>
    <row r="135" spans="1:6" x14ac:dyDescent="0.3">
      <c r="A135" s="212" t="s">
        <v>110</v>
      </c>
      <c r="B135" s="209" t="s">
        <v>240</v>
      </c>
      <c r="C135" s="213" t="s">
        <v>88</v>
      </c>
      <c r="D135" s="214" t="s">
        <v>13</v>
      </c>
      <c r="E135" s="213">
        <f>'Theme 4'!F48</f>
        <v>0</v>
      </c>
      <c r="F135" s="213">
        <f>'Theme 4'!G48</f>
        <v>0</v>
      </c>
    </row>
    <row r="136" spans="1:6" x14ac:dyDescent="0.3">
      <c r="A136" s="212" t="s">
        <v>110</v>
      </c>
      <c r="B136" s="209" t="s">
        <v>240</v>
      </c>
      <c r="C136" s="213" t="s">
        <v>88</v>
      </c>
      <c r="D136" s="214" t="s">
        <v>12</v>
      </c>
      <c r="E136" s="213">
        <f>'Theme 4'!F49</f>
        <v>0</v>
      </c>
      <c r="F136" s="213">
        <f>'Theme 4'!G49</f>
        <v>0</v>
      </c>
    </row>
    <row r="137" spans="1:6" x14ac:dyDescent="0.3">
      <c r="A137" s="212" t="s">
        <v>110</v>
      </c>
      <c r="B137" s="209" t="s">
        <v>240</v>
      </c>
      <c r="C137" s="213" t="s">
        <v>88</v>
      </c>
      <c r="D137" s="214" t="s">
        <v>14</v>
      </c>
      <c r="E137" s="213">
        <f>'Theme 4'!F50</f>
        <v>0</v>
      </c>
      <c r="F137" s="213">
        <f>'Theme 4'!G50</f>
        <v>0</v>
      </c>
    </row>
    <row r="138" spans="1:6" x14ac:dyDescent="0.3">
      <c r="A138" s="212" t="s">
        <v>110</v>
      </c>
      <c r="B138" s="209" t="s">
        <v>240</v>
      </c>
      <c r="C138" s="213" t="s">
        <v>88</v>
      </c>
      <c r="D138" s="214" t="s">
        <v>15</v>
      </c>
      <c r="E138" s="213">
        <f>'Theme 4'!F51</f>
        <v>0</v>
      </c>
      <c r="F138" s="213">
        <f>'Theme 4'!G51</f>
        <v>0</v>
      </c>
    </row>
    <row r="139" spans="1:6" x14ac:dyDescent="0.3">
      <c r="A139" s="212" t="s">
        <v>110</v>
      </c>
      <c r="B139" s="209" t="s">
        <v>240</v>
      </c>
      <c r="C139" s="213" t="s">
        <v>89</v>
      </c>
      <c r="D139" s="214" t="s">
        <v>16</v>
      </c>
      <c r="E139" s="213">
        <f>'Theme 4'!F52</f>
        <v>0</v>
      </c>
      <c r="F139" s="213">
        <f>'Theme 4'!G52</f>
        <v>0</v>
      </c>
    </row>
    <row r="140" spans="1:6" x14ac:dyDescent="0.3">
      <c r="A140" s="212" t="s">
        <v>110</v>
      </c>
      <c r="B140" s="209" t="s">
        <v>240</v>
      </c>
      <c r="C140" s="213" t="s">
        <v>89</v>
      </c>
      <c r="D140" s="214" t="s">
        <v>11</v>
      </c>
      <c r="E140" s="213">
        <f>'Theme 4'!F53</f>
        <v>0</v>
      </c>
      <c r="F140" s="213">
        <f>'Theme 4'!G53</f>
        <v>0</v>
      </c>
    </row>
    <row r="141" spans="1:6" x14ac:dyDescent="0.3">
      <c r="A141" s="212" t="s">
        <v>110</v>
      </c>
      <c r="B141" s="209" t="s">
        <v>240</v>
      </c>
      <c r="C141" s="213" t="s">
        <v>89</v>
      </c>
      <c r="D141" s="214" t="s">
        <v>17</v>
      </c>
      <c r="E141" s="213">
        <f>'Theme 4'!F54</f>
        <v>0</v>
      </c>
      <c r="F141" s="213">
        <f>'Theme 4'!G54</f>
        <v>0</v>
      </c>
    </row>
    <row r="142" spans="1:6" x14ac:dyDescent="0.3">
      <c r="A142" s="212" t="s">
        <v>110</v>
      </c>
      <c r="B142" s="209" t="s">
        <v>240</v>
      </c>
      <c r="C142" s="213" t="s">
        <v>89</v>
      </c>
      <c r="D142" s="214" t="s">
        <v>27</v>
      </c>
      <c r="E142" s="213">
        <f>'Theme 4'!F55</f>
        <v>0</v>
      </c>
      <c r="F142" s="213">
        <f>'Theme 4'!G55</f>
        <v>0</v>
      </c>
    </row>
    <row r="143" spans="1:6" x14ac:dyDescent="0.3">
      <c r="A143" s="212" t="s">
        <v>110</v>
      </c>
      <c r="B143" s="209" t="s">
        <v>240</v>
      </c>
      <c r="C143" s="213" t="s">
        <v>90</v>
      </c>
      <c r="D143" s="214" t="s">
        <v>28</v>
      </c>
      <c r="E143" s="213">
        <f>'Theme 4'!F56</f>
        <v>0</v>
      </c>
      <c r="F143" s="213">
        <f>'Theme 4'!G56</f>
        <v>0</v>
      </c>
    </row>
    <row r="144" spans="1:6" x14ac:dyDescent="0.3">
      <c r="A144" s="212" t="s">
        <v>110</v>
      </c>
      <c r="B144" s="209" t="s">
        <v>241</v>
      </c>
      <c r="C144" s="213" t="s">
        <v>88</v>
      </c>
      <c r="D144" s="214" t="s">
        <v>6</v>
      </c>
      <c r="E144" s="213">
        <f>'Theme 4'!F63</f>
        <v>0</v>
      </c>
      <c r="F144" s="213">
        <f>'Theme 4'!G63</f>
        <v>0</v>
      </c>
    </row>
    <row r="145" spans="1:6" x14ac:dyDescent="0.3">
      <c r="A145" s="212" t="s">
        <v>110</v>
      </c>
      <c r="B145" s="209" t="s">
        <v>241</v>
      </c>
      <c r="C145" s="213" t="s">
        <v>88</v>
      </c>
      <c r="D145" s="214" t="s">
        <v>7</v>
      </c>
      <c r="E145" s="213">
        <f>'Theme 4'!F64</f>
        <v>0</v>
      </c>
      <c r="F145" s="213">
        <f>'Theme 4'!G64</f>
        <v>0</v>
      </c>
    </row>
    <row r="146" spans="1:6" x14ac:dyDescent="0.3">
      <c r="A146" s="212" t="s">
        <v>110</v>
      </c>
      <c r="B146" s="209" t="s">
        <v>241</v>
      </c>
      <c r="C146" s="213" t="s">
        <v>88</v>
      </c>
      <c r="D146" s="214" t="s">
        <v>9</v>
      </c>
      <c r="E146" s="213">
        <f>'Theme 4'!F65</f>
        <v>0</v>
      </c>
      <c r="F146" s="213">
        <f>'Theme 4'!G65</f>
        <v>0</v>
      </c>
    </row>
    <row r="147" spans="1:6" x14ac:dyDescent="0.3">
      <c r="A147" s="212" t="s">
        <v>110</v>
      </c>
      <c r="B147" s="209" t="s">
        <v>241</v>
      </c>
      <c r="C147" s="213" t="s">
        <v>88</v>
      </c>
      <c r="D147" s="214" t="s">
        <v>13</v>
      </c>
      <c r="E147" s="213">
        <f>'Theme 4'!F66</f>
        <v>0</v>
      </c>
      <c r="F147" s="213">
        <f>'Theme 4'!G66</f>
        <v>0</v>
      </c>
    </row>
    <row r="148" spans="1:6" x14ac:dyDescent="0.3">
      <c r="A148" s="212" t="s">
        <v>110</v>
      </c>
      <c r="B148" s="209" t="s">
        <v>241</v>
      </c>
      <c r="C148" s="213" t="s">
        <v>88</v>
      </c>
      <c r="D148" s="214" t="s">
        <v>12</v>
      </c>
      <c r="E148" s="213">
        <f>'Theme 4'!F67</f>
        <v>0</v>
      </c>
      <c r="F148" s="213">
        <f>'Theme 4'!G67</f>
        <v>0</v>
      </c>
    </row>
    <row r="149" spans="1:6" x14ac:dyDescent="0.3">
      <c r="A149" s="212" t="s">
        <v>110</v>
      </c>
      <c r="B149" s="209" t="s">
        <v>241</v>
      </c>
      <c r="C149" s="213" t="s">
        <v>88</v>
      </c>
      <c r="D149" s="214" t="s">
        <v>14</v>
      </c>
      <c r="E149" s="213">
        <f>'Theme 4'!F68</f>
        <v>0</v>
      </c>
      <c r="F149" s="213">
        <f>'Theme 4'!G68</f>
        <v>0</v>
      </c>
    </row>
    <row r="150" spans="1:6" x14ac:dyDescent="0.3">
      <c r="A150" s="212" t="s">
        <v>110</v>
      </c>
      <c r="B150" s="209" t="s">
        <v>241</v>
      </c>
      <c r="C150" s="213" t="s">
        <v>89</v>
      </c>
      <c r="D150" s="214" t="s">
        <v>15</v>
      </c>
      <c r="E150" s="213">
        <f>'Theme 4'!F69</f>
        <v>0</v>
      </c>
      <c r="F150" s="213">
        <f>'Theme 4'!G69</f>
        <v>0</v>
      </c>
    </row>
    <row r="151" spans="1:6" x14ac:dyDescent="0.3">
      <c r="A151" s="212" t="s">
        <v>110</v>
      </c>
      <c r="B151" s="209" t="s">
        <v>241</v>
      </c>
      <c r="C151" s="213" t="s">
        <v>89</v>
      </c>
      <c r="D151" s="214" t="s">
        <v>16</v>
      </c>
      <c r="E151" s="213">
        <f>'Theme 4'!F70</f>
        <v>0</v>
      </c>
      <c r="F151" s="213">
        <f>'Theme 4'!G70</f>
        <v>0</v>
      </c>
    </row>
    <row r="152" spans="1:6" x14ac:dyDescent="0.3">
      <c r="A152" s="212" t="s">
        <v>110</v>
      </c>
      <c r="B152" s="209" t="s">
        <v>241</v>
      </c>
      <c r="C152" s="213" t="s">
        <v>90</v>
      </c>
      <c r="D152" s="214" t="s">
        <v>11</v>
      </c>
      <c r="E152" s="213">
        <f>'Theme 4'!F71</f>
        <v>0</v>
      </c>
      <c r="F152" s="213">
        <f>'Theme 4'!G71</f>
        <v>0</v>
      </c>
    </row>
    <row r="153" spans="1:6" x14ac:dyDescent="0.3">
      <c r="A153" s="212" t="s">
        <v>110</v>
      </c>
      <c r="B153" s="209" t="s">
        <v>241</v>
      </c>
      <c r="C153" s="213" t="s">
        <v>90</v>
      </c>
      <c r="D153" s="214" t="s">
        <v>17</v>
      </c>
      <c r="E153" s="213">
        <f>'Theme 4'!F72</f>
        <v>0</v>
      </c>
      <c r="F153" s="213">
        <f>'Theme 4'!G72</f>
        <v>0</v>
      </c>
    </row>
    <row r="154" spans="1:6" x14ac:dyDescent="0.3">
      <c r="A154" s="212" t="s">
        <v>110</v>
      </c>
      <c r="B154" s="209" t="s">
        <v>241</v>
      </c>
      <c r="C154" s="213" t="s">
        <v>90</v>
      </c>
      <c r="D154" s="214" t="s">
        <v>27</v>
      </c>
      <c r="E154" s="213">
        <f>'Theme 4'!F73</f>
        <v>0</v>
      </c>
      <c r="F154" s="213">
        <f>'Theme 4'!G73</f>
        <v>0</v>
      </c>
    </row>
    <row r="155" spans="1:6" x14ac:dyDescent="0.3">
      <c r="A155" s="212" t="s">
        <v>110</v>
      </c>
      <c r="B155" s="209" t="s">
        <v>242</v>
      </c>
      <c r="C155" s="213" t="s">
        <v>88</v>
      </c>
      <c r="D155" s="214" t="s">
        <v>6</v>
      </c>
      <c r="E155" s="213">
        <f>'Theme 4'!F80</f>
        <v>0</v>
      </c>
      <c r="F155" s="213">
        <f>'Theme 4'!G80</f>
        <v>0</v>
      </c>
    </row>
    <row r="156" spans="1:6" x14ac:dyDescent="0.3">
      <c r="A156" s="212" t="s">
        <v>110</v>
      </c>
      <c r="B156" s="209" t="s">
        <v>242</v>
      </c>
      <c r="C156" s="213" t="s">
        <v>88</v>
      </c>
      <c r="D156" s="214" t="s">
        <v>7</v>
      </c>
      <c r="E156" s="213">
        <f>'Theme 4'!F81</f>
        <v>0</v>
      </c>
      <c r="F156" s="213">
        <f>'Theme 4'!G81</f>
        <v>0</v>
      </c>
    </row>
    <row r="157" spans="1:6" x14ac:dyDescent="0.3">
      <c r="A157" s="212" t="s">
        <v>110</v>
      </c>
      <c r="B157" s="209" t="s">
        <v>242</v>
      </c>
      <c r="C157" s="213" t="s">
        <v>88</v>
      </c>
      <c r="D157" s="214" t="s">
        <v>9</v>
      </c>
      <c r="E157" s="213">
        <f>'Theme 4'!F82</f>
        <v>0</v>
      </c>
      <c r="F157" s="213">
        <f>'Theme 4'!G82</f>
        <v>0</v>
      </c>
    </row>
    <row r="158" spans="1:6" x14ac:dyDescent="0.3">
      <c r="A158" s="212" t="s">
        <v>110</v>
      </c>
      <c r="B158" s="209" t="s">
        <v>242</v>
      </c>
      <c r="C158" s="213" t="s">
        <v>89</v>
      </c>
      <c r="D158" s="214" t="s">
        <v>13</v>
      </c>
      <c r="E158" s="213">
        <f>'Theme 4'!F83</f>
        <v>0</v>
      </c>
      <c r="F158" s="213">
        <f>'Theme 4'!G83</f>
        <v>0</v>
      </c>
    </row>
    <row r="159" spans="1:6" x14ac:dyDescent="0.3">
      <c r="A159" s="212" t="s">
        <v>110</v>
      </c>
      <c r="B159" s="209" t="s">
        <v>242</v>
      </c>
      <c r="C159" s="213" t="s">
        <v>89</v>
      </c>
      <c r="D159" s="214" t="s">
        <v>12</v>
      </c>
      <c r="E159" s="213">
        <f>'Theme 4'!F84</f>
        <v>0</v>
      </c>
      <c r="F159" s="213">
        <f>'Theme 4'!G84</f>
        <v>0</v>
      </c>
    </row>
    <row r="160" spans="1:6" x14ac:dyDescent="0.3">
      <c r="A160" s="212" t="s">
        <v>110</v>
      </c>
      <c r="B160" s="209" t="s">
        <v>242</v>
      </c>
      <c r="C160" s="213" t="s">
        <v>89</v>
      </c>
      <c r="D160" s="214" t="s">
        <v>14</v>
      </c>
      <c r="E160" s="213">
        <f>'Theme 4'!F85</f>
        <v>0</v>
      </c>
      <c r="F160" s="213">
        <f>'Theme 4'!G85</f>
        <v>0</v>
      </c>
    </row>
    <row r="161" spans="1:6" x14ac:dyDescent="0.3">
      <c r="A161" s="212" t="s">
        <v>110</v>
      </c>
      <c r="B161" s="209" t="s">
        <v>242</v>
      </c>
      <c r="C161" s="213" t="s">
        <v>89</v>
      </c>
      <c r="D161" s="214" t="s">
        <v>15</v>
      </c>
      <c r="E161" s="213">
        <f>'Theme 4'!F86</f>
        <v>0</v>
      </c>
      <c r="F161" s="213">
        <f>'Theme 4'!G86</f>
        <v>0</v>
      </c>
    </row>
    <row r="162" spans="1:6" x14ac:dyDescent="0.3">
      <c r="A162" s="212" t="s">
        <v>110</v>
      </c>
      <c r="B162" s="209" t="s">
        <v>242</v>
      </c>
      <c r="C162" s="213" t="s">
        <v>90</v>
      </c>
      <c r="D162" s="214" t="s">
        <v>16</v>
      </c>
      <c r="E162" s="213">
        <f>'Theme 4'!F87</f>
        <v>0</v>
      </c>
      <c r="F162" s="213">
        <f>'Theme 4'!G87</f>
        <v>0</v>
      </c>
    </row>
    <row r="163" spans="1:6" x14ac:dyDescent="0.3">
      <c r="A163" s="212" t="s">
        <v>110</v>
      </c>
      <c r="B163" s="209" t="s">
        <v>242</v>
      </c>
      <c r="C163" s="213" t="s">
        <v>90</v>
      </c>
      <c r="D163" s="214" t="s">
        <v>11</v>
      </c>
      <c r="E163" s="213">
        <f>'Theme 4'!F88</f>
        <v>0</v>
      </c>
      <c r="F163" s="213">
        <f>'Theme 4'!G88</f>
        <v>0</v>
      </c>
    </row>
    <row r="164" spans="1:6" x14ac:dyDescent="0.3">
      <c r="A164" s="212" t="s">
        <v>110</v>
      </c>
      <c r="B164" s="209" t="s">
        <v>242</v>
      </c>
      <c r="C164" s="213" t="s">
        <v>90</v>
      </c>
      <c r="D164" s="214" t="s">
        <v>17</v>
      </c>
      <c r="E164" s="213">
        <f>'Theme 4'!F89</f>
        <v>0</v>
      </c>
      <c r="F164" s="213">
        <f>'Theme 4'!G89</f>
        <v>0</v>
      </c>
    </row>
    <row r="165" spans="1:6" x14ac:dyDescent="0.3">
      <c r="A165" s="212" t="s">
        <v>111</v>
      </c>
      <c r="B165" s="209" t="s">
        <v>296</v>
      </c>
      <c r="C165" s="213" t="s">
        <v>88</v>
      </c>
      <c r="D165" s="214" t="s">
        <v>6</v>
      </c>
      <c r="E165" s="213">
        <f>'Theme 5'!F33</f>
        <v>0</v>
      </c>
      <c r="F165" s="213">
        <f>'Theme 5'!G33</f>
        <v>0</v>
      </c>
    </row>
    <row r="166" spans="1:6" x14ac:dyDescent="0.3">
      <c r="A166" s="212" t="s">
        <v>111</v>
      </c>
      <c r="B166" s="209" t="s">
        <v>296</v>
      </c>
      <c r="C166" s="213" t="s">
        <v>88</v>
      </c>
      <c r="D166" s="214" t="s">
        <v>7</v>
      </c>
      <c r="E166" s="213">
        <f>'Theme 5'!F34</f>
        <v>0</v>
      </c>
      <c r="F166" s="213">
        <f>'Theme 5'!G34</f>
        <v>0</v>
      </c>
    </row>
    <row r="167" spans="1:6" x14ac:dyDescent="0.3">
      <c r="A167" s="212" t="s">
        <v>111</v>
      </c>
      <c r="B167" s="209" t="s">
        <v>296</v>
      </c>
      <c r="C167" s="213" t="s">
        <v>88</v>
      </c>
      <c r="D167" s="214" t="s">
        <v>9</v>
      </c>
      <c r="E167" s="213">
        <f>'Theme 5'!F35</f>
        <v>0</v>
      </c>
      <c r="F167" s="213">
        <f>'Theme 5'!G35</f>
        <v>0</v>
      </c>
    </row>
    <row r="168" spans="1:6" x14ac:dyDescent="0.3">
      <c r="A168" s="212" t="s">
        <v>111</v>
      </c>
      <c r="B168" s="209" t="s">
        <v>296</v>
      </c>
      <c r="C168" s="213" t="s">
        <v>88</v>
      </c>
      <c r="D168" s="214" t="s">
        <v>13</v>
      </c>
      <c r="E168" s="213">
        <f>'Theme 5'!F36</f>
        <v>0</v>
      </c>
      <c r="F168" s="213">
        <f>'Theme 5'!G36</f>
        <v>0</v>
      </c>
    </row>
    <row r="169" spans="1:6" x14ac:dyDescent="0.3">
      <c r="A169" s="212" t="s">
        <v>111</v>
      </c>
      <c r="B169" s="209" t="s">
        <v>296</v>
      </c>
      <c r="C169" s="213" t="s">
        <v>88</v>
      </c>
      <c r="D169" s="214" t="s">
        <v>12</v>
      </c>
      <c r="E169" s="213">
        <f>'Theme 5'!F37</f>
        <v>0</v>
      </c>
      <c r="F169" s="213">
        <f>'Theme 5'!G37</f>
        <v>0</v>
      </c>
    </row>
    <row r="170" spans="1:6" x14ac:dyDescent="0.3">
      <c r="A170" s="212" t="s">
        <v>111</v>
      </c>
      <c r="B170" s="209" t="s">
        <v>296</v>
      </c>
      <c r="C170" s="213" t="s">
        <v>88</v>
      </c>
      <c r="D170" s="214" t="s">
        <v>14</v>
      </c>
      <c r="E170" s="213">
        <f>'Theme 5'!F38</f>
        <v>0</v>
      </c>
      <c r="F170" s="213">
        <f>'Theme 5'!G38</f>
        <v>0</v>
      </c>
    </row>
    <row r="171" spans="1:6" x14ac:dyDescent="0.3">
      <c r="A171" s="212" t="s">
        <v>111</v>
      </c>
      <c r="B171" s="209" t="s">
        <v>296</v>
      </c>
      <c r="C171" s="213" t="s">
        <v>88</v>
      </c>
      <c r="D171" s="214" t="s">
        <v>15</v>
      </c>
      <c r="E171" s="213">
        <f>'Theme 5'!F39</f>
        <v>0</v>
      </c>
      <c r="F171" s="213">
        <f>'Theme 5'!G39</f>
        <v>0</v>
      </c>
    </row>
    <row r="172" spans="1:6" x14ac:dyDescent="0.3">
      <c r="A172" s="212" t="s">
        <v>111</v>
      </c>
      <c r="B172" s="209" t="s">
        <v>296</v>
      </c>
      <c r="C172" s="213" t="s">
        <v>88</v>
      </c>
      <c r="D172" s="214" t="s">
        <v>16</v>
      </c>
      <c r="E172" s="213">
        <f>'Theme 5'!F40</f>
        <v>0</v>
      </c>
      <c r="F172" s="213">
        <f>'Theme 5'!G40</f>
        <v>0</v>
      </c>
    </row>
    <row r="173" spans="1:6" x14ac:dyDescent="0.3">
      <c r="A173" s="212" t="s">
        <v>111</v>
      </c>
      <c r="B173" s="209" t="s">
        <v>296</v>
      </c>
      <c r="C173" s="213" t="s">
        <v>89</v>
      </c>
      <c r="D173" s="214" t="s">
        <v>11</v>
      </c>
      <c r="E173" s="213">
        <f>'Theme 5'!F41</f>
        <v>0</v>
      </c>
      <c r="F173" s="213">
        <f>'Theme 5'!G41</f>
        <v>0</v>
      </c>
    </row>
    <row r="174" spans="1:6" x14ac:dyDescent="0.3">
      <c r="A174" s="212" t="s">
        <v>111</v>
      </c>
      <c r="B174" s="209" t="s">
        <v>296</v>
      </c>
      <c r="C174" s="213" t="s">
        <v>89</v>
      </c>
      <c r="D174" s="214" t="s">
        <v>17</v>
      </c>
      <c r="E174" s="213">
        <f>'Theme 5'!F42</f>
        <v>0</v>
      </c>
      <c r="F174" s="213">
        <f>'Theme 5'!G42</f>
        <v>0</v>
      </c>
    </row>
    <row r="175" spans="1:6" x14ac:dyDescent="0.3">
      <c r="A175" s="212" t="s">
        <v>111</v>
      </c>
      <c r="B175" s="209" t="s">
        <v>296</v>
      </c>
      <c r="C175" s="213" t="s">
        <v>89</v>
      </c>
      <c r="D175" s="214" t="s">
        <v>27</v>
      </c>
      <c r="E175" s="213">
        <f>'Theme 5'!F43</f>
        <v>0</v>
      </c>
      <c r="F175" s="213">
        <f>'Theme 5'!G43</f>
        <v>0</v>
      </c>
    </row>
    <row r="176" spans="1:6" x14ac:dyDescent="0.3">
      <c r="A176" s="212" t="s">
        <v>111</v>
      </c>
      <c r="B176" s="209" t="s">
        <v>296</v>
      </c>
      <c r="C176" s="213" t="s">
        <v>89</v>
      </c>
      <c r="D176" s="214" t="s">
        <v>28</v>
      </c>
      <c r="E176" s="213">
        <f>'Theme 5'!F44</f>
        <v>0</v>
      </c>
      <c r="F176" s="213">
        <f>'Theme 5'!G44</f>
        <v>0</v>
      </c>
    </row>
    <row r="177" spans="1:6" x14ac:dyDescent="0.3">
      <c r="A177" s="212" t="s">
        <v>111</v>
      </c>
      <c r="B177" s="209" t="s">
        <v>296</v>
      </c>
      <c r="C177" s="213" t="s">
        <v>89</v>
      </c>
      <c r="D177" s="214" t="s">
        <v>29</v>
      </c>
      <c r="E177" s="213">
        <f>'Theme 5'!F45</f>
        <v>0</v>
      </c>
      <c r="F177" s="213">
        <f>'Theme 5'!G45</f>
        <v>0</v>
      </c>
    </row>
    <row r="178" spans="1:6" x14ac:dyDescent="0.3">
      <c r="A178" s="212" t="s">
        <v>111</v>
      </c>
      <c r="B178" s="209" t="s">
        <v>296</v>
      </c>
      <c r="C178" s="213" t="s">
        <v>90</v>
      </c>
      <c r="D178" s="214" t="s">
        <v>10</v>
      </c>
      <c r="E178" s="213">
        <f>'Theme 5'!F46</f>
        <v>0</v>
      </c>
      <c r="F178" s="213">
        <f>'Theme 5'!G46</f>
        <v>0</v>
      </c>
    </row>
    <row r="179" spans="1:6" x14ac:dyDescent="0.3">
      <c r="A179" s="212" t="s">
        <v>111</v>
      </c>
      <c r="B179" s="209" t="s">
        <v>296</v>
      </c>
      <c r="C179" s="213" t="s">
        <v>90</v>
      </c>
      <c r="D179" s="214" t="s">
        <v>30</v>
      </c>
      <c r="E179" s="213">
        <f>'Theme 5'!F47</f>
        <v>0</v>
      </c>
      <c r="F179" s="213">
        <f>'Theme 5'!G47</f>
        <v>0</v>
      </c>
    </row>
    <row r="180" spans="1:6" x14ac:dyDescent="0.3">
      <c r="A180" s="212" t="s">
        <v>111</v>
      </c>
      <c r="B180" s="209" t="s">
        <v>296</v>
      </c>
      <c r="C180" s="213" t="s">
        <v>90</v>
      </c>
      <c r="D180" s="214" t="s">
        <v>306</v>
      </c>
      <c r="E180" s="213">
        <f>'Theme 5'!F48</f>
        <v>0</v>
      </c>
      <c r="F180" s="213">
        <f>'Theme 5'!G48</f>
        <v>0</v>
      </c>
    </row>
    <row r="181" spans="1:6" x14ac:dyDescent="0.3">
      <c r="A181" s="212" t="s">
        <v>111</v>
      </c>
      <c r="B181" s="209" t="s">
        <v>296</v>
      </c>
      <c r="C181" s="213" t="s">
        <v>90</v>
      </c>
      <c r="D181" s="214" t="s">
        <v>307</v>
      </c>
      <c r="E181" s="213">
        <f>'Theme 5'!F49</f>
        <v>0</v>
      </c>
      <c r="F181" s="213">
        <f>'Theme 5'!G49</f>
        <v>0</v>
      </c>
    </row>
    <row r="182" spans="1:6" x14ac:dyDescent="0.3">
      <c r="A182" s="212" t="s">
        <v>111</v>
      </c>
      <c r="B182" s="209" t="s">
        <v>298</v>
      </c>
      <c r="C182" s="213" t="s">
        <v>88</v>
      </c>
      <c r="D182" s="214" t="s">
        <v>6</v>
      </c>
      <c r="E182" s="213">
        <f>'Theme 5'!F56</f>
        <v>0</v>
      </c>
      <c r="F182" s="213">
        <f>'Theme 5'!G56</f>
        <v>0</v>
      </c>
    </row>
    <row r="183" spans="1:6" x14ac:dyDescent="0.3">
      <c r="A183" s="212" t="s">
        <v>111</v>
      </c>
      <c r="B183" s="209" t="s">
        <v>298</v>
      </c>
      <c r="C183" s="213" t="s">
        <v>88</v>
      </c>
      <c r="D183" s="214" t="s">
        <v>7</v>
      </c>
      <c r="E183" s="213">
        <f>'Theme 5'!F57</f>
        <v>0</v>
      </c>
      <c r="F183" s="213">
        <f>'Theme 5'!G57</f>
        <v>0</v>
      </c>
    </row>
    <row r="184" spans="1:6" x14ac:dyDescent="0.3">
      <c r="A184" s="212" t="s">
        <v>111</v>
      </c>
      <c r="B184" s="209" t="s">
        <v>298</v>
      </c>
      <c r="C184" s="213" t="s">
        <v>88</v>
      </c>
      <c r="D184" s="214" t="s">
        <v>9</v>
      </c>
      <c r="E184" s="213">
        <f>'Theme 5'!F58</f>
        <v>0</v>
      </c>
      <c r="F184" s="213">
        <f>'Theme 5'!G58</f>
        <v>0</v>
      </c>
    </row>
    <row r="185" spans="1:6" x14ac:dyDescent="0.3">
      <c r="A185" s="212" t="s">
        <v>111</v>
      </c>
      <c r="B185" s="209" t="s">
        <v>298</v>
      </c>
      <c r="C185" s="213" t="s">
        <v>88</v>
      </c>
      <c r="D185" s="214" t="s">
        <v>13</v>
      </c>
      <c r="E185" s="213">
        <f>'Theme 5'!F59</f>
        <v>0</v>
      </c>
      <c r="F185" s="213">
        <f>'Theme 5'!G59</f>
        <v>0</v>
      </c>
    </row>
    <row r="186" spans="1:6" x14ac:dyDescent="0.3">
      <c r="A186" s="212" t="s">
        <v>111</v>
      </c>
      <c r="B186" s="209" t="s">
        <v>298</v>
      </c>
      <c r="C186" s="213" t="s">
        <v>89</v>
      </c>
      <c r="D186" s="214" t="s">
        <v>12</v>
      </c>
      <c r="E186" s="213">
        <f>'Theme 5'!F60</f>
        <v>0</v>
      </c>
      <c r="F186" s="213">
        <f>'Theme 5'!G60</f>
        <v>0</v>
      </c>
    </row>
    <row r="187" spans="1:6" x14ac:dyDescent="0.3">
      <c r="A187" s="212" t="s">
        <v>111</v>
      </c>
      <c r="B187" s="209" t="s">
        <v>298</v>
      </c>
      <c r="C187" s="213" t="s">
        <v>89</v>
      </c>
      <c r="D187" s="214" t="s">
        <v>14</v>
      </c>
      <c r="E187" s="213">
        <f>'Theme 5'!F61</f>
        <v>0</v>
      </c>
      <c r="F187" s="213">
        <f>'Theme 5'!G61</f>
        <v>0</v>
      </c>
    </row>
    <row r="188" spans="1:6" x14ac:dyDescent="0.3">
      <c r="A188" s="212" t="s">
        <v>111</v>
      </c>
      <c r="B188" s="209" t="s">
        <v>298</v>
      </c>
      <c r="C188" s="213" t="s">
        <v>89</v>
      </c>
      <c r="D188" s="214" t="s">
        <v>15</v>
      </c>
      <c r="E188" s="213">
        <f>'Theme 5'!F62</f>
        <v>0</v>
      </c>
      <c r="F188" s="213">
        <f>'Theme 5'!G62</f>
        <v>0</v>
      </c>
    </row>
    <row r="189" spans="1:6" x14ac:dyDescent="0.3">
      <c r="A189" s="212" t="s">
        <v>111</v>
      </c>
      <c r="B189" s="209" t="s">
        <v>298</v>
      </c>
      <c r="C189" s="213" t="s">
        <v>90</v>
      </c>
      <c r="D189" s="214" t="s">
        <v>16</v>
      </c>
      <c r="E189" s="213">
        <f>'Theme 5'!F63</f>
        <v>0</v>
      </c>
      <c r="F189" s="213">
        <f>'Theme 5'!G63</f>
        <v>0</v>
      </c>
    </row>
    <row r="190" spans="1:6" x14ac:dyDescent="0.3">
      <c r="A190" s="212" t="s">
        <v>111</v>
      </c>
      <c r="B190" s="209" t="s">
        <v>298</v>
      </c>
      <c r="C190" s="213" t="s">
        <v>90</v>
      </c>
      <c r="D190" s="214" t="s">
        <v>11</v>
      </c>
      <c r="E190" s="213">
        <f>'Theme 5'!F64</f>
        <v>0</v>
      </c>
      <c r="F190" s="213">
        <f>'Theme 5'!G64</f>
        <v>0</v>
      </c>
    </row>
    <row r="191" spans="1:6" x14ac:dyDescent="0.3">
      <c r="A191" s="212" t="s">
        <v>111</v>
      </c>
      <c r="B191" s="209" t="s">
        <v>298</v>
      </c>
      <c r="C191" s="213" t="s">
        <v>90</v>
      </c>
      <c r="D191" s="214" t="s">
        <v>17</v>
      </c>
      <c r="E191" s="213">
        <f>'Theme 5'!F65</f>
        <v>0</v>
      </c>
      <c r="F191" s="213">
        <f>'Theme 5'!G65</f>
        <v>0</v>
      </c>
    </row>
    <row r="192" spans="1:6" x14ac:dyDescent="0.3">
      <c r="A192" s="212" t="s">
        <v>111</v>
      </c>
      <c r="B192" s="209" t="s">
        <v>298</v>
      </c>
      <c r="C192" s="213" t="s">
        <v>90</v>
      </c>
      <c r="D192" s="214" t="s">
        <v>27</v>
      </c>
      <c r="E192" s="213">
        <f>'Theme 5'!F66</f>
        <v>0</v>
      </c>
      <c r="F192" s="213">
        <f>'Theme 5'!G66</f>
        <v>0</v>
      </c>
    </row>
    <row r="193" spans="1:6" x14ac:dyDescent="0.3">
      <c r="A193" s="212" t="s">
        <v>111</v>
      </c>
      <c r="B193" s="209" t="s">
        <v>299</v>
      </c>
      <c r="C193" s="213" t="s">
        <v>88</v>
      </c>
      <c r="D193" s="214" t="s">
        <v>6</v>
      </c>
      <c r="E193" s="213">
        <f>'Theme 5'!F73</f>
        <v>0</v>
      </c>
      <c r="F193" s="213">
        <f>'Theme 5'!G73</f>
        <v>0</v>
      </c>
    </row>
    <row r="194" spans="1:6" x14ac:dyDescent="0.3">
      <c r="A194" s="212" t="s">
        <v>111</v>
      </c>
      <c r="B194" s="209" t="s">
        <v>299</v>
      </c>
      <c r="C194" s="213" t="s">
        <v>88</v>
      </c>
      <c r="D194" s="214" t="s">
        <v>7</v>
      </c>
      <c r="E194" s="213">
        <f>'Theme 5'!F74</f>
        <v>0</v>
      </c>
      <c r="F194" s="213">
        <f>'Theme 5'!G74</f>
        <v>0</v>
      </c>
    </row>
    <row r="195" spans="1:6" x14ac:dyDescent="0.3">
      <c r="A195" s="212" t="s">
        <v>111</v>
      </c>
      <c r="B195" s="209" t="s">
        <v>299</v>
      </c>
      <c r="C195" s="213" t="s">
        <v>88</v>
      </c>
      <c r="D195" s="214" t="s">
        <v>9</v>
      </c>
      <c r="E195" s="213">
        <f>'Theme 5'!F75</f>
        <v>0</v>
      </c>
      <c r="F195" s="213">
        <f>'Theme 5'!G75</f>
        <v>0</v>
      </c>
    </row>
    <row r="196" spans="1:6" x14ac:dyDescent="0.3">
      <c r="A196" s="212" t="s">
        <v>111</v>
      </c>
      <c r="B196" s="209" t="s">
        <v>299</v>
      </c>
      <c r="C196" s="213" t="s">
        <v>88</v>
      </c>
      <c r="D196" s="214" t="s">
        <v>13</v>
      </c>
      <c r="E196" s="213">
        <f>'Theme 5'!F76</f>
        <v>0</v>
      </c>
      <c r="F196" s="213">
        <f>'Theme 5'!G76</f>
        <v>0</v>
      </c>
    </row>
    <row r="197" spans="1:6" x14ac:dyDescent="0.3">
      <c r="A197" s="212" t="s">
        <v>111</v>
      </c>
      <c r="B197" s="209" t="s">
        <v>299</v>
      </c>
      <c r="C197" s="213" t="s">
        <v>88</v>
      </c>
      <c r="D197" s="214" t="s">
        <v>12</v>
      </c>
      <c r="E197" s="213">
        <f>'Theme 5'!F77</f>
        <v>0</v>
      </c>
      <c r="F197" s="213">
        <f>'Theme 5'!G77</f>
        <v>0</v>
      </c>
    </row>
    <row r="198" spans="1:6" x14ac:dyDescent="0.3">
      <c r="A198" s="212" t="s">
        <v>111</v>
      </c>
      <c r="B198" s="209" t="s">
        <v>299</v>
      </c>
      <c r="C198" s="213" t="s">
        <v>88</v>
      </c>
      <c r="D198" s="214" t="s">
        <v>14</v>
      </c>
      <c r="E198" s="213">
        <f>'Theme 5'!F78</f>
        <v>0</v>
      </c>
      <c r="F198" s="213">
        <f>'Theme 5'!G78</f>
        <v>0</v>
      </c>
    </row>
    <row r="199" spans="1:6" x14ac:dyDescent="0.3">
      <c r="A199" s="212" t="s">
        <v>111</v>
      </c>
      <c r="B199" s="209" t="s">
        <v>299</v>
      </c>
      <c r="C199" s="213" t="s">
        <v>89</v>
      </c>
      <c r="D199" s="214" t="s">
        <v>15</v>
      </c>
      <c r="E199" s="213">
        <f>'Theme 5'!F79</f>
        <v>0</v>
      </c>
      <c r="F199" s="213">
        <f>'Theme 5'!G79</f>
        <v>0</v>
      </c>
    </row>
    <row r="200" spans="1:6" x14ac:dyDescent="0.3">
      <c r="A200" s="212" t="s">
        <v>111</v>
      </c>
      <c r="B200" s="209" t="s">
        <v>299</v>
      </c>
      <c r="C200" s="213" t="s">
        <v>89</v>
      </c>
      <c r="D200" s="214" t="s">
        <v>16</v>
      </c>
      <c r="E200" s="213">
        <f>'Theme 5'!F80</f>
        <v>0</v>
      </c>
      <c r="F200" s="213">
        <f>'Theme 5'!G80</f>
        <v>0</v>
      </c>
    </row>
    <row r="201" spans="1:6" x14ac:dyDescent="0.3">
      <c r="A201" s="212" t="s">
        <v>111</v>
      </c>
      <c r="B201" s="209" t="s">
        <v>299</v>
      </c>
      <c r="C201" s="213" t="s">
        <v>89</v>
      </c>
      <c r="D201" s="214" t="s">
        <v>11</v>
      </c>
      <c r="E201" s="213">
        <f>'Theme 5'!F81</f>
        <v>0</v>
      </c>
      <c r="F201" s="213">
        <f>'Theme 5'!G81</f>
        <v>0</v>
      </c>
    </row>
    <row r="202" spans="1:6" x14ac:dyDescent="0.3">
      <c r="A202" s="212" t="s">
        <v>111</v>
      </c>
      <c r="B202" s="209" t="s">
        <v>299</v>
      </c>
      <c r="C202" s="213" t="s">
        <v>90</v>
      </c>
      <c r="D202" s="214" t="s">
        <v>17</v>
      </c>
      <c r="E202" s="213">
        <f>'Theme 5'!F82</f>
        <v>0</v>
      </c>
      <c r="F202" s="213">
        <f>'Theme 5'!G82</f>
        <v>0</v>
      </c>
    </row>
    <row r="203" spans="1:6" x14ac:dyDescent="0.3">
      <c r="A203" s="212" t="s">
        <v>111</v>
      </c>
      <c r="B203" s="209" t="s">
        <v>299</v>
      </c>
      <c r="C203" s="213" t="s">
        <v>90</v>
      </c>
      <c r="D203" s="214" t="s">
        <v>27</v>
      </c>
      <c r="E203" s="213">
        <f>'Theme 5'!F83</f>
        <v>0</v>
      </c>
      <c r="F203" s="213">
        <f>'Theme 5'!G83</f>
        <v>0</v>
      </c>
    </row>
    <row r="204" spans="1:6" x14ac:dyDescent="0.3">
      <c r="A204" s="212" t="s">
        <v>111</v>
      </c>
      <c r="B204" s="209" t="s">
        <v>299</v>
      </c>
      <c r="C204" s="213" t="s">
        <v>90</v>
      </c>
      <c r="D204" s="214" t="s">
        <v>28</v>
      </c>
      <c r="E204" s="213">
        <f>'Theme 5'!F84</f>
        <v>0</v>
      </c>
      <c r="F204" s="213">
        <f>'Theme 5'!G84</f>
        <v>0</v>
      </c>
    </row>
    <row r="205" spans="1:6" x14ac:dyDescent="0.3">
      <c r="A205" s="212" t="s">
        <v>111</v>
      </c>
      <c r="B205" s="209" t="s">
        <v>299</v>
      </c>
      <c r="C205" s="213" t="s">
        <v>90</v>
      </c>
      <c r="D205" s="214" t="s">
        <v>29</v>
      </c>
      <c r="E205" s="213">
        <f>'Theme 5'!F85</f>
        <v>0</v>
      </c>
      <c r="F205" s="213">
        <f>'Theme 5'!G85</f>
        <v>0</v>
      </c>
    </row>
    <row r="206" spans="1:6" x14ac:dyDescent="0.3">
      <c r="A206" s="212" t="s">
        <v>111</v>
      </c>
      <c r="B206" s="209" t="s">
        <v>299</v>
      </c>
      <c r="C206" s="213" t="s">
        <v>90</v>
      </c>
      <c r="D206" s="214" t="s">
        <v>10</v>
      </c>
      <c r="E206" s="213">
        <f>'Theme 5'!F86</f>
        <v>0</v>
      </c>
      <c r="F206" s="213">
        <f>'Theme 5'!G86</f>
        <v>0</v>
      </c>
    </row>
    <row r="207" spans="1:6" x14ac:dyDescent="0.3">
      <c r="A207" s="212" t="s">
        <v>111</v>
      </c>
      <c r="B207" s="209" t="s">
        <v>300</v>
      </c>
      <c r="C207" s="213" t="s">
        <v>88</v>
      </c>
      <c r="D207" s="214" t="s">
        <v>6</v>
      </c>
      <c r="E207" s="213">
        <f>'Theme 5'!F93</f>
        <v>0</v>
      </c>
      <c r="F207" s="213">
        <f>'Theme 5'!G93</f>
        <v>0</v>
      </c>
    </row>
    <row r="208" spans="1:6" x14ac:dyDescent="0.3">
      <c r="A208" s="212" t="s">
        <v>111</v>
      </c>
      <c r="B208" s="209" t="s">
        <v>300</v>
      </c>
      <c r="C208" s="213" t="s">
        <v>88</v>
      </c>
      <c r="D208" s="214" t="s">
        <v>7</v>
      </c>
      <c r="E208" s="213">
        <f>'Theme 5'!F94</f>
        <v>0</v>
      </c>
      <c r="F208" s="213">
        <f>'Theme 5'!G94</f>
        <v>0</v>
      </c>
    </row>
    <row r="209" spans="1:6" x14ac:dyDescent="0.3">
      <c r="A209" s="212" t="s">
        <v>111</v>
      </c>
      <c r="B209" s="209" t="s">
        <v>300</v>
      </c>
      <c r="C209" s="213" t="s">
        <v>88</v>
      </c>
      <c r="D209" s="214" t="s">
        <v>9</v>
      </c>
      <c r="E209" s="213">
        <f>'Theme 5'!F95</f>
        <v>0</v>
      </c>
      <c r="F209" s="213">
        <f>'Theme 5'!G95</f>
        <v>0</v>
      </c>
    </row>
    <row r="210" spans="1:6" x14ac:dyDescent="0.3">
      <c r="A210" s="212" t="s">
        <v>111</v>
      </c>
      <c r="B210" s="209" t="s">
        <v>300</v>
      </c>
      <c r="C210" s="213" t="s">
        <v>88</v>
      </c>
      <c r="D210" s="214" t="s">
        <v>13</v>
      </c>
      <c r="E210" s="213">
        <f>'Theme 5'!F96</f>
        <v>0</v>
      </c>
      <c r="F210" s="213">
        <f>'Theme 5'!G96</f>
        <v>0</v>
      </c>
    </row>
    <row r="211" spans="1:6" x14ac:dyDescent="0.3">
      <c r="A211" s="212" t="s">
        <v>111</v>
      </c>
      <c r="B211" s="209" t="s">
        <v>300</v>
      </c>
      <c r="C211" s="213" t="s">
        <v>88</v>
      </c>
      <c r="D211" s="214" t="s">
        <v>12</v>
      </c>
      <c r="E211" s="213">
        <f>'Theme 5'!F97</f>
        <v>0</v>
      </c>
      <c r="F211" s="213">
        <f>'Theme 5'!G97</f>
        <v>0</v>
      </c>
    </row>
    <row r="212" spans="1:6" x14ac:dyDescent="0.3">
      <c r="A212" s="212" t="s">
        <v>111</v>
      </c>
      <c r="B212" s="209" t="s">
        <v>300</v>
      </c>
      <c r="C212" s="213" t="s">
        <v>88</v>
      </c>
      <c r="D212" s="214" t="s">
        <v>14</v>
      </c>
      <c r="E212" s="213">
        <f>'Theme 5'!F98</f>
        <v>0</v>
      </c>
      <c r="F212" s="213">
        <f>'Theme 5'!G98</f>
        <v>0</v>
      </c>
    </row>
    <row r="213" spans="1:6" x14ac:dyDescent="0.3">
      <c r="A213" s="212" t="s">
        <v>111</v>
      </c>
      <c r="B213" s="209" t="s">
        <v>300</v>
      </c>
      <c r="C213" s="213" t="s">
        <v>89</v>
      </c>
      <c r="D213" s="214" t="s">
        <v>15</v>
      </c>
      <c r="E213" s="213">
        <f>'Theme 5'!F99</f>
        <v>0</v>
      </c>
      <c r="F213" s="213">
        <f>'Theme 5'!G99</f>
        <v>0</v>
      </c>
    </row>
    <row r="214" spans="1:6" x14ac:dyDescent="0.3">
      <c r="A214" s="212" t="s">
        <v>111</v>
      </c>
      <c r="B214" s="209" t="s">
        <v>300</v>
      </c>
      <c r="C214" s="213" t="s">
        <v>89</v>
      </c>
      <c r="D214" s="214" t="s">
        <v>16</v>
      </c>
      <c r="E214" s="213">
        <f>'Theme 5'!F100</f>
        <v>0</v>
      </c>
      <c r="F214" s="213">
        <f>'Theme 5'!G100</f>
        <v>0</v>
      </c>
    </row>
    <row r="215" spans="1:6" x14ac:dyDescent="0.3">
      <c r="A215" s="212" t="s">
        <v>111</v>
      </c>
      <c r="B215" s="209" t="s">
        <v>300</v>
      </c>
      <c r="C215" s="213" t="s">
        <v>89</v>
      </c>
      <c r="D215" s="214" t="s">
        <v>11</v>
      </c>
      <c r="E215" s="213">
        <f>'Theme 5'!F101</f>
        <v>0</v>
      </c>
      <c r="F215" s="213">
        <f>'Theme 5'!G101</f>
        <v>0</v>
      </c>
    </row>
    <row r="216" spans="1:6" x14ac:dyDescent="0.3">
      <c r="A216" s="212" t="s">
        <v>111</v>
      </c>
      <c r="B216" s="209" t="s">
        <v>300</v>
      </c>
      <c r="C216" s="213" t="s">
        <v>89</v>
      </c>
      <c r="D216" s="214" t="s">
        <v>17</v>
      </c>
      <c r="E216" s="213">
        <f>'Theme 5'!F102</f>
        <v>0</v>
      </c>
      <c r="F216" s="213">
        <f>'Theme 5'!G102</f>
        <v>0</v>
      </c>
    </row>
    <row r="217" spans="1:6" x14ac:dyDescent="0.3">
      <c r="A217" s="212" t="s">
        <v>111</v>
      </c>
      <c r="B217" s="209" t="s">
        <v>300</v>
      </c>
      <c r="C217" s="213" t="s">
        <v>89</v>
      </c>
      <c r="D217" s="214" t="s">
        <v>27</v>
      </c>
      <c r="E217" s="213">
        <f>'Theme 5'!F103</f>
        <v>0</v>
      </c>
      <c r="F217" s="213">
        <f>'Theme 5'!G103</f>
        <v>0</v>
      </c>
    </row>
    <row r="218" spans="1:6" x14ac:dyDescent="0.3">
      <c r="A218" s="212" t="s">
        <v>111</v>
      </c>
      <c r="B218" s="209" t="s">
        <v>300</v>
      </c>
      <c r="C218" s="213" t="s">
        <v>90</v>
      </c>
      <c r="D218" s="214" t="s">
        <v>28</v>
      </c>
      <c r="E218" s="213">
        <f>'Theme 5'!F104</f>
        <v>0</v>
      </c>
      <c r="F218" s="213">
        <f>'Theme 5'!G104</f>
        <v>0</v>
      </c>
    </row>
    <row r="219" spans="1:6" x14ac:dyDescent="0.3">
      <c r="A219" s="212" t="s">
        <v>111</v>
      </c>
      <c r="B219" s="209" t="s">
        <v>300</v>
      </c>
      <c r="C219" s="213" t="s">
        <v>90</v>
      </c>
      <c r="D219" s="214" t="s">
        <v>29</v>
      </c>
      <c r="E219" s="213">
        <f>'Theme 5'!F105</f>
        <v>0</v>
      </c>
      <c r="F219" s="213">
        <f>'Theme 5'!G105</f>
        <v>0</v>
      </c>
    </row>
    <row r="220" spans="1:6" x14ac:dyDescent="0.3">
      <c r="A220" s="212" t="s">
        <v>111</v>
      </c>
      <c r="B220" s="209" t="s">
        <v>300</v>
      </c>
      <c r="C220" s="213" t="s">
        <v>90</v>
      </c>
      <c r="D220" s="214" t="s">
        <v>10</v>
      </c>
      <c r="E220" s="213">
        <f>'Theme 5'!F106</f>
        <v>0</v>
      </c>
      <c r="F220" s="213">
        <f>'Theme 5'!G106</f>
        <v>0</v>
      </c>
    </row>
    <row r="221" spans="1:6" x14ac:dyDescent="0.3">
      <c r="A221" s="212" t="s">
        <v>111</v>
      </c>
      <c r="B221" s="209" t="s">
        <v>300</v>
      </c>
      <c r="C221" s="213" t="s">
        <v>90</v>
      </c>
      <c r="D221" s="214" t="s">
        <v>30</v>
      </c>
      <c r="E221" s="213">
        <f>'Theme 5'!F107</f>
        <v>0</v>
      </c>
      <c r="F221" s="213">
        <f>'Theme 5'!G107</f>
        <v>0</v>
      </c>
    </row>
    <row r="222" spans="1:6" x14ac:dyDescent="0.3">
      <c r="A222" s="212" t="s">
        <v>111</v>
      </c>
      <c r="B222" s="209" t="s">
        <v>300</v>
      </c>
      <c r="C222" s="213" t="s">
        <v>90</v>
      </c>
      <c r="D222" s="214" t="s">
        <v>306</v>
      </c>
      <c r="E222" s="213">
        <f>'Theme 5'!F108</f>
        <v>0</v>
      </c>
      <c r="F222" s="213">
        <f>'Theme 5'!G108</f>
        <v>0</v>
      </c>
    </row>
    <row r="223" spans="1:6" x14ac:dyDescent="0.3">
      <c r="A223" s="212" t="s">
        <v>111</v>
      </c>
      <c r="B223" s="209" t="s">
        <v>301</v>
      </c>
      <c r="C223" s="213" t="s">
        <v>88</v>
      </c>
      <c r="D223" s="214" t="s">
        <v>6</v>
      </c>
      <c r="E223" s="213">
        <f>'Theme 5'!F115</f>
        <v>0</v>
      </c>
      <c r="F223" s="213">
        <f>'Theme 5'!G115</f>
        <v>0</v>
      </c>
    </row>
    <row r="224" spans="1:6" x14ac:dyDescent="0.3">
      <c r="A224" s="212" t="s">
        <v>111</v>
      </c>
      <c r="B224" s="209" t="s">
        <v>301</v>
      </c>
      <c r="C224" s="213" t="s">
        <v>88</v>
      </c>
      <c r="D224" s="214" t="s">
        <v>7</v>
      </c>
      <c r="E224" s="213">
        <f>'Theme 5'!F116</f>
        <v>0</v>
      </c>
      <c r="F224" s="213">
        <f>'Theme 5'!G116</f>
        <v>0</v>
      </c>
    </row>
    <row r="225" spans="1:6" x14ac:dyDescent="0.3">
      <c r="A225" s="212" t="s">
        <v>111</v>
      </c>
      <c r="B225" s="209" t="s">
        <v>301</v>
      </c>
      <c r="C225" s="213" t="s">
        <v>88</v>
      </c>
      <c r="D225" s="214" t="s">
        <v>9</v>
      </c>
      <c r="E225" s="213">
        <f>'Theme 5'!F117</f>
        <v>0</v>
      </c>
      <c r="F225" s="213">
        <f>'Theme 5'!G117</f>
        <v>0</v>
      </c>
    </row>
    <row r="226" spans="1:6" x14ac:dyDescent="0.3">
      <c r="A226" s="212" t="s">
        <v>111</v>
      </c>
      <c r="B226" s="209" t="s">
        <v>301</v>
      </c>
      <c r="C226" s="213" t="s">
        <v>88</v>
      </c>
      <c r="D226" s="214" t="s">
        <v>13</v>
      </c>
      <c r="E226" s="213">
        <f>'Theme 5'!F118</f>
        <v>0</v>
      </c>
      <c r="F226" s="213">
        <f>'Theme 5'!G118</f>
        <v>0</v>
      </c>
    </row>
    <row r="227" spans="1:6" x14ac:dyDescent="0.3">
      <c r="A227" s="212" t="s">
        <v>111</v>
      </c>
      <c r="B227" s="209" t="s">
        <v>301</v>
      </c>
      <c r="C227" s="213" t="s">
        <v>88</v>
      </c>
      <c r="D227" s="214" t="s">
        <v>12</v>
      </c>
      <c r="E227" s="213">
        <f>'Theme 5'!F119</f>
        <v>0</v>
      </c>
      <c r="F227" s="213">
        <f>'Theme 5'!G119</f>
        <v>0</v>
      </c>
    </row>
    <row r="228" spans="1:6" x14ac:dyDescent="0.3">
      <c r="A228" s="212" t="s">
        <v>111</v>
      </c>
      <c r="B228" s="209" t="s">
        <v>301</v>
      </c>
      <c r="C228" s="213" t="s">
        <v>89</v>
      </c>
      <c r="D228" s="214" t="s">
        <v>14</v>
      </c>
      <c r="E228" s="213">
        <f>'Theme 5'!F120</f>
        <v>0</v>
      </c>
      <c r="F228" s="213">
        <f>'Theme 5'!G120</f>
        <v>0</v>
      </c>
    </row>
    <row r="229" spans="1:6" x14ac:dyDescent="0.3">
      <c r="A229" s="212" t="s">
        <v>111</v>
      </c>
      <c r="B229" s="209" t="s">
        <v>301</v>
      </c>
      <c r="C229" s="213" t="s">
        <v>89</v>
      </c>
      <c r="D229" s="214" t="s">
        <v>15</v>
      </c>
      <c r="E229" s="213">
        <f>'Theme 5'!F121</f>
        <v>0</v>
      </c>
      <c r="F229" s="213">
        <f>'Theme 5'!G121</f>
        <v>0</v>
      </c>
    </row>
    <row r="230" spans="1:6" x14ac:dyDescent="0.3">
      <c r="A230" s="212" t="s">
        <v>111</v>
      </c>
      <c r="B230" s="209" t="s">
        <v>301</v>
      </c>
      <c r="C230" s="213" t="s">
        <v>89</v>
      </c>
      <c r="D230" s="214" t="s">
        <v>16</v>
      </c>
      <c r="E230" s="213">
        <f>'Theme 5'!F122</f>
        <v>0</v>
      </c>
      <c r="F230" s="213">
        <f>'Theme 5'!G122</f>
        <v>0</v>
      </c>
    </row>
    <row r="231" spans="1:6" x14ac:dyDescent="0.3">
      <c r="A231" s="212" t="s">
        <v>111</v>
      </c>
      <c r="B231" s="209" t="s">
        <v>301</v>
      </c>
      <c r="C231" s="213" t="s">
        <v>89</v>
      </c>
      <c r="D231" s="214" t="s">
        <v>11</v>
      </c>
      <c r="E231" s="213">
        <f>'Theme 5'!F123</f>
        <v>0</v>
      </c>
      <c r="F231" s="213">
        <f>'Theme 5'!G123</f>
        <v>0</v>
      </c>
    </row>
    <row r="232" spans="1:6" x14ac:dyDescent="0.3">
      <c r="A232" s="212" t="s">
        <v>111</v>
      </c>
      <c r="B232" s="209" t="s">
        <v>301</v>
      </c>
      <c r="C232" s="213" t="s">
        <v>90</v>
      </c>
      <c r="D232" s="214" t="s">
        <v>17</v>
      </c>
      <c r="E232" s="213">
        <f>'Theme 5'!F124</f>
        <v>0</v>
      </c>
      <c r="F232" s="213">
        <f>'Theme 5'!G124</f>
        <v>0</v>
      </c>
    </row>
    <row r="233" spans="1:6" x14ac:dyDescent="0.3">
      <c r="A233" s="212" t="s">
        <v>111</v>
      </c>
      <c r="B233" s="209" t="s">
        <v>302</v>
      </c>
      <c r="C233" s="213" t="s">
        <v>88</v>
      </c>
      <c r="D233" s="214" t="s">
        <v>6</v>
      </c>
      <c r="E233" s="213">
        <f>'Theme 5'!F131</f>
        <v>0</v>
      </c>
      <c r="F233" s="213">
        <f>'Theme 5'!G131</f>
        <v>0</v>
      </c>
    </row>
    <row r="234" spans="1:6" x14ac:dyDescent="0.3">
      <c r="A234" s="212" t="s">
        <v>111</v>
      </c>
      <c r="B234" s="209" t="s">
        <v>302</v>
      </c>
      <c r="C234" s="213" t="s">
        <v>88</v>
      </c>
      <c r="D234" s="214" t="s">
        <v>7</v>
      </c>
      <c r="E234" s="213">
        <f>'Theme 5'!F132</f>
        <v>0</v>
      </c>
      <c r="F234" s="213">
        <f>'Theme 5'!G132</f>
        <v>0</v>
      </c>
    </row>
    <row r="235" spans="1:6" x14ac:dyDescent="0.3">
      <c r="A235" s="212" t="s">
        <v>111</v>
      </c>
      <c r="B235" s="209" t="s">
        <v>302</v>
      </c>
      <c r="C235" s="213" t="s">
        <v>88</v>
      </c>
      <c r="D235" s="214" t="s">
        <v>9</v>
      </c>
      <c r="E235" s="213">
        <f>'Theme 5'!F133</f>
        <v>0</v>
      </c>
      <c r="F235" s="213">
        <f>'Theme 5'!G133</f>
        <v>0</v>
      </c>
    </row>
    <row r="236" spans="1:6" x14ac:dyDescent="0.3">
      <c r="A236" s="212" t="s">
        <v>111</v>
      </c>
      <c r="B236" s="209" t="s">
        <v>302</v>
      </c>
      <c r="C236" s="213" t="s">
        <v>88</v>
      </c>
      <c r="D236" s="214" t="s">
        <v>13</v>
      </c>
      <c r="E236" s="213">
        <f>'Theme 5'!F134</f>
        <v>0</v>
      </c>
      <c r="F236" s="213">
        <f>'Theme 5'!G134</f>
        <v>0</v>
      </c>
    </row>
    <row r="237" spans="1:6" x14ac:dyDescent="0.3">
      <c r="A237" s="212" t="s">
        <v>111</v>
      </c>
      <c r="B237" s="209" t="s">
        <v>302</v>
      </c>
      <c r="C237" s="213" t="s">
        <v>88</v>
      </c>
      <c r="D237" s="214" t="s">
        <v>12</v>
      </c>
      <c r="E237" s="213">
        <f>'Theme 5'!F135</f>
        <v>0</v>
      </c>
      <c r="F237" s="213">
        <f>'Theme 5'!G135</f>
        <v>0</v>
      </c>
    </row>
    <row r="238" spans="1:6" x14ac:dyDescent="0.3">
      <c r="A238" s="212" t="s">
        <v>111</v>
      </c>
      <c r="B238" s="209" t="s">
        <v>302</v>
      </c>
      <c r="C238" s="213" t="s">
        <v>89</v>
      </c>
      <c r="D238" s="214" t="s">
        <v>14</v>
      </c>
      <c r="E238" s="213">
        <f>'Theme 5'!F136</f>
        <v>0</v>
      </c>
      <c r="F238" s="213">
        <f>'Theme 5'!G136</f>
        <v>0</v>
      </c>
    </row>
    <row r="239" spans="1:6" x14ac:dyDescent="0.3">
      <c r="A239" s="212" t="s">
        <v>111</v>
      </c>
      <c r="B239" s="209" t="s">
        <v>302</v>
      </c>
      <c r="C239" s="213" t="s">
        <v>89</v>
      </c>
      <c r="D239" s="214" t="s">
        <v>15</v>
      </c>
      <c r="E239" s="213">
        <f>'Theme 5'!F137</f>
        <v>0</v>
      </c>
      <c r="F239" s="213">
        <f>'Theme 5'!G137</f>
        <v>0</v>
      </c>
    </row>
    <row r="240" spans="1:6" x14ac:dyDescent="0.3">
      <c r="A240" s="212" t="s">
        <v>111</v>
      </c>
      <c r="B240" s="209" t="s">
        <v>302</v>
      </c>
      <c r="C240" s="213" t="s">
        <v>89</v>
      </c>
      <c r="D240" s="214" t="s">
        <v>16</v>
      </c>
      <c r="E240" s="213">
        <f>'Theme 5'!F138</f>
        <v>0</v>
      </c>
      <c r="F240" s="213">
        <f>'Theme 5'!G138</f>
        <v>0</v>
      </c>
    </row>
    <row r="241" spans="1:6" x14ac:dyDescent="0.3">
      <c r="A241" s="212" t="s">
        <v>111</v>
      </c>
      <c r="B241" s="209" t="s">
        <v>302</v>
      </c>
      <c r="C241" s="213" t="s">
        <v>89</v>
      </c>
      <c r="D241" s="214" t="s">
        <v>11</v>
      </c>
      <c r="E241" s="213">
        <f>'Theme 5'!F139</f>
        <v>0</v>
      </c>
      <c r="F241" s="213">
        <f>'Theme 5'!G139</f>
        <v>0</v>
      </c>
    </row>
    <row r="242" spans="1:6" x14ac:dyDescent="0.3">
      <c r="A242" s="212" t="s">
        <v>111</v>
      </c>
      <c r="B242" s="209" t="s">
        <v>302</v>
      </c>
      <c r="C242" s="213" t="s">
        <v>90</v>
      </c>
      <c r="D242" s="214" t="s">
        <v>17</v>
      </c>
      <c r="E242" s="213">
        <f>'Theme 5'!F140</f>
        <v>0</v>
      </c>
      <c r="F242" s="213">
        <f>'Theme 5'!G140</f>
        <v>0</v>
      </c>
    </row>
    <row r="243" spans="1:6" x14ac:dyDescent="0.3">
      <c r="A243" s="212" t="s">
        <v>111</v>
      </c>
      <c r="B243" s="209" t="s">
        <v>302</v>
      </c>
      <c r="C243" s="213" t="s">
        <v>90</v>
      </c>
      <c r="D243" s="214" t="s">
        <v>27</v>
      </c>
      <c r="E243" s="213">
        <f>'Theme 5'!F141</f>
        <v>0</v>
      </c>
      <c r="F243" s="213">
        <f>'Theme 5'!G141</f>
        <v>0</v>
      </c>
    </row>
    <row r="244" spans="1:6" x14ac:dyDescent="0.3">
      <c r="A244" s="212" t="s">
        <v>111</v>
      </c>
      <c r="B244" s="209" t="s">
        <v>302</v>
      </c>
      <c r="C244" s="213" t="s">
        <v>90</v>
      </c>
      <c r="D244" s="214" t="s">
        <v>28</v>
      </c>
      <c r="E244" s="213">
        <f>'Theme 5'!F142</f>
        <v>0</v>
      </c>
      <c r="F244" s="213">
        <f>'Theme 5'!G142</f>
        <v>0</v>
      </c>
    </row>
    <row r="245" spans="1:6" x14ac:dyDescent="0.3">
      <c r="A245" s="212" t="s">
        <v>111</v>
      </c>
      <c r="B245" s="209" t="s">
        <v>302</v>
      </c>
      <c r="C245" s="213" t="s">
        <v>90</v>
      </c>
      <c r="D245" s="214" t="s">
        <v>29</v>
      </c>
      <c r="E245" s="213">
        <f>'Theme 5'!F143</f>
        <v>0</v>
      </c>
      <c r="F245" s="213">
        <f>'Theme 5'!G143</f>
        <v>0</v>
      </c>
    </row>
    <row r="246" spans="1:6" x14ac:dyDescent="0.3">
      <c r="A246" s="212" t="s">
        <v>111</v>
      </c>
      <c r="B246" s="209" t="s">
        <v>303</v>
      </c>
      <c r="C246" s="213" t="s">
        <v>88</v>
      </c>
      <c r="D246" s="214" t="s">
        <v>6</v>
      </c>
      <c r="E246" s="213">
        <f>'Theme 5'!F150</f>
        <v>0</v>
      </c>
      <c r="F246" s="213">
        <f>'Theme 5'!G150</f>
        <v>0</v>
      </c>
    </row>
    <row r="247" spans="1:6" x14ac:dyDescent="0.3">
      <c r="A247" s="212" t="s">
        <v>111</v>
      </c>
      <c r="B247" s="209" t="s">
        <v>303</v>
      </c>
      <c r="C247" s="213" t="s">
        <v>88</v>
      </c>
      <c r="D247" s="214" t="s">
        <v>7</v>
      </c>
      <c r="E247" s="213">
        <f>'Theme 5'!F151</f>
        <v>0</v>
      </c>
      <c r="F247" s="213">
        <f>'Theme 5'!G151</f>
        <v>0</v>
      </c>
    </row>
    <row r="248" spans="1:6" x14ac:dyDescent="0.3">
      <c r="A248" s="212" t="s">
        <v>111</v>
      </c>
      <c r="B248" s="209" t="s">
        <v>303</v>
      </c>
      <c r="C248" s="213" t="s">
        <v>88</v>
      </c>
      <c r="D248" s="214" t="s">
        <v>9</v>
      </c>
      <c r="E248" s="213">
        <f>'Theme 5'!F152</f>
        <v>0</v>
      </c>
      <c r="F248" s="213">
        <f>'Theme 5'!G152</f>
        <v>0</v>
      </c>
    </row>
    <row r="249" spans="1:6" x14ac:dyDescent="0.3">
      <c r="A249" s="212" t="s">
        <v>111</v>
      </c>
      <c r="B249" s="209" t="s">
        <v>303</v>
      </c>
      <c r="C249" s="213" t="s">
        <v>88</v>
      </c>
      <c r="D249" s="214" t="s">
        <v>13</v>
      </c>
      <c r="E249" s="213">
        <f>'Theme 5'!F153</f>
        <v>0</v>
      </c>
      <c r="F249" s="213">
        <f>'Theme 5'!G153</f>
        <v>0</v>
      </c>
    </row>
    <row r="250" spans="1:6" x14ac:dyDescent="0.3">
      <c r="A250" s="212" t="s">
        <v>111</v>
      </c>
      <c r="B250" s="209" t="s">
        <v>303</v>
      </c>
      <c r="C250" s="213" t="s">
        <v>89</v>
      </c>
      <c r="D250" s="214" t="s">
        <v>12</v>
      </c>
      <c r="E250" s="213">
        <f>'Theme 5'!F154</f>
        <v>0</v>
      </c>
      <c r="F250" s="213">
        <f>'Theme 5'!G154</f>
        <v>0</v>
      </c>
    </row>
    <row r="251" spans="1:6" x14ac:dyDescent="0.3">
      <c r="A251" s="212" t="s">
        <v>111</v>
      </c>
      <c r="B251" s="209" t="s">
        <v>303</v>
      </c>
      <c r="C251" s="213" t="s">
        <v>89</v>
      </c>
      <c r="D251" s="214" t="s">
        <v>14</v>
      </c>
      <c r="E251" s="213">
        <f>'Theme 5'!F155</f>
        <v>0</v>
      </c>
      <c r="F251" s="213">
        <f>'Theme 5'!G155</f>
        <v>0</v>
      </c>
    </row>
    <row r="252" spans="1:6" x14ac:dyDescent="0.3">
      <c r="A252" s="212" t="s">
        <v>111</v>
      </c>
      <c r="B252" s="209" t="s">
        <v>303</v>
      </c>
      <c r="C252" s="213" t="s">
        <v>89</v>
      </c>
      <c r="D252" s="214" t="s">
        <v>15</v>
      </c>
      <c r="E252" s="213">
        <f>'Theme 5'!F156</f>
        <v>0</v>
      </c>
      <c r="F252" s="213">
        <f>'Theme 5'!G156</f>
        <v>0</v>
      </c>
    </row>
    <row r="253" spans="1:6" x14ac:dyDescent="0.3">
      <c r="A253" s="212" t="s">
        <v>111</v>
      </c>
      <c r="B253" s="209" t="s">
        <v>303</v>
      </c>
      <c r="C253" s="213" t="s">
        <v>90</v>
      </c>
      <c r="D253" s="214" t="s">
        <v>16</v>
      </c>
      <c r="E253" s="213">
        <f>'Theme 5'!F157</f>
        <v>0</v>
      </c>
      <c r="F253" s="213">
        <f>'Theme 5'!G157</f>
        <v>0</v>
      </c>
    </row>
    <row r="254" spans="1:6" x14ac:dyDescent="0.3">
      <c r="A254" s="212" t="s">
        <v>111</v>
      </c>
      <c r="B254" s="209" t="s">
        <v>303</v>
      </c>
      <c r="C254" s="213" t="s">
        <v>90</v>
      </c>
      <c r="D254" s="214" t="s">
        <v>11</v>
      </c>
      <c r="E254" s="213">
        <f>'Theme 5'!F158</f>
        <v>0</v>
      </c>
      <c r="F254" s="213">
        <f>'Theme 5'!G158</f>
        <v>0</v>
      </c>
    </row>
    <row r="255" spans="1:6" x14ac:dyDescent="0.3">
      <c r="A255" s="212" t="s">
        <v>112</v>
      </c>
      <c r="B255" s="212" t="s">
        <v>411</v>
      </c>
      <c r="C255" s="213" t="s">
        <v>88</v>
      </c>
      <c r="D255" s="214" t="s">
        <v>6</v>
      </c>
      <c r="E255" s="213">
        <f>'Theme 6'!F23</f>
        <v>0</v>
      </c>
      <c r="F255" s="213">
        <f>'Theme 6'!G23</f>
        <v>0</v>
      </c>
    </row>
    <row r="256" spans="1:6" x14ac:dyDescent="0.3">
      <c r="A256" s="212" t="s">
        <v>112</v>
      </c>
      <c r="B256" s="212" t="s">
        <v>411</v>
      </c>
      <c r="C256" s="213" t="s">
        <v>88</v>
      </c>
      <c r="D256" s="214" t="s">
        <v>7</v>
      </c>
      <c r="E256" s="213">
        <f>'Theme 6'!F24</f>
        <v>0</v>
      </c>
      <c r="F256" s="213">
        <f>'Theme 6'!G24</f>
        <v>0</v>
      </c>
    </row>
    <row r="257" spans="1:6" x14ac:dyDescent="0.3">
      <c r="A257" s="212" t="s">
        <v>112</v>
      </c>
      <c r="B257" s="212" t="s">
        <v>411</v>
      </c>
      <c r="C257" s="213" t="s">
        <v>88</v>
      </c>
      <c r="D257" s="214" t="s">
        <v>9</v>
      </c>
      <c r="E257" s="213">
        <f>'Theme 6'!F25</f>
        <v>0</v>
      </c>
      <c r="F257" s="213">
        <f>'Theme 6'!G25</f>
        <v>0</v>
      </c>
    </row>
    <row r="258" spans="1:6" x14ac:dyDescent="0.3">
      <c r="A258" s="212" t="s">
        <v>112</v>
      </c>
      <c r="B258" s="212" t="s">
        <v>411</v>
      </c>
      <c r="C258" s="213" t="s">
        <v>88</v>
      </c>
      <c r="D258" s="214" t="s">
        <v>13</v>
      </c>
      <c r="E258" s="213">
        <f>'Theme 6'!F26</f>
        <v>0</v>
      </c>
      <c r="F258" s="213">
        <f>'Theme 6'!G26</f>
        <v>0</v>
      </c>
    </row>
    <row r="259" spans="1:6" x14ac:dyDescent="0.3">
      <c r="A259" s="212" t="s">
        <v>112</v>
      </c>
      <c r="B259" s="212" t="s">
        <v>411</v>
      </c>
      <c r="C259" s="213" t="s">
        <v>89</v>
      </c>
      <c r="D259" s="214" t="s">
        <v>12</v>
      </c>
      <c r="E259" s="213">
        <f>'Theme 6'!F27</f>
        <v>0</v>
      </c>
      <c r="F259" s="213">
        <f>'Theme 6'!G27</f>
        <v>0</v>
      </c>
    </row>
    <row r="260" spans="1:6" x14ac:dyDescent="0.3">
      <c r="A260" s="212" t="s">
        <v>112</v>
      </c>
      <c r="B260" s="212" t="s">
        <v>411</v>
      </c>
      <c r="C260" s="213" t="s">
        <v>89</v>
      </c>
      <c r="D260" s="214" t="s">
        <v>14</v>
      </c>
      <c r="E260" s="213">
        <f>'Theme 6'!F28</f>
        <v>0</v>
      </c>
      <c r="F260" s="213">
        <f>'Theme 6'!G28</f>
        <v>0</v>
      </c>
    </row>
    <row r="261" spans="1:6" x14ac:dyDescent="0.3">
      <c r="A261" s="212" t="s">
        <v>112</v>
      </c>
      <c r="B261" s="212" t="s">
        <v>411</v>
      </c>
      <c r="C261" s="213" t="s">
        <v>90</v>
      </c>
      <c r="D261" s="214" t="s">
        <v>15</v>
      </c>
      <c r="E261" s="213">
        <f>'Theme 6'!F29</f>
        <v>0</v>
      </c>
      <c r="F261" s="213">
        <f>'Theme 6'!G29</f>
        <v>0</v>
      </c>
    </row>
    <row r="262" spans="1:6" x14ac:dyDescent="0.3">
      <c r="A262" s="212" t="s">
        <v>112</v>
      </c>
      <c r="B262" s="212" t="s">
        <v>411</v>
      </c>
      <c r="C262" s="213" t="s">
        <v>90</v>
      </c>
      <c r="D262" s="214" t="s">
        <v>16</v>
      </c>
      <c r="E262" s="213">
        <f>'Theme 6'!F30</f>
        <v>0</v>
      </c>
      <c r="F262" s="213">
        <f>'Theme 6'!G30</f>
        <v>0</v>
      </c>
    </row>
    <row r="263" spans="1:6" x14ac:dyDescent="0.3">
      <c r="A263" s="212" t="s">
        <v>112</v>
      </c>
      <c r="B263" s="212" t="s">
        <v>411</v>
      </c>
      <c r="C263" s="213" t="s">
        <v>90</v>
      </c>
      <c r="D263" s="214" t="s">
        <v>11</v>
      </c>
      <c r="E263" s="213">
        <f>'Theme 6'!F31</f>
        <v>0</v>
      </c>
      <c r="F263" s="213">
        <f>'Theme 6'!G31</f>
        <v>0</v>
      </c>
    </row>
    <row r="264" spans="1:6" x14ac:dyDescent="0.3">
      <c r="A264" s="212" t="s">
        <v>112</v>
      </c>
      <c r="B264" s="209" t="s">
        <v>412</v>
      </c>
      <c r="C264" s="213" t="s">
        <v>88</v>
      </c>
      <c r="D264" s="214" t="s">
        <v>6</v>
      </c>
      <c r="E264" s="213">
        <f>'Theme 6'!F38</f>
        <v>0</v>
      </c>
      <c r="F264" s="213">
        <f>'Theme 6'!G38</f>
        <v>0</v>
      </c>
    </row>
    <row r="265" spans="1:6" x14ac:dyDescent="0.3">
      <c r="A265" s="212" t="s">
        <v>112</v>
      </c>
      <c r="B265" s="209" t="s">
        <v>412</v>
      </c>
      <c r="C265" s="213" t="s">
        <v>88</v>
      </c>
      <c r="D265" s="214" t="s">
        <v>7</v>
      </c>
      <c r="E265" s="213">
        <f>'Theme 6'!F39</f>
        <v>0</v>
      </c>
      <c r="F265" s="213">
        <f>'Theme 6'!G39</f>
        <v>0</v>
      </c>
    </row>
    <row r="266" spans="1:6" x14ac:dyDescent="0.3">
      <c r="A266" s="212" t="s">
        <v>112</v>
      </c>
      <c r="B266" s="209" t="s">
        <v>412</v>
      </c>
      <c r="C266" s="213" t="s">
        <v>88</v>
      </c>
      <c r="D266" s="214" t="s">
        <v>9</v>
      </c>
      <c r="E266" s="213">
        <f>'Theme 6'!F40</f>
        <v>0</v>
      </c>
      <c r="F266" s="213">
        <f>'Theme 6'!G40</f>
        <v>0</v>
      </c>
    </row>
    <row r="267" spans="1:6" x14ac:dyDescent="0.3">
      <c r="A267" s="212" t="s">
        <v>112</v>
      </c>
      <c r="B267" s="209" t="s">
        <v>412</v>
      </c>
      <c r="C267" s="213" t="s">
        <v>88</v>
      </c>
      <c r="D267" s="214" t="s">
        <v>13</v>
      </c>
      <c r="E267" s="213">
        <f>'Theme 6'!F41</f>
        <v>0</v>
      </c>
      <c r="F267" s="213">
        <f>'Theme 6'!G41</f>
        <v>0</v>
      </c>
    </row>
    <row r="268" spans="1:6" x14ac:dyDescent="0.3">
      <c r="A268" s="212" t="s">
        <v>112</v>
      </c>
      <c r="B268" s="209" t="s">
        <v>412</v>
      </c>
      <c r="C268" s="213" t="s">
        <v>88</v>
      </c>
      <c r="D268" s="214" t="s">
        <v>12</v>
      </c>
      <c r="E268" s="213">
        <f>'Theme 6'!F42</f>
        <v>0</v>
      </c>
      <c r="F268" s="213">
        <f>'Theme 6'!G42</f>
        <v>0</v>
      </c>
    </row>
    <row r="269" spans="1:6" x14ac:dyDescent="0.3">
      <c r="A269" s="212" t="s">
        <v>112</v>
      </c>
      <c r="B269" s="209" t="s">
        <v>412</v>
      </c>
      <c r="C269" s="213" t="s">
        <v>89</v>
      </c>
      <c r="D269" s="214" t="s">
        <v>14</v>
      </c>
      <c r="E269" s="213">
        <f>'Theme 6'!F43</f>
        <v>0</v>
      </c>
      <c r="F269" s="213">
        <f>'Theme 6'!G43</f>
        <v>0</v>
      </c>
    </row>
    <row r="270" spans="1:6" x14ac:dyDescent="0.3">
      <c r="A270" s="212" t="s">
        <v>112</v>
      </c>
      <c r="B270" s="209" t="s">
        <v>412</v>
      </c>
      <c r="C270" s="213" t="s">
        <v>89</v>
      </c>
      <c r="D270" s="214" t="s">
        <v>15</v>
      </c>
      <c r="E270" s="213">
        <f>'Theme 6'!F44</f>
        <v>0</v>
      </c>
      <c r="F270" s="213">
        <f>'Theme 6'!G44</f>
        <v>0</v>
      </c>
    </row>
    <row r="271" spans="1:6" x14ac:dyDescent="0.3">
      <c r="A271" s="212" t="s">
        <v>112</v>
      </c>
      <c r="B271" s="209" t="s">
        <v>412</v>
      </c>
      <c r="C271" s="213" t="s">
        <v>89</v>
      </c>
      <c r="D271" s="214" t="s">
        <v>16</v>
      </c>
      <c r="E271" s="213">
        <f>'Theme 6'!F45</f>
        <v>0</v>
      </c>
      <c r="F271" s="213">
        <f>'Theme 6'!G45</f>
        <v>0</v>
      </c>
    </row>
    <row r="272" spans="1:6" x14ac:dyDescent="0.3">
      <c r="A272" s="212" t="s">
        <v>112</v>
      </c>
      <c r="B272" s="209" t="s">
        <v>412</v>
      </c>
      <c r="C272" s="213" t="s">
        <v>90</v>
      </c>
      <c r="D272" s="214" t="s">
        <v>11</v>
      </c>
      <c r="E272" s="213">
        <f>'Theme 6'!F46</f>
        <v>0</v>
      </c>
      <c r="F272" s="213">
        <f>'Theme 6'!G46</f>
        <v>0</v>
      </c>
    </row>
    <row r="273" spans="1:6" x14ac:dyDescent="0.3">
      <c r="A273" s="212" t="s">
        <v>112</v>
      </c>
      <c r="B273" s="209" t="s">
        <v>412</v>
      </c>
      <c r="C273" s="213" t="s">
        <v>90</v>
      </c>
      <c r="D273" s="214" t="s">
        <v>17</v>
      </c>
      <c r="E273" s="213">
        <f>'Theme 6'!F47</f>
        <v>0</v>
      </c>
      <c r="F273" s="213">
        <f>'Theme 6'!G47</f>
        <v>0</v>
      </c>
    </row>
    <row r="274" spans="1:6" x14ac:dyDescent="0.3">
      <c r="A274" s="212" t="s">
        <v>113</v>
      </c>
      <c r="B274" s="209" t="s">
        <v>437</v>
      </c>
      <c r="C274" s="213" t="s">
        <v>88</v>
      </c>
      <c r="D274" s="214" t="s">
        <v>6</v>
      </c>
      <c r="E274" s="213">
        <f>'Theme 7'!F29</f>
        <v>0</v>
      </c>
      <c r="F274" s="213">
        <f>'Theme 7'!G29</f>
        <v>0</v>
      </c>
    </row>
    <row r="275" spans="1:6" x14ac:dyDescent="0.3">
      <c r="A275" s="212" t="s">
        <v>113</v>
      </c>
      <c r="B275" s="209" t="s">
        <v>437</v>
      </c>
      <c r="C275" s="213" t="s">
        <v>88</v>
      </c>
      <c r="D275" s="214" t="s">
        <v>7</v>
      </c>
      <c r="E275" s="213">
        <f>'Theme 7'!F30</f>
        <v>0</v>
      </c>
      <c r="F275" s="213">
        <f>'Theme 7'!G30</f>
        <v>0</v>
      </c>
    </row>
    <row r="276" spans="1:6" x14ac:dyDescent="0.3">
      <c r="A276" s="212" t="s">
        <v>113</v>
      </c>
      <c r="B276" s="209" t="s">
        <v>437</v>
      </c>
      <c r="C276" s="213" t="s">
        <v>88</v>
      </c>
      <c r="D276" s="214" t="s">
        <v>9</v>
      </c>
      <c r="E276" s="213">
        <f>'Theme 7'!F31</f>
        <v>0</v>
      </c>
      <c r="F276" s="213">
        <f>'Theme 7'!G31</f>
        <v>0</v>
      </c>
    </row>
    <row r="277" spans="1:6" x14ac:dyDescent="0.3">
      <c r="A277" s="212" t="s">
        <v>113</v>
      </c>
      <c r="B277" s="209" t="s">
        <v>437</v>
      </c>
      <c r="C277" s="213" t="s">
        <v>88</v>
      </c>
      <c r="D277" s="214" t="s">
        <v>13</v>
      </c>
      <c r="E277" s="213">
        <f>'Theme 7'!F32</f>
        <v>0</v>
      </c>
      <c r="F277" s="213">
        <f>'Theme 7'!G32</f>
        <v>0</v>
      </c>
    </row>
    <row r="278" spans="1:6" x14ac:dyDescent="0.3">
      <c r="A278" s="212" t="s">
        <v>113</v>
      </c>
      <c r="B278" s="209" t="s">
        <v>437</v>
      </c>
      <c r="C278" s="213" t="s">
        <v>89</v>
      </c>
      <c r="D278" s="214" t="s">
        <v>12</v>
      </c>
      <c r="E278" s="213">
        <f>'Theme 7'!F33</f>
        <v>0</v>
      </c>
      <c r="F278" s="213">
        <f>'Theme 7'!G33</f>
        <v>0</v>
      </c>
    </row>
    <row r="279" spans="1:6" x14ac:dyDescent="0.3">
      <c r="A279" s="212" t="s">
        <v>113</v>
      </c>
      <c r="B279" s="209" t="s">
        <v>437</v>
      </c>
      <c r="C279" s="213" t="s">
        <v>89</v>
      </c>
      <c r="D279" s="214" t="s">
        <v>14</v>
      </c>
      <c r="E279" s="213">
        <f>'Theme 7'!F34</f>
        <v>0</v>
      </c>
      <c r="F279" s="213">
        <f>'Theme 7'!G34</f>
        <v>0</v>
      </c>
    </row>
    <row r="280" spans="1:6" x14ac:dyDescent="0.3">
      <c r="A280" s="212" t="s">
        <v>113</v>
      </c>
      <c r="B280" s="209" t="s">
        <v>437</v>
      </c>
      <c r="C280" s="213" t="s">
        <v>89</v>
      </c>
      <c r="D280" s="214" t="s">
        <v>15</v>
      </c>
      <c r="E280" s="213">
        <f>'Theme 7'!F35</f>
        <v>0</v>
      </c>
      <c r="F280" s="213">
        <f>'Theme 7'!G35</f>
        <v>0</v>
      </c>
    </row>
    <row r="281" spans="1:6" x14ac:dyDescent="0.3">
      <c r="A281" s="212" t="s">
        <v>113</v>
      </c>
      <c r="B281" s="209" t="s">
        <v>437</v>
      </c>
      <c r="C281" s="213" t="s">
        <v>89</v>
      </c>
      <c r="D281" s="214" t="s">
        <v>16</v>
      </c>
      <c r="E281" s="213">
        <f>'Theme 7'!F36</f>
        <v>0</v>
      </c>
      <c r="F281" s="213">
        <f>'Theme 7'!G36</f>
        <v>0</v>
      </c>
    </row>
    <row r="282" spans="1:6" x14ac:dyDescent="0.3">
      <c r="A282" s="212" t="s">
        <v>113</v>
      </c>
      <c r="B282" s="209" t="s">
        <v>437</v>
      </c>
      <c r="C282" s="213" t="s">
        <v>90</v>
      </c>
      <c r="D282" s="214" t="s">
        <v>11</v>
      </c>
      <c r="E282" s="213">
        <f>'Theme 7'!F37</f>
        <v>0</v>
      </c>
      <c r="F282" s="213">
        <f>'Theme 7'!G37</f>
        <v>0</v>
      </c>
    </row>
    <row r="283" spans="1:6" x14ac:dyDescent="0.3">
      <c r="A283" s="212" t="s">
        <v>113</v>
      </c>
      <c r="B283" s="209" t="s">
        <v>437</v>
      </c>
      <c r="C283" s="213" t="s">
        <v>90</v>
      </c>
      <c r="D283" s="214" t="s">
        <v>17</v>
      </c>
      <c r="E283" s="213">
        <f>'Theme 7'!F38</f>
        <v>0</v>
      </c>
      <c r="F283" s="213">
        <f>'Theme 7'!G38</f>
        <v>0</v>
      </c>
    </row>
    <row r="284" spans="1:6" x14ac:dyDescent="0.3">
      <c r="A284" s="212" t="s">
        <v>113</v>
      </c>
      <c r="B284" s="209" t="s">
        <v>437</v>
      </c>
      <c r="C284" s="213" t="s">
        <v>90</v>
      </c>
      <c r="D284" s="214" t="s">
        <v>27</v>
      </c>
      <c r="E284" s="213">
        <f>'Theme 7'!F39</f>
        <v>0</v>
      </c>
      <c r="F284" s="213">
        <f>'Theme 7'!G39</f>
        <v>0</v>
      </c>
    </row>
    <row r="285" spans="1:6" x14ac:dyDescent="0.3">
      <c r="A285" s="212" t="s">
        <v>113</v>
      </c>
      <c r="B285" s="209" t="s">
        <v>438</v>
      </c>
      <c r="C285" s="213" t="s">
        <v>88</v>
      </c>
      <c r="D285" s="214" t="s">
        <v>6</v>
      </c>
      <c r="E285" s="213">
        <f>'Theme 7'!F46</f>
        <v>0</v>
      </c>
      <c r="F285" s="213">
        <f>'Theme 7'!G46</f>
        <v>0</v>
      </c>
    </row>
    <row r="286" spans="1:6" x14ac:dyDescent="0.3">
      <c r="A286" s="212" t="s">
        <v>113</v>
      </c>
      <c r="B286" s="209" t="s">
        <v>438</v>
      </c>
      <c r="C286" s="213" t="s">
        <v>88</v>
      </c>
      <c r="D286" s="214" t="s">
        <v>7</v>
      </c>
      <c r="E286" s="213">
        <f>'Theme 7'!F47</f>
        <v>0</v>
      </c>
      <c r="F286" s="213">
        <f>'Theme 7'!G47</f>
        <v>0</v>
      </c>
    </row>
    <row r="287" spans="1:6" x14ac:dyDescent="0.3">
      <c r="A287" s="212" t="s">
        <v>113</v>
      </c>
      <c r="B287" s="209" t="s">
        <v>438</v>
      </c>
      <c r="C287" s="213" t="s">
        <v>88</v>
      </c>
      <c r="D287" s="214" t="s">
        <v>9</v>
      </c>
      <c r="E287" s="213">
        <f>'Theme 7'!F48</f>
        <v>0</v>
      </c>
      <c r="F287" s="213">
        <f>'Theme 7'!G48</f>
        <v>0</v>
      </c>
    </row>
    <row r="288" spans="1:6" x14ac:dyDescent="0.3">
      <c r="A288" s="212" t="s">
        <v>113</v>
      </c>
      <c r="B288" s="209" t="s">
        <v>438</v>
      </c>
      <c r="C288" s="213" t="s">
        <v>88</v>
      </c>
      <c r="D288" s="214" t="s">
        <v>13</v>
      </c>
      <c r="E288" s="213">
        <f>'Theme 7'!F49</f>
        <v>0</v>
      </c>
      <c r="F288" s="213">
        <f>'Theme 7'!G49</f>
        <v>0</v>
      </c>
    </row>
    <row r="289" spans="1:6" x14ac:dyDescent="0.3">
      <c r="A289" s="212" t="s">
        <v>113</v>
      </c>
      <c r="B289" s="209" t="s">
        <v>438</v>
      </c>
      <c r="C289" s="213" t="s">
        <v>88</v>
      </c>
      <c r="D289" s="214" t="s">
        <v>12</v>
      </c>
      <c r="E289" s="213">
        <f>'Theme 7'!F50</f>
        <v>0</v>
      </c>
      <c r="F289" s="213">
        <f>'Theme 7'!G50</f>
        <v>0</v>
      </c>
    </row>
    <row r="290" spans="1:6" x14ac:dyDescent="0.3">
      <c r="A290" s="212" t="s">
        <v>113</v>
      </c>
      <c r="B290" s="209" t="s">
        <v>438</v>
      </c>
      <c r="C290" s="213" t="s">
        <v>89</v>
      </c>
      <c r="D290" s="214" t="s">
        <v>14</v>
      </c>
      <c r="E290" s="213">
        <f>'Theme 7'!F51</f>
        <v>0</v>
      </c>
      <c r="F290" s="213">
        <f>'Theme 7'!G51</f>
        <v>0</v>
      </c>
    </row>
    <row r="291" spans="1:6" x14ac:dyDescent="0.3">
      <c r="A291" s="212" t="s">
        <v>113</v>
      </c>
      <c r="B291" s="209" t="s">
        <v>438</v>
      </c>
      <c r="C291" s="213" t="s">
        <v>89</v>
      </c>
      <c r="D291" s="214" t="s">
        <v>15</v>
      </c>
      <c r="E291" s="213">
        <f>'Theme 7'!F52</f>
        <v>0</v>
      </c>
      <c r="F291" s="213">
        <f>'Theme 7'!G52</f>
        <v>0</v>
      </c>
    </row>
    <row r="292" spans="1:6" x14ac:dyDescent="0.3">
      <c r="A292" s="212" t="s">
        <v>113</v>
      </c>
      <c r="B292" s="209" t="s">
        <v>438</v>
      </c>
      <c r="C292" s="213" t="s">
        <v>89</v>
      </c>
      <c r="D292" s="214" t="s">
        <v>16</v>
      </c>
      <c r="E292" s="213">
        <f>'Theme 7'!F53</f>
        <v>0</v>
      </c>
      <c r="F292" s="213">
        <f>'Theme 7'!G53</f>
        <v>0</v>
      </c>
    </row>
    <row r="293" spans="1:6" x14ac:dyDescent="0.3">
      <c r="A293" s="212" t="s">
        <v>113</v>
      </c>
      <c r="B293" s="209" t="s">
        <v>438</v>
      </c>
      <c r="C293" s="213" t="s">
        <v>89</v>
      </c>
      <c r="D293" s="214" t="s">
        <v>11</v>
      </c>
      <c r="E293" s="213">
        <f>'Theme 7'!F54</f>
        <v>0</v>
      </c>
      <c r="F293" s="213">
        <f>'Theme 7'!G54</f>
        <v>0</v>
      </c>
    </row>
    <row r="294" spans="1:6" x14ac:dyDescent="0.3">
      <c r="A294" s="212" t="s">
        <v>113</v>
      </c>
      <c r="B294" s="209" t="s">
        <v>438</v>
      </c>
      <c r="C294" s="213" t="s">
        <v>90</v>
      </c>
      <c r="D294" s="214" t="s">
        <v>17</v>
      </c>
      <c r="E294" s="213">
        <f>'Theme 7'!F55</f>
        <v>0</v>
      </c>
      <c r="F294" s="213">
        <f>'Theme 7'!G55</f>
        <v>0</v>
      </c>
    </row>
    <row r="295" spans="1:6" x14ac:dyDescent="0.3">
      <c r="A295" s="212" t="s">
        <v>113</v>
      </c>
      <c r="B295" s="209" t="s">
        <v>438</v>
      </c>
      <c r="C295" s="213" t="s">
        <v>90</v>
      </c>
      <c r="D295" s="214" t="s">
        <v>27</v>
      </c>
      <c r="E295" s="213">
        <f>'Theme 7'!F56</f>
        <v>0</v>
      </c>
      <c r="F295" s="213">
        <f>'Theme 7'!G56</f>
        <v>0</v>
      </c>
    </row>
    <row r="296" spans="1:6" x14ac:dyDescent="0.3">
      <c r="A296" s="212" t="s">
        <v>113</v>
      </c>
      <c r="B296" s="209" t="s">
        <v>438</v>
      </c>
      <c r="C296" s="213" t="s">
        <v>90</v>
      </c>
      <c r="D296" s="214" t="s">
        <v>28</v>
      </c>
      <c r="E296" s="213">
        <f>'Theme 7'!F57</f>
        <v>0</v>
      </c>
      <c r="F296" s="213">
        <f>'Theme 7'!G57</f>
        <v>0</v>
      </c>
    </row>
    <row r="297" spans="1:6" x14ac:dyDescent="0.3">
      <c r="A297" s="212" t="s">
        <v>113</v>
      </c>
      <c r="B297" s="209" t="s">
        <v>438</v>
      </c>
      <c r="C297" s="213" t="s">
        <v>90</v>
      </c>
      <c r="D297" s="214" t="s">
        <v>29</v>
      </c>
      <c r="E297" s="213">
        <f>'Theme 7'!F58</f>
        <v>0</v>
      </c>
      <c r="F297" s="213">
        <f>'Theme 7'!G58</f>
        <v>0</v>
      </c>
    </row>
    <row r="298" spans="1:6" x14ac:dyDescent="0.3">
      <c r="A298" s="212" t="s">
        <v>113</v>
      </c>
      <c r="B298" s="209" t="s">
        <v>438</v>
      </c>
      <c r="C298" s="213" t="s">
        <v>90</v>
      </c>
      <c r="D298" s="214" t="s">
        <v>10</v>
      </c>
      <c r="E298" s="213">
        <f>'Theme 7'!F59</f>
        <v>0</v>
      </c>
      <c r="F298" s="213">
        <f>'Theme 7'!G59</f>
        <v>0</v>
      </c>
    </row>
    <row r="299" spans="1:6" x14ac:dyDescent="0.3">
      <c r="A299" s="212" t="s">
        <v>113</v>
      </c>
      <c r="B299" s="209" t="s">
        <v>438</v>
      </c>
      <c r="C299" s="213" t="s">
        <v>90</v>
      </c>
      <c r="D299" s="214" t="s">
        <v>30</v>
      </c>
      <c r="E299" s="213">
        <f>'Theme 7'!F60</f>
        <v>0</v>
      </c>
      <c r="F299" s="213">
        <f>'Theme 7'!G60</f>
        <v>0</v>
      </c>
    </row>
    <row r="300" spans="1:6" x14ac:dyDescent="0.3">
      <c r="A300" s="212" t="s">
        <v>113</v>
      </c>
      <c r="B300" s="209" t="s">
        <v>439</v>
      </c>
      <c r="C300" s="213" t="s">
        <v>88</v>
      </c>
      <c r="D300" s="214" t="s">
        <v>6</v>
      </c>
      <c r="E300" s="213">
        <f>'Theme 7'!F67</f>
        <v>0</v>
      </c>
      <c r="F300" s="213">
        <f>'Theme 7'!G67</f>
        <v>0</v>
      </c>
    </row>
    <row r="301" spans="1:6" x14ac:dyDescent="0.3">
      <c r="A301" s="212" t="s">
        <v>113</v>
      </c>
      <c r="B301" s="209" t="s">
        <v>439</v>
      </c>
      <c r="C301" s="213" t="s">
        <v>88</v>
      </c>
      <c r="D301" s="214" t="s">
        <v>7</v>
      </c>
      <c r="E301" s="213">
        <f>'Theme 7'!F68</f>
        <v>0</v>
      </c>
      <c r="F301" s="213">
        <f>'Theme 7'!G68</f>
        <v>0</v>
      </c>
    </row>
    <row r="302" spans="1:6" x14ac:dyDescent="0.3">
      <c r="A302" s="212" t="s">
        <v>113</v>
      </c>
      <c r="B302" s="209" t="s">
        <v>439</v>
      </c>
      <c r="C302" s="213" t="s">
        <v>88</v>
      </c>
      <c r="D302" s="214" t="s">
        <v>9</v>
      </c>
      <c r="E302" s="213">
        <f>'Theme 7'!F69</f>
        <v>0</v>
      </c>
      <c r="F302" s="213">
        <f>'Theme 7'!G69</f>
        <v>0</v>
      </c>
    </row>
    <row r="303" spans="1:6" x14ac:dyDescent="0.3">
      <c r="A303" s="212" t="s">
        <v>113</v>
      </c>
      <c r="B303" s="209" t="s">
        <v>439</v>
      </c>
      <c r="C303" s="213" t="s">
        <v>88</v>
      </c>
      <c r="D303" s="214" t="s">
        <v>13</v>
      </c>
      <c r="E303" s="213">
        <f>'Theme 7'!F70</f>
        <v>0</v>
      </c>
      <c r="F303" s="213">
        <f>'Theme 7'!G70</f>
        <v>0</v>
      </c>
    </row>
    <row r="304" spans="1:6" x14ac:dyDescent="0.3">
      <c r="A304" s="212" t="s">
        <v>113</v>
      </c>
      <c r="B304" s="209" t="s">
        <v>439</v>
      </c>
      <c r="C304" s="213" t="s">
        <v>88</v>
      </c>
      <c r="D304" s="214" t="s">
        <v>12</v>
      </c>
      <c r="E304" s="213">
        <f>'Theme 7'!F71</f>
        <v>0</v>
      </c>
      <c r="F304" s="213">
        <f>'Theme 7'!G71</f>
        <v>0</v>
      </c>
    </row>
    <row r="305" spans="1:6" x14ac:dyDescent="0.3">
      <c r="A305" s="212" t="s">
        <v>113</v>
      </c>
      <c r="B305" s="209" t="s">
        <v>439</v>
      </c>
      <c r="C305" s="213" t="s">
        <v>88</v>
      </c>
      <c r="D305" s="214" t="s">
        <v>14</v>
      </c>
      <c r="E305" s="213">
        <f>'Theme 7'!F72</f>
        <v>0</v>
      </c>
      <c r="F305" s="213">
        <f>'Theme 7'!G72</f>
        <v>0</v>
      </c>
    </row>
    <row r="306" spans="1:6" x14ac:dyDescent="0.3">
      <c r="A306" s="212" t="s">
        <v>113</v>
      </c>
      <c r="B306" s="209" t="s">
        <v>439</v>
      </c>
      <c r="C306" s="213" t="s">
        <v>89</v>
      </c>
      <c r="D306" s="214" t="s">
        <v>15</v>
      </c>
      <c r="E306" s="213">
        <f>'Theme 7'!F73</f>
        <v>0</v>
      </c>
      <c r="F306" s="213">
        <f>'Theme 7'!G73</f>
        <v>0</v>
      </c>
    </row>
    <row r="307" spans="1:6" x14ac:dyDescent="0.3">
      <c r="A307" s="212" t="s">
        <v>113</v>
      </c>
      <c r="B307" s="209" t="s">
        <v>439</v>
      </c>
      <c r="C307" s="213" t="s">
        <v>89</v>
      </c>
      <c r="D307" s="214" t="s">
        <v>16</v>
      </c>
      <c r="E307" s="213">
        <f>'Theme 7'!F74</f>
        <v>0</v>
      </c>
      <c r="F307" s="213">
        <f>'Theme 7'!G74</f>
        <v>0</v>
      </c>
    </row>
    <row r="308" spans="1:6" x14ac:dyDescent="0.3">
      <c r="A308" s="212" t="s">
        <v>113</v>
      </c>
      <c r="B308" s="209" t="s">
        <v>439</v>
      </c>
      <c r="C308" s="213" t="s">
        <v>90</v>
      </c>
      <c r="D308" s="214" t="s">
        <v>11</v>
      </c>
      <c r="E308" s="213">
        <f>'Theme 7'!F75</f>
        <v>0</v>
      </c>
      <c r="F308" s="213">
        <f>'Theme 7'!G75</f>
        <v>0</v>
      </c>
    </row>
    <row r="309" spans="1:6" x14ac:dyDescent="0.3">
      <c r="A309" s="212" t="s">
        <v>113</v>
      </c>
      <c r="B309" s="209" t="s">
        <v>439</v>
      </c>
      <c r="C309" s="213" t="s">
        <v>90</v>
      </c>
      <c r="D309" s="214" t="s">
        <v>17</v>
      </c>
      <c r="E309" s="213">
        <f>'Theme 7'!F76</f>
        <v>0</v>
      </c>
      <c r="F309" s="213">
        <f>'Theme 7'!G76</f>
        <v>0</v>
      </c>
    </row>
    <row r="310" spans="1:6" x14ac:dyDescent="0.3">
      <c r="A310" s="212" t="s">
        <v>113</v>
      </c>
      <c r="B310" s="209" t="s">
        <v>440</v>
      </c>
      <c r="C310" s="213" t="s">
        <v>88</v>
      </c>
      <c r="D310" s="214" t="s">
        <v>6</v>
      </c>
      <c r="E310" s="213">
        <f>'Theme 7'!F83</f>
        <v>0</v>
      </c>
      <c r="F310" s="213">
        <f>'Theme 7'!G83</f>
        <v>0</v>
      </c>
    </row>
    <row r="311" spans="1:6" x14ac:dyDescent="0.3">
      <c r="A311" s="212" t="s">
        <v>113</v>
      </c>
      <c r="B311" s="209" t="s">
        <v>440</v>
      </c>
      <c r="C311" s="213" t="s">
        <v>88</v>
      </c>
      <c r="D311" s="214" t="s">
        <v>7</v>
      </c>
      <c r="E311" s="213">
        <f>'Theme 7'!F84</f>
        <v>0</v>
      </c>
      <c r="F311" s="213">
        <f>'Theme 7'!G84</f>
        <v>0</v>
      </c>
    </row>
    <row r="312" spans="1:6" x14ac:dyDescent="0.3">
      <c r="A312" s="212" t="s">
        <v>113</v>
      </c>
      <c r="B312" s="209" t="s">
        <v>440</v>
      </c>
      <c r="C312" s="213" t="s">
        <v>88</v>
      </c>
      <c r="D312" s="214" t="s">
        <v>9</v>
      </c>
      <c r="E312" s="213">
        <f>'Theme 7'!F85</f>
        <v>0</v>
      </c>
      <c r="F312" s="213">
        <f>'Theme 7'!G85</f>
        <v>0</v>
      </c>
    </row>
    <row r="313" spans="1:6" x14ac:dyDescent="0.3">
      <c r="A313" s="212" t="s">
        <v>113</v>
      </c>
      <c r="B313" s="209" t="s">
        <v>440</v>
      </c>
      <c r="C313" s="213" t="s">
        <v>88</v>
      </c>
      <c r="D313" s="214" t="s">
        <v>13</v>
      </c>
      <c r="E313" s="213">
        <f>'Theme 7'!F86</f>
        <v>0</v>
      </c>
      <c r="F313" s="213">
        <f>'Theme 7'!G86</f>
        <v>0</v>
      </c>
    </row>
    <row r="314" spans="1:6" x14ac:dyDescent="0.3">
      <c r="A314" s="212" t="s">
        <v>113</v>
      </c>
      <c r="B314" s="209" t="s">
        <v>440</v>
      </c>
      <c r="C314" s="213" t="s">
        <v>88</v>
      </c>
      <c r="D314" s="214" t="s">
        <v>12</v>
      </c>
      <c r="E314" s="213">
        <f>'Theme 7'!F87</f>
        <v>0</v>
      </c>
      <c r="F314" s="213">
        <f>'Theme 7'!G87</f>
        <v>0</v>
      </c>
    </row>
    <row r="315" spans="1:6" x14ac:dyDescent="0.3">
      <c r="A315" s="212" t="s">
        <v>113</v>
      </c>
      <c r="B315" s="209" t="s">
        <v>440</v>
      </c>
      <c r="C315" s="213" t="s">
        <v>88</v>
      </c>
      <c r="D315" s="214" t="s">
        <v>14</v>
      </c>
      <c r="E315" s="213">
        <f>'Theme 7'!F88</f>
        <v>0</v>
      </c>
      <c r="F315" s="213">
        <f>'Theme 7'!G88</f>
        <v>0</v>
      </c>
    </row>
    <row r="316" spans="1:6" x14ac:dyDescent="0.3">
      <c r="A316" s="212" t="s">
        <v>113</v>
      </c>
      <c r="B316" s="209" t="s">
        <v>440</v>
      </c>
      <c r="C316" s="213" t="s">
        <v>89</v>
      </c>
      <c r="D316" s="214" t="s">
        <v>15</v>
      </c>
      <c r="E316" s="213">
        <f>'Theme 7'!F89</f>
        <v>0</v>
      </c>
      <c r="F316" s="213">
        <f>'Theme 7'!G89</f>
        <v>0</v>
      </c>
    </row>
    <row r="317" spans="1:6" x14ac:dyDescent="0.3">
      <c r="A317" s="212" t="s">
        <v>113</v>
      </c>
      <c r="B317" s="209" t="s">
        <v>440</v>
      </c>
      <c r="C317" s="213" t="s">
        <v>89</v>
      </c>
      <c r="D317" s="214" t="s">
        <v>16</v>
      </c>
      <c r="E317" s="213">
        <f>'Theme 7'!F90</f>
        <v>0</v>
      </c>
      <c r="F317" s="213">
        <f>'Theme 7'!G90</f>
        <v>0</v>
      </c>
    </row>
    <row r="318" spans="1:6" x14ac:dyDescent="0.3">
      <c r="A318" s="212" t="s">
        <v>113</v>
      </c>
      <c r="B318" s="209" t="s">
        <v>440</v>
      </c>
      <c r="C318" s="213" t="s">
        <v>89</v>
      </c>
      <c r="D318" s="214" t="s">
        <v>11</v>
      </c>
      <c r="E318" s="213">
        <f>'Theme 7'!F91</f>
        <v>0</v>
      </c>
      <c r="F318" s="213">
        <f>'Theme 7'!G91</f>
        <v>0</v>
      </c>
    </row>
    <row r="319" spans="1:6" x14ac:dyDescent="0.3">
      <c r="A319" s="212" t="s">
        <v>113</v>
      </c>
      <c r="B319" s="209" t="s">
        <v>440</v>
      </c>
      <c r="C319" s="213" t="s">
        <v>90</v>
      </c>
      <c r="D319" s="214" t="s">
        <v>17</v>
      </c>
      <c r="E319" s="213">
        <f>'Theme 7'!F92</f>
        <v>0</v>
      </c>
      <c r="F319" s="213">
        <f>'Theme 7'!G92</f>
        <v>0</v>
      </c>
    </row>
    <row r="320" spans="1:6" x14ac:dyDescent="0.3">
      <c r="A320" s="212" t="s">
        <v>113</v>
      </c>
      <c r="B320" s="209" t="s">
        <v>440</v>
      </c>
      <c r="C320" s="213" t="s">
        <v>90</v>
      </c>
      <c r="D320" s="214" t="s">
        <v>27</v>
      </c>
      <c r="E320" s="213">
        <f>'Theme 7'!F93</f>
        <v>0</v>
      </c>
      <c r="F320" s="213">
        <f>'Theme 7'!G93</f>
        <v>0</v>
      </c>
    </row>
    <row r="321" spans="1:6" x14ac:dyDescent="0.3">
      <c r="A321" s="212" t="s">
        <v>113</v>
      </c>
      <c r="B321" s="209" t="s">
        <v>440</v>
      </c>
      <c r="C321" s="213" t="s">
        <v>90</v>
      </c>
      <c r="D321" s="214" t="s">
        <v>28</v>
      </c>
      <c r="E321" s="213">
        <f>'Theme 7'!F94</f>
        <v>0</v>
      </c>
      <c r="F321" s="213">
        <f>'Theme 7'!G94</f>
        <v>0</v>
      </c>
    </row>
    <row r="322" spans="1:6" x14ac:dyDescent="0.3">
      <c r="A322" s="212" t="s">
        <v>113</v>
      </c>
      <c r="B322" s="209" t="s">
        <v>441</v>
      </c>
      <c r="C322" s="213" t="s">
        <v>88</v>
      </c>
      <c r="D322" s="214" t="s">
        <v>6</v>
      </c>
      <c r="E322" s="213">
        <f>'Theme 7'!F101</f>
        <v>0</v>
      </c>
      <c r="F322" s="213">
        <f>'Theme 7'!G101</f>
        <v>0</v>
      </c>
    </row>
    <row r="323" spans="1:6" x14ac:dyDescent="0.3">
      <c r="A323" s="212" t="s">
        <v>113</v>
      </c>
      <c r="B323" s="209" t="s">
        <v>441</v>
      </c>
      <c r="C323" s="213" t="s">
        <v>88</v>
      </c>
      <c r="D323" s="214" t="s">
        <v>7</v>
      </c>
      <c r="E323" s="213">
        <f>'Theme 7'!F102</f>
        <v>0</v>
      </c>
      <c r="F323" s="213">
        <f>'Theme 7'!G102</f>
        <v>0</v>
      </c>
    </row>
    <row r="324" spans="1:6" x14ac:dyDescent="0.3">
      <c r="A324" s="212" t="s">
        <v>113</v>
      </c>
      <c r="B324" s="209" t="s">
        <v>441</v>
      </c>
      <c r="C324" s="213" t="s">
        <v>88</v>
      </c>
      <c r="D324" s="214" t="s">
        <v>9</v>
      </c>
      <c r="E324" s="213">
        <f>'Theme 7'!F103</f>
        <v>0</v>
      </c>
      <c r="F324" s="213">
        <f>'Theme 7'!G103</f>
        <v>0</v>
      </c>
    </row>
    <row r="325" spans="1:6" x14ac:dyDescent="0.3">
      <c r="A325" s="212" t="s">
        <v>113</v>
      </c>
      <c r="B325" s="209" t="s">
        <v>441</v>
      </c>
      <c r="C325" s="213" t="s">
        <v>88</v>
      </c>
      <c r="D325" s="214" t="s">
        <v>13</v>
      </c>
      <c r="E325" s="213">
        <f>'Theme 7'!F104</f>
        <v>0</v>
      </c>
      <c r="F325" s="213">
        <f>'Theme 7'!G104</f>
        <v>0</v>
      </c>
    </row>
    <row r="326" spans="1:6" x14ac:dyDescent="0.3">
      <c r="A326" s="212" t="s">
        <v>113</v>
      </c>
      <c r="B326" s="209" t="s">
        <v>441</v>
      </c>
      <c r="C326" s="213" t="s">
        <v>89</v>
      </c>
      <c r="D326" s="214" t="s">
        <v>12</v>
      </c>
      <c r="E326" s="213">
        <f>'Theme 7'!F105</f>
        <v>0</v>
      </c>
      <c r="F326" s="213">
        <f>'Theme 7'!G105</f>
        <v>0</v>
      </c>
    </row>
    <row r="327" spans="1:6" x14ac:dyDescent="0.3">
      <c r="A327" s="212" t="s">
        <v>113</v>
      </c>
      <c r="B327" s="209" t="s">
        <v>441</v>
      </c>
      <c r="C327" s="213" t="s">
        <v>89</v>
      </c>
      <c r="D327" s="214" t="s">
        <v>14</v>
      </c>
      <c r="E327" s="213">
        <f>'Theme 7'!F106</f>
        <v>0</v>
      </c>
      <c r="F327" s="213">
        <f>'Theme 7'!G106</f>
        <v>0</v>
      </c>
    </row>
    <row r="328" spans="1:6" x14ac:dyDescent="0.3">
      <c r="A328" s="212" t="s">
        <v>113</v>
      </c>
      <c r="B328" s="209" t="s">
        <v>441</v>
      </c>
      <c r="C328" s="213" t="s">
        <v>89</v>
      </c>
      <c r="D328" s="214" t="s">
        <v>15</v>
      </c>
      <c r="E328" s="213">
        <f>'Theme 7'!F107</f>
        <v>0</v>
      </c>
      <c r="F328" s="213">
        <f>'Theme 7'!G107</f>
        <v>0</v>
      </c>
    </row>
    <row r="329" spans="1:6" x14ac:dyDescent="0.3">
      <c r="A329" s="212" t="s">
        <v>113</v>
      </c>
      <c r="B329" s="209" t="s">
        <v>441</v>
      </c>
      <c r="C329" s="213" t="s">
        <v>89</v>
      </c>
      <c r="D329" s="214" t="s">
        <v>16</v>
      </c>
      <c r="E329" s="213">
        <f>'Theme 7'!F108</f>
        <v>0</v>
      </c>
      <c r="F329" s="213">
        <f>'Theme 7'!G108</f>
        <v>0</v>
      </c>
    </row>
    <row r="330" spans="1:6" x14ac:dyDescent="0.3">
      <c r="A330" s="212" t="s">
        <v>113</v>
      </c>
      <c r="B330" s="209" t="s">
        <v>441</v>
      </c>
      <c r="C330" s="213" t="s">
        <v>89</v>
      </c>
      <c r="D330" s="214" t="s">
        <v>11</v>
      </c>
      <c r="E330" s="213">
        <f>'Theme 7'!F109</f>
        <v>0</v>
      </c>
      <c r="F330" s="213">
        <f>'Theme 7'!G109</f>
        <v>0</v>
      </c>
    </row>
    <row r="331" spans="1:6" x14ac:dyDescent="0.3">
      <c r="A331" s="212" t="s">
        <v>113</v>
      </c>
      <c r="B331" s="209" t="s">
        <v>441</v>
      </c>
      <c r="C331" s="213" t="s">
        <v>90</v>
      </c>
      <c r="D331" s="214" t="s">
        <v>17</v>
      </c>
      <c r="E331" s="213">
        <f>'Theme 7'!F110</f>
        <v>0</v>
      </c>
      <c r="F331" s="213">
        <f>'Theme 7'!G110</f>
        <v>0</v>
      </c>
    </row>
    <row r="332" spans="1:6" x14ac:dyDescent="0.3">
      <c r="A332" s="212" t="s">
        <v>113</v>
      </c>
      <c r="B332" s="209" t="s">
        <v>441</v>
      </c>
      <c r="C332" s="213" t="s">
        <v>90</v>
      </c>
      <c r="D332" s="214" t="s">
        <v>27</v>
      </c>
      <c r="E332" s="213">
        <f>'Theme 7'!F111</f>
        <v>0</v>
      </c>
      <c r="F332" s="213">
        <f>'Theme 7'!G111</f>
        <v>0</v>
      </c>
    </row>
    <row r="333" spans="1:6" x14ac:dyDescent="0.3">
      <c r="A333" s="212" t="s">
        <v>113</v>
      </c>
      <c r="B333" s="209" t="s">
        <v>441</v>
      </c>
      <c r="C333" s="213" t="s">
        <v>90</v>
      </c>
      <c r="D333" s="214" t="s">
        <v>28</v>
      </c>
      <c r="E333" s="213">
        <f>'Theme 7'!F112</f>
        <v>0</v>
      </c>
      <c r="F333" s="213">
        <f>'Theme 7'!G112</f>
        <v>0</v>
      </c>
    </row>
    <row r="334" spans="1:6" x14ac:dyDescent="0.3">
      <c r="A334" s="212" t="s">
        <v>113</v>
      </c>
      <c r="B334" s="209" t="s">
        <v>441</v>
      </c>
      <c r="C334" s="213" t="s">
        <v>90</v>
      </c>
      <c r="D334" s="214" t="s">
        <v>29</v>
      </c>
      <c r="E334" s="213">
        <f>'Theme 7'!F113</f>
        <v>0</v>
      </c>
      <c r="F334" s="213">
        <f>'Theme 7'!G113</f>
        <v>0</v>
      </c>
    </row>
  </sheetData>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81E5F-A867-482A-8FBF-020DECBAC22A}">
  <dimension ref="B5:I20"/>
  <sheetViews>
    <sheetView showGridLines="0" workbookViewId="0"/>
  </sheetViews>
  <sheetFormatPr defaultRowHeight="14.5" x14ac:dyDescent="0.35"/>
  <sheetData>
    <row r="5" spans="2:9" ht="87" x14ac:dyDescent="0.35">
      <c r="C5" s="55" t="s">
        <v>75</v>
      </c>
      <c r="D5" s="55" t="s">
        <v>98</v>
      </c>
      <c r="E5" s="55" t="s">
        <v>99</v>
      </c>
      <c r="F5" s="55" t="s">
        <v>100</v>
      </c>
      <c r="G5" s="55" t="s">
        <v>101</v>
      </c>
      <c r="H5" s="55" t="s">
        <v>102</v>
      </c>
      <c r="I5" s="55" t="s">
        <v>103</v>
      </c>
    </row>
    <row r="6" spans="2:9" x14ac:dyDescent="0.35">
      <c r="B6" t="s">
        <v>104</v>
      </c>
      <c r="C6">
        <v>1</v>
      </c>
      <c r="D6">
        <v>1</v>
      </c>
      <c r="E6">
        <v>1</v>
      </c>
      <c r="F6">
        <v>1</v>
      </c>
      <c r="G6">
        <v>1</v>
      </c>
      <c r="H6">
        <v>1</v>
      </c>
      <c r="I6">
        <v>1</v>
      </c>
    </row>
    <row r="7" spans="2:9" x14ac:dyDescent="0.35">
      <c r="B7" t="s">
        <v>88</v>
      </c>
      <c r="C7">
        <v>2</v>
      </c>
      <c r="D7">
        <v>2</v>
      </c>
      <c r="E7">
        <v>2</v>
      </c>
      <c r="F7">
        <v>2</v>
      </c>
      <c r="G7">
        <v>2</v>
      </c>
      <c r="H7">
        <v>2</v>
      </c>
      <c r="I7">
        <v>2</v>
      </c>
    </row>
    <row r="8" spans="2:9" x14ac:dyDescent="0.35">
      <c r="B8" t="s">
        <v>89</v>
      </c>
      <c r="C8">
        <v>3</v>
      </c>
      <c r="D8">
        <v>3</v>
      </c>
      <c r="E8">
        <v>3</v>
      </c>
      <c r="F8">
        <v>3</v>
      </c>
      <c r="G8">
        <v>3</v>
      </c>
      <c r="H8">
        <v>3</v>
      </c>
      <c r="I8">
        <v>3</v>
      </c>
    </row>
    <row r="9" spans="2:9" x14ac:dyDescent="0.35">
      <c r="B9" t="s">
        <v>90</v>
      </c>
      <c r="C9">
        <v>4</v>
      </c>
      <c r="D9">
        <v>4</v>
      </c>
      <c r="E9">
        <v>4</v>
      </c>
      <c r="F9">
        <v>4</v>
      </c>
      <c r="G9">
        <v>4</v>
      </c>
      <c r="H9">
        <v>4</v>
      </c>
      <c r="I9">
        <v>4</v>
      </c>
    </row>
    <row r="10" spans="2:9" x14ac:dyDescent="0.35">
      <c r="B10" t="s">
        <v>1</v>
      </c>
      <c r="C10">
        <f>IF(C11="In development",1,IF(C11="Good",2,IF(C11="Better",3,IF(C11="Best",4,0))))</f>
        <v>0</v>
      </c>
      <c r="D10">
        <f t="shared" ref="D10:I10" si="0">IF(D11="In development",1,IF(D11="Good",2,IF(D11="Better",3,IF(D11="Best",4,0))))</f>
        <v>0</v>
      </c>
      <c r="E10">
        <f t="shared" si="0"/>
        <v>0</v>
      </c>
      <c r="F10">
        <f t="shared" si="0"/>
        <v>0</v>
      </c>
      <c r="G10">
        <f t="shared" si="0"/>
        <v>0</v>
      </c>
      <c r="H10">
        <f t="shared" si="0"/>
        <v>0</v>
      </c>
      <c r="I10">
        <f t="shared" si="0"/>
        <v>0</v>
      </c>
    </row>
    <row r="11" spans="2:9" x14ac:dyDescent="0.35">
      <c r="B11" t="s">
        <v>515</v>
      </c>
      <c r="C11" t="str">
        <f>'Theme 1'!F13</f>
        <v>Not completed</v>
      </c>
      <c r="D11" t="str">
        <f>'Theme 2'!F13</f>
        <v>Not completed</v>
      </c>
      <c r="E11" t="str">
        <f>'Theme 3'!F13</f>
        <v>Not completed</v>
      </c>
      <c r="F11" t="str">
        <f>'Theme 4'!F13</f>
        <v>Not completed</v>
      </c>
      <c r="G11" t="str">
        <f>'Theme 5'!F13</f>
        <v>Not completed</v>
      </c>
      <c r="H11" t="str">
        <f>'Theme 6'!F13</f>
        <v>Not completed</v>
      </c>
      <c r="I11" t="str">
        <f>'Theme 7'!F13</f>
        <v>Not completed</v>
      </c>
    </row>
    <row r="16" spans="2:9" ht="87" x14ac:dyDescent="0.35">
      <c r="C16" s="55" t="s">
        <v>75</v>
      </c>
      <c r="D16" s="55" t="s">
        <v>98</v>
      </c>
      <c r="E16" s="55" t="s">
        <v>99</v>
      </c>
      <c r="F16" s="55" t="s">
        <v>100</v>
      </c>
      <c r="G16" s="55" t="s">
        <v>101</v>
      </c>
      <c r="H16" s="55" t="s">
        <v>102</v>
      </c>
      <c r="I16" s="55" t="s">
        <v>103</v>
      </c>
    </row>
    <row r="17" spans="2:9" x14ac:dyDescent="0.35">
      <c r="B17" t="s">
        <v>116</v>
      </c>
      <c r="C17">
        <f>IF(C20="In development",1,IF(C20="Good",2,IF(C20="Better",3,IF(C20="Best",4,0))))</f>
        <v>0</v>
      </c>
      <c r="D17">
        <f t="shared" ref="D17:I17" si="1">IF(D20="In development",1,IF(D20="Good",2,IF(D20="Better",3,IF(D20="Best",4,0))))</f>
        <v>0</v>
      </c>
      <c r="E17">
        <f t="shared" si="1"/>
        <v>0</v>
      </c>
      <c r="F17">
        <f t="shared" si="1"/>
        <v>0</v>
      </c>
      <c r="G17">
        <f t="shared" si="1"/>
        <v>0</v>
      </c>
      <c r="H17">
        <f t="shared" si="1"/>
        <v>0</v>
      </c>
      <c r="I17">
        <f t="shared" si="1"/>
        <v>0</v>
      </c>
    </row>
    <row r="18" spans="2:9" x14ac:dyDescent="0.35">
      <c r="B18" t="s">
        <v>115</v>
      </c>
      <c r="C18">
        <f>C10</f>
        <v>0</v>
      </c>
      <c r="D18">
        <f>D10</f>
        <v>0</v>
      </c>
      <c r="E18">
        <f>E10</f>
        <v>0</v>
      </c>
      <c r="F18">
        <f>F10</f>
        <v>0</v>
      </c>
      <c r="G18">
        <f>G10</f>
        <v>0</v>
      </c>
      <c r="H18">
        <f>H10</f>
        <v>0</v>
      </c>
      <c r="I18">
        <f>I10</f>
        <v>0</v>
      </c>
    </row>
    <row r="20" spans="2:9" x14ac:dyDescent="0.35">
      <c r="C20">
        <f>'Theme 1'!D9</f>
        <v>0</v>
      </c>
      <c r="D20">
        <f>'Theme 2'!D9</f>
        <v>0</v>
      </c>
      <c r="E20">
        <f>'Theme 3'!D9</f>
        <v>0</v>
      </c>
      <c r="F20">
        <f>'Theme 4'!D9</f>
        <v>0</v>
      </c>
      <c r="G20">
        <f>'Theme 5'!D9</f>
        <v>0</v>
      </c>
      <c r="H20">
        <f>'Theme 6'!D9</f>
        <v>0</v>
      </c>
      <c r="I20">
        <f>'Theme 7'!D9</f>
        <v>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AF2F7"/>
  </sheetPr>
  <dimension ref="B1:G309"/>
  <sheetViews>
    <sheetView showGridLines="0" showRowColHeaders="0" view="pageBreakPreview" zoomScale="79" zoomScaleNormal="91" zoomScaleSheetLayoutView="120" workbookViewId="0"/>
  </sheetViews>
  <sheetFormatPr defaultRowHeight="14" x14ac:dyDescent="0.3"/>
  <cols>
    <col min="1" max="1" width="2.6328125" style="27" customWidth="1"/>
    <col min="2" max="2" width="8.7265625" style="27"/>
    <col min="3" max="3" width="54" style="6" customWidth="1"/>
    <col min="4" max="4" width="25.1796875" style="27" customWidth="1"/>
    <col min="5" max="5" width="3.08984375" style="27" customWidth="1"/>
    <col min="6" max="6" width="36.453125" style="27" customWidth="1"/>
    <col min="7" max="7" width="8.7265625" style="27"/>
    <col min="8" max="8" width="3.453125" style="27" customWidth="1"/>
    <col min="9" max="9" width="7.7265625" style="27" customWidth="1"/>
    <col min="10" max="16384" width="8.7265625" style="27"/>
  </cols>
  <sheetData>
    <row r="1" spans="2:7" s="1" customFormat="1" x14ac:dyDescent="0.3">
      <c r="C1" s="2"/>
    </row>
    <row r="2" spans="2:7" s="1" customFormat="1" x14ac:dyDescent="0.3">
      <c r="C2" s="2"/>
      <c r="E2" s="62"/>
      <c r="F2" s="206" t="s">
        <v>516</v>
      </c>
      <c r="G2" s="205">
        <f ca="1">TODAY()</f>
        <v>44489</v>
      </c>
    </row>
    <row r="3" spans="2:7" s="1" customFormat="1" x14ac:dyDescent="0.3">
      <c r="C3" s="2"/>
    </row>
    <row r="5" spans="2:7" s="56" customFormat="1" ht="20" x14ac:dyDescent="0.3">
      <c r="B5" s="73" t="s">
        <v>129</v>
      </c>
      <c r="D5" s="74" t="s">
        <v>130</v>
      </c>
    </row>
    <row r="6" spans="2:7" s="56" customFormat="1" x14ac:dyDescent="0.3"/>
    <row r="7" spans="2:7" s="56" customFormat="1" ht="18" x14ac:dyDescent="0.4">
      <c r="B7" s="57" t="s">
        <v>105</v>
      </c>
    </row>
    <row r="8" spans="2:7" s="56" customFormat="1" ht="14" customHeight="1" x14ac:dyDescent="0.3"/>
    <row r="9" spans="2:7" s="56" customFormat="1" ht="14" customHeight="1" x14ac:dyDescent="0.3"/>
    <row r="10" spans="2:7" s="56" customFormat="1" ht="14" customHeight="1" x14ac:dyDescent="0.3"/>
    <row r="11" spans="2:7" s="56" customFormat="1" ht="14" customHeight="1" x14ac:dyDescent="0.3"/>
    <row r="12" spans="2:7" s="56" customFormat="1" ht="14" customHeight="1" x14ac:dyDescent="0.3"/>
    <row r="13" spans="2:7" s="56" customFormat="1" ht="14" customHeight="1" x14ac:dyDescent="0.3"/>
    <row r="14" spans="2:7" s="56" customFormat="1" ht="14" customHeight="1" x14ac:dyDescent="0.3"/>
    <row r="15" spans="2:7" s="56" customFormat="1" ht="14" customHeight="1" x14ac:dyDescent="0.3"/>
    <row r="16" spans="2:7" s="56" customFormat="1" ht="14" customHeight="1" x14ac:dyDescent="0.3"/>
    <row r="17" spans="2:7" s="56" customFormat="1" ht="14" customHeight="1" x14ac:dyDescent="0.3"/>
    <row r="18" spans="2:7" s="56" customFormat="1" ht="14" customHeight="1" x14ac:dyDescent="0.3"/>
    <row r="19" spans="2:7" s="56" customFormat="1" ht="14" customHeight="1" x14ac:dyDescent="0.3"/>
    <row r="20" spans="2:7" s="56" customFormat="1" ht="14" customHeight="1" x14ac:dyDescent="0.3"/>
    <row r="21" spans="2:7" s="56" customFormat="1" ht="6.5" customHeight="1" x14ac:dyDescent="0.3"/>
    <row r="22" spans="2:7" s="56" customFormat="1" ht="27" customHeight="1" x14ac:dyDescent="0.3">
      <c r="B22" s="61" t="s">
        <v>85</v>
      </c>
      <c r="C22" s="61" t="s">
        <v>106</v>
      </c>
      <c r="D22" s="61" t="s">
        <v>1</v>
      </c>
      <c r="E22" s="60"/>
      <c r="F22" s="64" t="s">
        <v>68</v>
      </c>
      <c r="G22" s="60"/>
    </row>
    <row r="23" spans="2:7" s="56" customFormat="1" ht="5" customHeight="1" x14ac:dyDescent="0.3"/>
    <row r="24" spans="2:7" s="56" customFormat="1" ht="16" customHeight="1" x14ac:dyDescent="0.3">
      <c r="B24" s="59">
        <v>1</v>
      </c>
      <c r="C24" s="58" t="s">
        <v>107</v>
      </c>
      <c r="D24" s="204" t="str">
        <f>'Theme 1'!F13</f>
        <v>Not completed</v>
      </c>
      <c r="F24" s="63">
        <f>'Theme 1'!G13</f>
        <v>0</v>
      </c>
    </row>
    <row r="25" spans="2:7" s="56" customFormat="1" ht="5" customHeight="1" x14ac:dyDescent="0.3">
      <c r="B25" s="59"/>
      <c r="C25" s="58"/>
      <c r="D25" s="204"/>
    </row>
    <row r="26" spans="2:7" s="56" customFormat="1" ht="16" customHeight="1" x14ac:dyDescent="0.3">
      <c r="B26" s="59">
        <v>2</v>
      </c>
      <c r="C26" s="58" t="s">
        <v>108</v>
      </c>
      <c r="D26" s="204" t="str">
        <f>'Theme 2'!F13</f>
        <v>Not completed</v>
      </c>
      <c r="F26" s="63">
        <f>'Theme 2'!G13</f>
        <v>0</v>
      </c>
    </row>
    <row r="27" spans="2:7" s="56" customFormat="1" ht="5" customHeight="1" x14ac:dyDescent="0.3">
      <c r="B27" s="59"/>
      <c r="C27" s="58"/>
      <c r="D27" s="204"/>
    </row>
    <row r="28" spans="2:7" s="56" customFormat="1" ht="16" customHeight="1" x14ac:dyDescent="0.3">
      <c r="B28" s="59">
        <v>3</v>
      </c>
      <c r="C28" s="58" t="s">
        <v>109</v>
      </c>
      <c r="D28" s="204" t="str">
        <f>'Theme 3'!F13</f>
        <v>Not completed</v>
      </c>
      <c r="F28" s="63">
        <f>'Theme 3'!G13</f>
        <v>0</v>
      </c>
    </row>
    <row r="29" spans="2:7" s="56" customFormat="1" ht="5" customHeight="1" x14ac:dyDescent="0.3">
      <c r="B29" s="59"/>
      <c r="C29" s="58"/>
      <c r="D29" s="204"/>
    </row>
    <row r="30" spans="2:7" s="56" customFormat="1" ht="16" customHeight="1" x14ac:dyDescent="0.3">
      <c r="B30" s="59">
        <v>4</v>
      </c>
      <c r="C30" s="58" t="s">
        <v>110</v>
      </c>
      <c r="D30" s="204" t="str">
        <f>'Theme 4'!F13</f>
        <v>Not completed</v>
      </c>
      <c r="F30" s="63">
        <f>'Theme 4'!G13</f>
        <v>0</v>
      </c>
    </row>
    <row r="31" spans="2:7" s="56" customFormat="1" ht="5" customHeight="1" x14ac:dyDescent="0.3">
      <c r="B31" s="59"/>
      <c r="C31" s="58"/>
      <c r="D31" s="204"/>
    </row>
    <row r="32" spans="2:7" s="56" customFormat="1" ht="16" customHeight="1" x14ac:dyDescent="0.3">
      <c r="B32" s="59">
        <v>5</v>
      </c>
      <c r="C32" s="58" t="s">
        <v>111</v>
      </c>
      <c r="D32" s="204" t="str">
        <f>'Theme 5'!F13</f>
        <v>Not completed</v>
      </c>
      <c r="F32" s="63">
        <f>'Theme 5'!G13</f>
        <v>0</v>
      </c>
    </row>
    <row r="33" spans="2:6" s="56" customFormat="1" ht="5" customHeight="1" x14ac:dyDescent="0.3">
      <c r="B33" s="59"/>
      <c r="C33" s="58"/>
      <c r="D33" s="204"/>
    </row>
    <row r="34" spans="2:6" s="56" customFormat="1" ht="16" customHeight="1" x14ac:dyDescent="0.3">
      <c r="B34" s="59">
        <v>6</v>
      </c>
      <c r="C34" s="58" t="s">
        <v>112</v>
      </c>
      <c r="D34" s="204" t="str">
        <f>'Theme 6'!F13</f>
        <v>Not completed</v>
      </c>
      <c r="F34" s="63">
        <f>'Theme 6'!G13</f>
        <v>0</v>
      </c>
    </row>
    <row r="35" spans="2:6" s="56" customFormat="1" ht="5" customHeight="1" x14ac:dyDescent="0.3">
      <c r="B35" s="59"/>
      <c r="C35" s="58"/>
      <c r="D35" s="204"/>
    </row>
    <row r="36" spans="2:6" s="56" customFormat="1" ht="16" customHeight="1" x14ac:dyDescent="0.3">
      <c r="B36" s="59">
        <v>7</v>
      </c>
      <c r="C36" s="58" t="s">
        <v>113</v>
      </c>
      <c r="D36" s="204" t="str">
        <f>'Theme 7'!F13</f>
        <v>Not completed</v>
      </c>
      <c r="F36" s="63">
        <f>'Theme 7'!G13</f>
        <v>0</v>
      </c>
    </row>
    <row r="37" spans="2:6" s="56" customFormat="1" ht="11" customHeight="1" x14ac:dyDescent="0.3"/>
    <row r="38" spans="2:6" s="56" customFormat="1" ht="5" customHeight="1" x14ac:dyDescent="0.3"/>
    <row r="39" spans="2:6" s="56" customFormat="1" ht="14" customHeight="1" x14ac:dyDescent="0.3"/>
    <row r="40" spans="2:6" s="56" customFormat="1" ht="14" customHeight="1" x14ac:dyDescent="0.3"/>
    <row r="41" spans="2:6" s="56" customFormat="1" ht="14" customHeight="1" x14ac:dyDescent="0.3"/>
    <row r="42" spans="2:6" s="56" customFormat="1" ht="14" customHeight="1" x14ac:dyDescent="0.4">
      <c r="B42" s="57" t="s">
        <v>114</v>
      </c>
    </row>
    <row r="43" spans="2:6" s="56" customFormat="1" ht="14" customHeight="1" x14ac:dyDescent="0.3"/>
    <row r="44" spans="2:6" s="56" customFormat="1" ht="14" customHeight="1" x14ac:dyDescent="0.3"/>
    <row r="45" spans="2:6" s="56" customFormat="1" ht="14" customHeight="1" x14ac:dyDescent="0.3"/>
    <row r="46" spans="2:6" s="56" customFormat="1" ht="14" customHeight="1" x14ac:dyDescent="0.3"/>
    <row r="47" spans="2:6" s="56" customFormat="1" ht="14" customHeight="1" x14ac:dyDescent="0.3"/>
    <row r="48" spans="2:6" s="56" customFormat="1" ht="14" customHeight="1" x14ac:dyDescent="0.3"/>
    <row r="49" s="56" customFormat="1" ht="14" customHeight="1" x14ac:dyDescent="0.3"/>
    <row r="50" s="56" customFormat="1" ht="14" customHeight="1" x14ac:dyDescent="0.3"/>
    <row r="51" s="56" customFormat="1" ht="14" customHeight="1" x14ac:dyDescent="0.3"/>
    <row r="52" s="56" customFormat="1" ht="14" customHeight="1" x14ac:dyDescent="0.3"/>
    <row r="53" s="56" customFormat="1" ht="14" customHeight="1" x14ac:dyDescent="0.3"/>
    <row r="54" s="56" customFormat="1" ht="14" customHeight="1" x14ac:dyDescent="0.3"/>
    <row r="55" s="56" customFormat="1" ht="14" customHeight="1" x14ac:dyDescent="0.3"/>
    <row r="56" s="56" customFormat="1" ht="14" customHeight="1" x14ac:dyDescent="0.3"/>
    <row r="57" s="56" customFormat="1" ht="14" customHeight="1" x14ac:dyDescent="0.3"/>
    <row r="58" s="56" customFormat="1" ht="14" customHeight="1" x14ac:dyDescent="0.3"/>
    <row r="59" s="56" customFormat="1" ht="14" customHeight="1" x14ac:dyDescent="0.3"/>
    <row r="60" s="56" customFormat="1" ht="14" customHeight="1" x14ac:dyDescent="0.3"/>
    <row r="61" s="56" customFormat="1" ht="14" customHeight="1" x14ac:dyDescent="0.3"/>
    <row r="62" s="56" customFormat="1" ht="14" customHeight="1" x14ac:dyDescent="0.3"/>
    <row r="63" s="56" customFormat="1" ht="14" customHeight="1" x14ac:dyDescent="0.3"/>
    <row r="64" s="56" customFormat="1" ht="14" customHeight="1" x14ac:dyDescent="0.3"/>
    <row r="65" spans="2:7" s="56" customFormat="1" ht="14" customHeight="1" x14ac:dyDescent="0.3"/>
    <row r="66" spans="2:7" s="56" customFormat="1" ht="14" customHeight="1" x14ac:dyDescent="0.3"/>
    <row r="67" spans="2:7" s="56" customFormat="1" ht="14" customHeight="1" x14ac:dyDescent="0.3"/>
    <row r="68" spans="2:7" s="56" customFormat="1" ht="14" customHeight="1" x14ac:dyDescent="0.3"/>
    <row r="69" spans="2:7" s="56" customFormat="1" ht="14" customHeight="1" x14ac:dyDescent="0.3"/>
    <row r="70" spans="2:7" s="56" customFormat="1" ht="14" customHeight="1" x14ac:dyDescent="0.3"/>
    <row r="71" spans="2:7" s="56" customFormat="1" ht="14" customHeight="1" x14ac:dyDescent="0.3"/>
    <row r="72" spans="2:7" s="56" customFormat="1" ht="14" customHeight="1" x14ac:dyDescent="0.3"/>
    <row r="73" spans="2:7" s="56" customFormat="1" ht="14" customHeight="1" x14ac:dyDescent="0.3"/>
    <row r="74" spans="2:7" s="56" customFormat="1" ht="14" customHeight="1" x14ac:dyDescent="0.3"/>
    <row r="75" spans="2:7" s="56" customFormat="1" ht="14" customHeight="1" x14ac:dyDescent="0.3"/>
    <row r="76" spans="2:7" s="56" customFormat="1" ht="14" customHeight="1" x14ac:dyDescent="0.3"/>
    <row r="77" spans="2:7" s="56" customFormat="1" ht="14" customHeight="1" x14ac:dyDescent="0.3"/>
    <row r="78" spans="2:7" s="56" customFormat="1" ht="14" customHeight="1" x14ac:dyDescent="0.4">
      <c r="B78" s="57" t="s">
        <v>117</v>
      </c>
    </row>
    <row r="79" spans="2:7" s="56" customFormat="1" ht="14" customHeight="1" x14ac:dyDescent="0.3"/>
    <row r="80" spans="2:7" s="56" customFormat="1" ht="26.5" customHeight="1" x14ac:dyDescent="0.3">
      <c r="B80" s="65" t="s">
        <v>118</v>
      </c>
      <c r="C80" s="65" t="s">
        <v>517</v>
      </c>
      <c r="D80" s="75" t="s">
        <v>119</v>
      </c>
      <c r="E80" s="75"/>
      <c r="F80" s="75"/>
      <c r="G80" s="75"/>
    </row>
    <row r="81" spans="2:7" s="56" customFormat="1" ht="40" customHeight="1" x14ac:dyDescent="0.3">
      <c r="B81" s="66">
        <v>1</v>
      </c>
      <c r="C81" s="21"/>
      <c r="D81" s="77" t="s">
        <v>120</v>
      </c>
      <c r="E81" s="77"/>
      <c r="F81" s="77"/>
      <c r="G81" s="77"/>
    </row>
    <row r="82" spans="2:7" s="56" customFormat="1" ht="40" customHeight="1" x14ac:dyDescent="0.3">
      <c r="B82" s="67">
        <v>2</v>
      </c>
      <c r="C82" s="20"/>
      <c r="D82" s="76" t="s">
        <v>120</v>
      </c>
      <c r="E82" s="76"/>
      <c r="F82" s="76"/>
      <c r="G82" s="76"/>
    </row>
    <row r="83" spans="2:7" s="56" customFormat="1" ht="40" customHeight="1" x14ac:dyDescent="0.3">
      <c r="B83" s="67">
        <v>3</v>
      </c>
      <c r="C83" s="20"/>
      <c r="D83" s="76" t="s">
        <v>120</v>
      </c>
      <c r="E83" s="76"/>
      <c r="F83" s="76"/>
      <c r="G83" s="76"/>
    </row>
    <row r="84" spans="2:7" s="56" customFormat="1" ht="40" customHeight="1" x14ac:dyDescent="0.3">
      <c r="B84" s="67">
        <v>4</v>
      </c>
      <c r="C84" s="20"/>
      <c r="D84" s="76" t="s">
        <v>120</v>
      </c>
      <c r="E84" s="76"/>
      <c r="F84" s="76"/>
      <c r="G84" s="76"/>
    </row>
    <row r="85" spans="2:7" s="56" customFormat="1" ht="40" customHeight="1" x14ac:dyDescent="0.3">
      <c r="B85" s="67">
        <v>5</v>
      </c>
      <c r="C85" s="20"/>
      <c r="D85" s="76" t="s">
        <v>120</v>
      </c>
      <c r="E85" s="76"/>
      <c r="F85" s="76"/>
      <c r="G85" s="76"/>
    </row>
    <row r="86" spans="2:7" s="56" customFormat="1" ht="40" customHeight="1" x14ac:dyDescent="0.3">
      <c r="B86" s="67">
        <v>6</v>
      </c>
      <c r="C86" s="20"/>
      <c r="D86" s="76" t="s">
        <v>120</v>
      </c>
      <c r="E86" s="76"/>
      <c r="F86" s="76"/>
      <c r="G86" s="76"/>
    </row>
    <row r="87" spans="2:7" s="56" customFormat="1" ht="40" customHeight="1" x14ac:dyDescent="0.3">
      <c r="B87" s="67">
        <v>7</v>
      </c>
      <c r="C87" s="20"/>
      <c r="D87" s="76" t="s">
        <v>120</v>
      </c>
      <c r="E87" s="76"/>
      <c r="F87" s="76"/>
      <c r="G87" s="76"/>
    </row>
    <row r="88" spans="2:7" s="56" customFormat="1" ht="40" customHeight="1" x14ac:dyDescent="0.3">
      <c r="B88" s="67">
        <v>8</v>
      </c>
      <c r="C88" s="20"/>
      <c r="D88" s="76" t="s">
        <v>120</v>
      </c>
      <c r="E88" s="76"/>
      <c r="F88" s="76"/>
      <c r="G88" s="76"/>
    </row>
    <row r="89" spans="2:7" s="56" customFormat="1" ht="40" customHeight="1" x14ac:dyDescent="0.3">
      <c r="B89" s="67">
        <v>9</v>
      </c>
      <c r="C89" s="20"/>
      <c r="D89" s="76" t="s">
        <v>120</v>
      </c>
      <c r="E89" s="76"/>
      <c r="F89" s="76"/>
      <c r="G89" s="76"/>
    </row>
    <row r="90" spans="2:7" s="56" customFormat="1" ht="40" customHeight="1" x14ac:dyDescent="0.3">
      <c r="B90" s="67">
        <v>10</v>
      </c>
      <c r="C90" s="20"/>
      <c r="D90" s="76" t="s">
        <v>120</v>
      </c>
      <c r="E90" s="76"/>
      <c r="F90" s="76"/>
      <c r="G90" s="76"/>
    </row>
    <row r="91" spans="2:7" s="56" customFormat="1" ht="14" customHeight="1" x14ac:dyDescent="0.3"/>
    <row r="92" spans="2:7" customFormat="1" ht="14.5" x14ac:dyDescent="0.35"/>
    <row r="93" spans="2:7" customFormat="1" ht="14.5" x14ac:dyDescent="0.35"/>
    <row r="94" spans="2:7" customFormat="1" ht="14.5" x14ac:dyDescent="0.35"/>
    <row r="95" spans="2:7" customFormat="1" ht="14.5" x14ac:dyDescent="0.35"/>
    <row r="96" spans="2:7" customFormat="1" ht="14.5" x14ac:dyDescent="0.35"/>
    <row r="97" customFormat="1" ht="14.5" x14ac:dyDescent="0.35"/>
    <row r="98" customFormat="1" ht="14.5" x14ac:dyDescent="0.35"/>
    <row r="99" customFormat="1" ht="14.5" x14ac:dyDescent="0.35"/>
    <row r="100" customFormat="1" ht="14.5" x14ac:dyDescent="0.35"/>
    <row r="101" customFormat="1" ht="14.5" x14ac:dyDescent="0.35"/>
    <row r="102" customFormat="1" ht="14.5" x14ac:dyDescent="0.35"/>
    <row r="103" customFormat="1" ht="14.5" x14ac:dyDescent="0.35"/>
    <row r="104" customFormat="1" ht="14.5" x14ac:dyDescent="0.35"/>
    <row r="105" customFormat="1" ht="14.5" x14ac:dyDescent="0.35"/>
    <row r="106" customFormat="1" ht="14.5" x14ac:dyDescent="0.35"/>
    <row r="107" customFormat="1" ht="14.5" x14ac:dyDescent="0.35"/>
    <row r="108" customFormat="1" ht="14.5" x14ac:dyDescent="0.35"/>
    <row r="109" customFormat="1" ht="14.5" x14ac:dyDescent="0.35"/>
    <row r="110" customFormat="1" ht="14.5" x14ac:dyDescent="0.35"/>
    <row r="111" customFormat="1" ht="14.5" x14ac:dyDescent="0.35"/>
    <row r="112" customFormat="1" ht="14.5" x14ac:dyDescent="0.35"/>
    <row r="113" customFormat="1" ht="14.5" x14ac:dyDescent="0.35"/>
    <row r="114" customFormat="1" ht="14.5" x14ac:dyDescent="0.35"/>
    <row r="115" customFormat="1" ht="14.5" x14ac:dyDescent="0.35"/>
    <row r="116" customFormat="1" ht="14.5" x14ac:dyDescent="0.35"/>
    <row r="117" customFormat="1" ht="14.5" x14ac:dyDescent="0.35"/>
    <row r="118" customFormat="1" ht="14.5" x14ac:dyDescent="0.35"/>
    <row r="119" customFormat="1" ht="14.5" x14ac:dyDescent="0.35"/>
    <row r="120" customFormat="1" ht="14.5" x14ac:dyDescent="0.35"/>
    <row r="121" customFormat="1" ht="14.5" x14ac:dyDescent="0.35"/>
    <row r="122" customFormat="1" ht="14.5" x14ac:dyDescent="0.35"/>
    <row r="123" customFormat="1" ht="14.5" x14ac:dyDescent="0.35"/>
    <row r="124" customFormat="1" ht="14.5" x14ac:dyDescent="0.35"/>
    <row r="125" customFormat="1" ht="14.5" x14ac:dyDescent="0.35"/>
    <row r="126" customFormat="1" ht="14.5" x14ac:dyDescent="0.35"/>
    <row r="127" customFormat="1" ht="14.5" x14ac:dyDescent="0.35"/>
    <row r="128" customFormat="1" ht="14.5" x14ac:dyDescent="0.35"/>
    <row r="129" customFormat="1" ht="14.5" x14ac:dyDescent="0.35"/>
    <row r="130" customFormat="1" ht="14.5" x14ac:dyDescent="0.35"/>
    <row r="131" customFormat="1" ht="14.5" x14ac:dyDescent="0.35"/>
    <row r="132" customFormat="1" ht="14.5" x14ac:dyDescent="0.35"/>
    <row r="133" customFormat="1" ht="14.5" x14ac:dyDescent="0.35"/>
    <row r="134" customFormat="1" ht="14.5" x14ac:dyDescent="0.35"/>
    <row r="135" customFormat="1" ht="14.5" x14ac:dyDescent="0.35"/>
    <row r="136" customFormat="1" ht="14.5" x14ac:dyDescent="0.35"/>
    <row r="137" customFormat="1" ht="14.5" x14ac:dyDescent="0.35"/>
    <row r="138" customFormat="1" ht="14.5" x14ac:dyDescent="0.35"/>
    <row r="139" customFormat="1" ht="14.5" x14ac:dyDescent="0.35"/>
    <row r="140" customFormat="1" ht="14.5" x14ac:dyDescent="0.35"/>
    <row r="141" customFormat="1" ht="14.5" x14ac:dyDescent="0.35"/>
    <row r="142" customFormat="1" ht="14.5" x14ac:dyDescent="0.35"/>
    <row r="143" customFormat="1" ht="14.5" x14ac:dyDescent="0.35"/>
    <row r="144" customFormat="1" ht="14.5" x14ac:dyDescent="0.35"/>
    <row r="145" customFormat="1" ht="14.5" x14ac:dyDescent="0.35"/>
    <row r="146" customFormat="1" ht="14.5" x14ac:dyDescent="0.35"/>
    <row r="147" customFormat="1" ht="14.5" x14ac:dyDescent="0.35"/>
    <row r="148" customFormat="1" ht="14.5" x14ac:dyDescent="0.35"/>
    <row r="149" customFormat="1" ht="14.5" x14ac:dyDescent="0.35"/>
    <row r="150" customFormat="1" ht="14.5" x14ac:dyDescent="0.35"/>
    <row r="151" customFormat="1" ht="14.5" x14ac:dyDescent="0.35"/>
    <row r="152" customFormat="1" ht="14.5" x14ac:dyDescent="0.35"/>
    <row r="153" customFormat="1" ht="14.5" x14ac:dyDescent="0.35"/>
    <row r="154" customFormat="1" ht="14.5" x14ac:dyDescent="0.35"/>
    <row r="155" customFormat="1" ht="14.5" x14ac:dyDescent="0.35"/>
    <row r="156" customFormat="1" ht="14.5" x14ac:dyDescent="0.35"/>
    <row r="157" customFormat="1" ht="14.5" x14ac:dyDescent="0.35"/>
    <row r="158" customFormat="1" ht="14.5" x14ac:dyDescent="0.35"/>
    <row r="159" customFormat="1" ht="14.5" x14ac:dyDescent="0.35"/>
    <row r="160" customFormat="1" ht="14.5" x14ac:dyDescent="0.35"/>
    <row r="161" customFormat="1" ht="14.5" x14ac:dyDescent="0.35"/>
    <row r="162" customFormat="1" ht="14.5" x14ac:dyDescent="0.35"/>
    <row r="163" customFormat="1" ht="14.5" x14ac:dyDescent="0.35"/>
    <row r="164" customFormat="1" ht="14.5" x14ac:dyDescent="0.35"/>
    <row r="165" customFormat="1" ht="14.5" x14ac:dyDescent="0.35"/>
    <row r="166" customFormat="1" ht="14.5" x14ac:dyDescent="0.35"/>
    <row r="167" customFormat="1" ht="14.5" x14ac:dyDescent="0.35"/>
    <row r="168" customFormat="1" ht="14.5" x14ac:dyDescent="0.35"/>
    <row r="169" customFormat="1" ht="14.5" x14ac:dyDescent="0.35"/>
    <row r="170" customFormat="1" ht="14.5" x14ac:dyDescent="0.35"/>
    <row r="171" customFormat="1" ht="14.5" x14ac:dyDescent="0.35"/>
    <row r="172" customFormat="1" ht="14.5" x14ac:dyDescent="0.35"/>
    <row r="173" customFormat="1" ht="14.5" x14ac:dyDescent="0.35"/>
    <row r="174" customFormat="1" ht="14.5" x14ac:dyDescent="0.35"/>
    <row r="175" customFormat="1" ht="14.5" x14ac:dyDescent="0.35"/>
    <row r="176" customFormat="1" ht="14.5" x14ac:dyDescent="0.35"/>
    <row r="177" customFormat="1" ht="14.5" x14ac:dyDescent="0.35"/>
    <row r="178" customFormat="1" ht="14.5" x14ac:dyDescent="0.35"/>
    <row r="179" customFormat="1" ht="14.5" x14ac:dyDescent="0.35"/>
    <row r="180" customFormat="1" ht="14.5" x14ac:dyDescent="0.35"/>
    <row r="181" customFormat="1" ht="14.5" x14ac:dyDescent="0.35"/>
    <row r="182" customFormat="1" ht="14.5" x14ac:dyDescent="0.35"/>
    <row r="183" customFormat="1" ht="14.5" x14ac:dyDescent="0.35"/>
    <row r="184" customFormat="1" ht="14.5" x14ac:dyDescent="0.35"/>
    <row r="185" customFormat="1" ht="14.5" x14ac:dyDescent="0.35"/>
    <row r="186" customFormat="1" ht="14.5" x14ac:dyDescent="0.35"/>
    <row r="187" customFormat="1" ht="14.5" x14ac:dyDescent="0.35"/>
    <row r="188" customFormat="1" ht="14.5" x14ac:dyDescent="0.35"/>
    <row r="189" customFormat="1" ht="14.5" x14ac:dyDescent="0.35"/>
    <row r="190" customFormat="1" ht="14.5" x14ac:dyDescent="0.35"/>
    <row r="191" customFormat="1" ht="14.5" x14ac:dyDescent="0.35"/>
    <row r="192" customFormat="1" ht="14.5" x14ac:dyDescent="0.35"/>
    <row r="193" customFormat="1" ht="14.5" x14ac:dyDescent="0.35"/>
    <row r="194" customFormat="1" ht="14.5" x14ac:dyDescent="0.35"/>
    <row r="195" customFormat="1" ht="14.5" x14ac:dyDescent="0.35"/>
    <row r="196" customFormat="1" ht="14.5" x14ac:dyDescent="0.35"/>
    <row r="197" customFormat="1" ht="14.5" x14ac:dyDescent="0.35"/>
    <row r="198" customFormat="1" ht="14.5" x14ac:dyDescent="0.35"/>
    <row r="199" customFormat="1" ht="14.5" x14ac:dyDescent="0.35"/>
    <row r="200" customFormat="1" ht="14.5" x14ac:dyDescent="0.35"/>
    <row r="201" customFormat="1" ht="14.5" x14ac:dyDescent="0.35"/>
    <row r="202" customFormat="1" ht="14.5" x14ac:dyDescent="0.35"/>
    <row r="203" customFormat="1" ht="14.5" x14ac:dyDescent="0.35"/>
    <row r="204" customFormat="1" ht="14.5" x14ac:dyDescent="0.35"/>
    <row r="205" customFormat="1" ht="14.5" x14ac:dyDescent="0.35"/>
    <row r="206" customFormat="1" ht="14.5" x14ac:dyDescent="0.35"/>
    <row r="207" customFormat="1" ht="14.5" x14ac:dyDescent="0.35"/>
    <row r="208" customFormat="1" ht="14.5" x14ac:dyDescent="0.35"/>
    <row r="209" customFormat="1" ht="14.5" x14ac:dyDescent="0.35"/>
    <row r="210" customFormat="1" ht="14.5" x14ac:dyDescent="0.35"/>
    <row r="211" customFormat="1" ht="14.5" x14ac:dyDescent="0.35"/>
    <row r="212" customFormat="1" ht="14.5" x14ac:dyDescent="0.35"/>
    <row r="213" customFormat="1" ht="14.5" x14ac:dyDescent="0.35"/>
    <row r="214" customFormat="1" ht="14.5" x14ac:dyDescent="0.35"/>
    <row r="215" customFormat="1" ht="14.5" x14ac:dyDescent="0.35"/>
    <row r="216" customFormat="1" ht="14.5" x14ac:dyDescent="0.35"/>
    <row r="217" customFormat="1" ht="14.5" x14ac:dyDescent="0.35"/>
    <row r="218" customFormat="1" ht="14.5" x14ac:dyDescent="0.35"/>
    <row r="219" customFormat="1" ht="14.5" x14ac:dyDescent="0.35"/>
    <row r="220" customFormat="1" ht="14.5" x14ac:dyDescent="0.35"/>
    <row r="221" customFormat="1" ht="14.5" x14ac:dyDescent="0.35"/>
    <row r="222" customFormat="1" ht="14.5" x14ac:dyDescent="0.35"/>
    <row r="223" customFormat="1" ht="14.5" x14ac:dyDescent="0.35"/>
    <row r="224" customFormat="1" ht="14.5" x14ac:dyDescent="0.35"/>
    <row r="225" customFormat="1" ht="14.5" x14ac:dyDescent="0.35"/>
    <row r="226" customFormat="1" ht="14.5" x14ac:dyDescent="0.35"/>
    <row r="227" customFormat="1" ht="14.5" x14ac:dyDescent="0.35"/>
    <row r="228" customFormat="1" ht="14.5" x14ac:dyDescent="0.35"/>
    <row r="229" customFormat="1" ht="14.5" x14ac:dyDescent="0.35"/>
    <row r="230" customFormat="1" ht="14.5" x14ac:dyDescent="0.35"/>
    <row r="231" customFormat="1" ht="14.5" x14ac:dyDescent="0.35"/>
    <row r="232" customFormat="1" ht="14.5" x14ac:dyDescent="0.35"/>
    <row r="233" customFormat="1" ht="14.5" x14ac:dyDescent="0.35"/>
    <row r="234" customFormat="1" ht="14.5" x14ac:dyDescent="0.35"/>
    <row r="235" customFormat="1" ht="14.5" x14ac:dyDescent="0.35"/>
    <row r="236" customFormat="1" ht="14.5" x14ac:dyDescent="0.35"/>
    <row r="237" customFormat="1" ht="14.5" x14ac:dyDescent="0.35"/>
    <row r="238" customFormat="1" ht="14.5" x14ac:dyDescent="0.35"/>
    <row r="239" customFormat="1" ht="14.5" x14ac:dyDescent="0.35"/>
    <row r="240" customFormat="1" ht="14.5" x14ac:dyDescent="0.35"/>
    <row r="241" customFormat="1" ht="14.5" x14ac:dyDescent="0.35"/>
    <row r="242" customFormat="1" ht="14.5" x14ac:dyDescent="0.35"/>
    <row r="243" customFormat="1" ht="14.5" x14ac:dyDescent="0.35"/>
    <row r="244" customFormat="1" ht="14.5" x14ac:dyDescent="0.35"/>
    <row r="245" customFormat="1" ht="14.5" x14ac:dyDescent="0.35"/>
    <row r="246" customFormat="1" ht="14.5" x14ac:dyDescent="0.35"/>
    <row r="247" customFormat="1" ht="14.5" x14ac:dyDescent="0.35"/>
    <row r="248" customFormat="1" ht="14.5" x14ac:dyDescent="0.35"/>
    <row r="249" customFormat="1" ht="14.5" x14ac:dyDescent="0.35"/>
    <row r="250" customFormat="1" ht="14.5" x14ac:dyDescent="0.35"/>
    <row r="251" customFormat="1" ht="14.5" x14ac:dyDescent="0.35"/>
    <row r="252" customFormat="1" ht="14.5" x14ac:dyDescent="0.35"/>
    <row r="253" customFormat="1" ht="14.5" x14ac:dyDescent="0.35"/>
    <row r="254" customFormat="1" ht="14.5" x14ac:dyDescent="0.35"/>
    <row r="255" customFormat="1" ht="14.5" x14ac:dyDescent="0.35"/>
    <row r="256" customFormat="1" ht="14.5" x14ac:dyDescent="0.35"/>
    <row r="257" customFormat="1" ht="14.5" x14ac:dyDescent="0.35"/>
    <row r="258" customFormat="1" ht="14.5" x14ac:dyDescent="0.35"/>
    <row r="259" customFormat="1" ht="14.5" x14ac:dyDescent="0.35"/>
    <row r="260" customFormat="1" ht="14.5" x14ac:dyDescent="0.35"/>
    <row r="261" customFormat="1" ht="14.5" x14ac:dyDescent="0.35"/>
    <row r="262" customFormat="1" ht="14.5" x14ac:dyDescent="0.35"/>
    <row r="263" customFormat="1" ht="14.5" x14ac:dyDescent="0.35"/>
    <row r="264" customFormat="1" ht="14.5" x14ac:dyDescent="0.35"/>
    <row r="265" customFormat="1" ht="14.5" x14ac:dyDescent="0.35"/>
    <row r="266" customFormat="1" ht="14.5" x14ac:dyDescent="0.35"/>
    <row r="267" customFormat="1" ht="14.5" x14ac:dyDescent="0.35"/>
    <row r="268" customFormat="1" ht="14.5" x14ac:dyDescent="0.35"/>
    <row r="269" customFormat="1" ht="14.5" x14ac:dyDescent="0.35"/>
    <row r="270" customFormat="1" ht="14.5" x14ac:dyDescent="0.35"/>
    <row r="271" customFormat="1" ht="14.5" x14ac:dyDescent="0.35"/>
    <row r="272" customFormat="1" ht="14.5" x14ac:dyDescent="0.35"/>
    <row r="273" customFormat="1" ht="14.5" x14ac:dyDescent="0.35"/>
    <row r="274" customFormat="1" ht="14.5" x14ac:dyDescent="0.35"/>
    <row r="275" customFormat="1" ht="14.5" x14ac:dyDescent="0.35"/>
    <row r="276" customFormat="1" ht="14.5" x14ac:dyDescent="0.35"/>
    <row r="277" customFormat="1" ht="14.5" x14ac:dyDescent="0.35"/>
    <row r="278" customFormat="1" ht="14.5" x14ac:dyDescent="0.35"/>
    <row r="279" customFormat="1" ht="14.5" x14ac:dyDescent="0.35"/>
    <row r="280" customFormat="1" ht="14.5" x14ac:dyDescent="0.35"/>
    <row r="281" customFormat="1" ht="14.5" x14ac:dyDescent="0.35"/>
    <row r="282" customFormat="1" ht="14.5" x14ac:dyDescent="0.35"/>
    <row r="283" customFormat="1" ht="14.5" x14ac:dyDescent="0.35"/>
    <row r="284" customFormat="1" ht="14.5" x14ac:dyDescent="0.35"/>
    <row r="285" customFormat="1" ht="14.5" x14ac:dyDescent="0.35"/>
    <row r="286" customFormat="1" ht="14.5" x14ac:dyDescent="0.35"/>
    <row r="287" customFormat="1" ht="14.5" x14ac:dyDescent="0.35"/>
    <row r="288" customFormat="1" ht="14.5" x14ac:dyDescent="0.35"/>
    <row r="289" customFormat="1" ht="14.5" x14ac:dyDescent="0.35"/>
    <row r="290" customFormat="1" ht="14.5" x14ac:dyDescent="0.35"/>
    <row r="291" customFormat="1" ht="14.5" x14ac:dyDescent="0.35"/>
    <row r="292" customFormat="1" ht="14.5" x14ac:dyDescent="0.35"/>
    <row r="293" customFormat="1" ht="14.5" x14ac:dyDescent="0.35"/>
    <row r="294" customFormat="1" ht="14.5" x14ac:dyDescent="0.35"/>
    <row r="295" customFormat="1" ht="14.5" x14ac:dyDescent="0.35"/>
    <row r="296" customFormat="1" ht="14.5" x14ac:dyDescent="0.35"/>
    <row r="297" customFormat="1" ht="14.5" x14ac:dyDescent="0.35"/>
    <row r="298" customFormat="1" ht="14.5" x14ac:dyDescent="0.35"/>
    <row r="299" customFormat="1" ht="14.5" x14ac:dyDescent="0.35"/>
    <row r="300" customFormat="1" ht="14.5" x14ac:dyDescent="0.35"/>
    <row r="301" customFormat="1" ht="14.5" x14ac:dyDescent="0.35"/>
    <row r="302" customFormat="1" ht="14.5" x14ac:dyDescent="0.35"/>
    <row r="303" customFormat="1" ht="14.5" x14ac:dyDescent="0.35"/>
    <row r="304" customFormat="1" ht="14.5" x14ac:dyDescent="0.35"/>
    <row r="305" customFormat="1" ht="14.5" x14ac:dyDescent="0.35"/>
    <row r="306" customFormat="1" ht="14.5" x14ac:dyDescent="0.35"/>
    <row r="307" customFormat="1" ht="14.5" x14ac:dyDescent="0.35"/>
    <row r="308" customFormat="1" ht="14.5" x14ac:dyDescent="0.35"/>
    <row r="309" customFormat="1" ht="14.5" x14ac:dyDescent="0.35"/>
  </sheetData>
  <mergeCells count="11">
    <mergeCell ref="D90:G90"/>
    <mergeCell ref="D89:G89"/>
    <mergeCell ref="D88:G88"/>
    <mergeCell ref="D87:G87"/>
    <mergeCell ref="D86:G86"/>
    <mergeCell ref="D80:G80"/>
    <mergeCell ref="D85:G85"/>
    <mergeCell ref="D84:G84"/>
    <mergeCell ref="D83:G83"/>
    <mergeCell ref="D82:G82"/>
    <mergeCell ref="D81:G81"/>
  </mergeCells>
  <conditionalFormatting sqref="D24 D26 D28 D30 D32 D34 D36">
    <cfRule type="cellIs" dxfId="59" priority="1" operator="equal">
      <formula>"Best"</formula>
    </cfRule>
    <cfRule type="cellIs" dxfId="58" priority="2" operator="equal">
      <formula>"Better"</formula>
    </cfRule>
    <cfRule type="cellIs" dxfId="57" priority="3" operator="equal">
      <formula>"Good"</formula>
    </cfRule>
    <cfRule type="cellIs" dxfId="56" priority="4" operator="equal">
      <formula>"Not completed"</formula>
    </cfRule>
  </conditionalFormatting>
  <pageMargins left="0.25" right="0.25" top="0.75" bottom="0.75" header="0.3" footer="0.3"/>
  <pageSetup paperSize="9" scale="95" orientation="landscape" r:id="rId1"/>
  <headerFooter>
    <oddFooter>&amp;R&amp;P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2B7CAE"/>
  </sheetPr>
  <dimension ref="B1:I121"/>
  <sheetViews>
    <sheetView showGridLines="0" showRowColHeaders="0" workbookViewId="0"/>
  </sheetViews>
  <sheetFormatPr defaultRowHeight="14" x14ac:dyDescent="0.3"/>
  <cols>
    <col min="1" max="1" width="2.6328125" style="3" customWidth="1"/>
    <col min="2" max="2" width="8.7265625" style="3"/>
    <col min="3" max="3" width="8.7265625" style="4"/>
    <col min="4" max="4" width="61.36328125" style="3" customWidth="1"/>
    <col min="5" max="5" width="3.453125" style="3" customWidth="1"/>
    <col min="6" max="7" width="14.6328125" style="3" customWidth="1"/>
    <col min="8" max="8" width="70.6328125" style="3" customWidth="1"/>
    <col min="9" max="9" width="0" style="49" hidden="1" customWidth="1"/>
    <col min="10" max="16384" width="8.7265625" style="3"/>
  </cols>
  <sheetData>
    <row r="1" spans="2:9" s="1" customFormat="1" x14ac:dyDescent="0.3">
      <c r="C1" s="2"/>
      <c r="I1" s="86"/>
    </row>
    <row r="2" spans="2:9" s="1" customFormat="1" x14ac:dyDescent="0.3">
      <c r="C2" s="2"/>
      <c r="I2" s="86"/>
    </row>
    <row r="3" spans="2:9" s="1" customFormat="1" x14ac:dyDescent="0.3">
      <c r="C3" s="2"/>
      <c r="I3" s="86"/>
    </row>
    <row r="5" spans="2:9" ht="20" x14ac:dyDescent="0.4">
      <c r="B5" s="25" t="s">
        <v>75</v>
      </c>
    </row>
    <row r="6" spans="2:9" x14ac:dyDescent="0.3">
      <c r="B6" s="3" t="s">
        <v>76</v>
      </c>
    </row>
    <row r="7" spans="2:9" x14ac:dyDescent="0.3">
      <c r="B7" s="26" t="s">
        <v>77</v>
      </c>
    </row>
    <row r="8" spans="2:9" ht="14.5" thickBot="1" x14ac:dyDescent="0.35"/>
    <row r="9" spans="2:9" ht="26.5" customHeight="1" thickBot="1" x14ac:dyDescent="0.35">
      <c r="B9" s="78" t="s">
        <v>121</v>
      </c>
      <c r="C9" s="79"/>
      <c r="D9" s="72"/>
    </row>
    <row r="10" spans="2:9" ht="14.5" thickBot="1" x14ac:dyDescent="0.35"/>
    <row r="11" spans="2:9" ht="24.5" customHeight="1" thickTop="1" thickBot="1" x14ac:dyDescent="0.35">
      <c r="B11" s="42" t="s">
        <v>78</v>
      </c>
      <c r="C11" s="43"/>
      <c r="D11" s="44"/>
      <c r="E11" s="44"/>
      <c r="F11" s="44"/>
      <c r="G11" s="44"/>
      <c r="H11" s="45"/>
    </row>
    <row r="12" spans="2:9" ht="5" customHeight="1" thickTop="1" thickBot="1" x14ac:dyDescent="0.45">
      <c r="B12" s="33"/>
      <c r="C12" s="6"/>
      <c r="D12" s="27"/>
      <c r="E12" s="27"/>
      <c r="F12" s="27"/>
      <c r="G12" s="27"/>
      <c r="H12" s="34"/>
    </row>
    <row r="13" spans="2:9" ht="30" customHeight="1" thickBot="1" x14ac:dyDescent="0.4">
      <c r="B13" s="51">
        <v>1</v>
      </c>
      <c r="C13" s="28" t="s">
        <v>79</v>
      </c>
      <c r="D13" s="29"/>
      <c r="E13" s="29"/>
      <c r="F13" s="46" t="str">
        <f>G97</f>
        <v>Not completed</v>
      </c>
      <c r="G13" s="30">
        <f>G98</f>
        <v>0</v>
      </c>
      <c r="H13" s="35" t="s">
        <v>93</v>
      </c>
    </row>
    <row r="14" spans="2:9" ht="15" customHeight="1" thickBot="1" x14ac:dyDescent="0.35">
      <c r="B14" s="36"/>
      <c r="C14" s="6"/>
      <c r="D14" s="27"/>
      <c r="E14" s="27"/>
      <c r="F14" s="47"/>
      <c r="G14" s="27"/>
      <c r="H14" s="37"/>
    </row>
    <row r="15" spans="2:9" ht="30" customHeight="1" thickTop="1" thickBot="1" x14ac:dyDescent="0.35">
      <c r="B15" s="36">
        <v>1.1000000000000001</v>
      </c>
      <c r="C15" s="31" t="s">
        <v>80</v>
      </c>
      <c r="D15" s="27"/>
      <c r="E15" s="27"/>
      <c r="F15" s="48" t="str">
        <f>G37</f>
        <v>Not completed</v>
      </c>
      <c r="G15" s="32">
        <f>G38</f>
        <v>0</v>
      </c>
      <c r="H15" s="37" t="s">
        <v>84</v>
      </c>
    </row>
    <row r="16" spans="2:9" ht="5" customHeight="1" thickTop="1" thickBot="1" x14ac:dyDescent="0.35">
      <c r="B16" s="36"/>
      <c r="C16" s="31"/>
      <c r="D16" s="27"/>
      <c r="E16" s="27"/>
      <c r="F16" s="48"/>
      <c r="G16" s="32"/>
      <c r="H16" s="37"/>
    </row>
    <row r="17" spans="2:9" ht="30" customHeight="1" thickTop="1" thickBot="1" x14ac:dyDescent="0.35">
      <c r="B17" s="36">
        <v>1.2</v>
      </c>
      <c r="C17" s="31" t="s">
        <v>81</v>
      </c>
      <c r="D17" s="27"/>
      <c r="E17" s="27"/>
      <c r="F17" s="48" t="str">
        <f>G58</f>
        <v>Not completed</v>
      </c>
      <c r="G17" s="32">
        <f>G59</f>
        <v>0</v>
      </c>
      <c r="H17" s="37" t="s">
        <v>84</v>
      </c>
    </row>
    <row r="18" spans="2:9" ht="5" customHeight="1" thickTop="1" thickBot="1" x14ac:dyDescent="0.35">
      <c r="B18" s="36"/>
      <c r="C18" s="31"/>
      <c r="D18" s="27"/>
      <c r="E18" s="27"/>
      <c r="F18" s="48"/>
      <c r="G18" s="32"/>
      <c r="H18" s="37"/>
    </row>
    <row r="19" spans="2:9" ht="30" customHeight="1" thickTop="1" thickBot="1" x14ac:dyDescent="0.35">
      <c r="B19" s="36">
        <v>1.3</v>
      </c>
      <c r="C19" s="31" t="s">
        <v>82</v>
      </c>
      <c r="D19" s="27"/>
      <c r="E19" s="27"/>
      <c r="F19" s="48" t="str">
        <f>G75</f>
        <v>Not completed</v>
      </c>
      <c r="G19" s="32">
        <f>G76</f>
        <v>0</v>
      </c>
      <c r="H19" s="37" t="s">
        <v>84</v>
      </c>
    </row>
    <row r="20" spans="2:9" ht="5" customHeight="1" thickTop="1" thickBot="1" x14ac:dyDescent="0.35">
      <c r="B20" s="36"/>
      <c r="C20" s="31"/>
      <c r="D20" s="27"/>
      <c r="E20" s="27"/>
      <c r="F20" s="48"/>
      <c r="G20" s="32"/>
      <c r="H20" s="37"/>
    </row>
    <row r="21" spans="2:9" ht="30" customHeight="1" thickTop="1" thickBot="1" x14ac:dyDescent="0.35">
      <c r="B21" s="36">
        <v>1.4</v>
      </c>
      <c r="C21" s="31" t="s">
        <v>83</v>
      </c>
      <c r="D21" s="27"/>
      <c r="E21" s="27"/>
      <c r="F21" s="48" t="str">
        <f>G87</f>
        <v>Not completed</v>
      </c>
      <c r="G21" s="32">
        <f>G88</f>
        <v>0</v>
      </c>
      <c r="H21" s="37" t="s">
        <v>84</v>
      </c>
    </row>
    <row r="22" spans="2:9" ht="5" customHeight="1" thickTop="1" thickBot="1" x14ac:dyDescent="0.35">
      <c r="B22" s="38"/>
      <c r="C22" s="39"/>
      <c r="D22" s="40"/>
      <c r="E22" s="40"/>
      <c r="F22" s="40"/>
      <c r="G22" s="40"/>
      <c r="H22" s="41"/>
    </row>
    <row r="23" spans="2:9" ht="15" thickTop="1" thickBot="1" x14ac:dyDescent="0.35"/>
    <row r="24" spans="2:9" ht="27.5" customHeight="1" x14ac:dyDescent="0.35">
      <c r="B24" s="8" t="s">
        <v>4</v>
      </c>
      <c r="C24" s="9"/>
      <c r="D24" s="9"/>
      <c r="E24" s="9"/>
      <c r="F24" s="10"/>
      <c r="G24" s="10"/>
      <c r="H24" s="11"/>
    </row>
    <row r="25" spans="2:9" ht="25" customHeight="1" thickBot="1" x14ac:dyDescent="0.35">
      <c r="B25" s="12" t="s">
        <v>137</v>
      </c>
      <c r="C25" s="13"/>
      <c r="D25" s="13"/>
      <c r="E25" s="13"/>
      <c r="F25" s="14"/>
      <c r="G25" s="14"/>
      <c r="H25" s="15"/>
    </row>
    <row r="26" spans="2:9" ht="60" customHeight="1" thickBot="1" x14ac:dyDescent="0.35">
      <c r="B26" s="23" t="s">
        <v>18</v>
      </c>
      <c r="C26" s="16" t="s">
        <v>5</v>
      </c>
      <c r="D26" s="17" t="s">
        <v>0</v>
      </c>
      <c r="E26" s="17"/>
      <c r="F26" s="16" t="s">
        <v>1</v>
      </c>
      <c r="G26" s="18" t="s">
        <v>2</v>
      </c>
      <c r="H26" s="19" t="s">
        <v>3</v>
      </c>
    </row>
    <row r="27" spans="2:9" ht="60" customHeight="1" x14ac:dyDescent="0.3">
      <c r="B27" s="193" t="s">
        <v>22</v>
      </c>
      <c r="C27" s="175" t="s">
        <v>6</v>
      </c>
      <c r="D27" s="176" t="s">
        <v>138</v>
      </c>
      <c r="E27" s="176"/>
      <c r="F27" s="177"/>
      <c r="G27" s="178">
        <f>IF(F27="Met",1,IF(F27="Partially met",0.5,IF(F27="N/A",1,0)))</f>
        <v>0</v>
      </c>
      <c r="H27" s="179"/>
    </row>
    <row r="28" spans="2:9" ht="60" customHeight="1" x14ac:dyDescent="0.3">
      <c r="B28" s="194"/>
      <c r="C28" s="132" t="s">
        <v>7</v>
      </c>
      <c r="D28" s="133" t="s">
        <v>139</v>
      </c>
      <c r="E28" s="133"/>
      <c r="F28" s="134"/>
      <c r="G28" s="135">
        <f t="shared" ref="G28:G36" si="0">IF(F28="Met",1,IF(F28="Partially met",0.5,IF(F28="N/A",1,0)))</f>
        <v>0</v>
      </c>
      <c r="H28" s="187"/>
    </row>
    <row r="29" spans="2:9" ht="60" customHeight="1" x14ac:dyDescent="0.3">
      <c r="B29" s="194"/>
      <c r="C29" s="132" t="s">
        <v>9</v>
      </c>
      <c r="D29" s="133" t="s">
        <v>8</v>
      </c>
      <c r="E29" s="133"/>
      <c r="F29" s="134"/>
      <c r="G29" s="135">
        <f t="shared" si="0"/>
        <v>0</v>
      </c>
      <c r="H29" s="187"/>
    </row>
    <row r="30" spans="2:9" ht="60" customHeight="1" thickBot="1" x14ac:dyDescent="0.35">
      <c r="B30" s="195"/>
      <c r="C30" s="188" t="s">
        <v>13</v>
      </c>
      <c r="D30" s="189" t="s">
        <v>140</v>
      </c>
      <c r="E30" s="189"/>
      <c r="F30" s="190"/>
      <c r="G30" s="191">
        <f t="shared" si="0"/>
        <v>0</v>
      </c>
      <c r="H30" s="192"/>
      <c r="I30" s="49">
        <f>ROWS(G27:G30)</f>
        <v>4</v>
      </c>
    </row>
    <row r="31" spans="2:9" ht="60" customHeight="1" x14ac:dyDescent="0.3">
      <c r="B31" s="193" t="s">
        <v>23</v>
      </c>
      <c r="C31" s="175" t="s">
        <v>12</v>
      </c>
      <c r="D31" s="176" t="s">
        <v>141</v>
      </c>
      <c r="E31" s="176"/>
      <c r="F31" s="177"/>
      <c r="G31" s="178">
        <f t="shared" si="0"/>
        <v>0</v>
      </c>
      <c r="H31" s="179"/>
    </row>
    <row r="32" spans="2:9" ht="60" customHeight="1" x14ac:dyDescent="0.3">
      <c r="B32" s="194"/>
      <c r="C32" s="132" t="s">
        <v>14</v>
      </c>
      <c r="D32" s="133" t="s">
        <v>142</v>
      </c>
      <c r="E32" s="133"/>
      <c r="F32" s="134"/>
      <c r="G32" s="135">
        <f t="shared" si="0"/>
        <v>0</v>
      </c>
      <c r="H32" s="187"/>
    </row>
    <row r="33" spans="2:9" ht="60" customHeight="1" thickBot="1" x14ac:dyDescent="0.35">
      <c r="B33" s="195"/>
      <c r="C33" s="188" t="s">
        <v>15</v>
      </c>
      <c r="D33" s="189" t="s">
        <v>19</v>
      </c>
      <c r="E33" s="189"/>
      <c r="F33" s="190"/>
      <c r="G33" s="191">
        <f t="shared" si="0"/>
        <v>0</v>
      </c>
      <c r="H33" s="192"/>
      <c r="I33" s="49">
        <f>ROWS(G27:G33)</f>
        <v>7</v>
      </c>
    </row>
    <row r="34" spans="2:9" ht="60" customHeight="1" x14ac:dyDescent="0.3">
      <c r="B34" s="193" t="s">
        <v>24</v>
      </c>
      <c r="C34" s="175" t="s">
        <v>16</v>
      </c>
      <c r="D34" s="176" t="s">
        <v>143</v>
      </c>
      <c r="E34" s="176"/>
      <c r="F34" s="177"/>
      <c r="G34" s="178">
        <f t="shared" si="0"/>
        <v>0</v>
      </c>
      <c r="H34" s="179"/>
    </row>
    <row r="35" spans="2:9" ht="60" customHeight="1" x14ac:dyDescent="0.3">
      <c r="B35" s="194"/>
      <c r="C35" s="132" t="s">
        <v>11</v>
      </c>
      <c r="D35" s="133" t="s">
        <v>20</v>
      </c>
      <c r="E35" s="133"/>
      <c r="F35" s="134"/>
      <c r="G35" s="135">
        <f t="shared" si="0"/>
        <v>0</v>
      </c>
      <c r="H35" s="187"/>
    </row>
    <row r="36" spans="2:9" ht="60" customHeight="1" thickBot="1" x14ac:dyDescent="0.35">
      <c r="B36" s="195"/>
      <c r="C36" s="188" t="s">
        <v>17</v>
      </c>
      <c r="D36" s="189" t="s">
        <v>21</v>
      </c>
      <c r="E36" s="189"/>
      <c r="F36" s="190"/>
      <c r="G36" s="191">
        <f t="shared" si="0"/>
        <v>0</v>
      </c>
      <c r="H36" s="192"/>
      <c r="I36" s="49">
        <f>ROWS(G27:G36)</f>
        <v>10</v>
      </c>
    </row>
    <row r="37" spans="2:9" ht="40" customHeight="1" x14ac:dyDescent="0.3">
      <c r="F37" s="5" t="s">
        <v>69</v>
      </c>
      <c r="G37" s="7" t="str">
        <f>IF(COUNTA(F27:F36)=H38,IF(SUM(G27:G36)=10,"Best",IF(SUM(G27:G33)=7,"Better",IF(SUM(G27:G30)=4,"Good","In development"))),"Not completed")</f>
        <v>Not completed</v>
      </c>
      <c r="H37" s="24" t="s">
        <v>74</v>
      </c>
    </row>
    <row r="38" spans="2:9" ht="40" customHeight="1" x14ac:dyDescent="0.3">
      <c r="F38" s="5" t="s">
        <v>66</v>
      </c>
      <c r="G38" s="22">
        <f>SUM(G27:G36)/H38</f>
        <v>0</v>
      </c>
      <c r="H38" s="49">
        <f>ROWS(G27:G36)</f>
        <v>10</v>
      </c>
    </row>
    <row r="39" spans="2:9" ht="14.5" thickBot="1" x14ac:dyDescent="0.35"/>
    <row r="40" spans="2:9" ht="27.5" customHeight="1" x14ac:dyDescent="0.35">
      <c r="B40" s="8" t="s">
        <v>25</v>
      </c>
      <c r="C40" s="9"/>
      <c r="D40" s="9"/>
      <c r="E40" s="9"/>
      <c r="F40" s="10"/>
      <c r="G40" s="10"/>
      <c r="H40" s="11"/>
    </row>
    <row r="41" spans="2:9" ht="35" customHeight="1" thickBot="1" x14ac:dyDescent="0.35">
      <c r="B41" s="80" t="s">
        <v>26</v>
      </c>
      <c r="C41" s="81"/>
      <c r="D41" s="81"/>
      <c r="E41" s="81"/>
      <c r="F41" s="81"/>
      <c r="G41" s="81"/>
      <c r="H41" s="82"/>
    </row>
    <row r="42" spans="2:9" ht="60" customHeight="1" thickBot="1" x14ac:dyDescent="0.35">
      <c r="B42" s="23" t="s">
        <v>18</v>
      </c>
      <c r="C42" s="16" t="s">
        <v>5</v>
      </c>
      <c r="D42" s="17" t="s">
        <v>0</v>
      </c>
      <c r="E42" s="17"/>
      <c r="F42" s="16" t="s">
        <v>1</v>
      </c>
      <c r="G42" s="18" t="s">
        <v>2</v>
      </c>
      <c r="H42" s="19" t="s">
        <v>3</v>
      </c>
    </row>
    <row r="43" spans="2:9" ht="60" customHeight="1" x14ac:dyDescent="0.3">
      <c r="B43" s="174" t="s">
        <v>22</v>
      </c>
      <c r="C43" s="175" t="s">
        <v>6</v>
      </c>
      <c r="D43" s="176" t="s">
        <v>144</v>
      </c>
      <c r="E43" s="176"/>
      <c r="F43" s="177"/>
      <c r="G43" s="178">
        <f>IF(F43="Met",1,IF(F43="Partially met",0.5,IF(F43="N/A",1,0)))</f>
        <v>0</v>
      </c>
      <c r="H43" s="179"/>
    </row>
    <row r="44" spans="2:9" ht="60" customHeight="1" x14ac:dyDescent="0.3">
      <c r="B44" s="186"/>
      <c r="C44" s="132" t="s">
        <v>7</v>
      </c>
      <c r="D44" s="133" t="s">
        <v>31</v>
      </c>
      <c r="E44" s="133"/>
      <c r="F44" s="134"/>
      <c r="G44" s="135">
        <f t="shared" ref="G44:G57" si="1">IF(F44="Met",1,IF(F44="Partially met",0.5,IF(F44="N/A",1,0)))</f>
        <v>0</v>
      </c>
      <c r="H44" s="187"/>
    </row>
    <row r="45" spans="2:9" ht="60" customHeight="1" x14ac:dyDescent="0.3">
      <c r="B45" s="186"/>
      <c r="C45" s="132" t="s">
        <v>9</v>
      </c>
      <c r="D45" s="133" t="s">
        <v>32</v>
      </c>
      <c r="E45" s="133"/>
      <c r="F45" s="134"/>
      <c r="G45" s="135">
        <f t="shared" si="1"/>
        <v>0</v>
      </c>
      <c r="H45" s="187"/>
    </row>
    <row r="46" spans="2:9" ht="60" customHeight="1" x14ac:dyDescent="0.3">
      <c r="B46" s="186"/>
      <c r="C46" s="132" t="s">
        <v>13</v>
      </c>
      <c r="D46" s="133" t="s">
        <v>33</v>
      </c>
      <c r="E46" s="133"/>
      <c r="F46" s="134"/>
      <c r="G46" s="135">
        <f t="shared" si="1"/>
        <v>0</v>
      </c>
      <c r="H46" s="187"/>
    </row>
    <row r="47" spans="2:9" ht="60" customHeight="1" x14ac:dyDescent="0.3">
      <c r="B47" s="186"/>
      <c r="C47" s="132" t="s">
        <v>12</v>
      </c>
      <c r="D47" s="133" t="s">
        <v>34</v>
      </c>
      <c r="E47" s="133"/>
      <c r="F47" s="134"/>
      <c r="G47" s="135">
        <f t="shared" si="1"/>
        <v>0</v>
      </c>
      <c r="H47" s="187"/>
    </row>
    <row r="48" spans="2:9" ht="60" customHeight="1" thickBot="1" x14ac:dyDescent="0.35">
      <c r="B48" s="180"/>
      <c r="C48" s="188" t="s">
        <v>14</v>
      </c>
      <c r="D48" s="189" t="s">
        <v>35</v>
      </c>
      <c r="E48" s="189"/>
      <c r="F48" s="190"/>
      <c r="G48" s="191">
        <f t="shared" si="1"/>
        <v>0</v>
      </c>
      <c r="H48" s="192"/>
      <c r="I48" s="49">
        <f>ROWS(G43:G48)</f>
        <v>6</v>
      </c>
    </row>
    <row r="49" spans="2:9" ht="60" customHeight="1" x14ac:dyDescent="0.3">
      <c r="B49" s="174" t="s">
        <v>23</v>
      </c>
      <c r="C49" s="175" t="s">
        <v>15</v>
      </c>
      <c r="D49" s="176" t="s">
        <v>36</v>
      </c>
      <c r="E49" s="176"/>
      <c r="F49" s="177"/>
      <c r="G49" s="178">
        <f t="shared" si="1"/>
        <v>0</v>
      </c>
      <c r="H49" s="179"/>
    </row>
    <row r="50" spans="2:9" ht="60" customHeight="1" x14ac:dyDescent="0.3">
      <c r="B50" s="186"/>
      <c r="C50" s="132" t="s">
        <v>16</v>
      </c>
      <c r="D50" s="133" t="s">
        <v>37</v>
      </c>
      <c r="E50" s="133"/>
      <c r="F50" s="134"/>
      <c r="G50" s="135">
        <f t="shared" si="1"/>
        <v>0</v>
      </c>
      <c r="H50" s="187"/>
    </row>
    <row r="51" spans="2:9" ht="60" customHeight="1" x14ac:dyDescent="0.3">
      <c r="B51" s="186"/>
      <c r="C51" s="132" t="s">
        <v>11</v>
      </c>
      <c r="D51" s="133" t="s">
        <v>38</v>
      </c>
      <c r="E51" s="133"/>
      <c r="F51" s="134"/>
      <c r="G51" s="135">
        <f t="shared" si="1"/>
        <v>0</v>
      </c>
      <c r="H51" s="187"/>
    </row>
    <row r="52" spans="2:9" ht="60" customHeight="1" thickBot="1" x14ac:dyDescent="0.35">
      <c r="B52" s="180"/>
      <c r="C52" s="188" t="s">
        <v>17</v>
      </c>
      <c r="D52" s="189" t="s">
        <v>39</v>
      </c>
      <c r="E52" s="189"/>
      <c r="F52" s="190"/>
      <c r="G52" s="191">
        <f t="shared" si="1"/>
        <v>0</v>
      </c>
      <c r="H52" s="192"/>
      <c r="I52" s="49">
        <f>ROWS(G43:G52)</f>
        <v>10</v>
      </c>
    </row>
    <row r="53" spans="2:9" ht="60" customHeight="1" x14ac:dyDescent="0.3">
      <c r="B53" s="174" t="s">
        <v>24</v>
      </c>
      <c r="C53" s="175" t="s">
        <v>27</v>
      </c>
      <c r="D53" s="176" t="s">
        <v>40</v>
      </c>
      <c r="E53" s="176"/>
      <c r="F53" s="177"/>
      <c r="G53" s="178">
        <f t="shared" si="1"/>
        <v>0</v>
      </c>
      <c r="H53" s="179"/>
    </row>
    <row r="54" spans="2:9" ht="60" customHeight="1" x14ac:dyDescent="0.3">
      <c r="B54" s="186"/>
      <c r="C54" s="132" t="s">
        <v>28</v>
      </c>
      <c r="D54" s="133" t="s">
        <v>41</v>
      </c>
      <c r="E54" s="133"/>
      <c r="F54" s="134"/>
      <c r="G54" s="135">
        <f t="shared" si="1"/>
        <v>0</v>
      </c>
      <c r="H54" s="187"/>
    </row>
    <row r="55" spans="2:9" ht="60" customHeight="1" x14ac:dyDescent="0.3">
      <c r="B55" s="186"/>
      <c r="C55" s="132" t="s">
        <v>29</v>
      </c>
      <c r="D55" s="133" t="s">
        <v>42</v>
      </c>
      <c r="E55" s="133"/>
      <c r="F55" s="134"/>
      <c r="G55" s="135">
        <f t="shared" si="1"/>
        <v>0</v>
      </c>
      <c r="H55" s="187"/>
    </row>
    <row r="56" spans="2:9" ht="60" customHeight="1" x14ac:dyDescent="0.3">
      <c r="B56" s="186"/>
      <c r="C56" s="132" t="s">
        <v>10</v>
      </c>
      <c r="D56" s="133" t="s">
        <v>43</v>
      </c>
      <c r="E56" s="133"/>
      <c r="F56" s="134"/>
      <c r="G56" s="135">
        <f t="shared" si="1"/>
        <v>0</v>
      </c>
      <c r="H56" s="187"/>
    </row>
    <row r="57" spans="2:9" ht="60" customHeight="1" thickBot="1" x14ac:dyDescent="0.35">
      <c r="B57" s="180"/>
      <c r="C57" s="188" t="s">
        <v>30</v>
      </c>
      <c r="D57" s="189" t="s">
        <v>44</v>
      </c>
      <c r="E57" s="189"/>
      <c r="F57" s="190"/>
      <c r="G57" s="191">
        <f t="shared" si="1"/>
        <v>0</v>
      </c>
      <c r="H57" s="192"/>
      <c r="I57" s="49">
        <f>ROWS(G43:G57)</f>
        <v>15</v>
      </c>
    </row>
    <row r="58" spans="2:9" ht="40" customHeight="1" x14ac:dyDescent="0.3">
      <c r="F58" s="5" t="s">
        <v>69</v>
      </c>
      <c r="G58" s="7" t="str">
        <f>IF(COUNTA(F43:F57)=H59,IF(SUM(G43:G57)=H59,"Best",IF(SUM(G43:G52)=I52,"Better",IF(SUM(G43:G48)=I48,"Good","In development"))),"Not completed")</f>
        <v>Not completed</v>
      </c>
      <c r="H58" s="24" t="s">
        <v>74</v>
      </c>
    </row>
    <row r="59" spans="2:9" ht="40" customHeight="1" x14ac:dyDescent="0.3">
      <c r="F59" s="5" t="s">
        <v>66</v>
      </c>
      <c r="G59" s="22">
        <f>SUM(G43:G57)/H59</f>
        <v>0</v>
      </c>
      <c r="H59" s="49">
        <f>ROWS(G43:G57)</f>
        <v>15</v>
      </c>
    </row>
    <row r="60" spans="2:9" ht="14.5" thickBot="1" x14ac:dyDescent="0.35"/>
    <row r="61" spans="2:9" ht="27.5" customHeight="1" x14ac:dyDescent="0.35">
      <c r="B61" s="8" t="s">
        <v>45</v>
      </c>
      <c r="C61" s="9"/>
      <c r="D61" s="9"/>
      <c r="E61" s="9"/>
      <c r="F61" s="10"/>
      <c r="G61" s="10"/>
      <c r="H61" s="11"/>
    </row>
    <row r="62" spans="2:9" ht="25" customHeight="1" thickBot="1" x14ac:dyDescent="0.35">
      <c r="B62" s="80" t="s">
        <v>46</v>
      </c>
      <c r="C62" s="81"/>
      <c r="D62" s="81"/>
      <c r="E62" s="81"/>
      <c r="F62" s="81"/>
      <c r="G62" s="81"/>
      <c r="H62" s="82"/>
    </row>
    <row r="63" spans="2:9" ht="60" customHeight="1" thickBot="1" x14ac:dyDescent="0.35">
      <c r="B63" s="23" t="s">
        <v>18</v>
      </c>
      <c r="C63" s="16" t="s">
        <v>5</v>
      </c>
      <c r="D63" s="17" t="s">
        <v>0</v>
      </c>
      <c r="E63" s="17"/>
      <c r="F63" s="16" t="s">
        <v>1</v>
      </c>
      <c r="G63" s="18" t="s">
        <v>2</v>
      </c>
      <c r="H63" s="19" t="s">
        <v>3</v>
      </c>
    </row>
    <row r="64" spans="2:9" ht="60" customHeight="1" x14ac:dyDescent="0.3">
      <c r="B64" s="174" t="s">
        <v>22</v>
      </c>
      <c r="C64" s="175" t="s">
        <v>6</v>
      </c>
      <c r="D64" s="176" t="s">
        <v>47</v>
      </c>
      <c r="E64" s="176"/>
      <c r="F64" s="177"/>
      <c r="G64" s="178">
        <f>IF(F64="Met",1,IF(F64="Partially met",0.5,IF(F64="N/A",1,0)))</f>
        <v>0</v>
      </c>
      <c r="H64" s="179"/>
    </row>
    <row r="65" spans="2:9" ht="60" customHeight="1" x14ac:dyDescent="0.3">
      <c r="B65" s="186"/>
      <c r="C65" s="132" t="s">
        <v>7</v>
      </c>
      <c r="D65" s="133" t="s">
        <v>48</v>
      </c>
      <c r="E65" s="133"/>
      <c r="F65" s="134"/>
      <c r="G65" s="135">
        <f t="shared" ref="G65:G74" si="2">IF(F65="Met",1,IF(F65="Partially met",0.5,IF(F65="N/A",1,0)))</f>
        <v>0</v>
      </c>
      <c r="H65" s="187"/>
    </row>
    <row r="66" spans="2:9" ht="60" customHeight="1" x14ac:dyDescent="0.3">
      <c r="B66" s="186"/>
      <c r="C66" s="132" t="s">
        <v>9</v>
      </c>
      <c r="D66" s="133" t="s">
        <v>49</v>
      </c>
      <c r="E66" s="133"/>
      <c r="F66" s="134"/>
      <c r="G66" s="135">
        <f t="shared" si="2"/>
        <v>0</v>
      </c>
      <c r="H66" s="187"/>
    </row>
    <row r="67" spans="2:9" ht="60" customHeight="1" x14ac:dyDescent="0.3">
      <c r="B67" s="186"/>
      <c r="C67" s="132" t="s">
        <v>13</v>
      </c>
      <c r="D67" s="133" t="s">
        <v>50</v>
      </c>
      <c r="E67" s="133"/>
      <c r="F67" s="134"/>
      <c r="G67" s="135">
        <f t="shared" si="2"/>
        <v>0</v>
      </c>
      <c r="H67" s="187"/>
    </row>
    <row r="68" spans="2:9" ht="60" customHeight="1" x14ac:dyDescent="0.3">
      <c r="B68" s="186"/>
      <c r="C68" s="132" t="s">
        <v>12</v>
      </c>
      <c r="D68" s="133" t="s">
        <v>51</v>
      </c>
      <c r="E68" s="133"/>
      <c r="F68" s="134"/>
      <c r="G68" s="135">
        <f t="shared" si="2"/>
        <v>0</v>
      </c>
      <c r="H68" s="187"/>
    </row>
    <row r="69" spans="2:9" ht="60" customHeight="1" thickBot="1" x14ac:dyDescent="0.35">
      <c r="B69" s="180"/>
      <c r="C69" s="181" t="s">
        <v>14</v>
      </c>
      <c r="D69" s="182" t="s">
        <v>52</v>
      </c>
      <c r="E69" s="182"/>
      <c r="F69" s="183"/>
      <c r="G69" s="184">
        <f t="shared" si="2"/>
        <v>0</v>
      </c>
      <c r="H69" s="185"/>
      <c r="I69" s="49">
        <f>ROWS(G64:G69)</f>
        <v>6</v>
      </c>
    </row>
    <row r="70" spans="2:9" ht="60" customHeight="1" x14ac:dyDescent="0.3">
      <c r="B70" s="174" t="s">
        <v>23</v>
      </c>
      <c r="C70" s="175" t="s">
        <v>15</v>
      </c>
      <c r="D70" s="176" t="s">
        <v>53</v>
      </c>
      <c r="E70" s="176"/>
      <c r="F70" s="177"/>
      <c r="G70" s="178">
        <f t="shared" si="2"/>
        <v>0</v>
      </c>
      <c r="H70" s="179"/>
    </row>
    <row r="71" spans="2:9" ht="60" customHeight="1" thickBot="1" x14ac:dyDescent="0.35">
      <c r="B71" s="180"/>
      <c r="C71" s="181" t="s">
        <v>16</v>
      </c>
      <c r="D71" s="182" t="s">
        <v>54</v>
      </c>
      <c r="E71" s="182"/>
      <c r="F71" s="183"/>
      <c r="G71" s="184">
        <f t="shared" si="2"/>
        <v>0</v>
      </c>
      <c r="H71" s="185"/>
      <c r="I71" s="49">
        <f>ROWS(G64:G71)</f>
        <v>8</v>
      </c>
    </row>
    <row r="72" spans="2:9" ht="60" customHeight="1" x14ac:dyDescent="0.3">
      <c r="B72" s="174" t="s">
        <v>24</v>
      </c>
      <c r="C72" s="175" t="s">
        <v>11</v>
      </c>
      <c r="D72" s="176" t="s">
        <v>55</v>
      </c>
      <c r="E72" s="176"/>
      <c r="F72" s="177"/>
      <c r="G72" s="178">
        <f t="shared" si="2"/>
        <v>0</v>
      </c>
      <c r="H72" s="179"/>
    </row>
    <row r="73" spans="2:9" ht="60" customHeight="1" x14ac:dyDescent="0.3">
      <c r="B73" s="186"/>
      <c r="C73" s="132" t="s">
        <v>17</v>
      </c>
      <c r="D73" s="133" t="s">
        <v>56</v>
      </c>
      <c r="E73" s="133"/>
      <c r="F73" s="134"/>
      <c r="G73" s="135">
        <f t="shared" si="2"/>
        <v>0</v>
      </c>
      <c r="H73" s="187"/>
    </row>
    <row r="74" spans="2:9" ht="60" customHeight="1" thickBot="1" x14ac:dyDescent="0.35">
      <c r="B74" s="180"/>
      <c r="C74" s="188" t="s">
        <v>27</v>
      </c>
      <c r="D74" s="189" t="s">
        <v>57</v>
      </c>
      <c r="E74" s="189"/>
      <c r="F74" s="190"/>
      <c r="G74" s="191">
        <f t="shared" si="2"/>
        <v>0</v>
      </c>
      <c r="H74" s="192"/>
      <c r="I74" s="49">
        <f>ROWS(G64:G74)</f>
        <v>11</v>
      </c>
    </row>
    <row r="75" spans="2:9" ht="40" customHeight="1" x14ac:dyDescent="0.3">
      <c r="F75" s="5" t="s">
        <v>69</v>
      </c>
      <c r="G75" s="7" t="str">
        <f>IF(COUNTA(F64:F74)=H76,IF(SUM(G64:G74)=H76,"Best",IF(SUM(G64:G71)=I71,"Better",IF(SUM(G64:G69)=I69,"Good","In development"))),"Not completed")</f>
        <v>Not completed</v>
      </c>
      <c r="H75" s="24" t="s">
        <v>74</v>
      </c>
    </row>
    <row r="76" spans="2:9" ht="40" customHeight="1" x14ac:dyDescent="0.3">
      <c r="F76" s="5" t="s">
        <v>66</v>
      </c>
      <c r="G76" s="22">
        <f>SUM(G64:G74)/H76</f>
        <v>0</v>
      </c>
      <c r="H76" s="49">
        <f>ROWS(G64:G74)</f>
        <v>11</v>
      </c>
    </row>
    <row r="77" spans="2:9" ht="14.5" thickBot="1" x14ac:dyDescent="0.35"/>
    <row r="78" spans="2:9" ht="27.5" customHeight="1" x14ac:dyDescent="0.35">
      <c r="B78" s="8" t="s">
        <v>58</v>
      </c>
      <c r="C78" s="9"/>
      <c r="D78" s="9"/>
      <c r="E78" s="9"/>
      <c r="F78" s="10"/>
      <c r="G78" s="10"/>
      <c r="H78" s="11"/>
    </row>
    <row r="79" spans="2:9" ht="35" customHeight="1" thickBot="1" x14ac:dyDescent="0.35">
      <c r="B79" s="80" t="s">
        <v>59</v>
      </c>
      <c r="C79" s="81"/>
      <c r="D79" s="81"/>
      <c r="E79" s="81"/>
      <c r="F79" s="81"/>
      <c r="G79" s="81"/>
      <c r="H79" s="82"/>
    </row>
    <row r="80" spans="2:9" ht="60" customHeight="1" thickBot="1" x14ac:dyDescent="0.35">
      <c r="B80" s="23" t="s">
        <v>18</v>
      </c>
      <c r="C80" s="16" t="s">
        <v>5</v>
      </c>
      <c r="D80" s="17" t="s">
        <v>0</v>
      </c>
      <c r="E80" s="17"/>
      <c r="F80" s="16" t="s">
        <v>1</v>
      </c>
      <c r="G80" s="18" t="s">
        <v>2</v>
      </c>
      <c r="H80" s="19" t="s">
        <v>3</v>
      </c>
    </row>
    <row r="81" spans="2:9" ht="60" customHeight="1" x14ac:dyDescent="0.3">
      <c r="B81" s="174" t="s">
        <v>22</v>
      </c>
      <c r="C81" s="175" t="s">
        <v>6</v>
      </c>
      <c r="D81" s="176" t="s">
        <v>60</v>
      </c>
      <c r="E81" s="176"/>
      <c r="F81" s="177"/>
      <c r="G81" s="178">
        <f>IF(F81="Met",1,IF(F81="Partially met",0.5,IF(F81="N/A",1,0)))</f>
        <v>0</v>
      </c>
      <c r="H81" s="179"/>
    </row>
    <row r="82" spans="2:9" ht="60" customHeight="1" x14ac:dyDescent="0.3">
      <c r="B82" s="186"/>
      <c r="C82" s="132" t="s">
        <v>7</v>
      </c>
      <c r="D82" s="133" t="s">
        <v>61</v>
      </c>
      <c r="E82" s="133"/>
      <c r="F82" s="134"/>
      <c r="G82" s="135">
        <f t="shared" ref="G82:G86" si="3">IF(F82="Met",1,IF(F82="Partially met",0.5,IF(F82="N/A",1,0)))</f>
        <v>0</v>
      </c>
      <c r="H82" s="187"/>
    </row>
    <row r="83" spans="2:9" ht="60" customHeight="1" thickBot="1" x14ac:dyDescent="0.35">
      <c r="B83" s="180"/>
      <c r="C83" s="181" t="s">
        <v>9</v>
      </c>
      <c r="D83" s="182" t="s">
        <v>62</v>
      </c>
      <c r="E83" s="182"/>
      <c r="F83" s="183"/>
      <c r="G83" s="184">
        <f t="shared" si="3"/>
        <v>0</v>
      </c>
      <c r="H83" s="185"/>
      <c r="I83" s="49">
        <f>ROWS(G81:G83)</f>
        <v>3</v>
      </c>
    </row>
    <row r="84" spans="2:9" ht="60" customHeight="1" x14ac:dyDescent="0.3">
      <c r="B84" s="174" t="s">
        <v>23</v>
      </c>
      <c r="C84" s="175" t="s">
        <v>13</v>
      </c>
      <c r="D84" s="176" t="s">
        <v>63</v>
      </c>
      <c r="E84" s="176"/>
      <c r="F84" s="177"/>
      <c r="G84" s="178">
        <f t="shared" si="3"/>
        <v>0</v>
      </c>
      <c r="H84" s="179"/>
    </row>
    <row r="85" spans="2:9" ht="60" customHeight="1" thickBot="1" x14ac:dyDescent="0.35">
      <c r="B85" s="180"/>
      <c r="C85" s="181" t="s">
        <v>12</v>
      </c>
      <c r="D85" s="182" t="s">
        <v>64</v>
      </c>
      <c r="E85" s="182"/>
      <c r="F85" s="183"/>
      <c r="G85" s="184">
        <f t="shared" si="3"/>
        <v>0</v>
      </c>
      <c r="H85" s="185"/>
      <c r="I85" s="49">
        <f>ROWS(G81:G85)</f>
        <v>5</v>
      </c>
    </row>
    <row r="86" spans="2:9" ht="60" customHeight="1" thickBot="1" x14ac:dyDescent="0.35">
      <c r="B86" s="168" t="s">
        <v>24</v>
      </c>
      <c r="C86" s="169" t="s">
        <v>14</v>
      </c>
      <c r="D86" s="170" t="s">
        <v>65</v>
      </c>
      <c r="E86" s="170"/>
      <c r="F86" s="171"/>
      <c r="G86" s="172">
        <f t="shared" si="3"/>
        <v>0</v>
      </c>
      <c r="H86" s="173"/>
      <c r="I86" s="49">
        <f>ROWS(G81:G86)</f>
        <v>6</v>
      </c>
    </row>
    <row r="87" spans="2:9" ht="40" customHeight="1" x14ac:dyDescent="0.3">
      <c r="F87" s="5" t="s">
        <v>69</v>
      </c>
      <c r="G87" s="7" t="str">
        <f>IF(COUNTA(F81:F86)=H88,IF(SUM(G81:G86)=H88,"Best",IF(SUM(G81:G85)=I85,"Better",IF(SUM(G81:G83)=I83,"Good","In development"))),"Not completed")</f>
        <v>Not completed</v>
      </c>
      <c r="H87" s="24" t="s">
        <v>74</v>
      </c>
    </row>
    <row r="88" spans="2:9" ht="40" customHeight="1" x14ac:dyDescent="0.3">
      <c r="F88" s="5" t="s">
        <v>66</v>
      </c>
      <c r="G88" s="22">
        <f>SUM(G81:G86)/H88</f>
        <v>0</v>
      </c>
      <c r="H88" s="49">
        <f>ROWS(G81:G86)</f>
        <v>6</v>
      </c>
    </row>
    <row r="91" spans="2:9" s="49" customFormat="1" x14ac:dyDescent="0.3">
      <c r="C91" s="68"/>
    </row>
    <row r="92" spans="2:9" s="49" customFormat="1" x14ac:dyDescent="0.3">
      <c r="C92" s="68"/>
    </row>
    <row r="93" spans="2:9" s="49" customFormat="1" x14ac:dyDescent="0.3">
      <c r="C93" s="68"/>
    </row>
    <row r="94" spans="2:9" s="49" customFormat="1" x14ac:dyDescent="0.3">
      <c r="C94" s="68"/>
    </row>
    <row r="95" spans="2:9" s="49" customFormat="1" x14ac:dyDescent="0.3">
      <c r="C95" s="68"/>
    </row>
    <row r="96" spans="2:9" s="49" customFormat="1" hidden="1" x14ac:dyDescent="0.3">
      <c r="C96" s="68"/>
    </row>
    <row r="97" spans="3:8" s="49" customFormat="1" hidden="1" x14ac:dyDescent="0.3">
      <c r="C97" s="68"/>
      <c r="F97" s="69" t="s">
        <v>67</v>
      </c>
      <c r="G97" s="70" t="str">
        <f>IF(COUNTA(F81:F86,F64:F74,F43:F57,F27:F36)=H98,IF(SUM(G81:G86,G64:G74,G43:G57,G27:G36)=H101,"Best",IF(SUM(G81:G85,G64:G71,G43:G52,G27:G33)=H100,"Better",IF(SUM(G81:G83,G64:G69,G43:G48,G27:G30)=H99,"Good","In development"))),"Not completed")</f>
        <v>Not completed</v>
      </c>
    </row>
    <row r="98" spans="3:8" s="49" customFormat="1" hidden="1" x14ac:dyDescent="0.3">
      <c r="C98" s="68" t="s">
        <v>70</v>
      </c>
      <c r="F98" s="69" t="s">
        <v>68</v>
      </c>
      <c r="G98" s="71">
        <f>SUM(G81:G86,G64:G74,G43:G57,G27:G36)/H98</f>
        <v>0</v>
      </c>
      <c r="H98" s="49">
        <f>SUM(H88,H76,H59,H38)</f>
        <v>42</v>
      </c>
    </row>
    <row r="99" spans="3:8" s="49" customFormat="1" hidden="1" x14ac:dyDescent="0.3">
      <c r="C99" s="68" t="s">
        <v>71</v>
      </c>
      <c r="H99" s="49">
        <f>SUM(I30,I48,I69,I83)</f>
        <v>19</v>
      </c>
    </row>
    <row r="100" spans="3:8" s="49" customFormat="1" hidden="1" x14ac:dyDescent="0.3">
      <c r="C100" s="68" t="s">
        <v>72</v>
      </c>
      <c r="H100" s="49">
        <f>SUM(I33,I52,I71,I85)</f>
        <v>30</v>
      </c>
    </row>
    <row r="101" spans="3:8" s="49" customFormat="1" hidden="1" x14ac:dyDescent="0.3">
      <c r="C101" s="68" t="s">
        <v>73</v>
      </c>
      <c r="H101" s="49">
        <f>SUM(H88,H76,H59,H38)</f>
        <v>42</v>
      </c>
    </row>
    <row r="102" spans="3:8" s="49" customFormat="1" hidden="1" x14ac:dyDescent="0.3">
      <c r="C102" s="68"/>
    </row>
    <row r="103" spans="3:8" s="49" customFormat="1" hidden="1" x14ac:dyDescent="0.3">
      <c r="C103" s="68" t="s">
        <v>104</v>
      </c>
    </row>
    <row r="104" spans="3:8" s="49" customFormat="1" hidden="1" x14ac:dyDescent="0.3">
      <c r="C104" s="68" t="s">
        <v>88</v>
      </c>
    </row>
    <row r="105" spans="3:8" s="49" customFormat="1" hidden="1" x14ac:dyDescent="0.3">
      <c r="C105" s="68" t="s">
        <v>89</v>
      </c>
    </row>
    <row r="106" spans="3:8" s="49" customFormat="1" hidden="1" x14ac:dyDescent="0.3">
      <c r="C106" s="68" t="s">
        <v>90</v>
      </c>
    </row>
    <row r="107" spans="3:8" s="49" customFormat="1" hidden="1" x14ac:dyDescent="0.3">
      <c r="C107" s="68"/>
    </row>
    <row r="108" spans="3:8" s="49" customFormat="1" hidden="1" x14ac:dyDescent="0.3">
      <c r="C108" s="68"/>
    </row>
    <row r="109" spans="3:8" s="49" customFormat="1" x14ac:dyDescent="0.3">
      <c r="C109" s="68"/>
    </row>
    <row r="110" spans="3:8" s="49" customFormat="1" x14ac:dyDescent="0.3">
      <c r="C110" s="68"/>
    </row>
    <row r="111" spans="3:8" s="49" customFormat="1" x14ac:dyDescent="0.3">
      <c r="C111" s="68"/>
    </row>
    <row r="112" spans="3:8" s="49" customFormat="1" x14ac:dyDescent="0.3">
      <c r="C112" s="68"/>
    </row>
    <row r="113" spans="3:3" s="49" customFormat="1" x14ac:dyDescent="0.3">
      <c r="C113" s="68"/>
    </row>
    <row r="114" spans="3:3" s="49" customFormat="1" x14ac:dyDescent="0.3">
      <c r="C114" s="68"/>
    </row>
    <row r="115" spans="3:3" s="49" customFormat="1" x14ac:dyDescent="0.3">
      <c r="C115" s="68"/>
    </row>
    <row r="116" spans="3:3" s="49" customFormat="1" x14ac:dyDescent="0.3">
      <c r="C116" s="68"/>
    </row>
    <row r="117" spans="3:3" s="49" customFormat="1" x14ac:dyDescent="0.3">
      <c r="C117" s="68"/>
    </row>
    <row r="118" spans="3:3" s="49" customFormat="1" x14ac:dyDescent="0.3">
      <c r="C118" s="68"/>
    </row>
    <row r="119" spans="3:3" s="49" customFormat="1" x14ac:dyDescent="0.3">
      <c r="C119" s="68"/>
    </row>
    <row r="120" spans="3:3" s="49" customFormat="1" x14ac:dyDescent="0.3">
      <c r="C120" s="68"/>
    </row>
    <row r="121" spans="3:3" s="49" customFormat="1" x14ac:dyDescent="0.3">
      <c r="C121" s="68"/>
    </row>
  </sheetData>
  <mergeCells count="15">
    <mergeCell ref="B84:B85"/>
    <mergeCell ref="B9:C9"/>
    <mergeCell ref="B72:B74"/>
    <mergeCell ref="B79:H79"/>
    <mergeCell ref="B81:B83"/>
    <mergeCell ref="B53:B57"/>
    <mergeCell ref="B62:H62"/>
    <mergeCell ref="B64:B69"/>
    <mergeCell ref="B70:B71"/>
    <mergeCell ref="B27:B30"/>
    <mergeCell ref="B31:B33"/>
    <mergeCell ref="B34:B36"/>
    <mergeCell ref="B41:H41"/>
    <mergeCell ref="B43:B48"/>
    <mergeCell ref="B49:B52"/>
  </mergeCells>
  <conditionalFormatting sqref="G37">
    <cfRule type="cellIs" dxfId="55" priority="8" operator="equal">
      <formula>"Not completed"</formula>
    </cfRule>
  </conditionalFormatting>
  <conditionalFormatting sqref="F13:F21">
    <cfRule type="cellIs" dxfId="54" priority="4" operator="equal">
      <formula>"Best"</formula>
    </cfRule>
    <cfRule type="cellIs" dxfId="53" priority="5" operator="equal">
      <formula>"Better"</formula>
    </cfRule>
    <cfRule type="cellIs" dxfId="52" priority="6" operator="equal">
      <formula>"Good"</formula>
    </cfRule>
    <cfRule type="cellIs" dxfId="51" priority="7" operator="equal">
      <formula>"Not completed"</formula>
    </cfRule>
  </conditionalFormatting>
  <conditionalFormatting sqref="G58">
    <cfRule type="cellIs" dxfId="50" priority="3" operator="equal">
      <formula>"Not completed"</formula>
    </cfRule>
  </conditionalFormatting>
  <conditionalFormatting sqref="G75">
    <cfRule type="cellIs" dxfId="49" priority="2" operator="equal">
      <formula>"Not completed"</formula>
    </cfRule>
  </conditionalFormatting>
  <conditionalFormatting sqref="G87">
    <cfRule type="cellIs" dxfId="48" priority="1" operator="equal">
      <formula>"Not completed"</formula>
    </cfRule>
  </conditionalFormatting>
  <dataValidations count="2">
    <dataValidation type="list" allowBlank="1" showInputMessage="1" showErrorMessage="1" sqref="F27:F36 F81:F86 F64:F74 F43:F57" xr:uid="{00000000-0002-0000-0200-000000000000}">
      <formula1>$C$97:$C$101</formula1>
    </dataValidation>
    <dataValidation type="list" allowBlank="1" showInputMessage="1" showErrorMessage="1" sqref="D9" xr:uid="{00000000-0002-0000-0200-000001000000}">
      <formula1>$C$102:$C$106</formula1>
    </dataValidation>
  </dataValidation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99BD5-22C5-496E-8024-B974351EE0EB}">
  <sheetPr>
    <tabColor rgb="FF2B7CAE"/>
  </sheetPr>
  <dimension ref="B1:I93"/>
  <sheetViews>
    <sheetView showGridLines="0" showRowColHeaders="0" workbookViewId="0"/>
  </sheetViews>
  <sheetFormatPr defaultRowHeight="14" x14ac:dyDescent="0.3"/>
  <cols>
    <col min="1" max="1" width="2.6328125" style="49" customWidth="1"/>
    <col min="2" max="2" width="8.7265625" style="49"/>
    <col min="3" max="3" width="8.7265625" style="68"/>
    <col min="4" max="4" width="61.36328125" style="49" customWidth="1"/>
    <col min="5" max="5" width="3.453125" style="49" customWidth="1"/>
    <col min="6" max="7" width="14.6328125" style="49" customWidth="1"/>
    <col min="8" max="8" width="70.6328125" style="49" customWidth="1"/>
    <col min="9" max="9" width="0" style="49" hidden="1" customWidth="1"/>
    <col min="10" max="16384" width="8.7265625" style="49"/>
  </cols>
  <sheetData>
    <row r="1" spans="2:8" s="86" customFormat="1" x14ac:dyDescent="0.3">
      <c r="C1" s="87"/>
    </row>
    <row r="2" spans="2:8" s="86" customFormat="1" x14ac:dyDescent="0.3">
      <c r="C2" s="87"/>
    </row>
    <row r="3" spans="2:8" s="86" customFormat="1" x14ac:dyDescent="0.3">
      <c r="C3" s="87"/>
    </row>
    <row r="5" spans="2:8" ht="20" x14ac:dyDescent="0.4">
      <c r="B5" s="88" t="s">
        <v>98</v>
      </c>
    </row>
    <row r="6" spans="2:8" x14ac:dyDescent="0.3">
      <c r="B6" s="49" t="s">
        <v>145</v>
      </c>
    </row>
    <row r="7" spans="2:8" x14ac:dyDescent="0.3">
      <c r="B7" s="89"/>
    </row>
    <row r="8" spans="2:8" ht="14.5" thickBot="1" x14ac:dyDescent="0.35"/>
    <row r="9" spans="2:8" ht="26.5" customHeight="1" thickBot="1" x14ac:dyDescent="0.35">
      <c r="B9" s="90" t="s">
        <v>121</v>
      </c>
      <c r="C9" s="91"/>
      <c r="D9" s="92"/>
    </row>
    <row r="10" spans="2:8" ht="14.5" thickBot="1" x14ac:dyDescent="0.35"/>
    <row r="11" spans="2:8" ht="24.5" customHeight="1" thickTop="1" thickBot="1" x14ac:dyDescent="0.35">
      <c r="B11" s="42" t="s">
        <v>78</v>
      </c>
      <c r="C11" s="93"/>
      <c r="D11" s="94"/>
      <c r="E11" s="94"/>
      <c r="F11" s="94"/>
      <c r="G11" s="94"/>
      <c r="H11" s="95"/>
    </row>
    <row r="12" spans="2:8" ht="5" customHeight="1" thickTop="1" thickBot="1" x14ac:dyDescent="0.45">
      <c r="B12" s="96"/>
      <c r="C12" s="97"/>
      <c r="D12" s="98"/>
      <c r="E12" s="98"/>
      <c r="F12" s="98"/>
      <c r="G12" s="98"/>
      <c r="H12" s="99"/>
    </row>
    <row r="13" spans="2:8" ht="30" customHeight="1" thickBot="1" x14ac:dyDescent="0.4">
      <c r="B13" s="100">
        <v>2</v>
      </c>
      <c r="C13" s="101" t="s">
        <v>108</v>
      </c>
      <c r="D13" s="102"/>
      <c r="E13" s="102"/>
      <c r="F13" s="103" t="str">
        <f>G83</f>
        <v>Not completed</v>
      </c>
      <c r="G13" s="104">
        <f>G84</f>
        <v>0</v>
      </c>
      <c r="H13" s="105" t="s">
        <v>93</v>
      </c>
    </row>
    <row r="14" spans="2:8" ht="15" customHeight="1" thickBot="1" x14ac:dyDescent="0.35">
      <c r="B14" s="106"/>
      <c r="C14" s="97"/>
      <c r="D14" s="98"/>
      <c r="E14" s="98"/>
      <c r="F14" s="107"/>
      <c r="G14" s="98"/>
      <c r="H14" s="108"/>
    </row>
    <row r="15" spans="2:8" ht="30" customHeight="1" thickTop="1" thickBot="1" x14ac:dyDescent="0.35">
      <c r="B15" s="106">
        <v>2.1</v>
      </c>
      <c r="C15" s="109" t="s">
        <v>146</v>
      </c>
      <c r="D15" s="98"/>
      <c r="E15" s="98"/>
      <c r="F15" s="110" t="str">
        <f>G36</f>
        <v>Not completed</v>
      </c>
      <c r="G15" s="111">
        <f>G37</f>
        <v>0</v>
      </c>
      <c r="H15" s="108" t="s">
        <v>84</v>
      </c>
    </row>
    <row r="16" spans="2:8" ht="5" customHeight="1" thickTop="1" thickBot="1" x14ac:dyDescent="0.35">
      <c r="B16" s="106"/>
      <c r="C16" s="109"/>
      <c r="D16" s="98"/>
      <c r="E16" s="98"/>
      <c r="F16" s="110"/>
      <c r="G16" s="111"/>
      <c r="H16" s="108"/>
    </row>
    <row r="17" spans="2:9" ht="30" customHeight="1" thickTop="1" thickBot="1" x14ac:dyDescent="0.35">
      <c r="B17" s="106">
        <v>2.2000000000000002</v>
      </c>
      <c r="C17" s="109" t="s">
        <v>147</v>
      </c>
      <c r="D17" s="98"/>
      <c r="E17" s="98"/>
      <c r="F17" s="110" t="str">
        <f>G53</f>
        <v>Not completed</v>
      </c>
      <c r="G17" s="111">
        <f>G54</f>
        <v>0</v>
      </c>
      <c r="H17" s="108" t="s">
        <v>84</v>
      </c>
    </row>
    <row r="18" spans="2:9" ht="5" customHeight="1" thickTop="1" thickBot="1" x14ac:dyDescent="0.35">
      <c r="B18" s="106"/>
      <c r="C18" s="109"/>
      <c r="D18" s="98"/>
      <c r="E18" s="98"/>
      <c r="F18" s="110"/>
      <c r="G18" s="111"/>
      <c r="H18" s="108"/>
    </row>
    <row r="19" spans="2:9" ht="30" customHeight="1" thickTop="1" thickBot="1" x14ac:dyDescent="0.35">
      <c r="B19" s="106">
        <v>2.2999999999999998</v>
      </c>
      <c r="C19" s="109" t="s">
        <v>148</v>
      </c>
      <c r="D19" s="98"/>
      <c r="E19" s="98"/>
      <c r="F19" s="110" t="str">
        <f>G72</f>
        <v>Not completed</v>
      </c>
      <c r="G19" s="111">
        <f>G73</f>
        <v>0</v>
      </c>
      <c r="H19" s="108" t="s">
        <v>84</v>
      </c>
    </row>
    <row r="20" spans="2:9" ht="5" customHeight="1" thickTop="1" thickBot="1" x14ac:dyDescent="0.35">
      <c r="B20" s="112"/>
      <c r="C20" s="113"/>
      <c r="D20" s="114"/>
      <c r="E20" s="114"/>
      <c r="F20" s="114"/>
      <c r="G20" s="114"/>
      <c r="H20" s="115"/>
    </row>
    <row r="21" spans="2:9" ht="15" thickTop="1" thickBot="1" x14ac:dyDescent="0.35"/>
    <row r="22" spans="2:9" ht="27.5" customHeight="1" x14ac:dyDescent="0.35">
      <c r="B22" s="8" t="s">
        <v>149</v>
      </c>
      <c r="C22" s="9"/>
      <c r="D22" s="9"/>
      <c r="E22" s="9"/>
      <c r="F22" s="10"/>
      <c r="G22" s="10"/>
      <c r="H22" s="11"/>
    </row>
    <row r="23" spans="2:9" ht="25" customHeight="1" thickBot="1" x14ac:dyDescent="0.35">
      <c r="B23" s="12" t="s">
        <v>150</v>
      </c>
      <c r="C23" s="13"/>
      <c r="D23" s="13"/>
      <c r="E23" s="13"/>
      <c r="F23" s="14"/>
      <c r="G23" s="14"/>
      <c r="H23" s="15"/>
    </row>
    <row r="24" spans="2:9" ht="60" customHeight="1" thickBot="1" x14ac:dyDescent="0.35">
      <c r="B24" s="126" t="s">
        <v>18</v>
      </c>
      <c r="C24" s="127" t="s">
        <v>5</v>
      </c>
      <c r="D24" s="128" t="s">
        <v>0</v>
      </c>
      <c r="E24" s="128"/>
      <c r="F24" s="127" t="s">
        <v>1</v>
      </c>
      <c r="G24" s="129" t="s">
        <v>2</v>
      </c>
      <c r="H24" s="130" t="s">
        <v>3</v>
      </c>
    </row>
    <row r="25" spans="2:9" ht="60" customHeight="1" x14ac:dyDescent="0.3">
      <c r="B25" s="140" t="s">
        <v>22</v>
      </c>
      <c r="C25" s="144" t="s">
        <v>6</v>
      </c>
      <c r="D25" s="145" t="s">
        <v>151</v>
      </c>
      <c r="E25" s="145"/>
      <c r="F25" s="146"/>
      <c r="G25" s="147">
        <f>IF(F25="Met",1,IF(F25="Partially met",0.5,IF(F25="N/A",1,0)))</f>
        <v>0</v>
      </c>
      <c r="H25" s="148"/>
    </row>
    <row r="26" spans="2:9" ht="60" customHeight="1" x14ac:dyDescent="0.3">
      <c r="B26" s="141"/>
      <c r="C26" s="136" t="s">
        <v>7</v>
      </c>
      <c r="D26" s="137" t="s">
        <v>152</v>
      </c>
      <c r="E26" s="137"/>
      <c r="F26" s="138"/>
      <c r="G26" s="139">
        <f t="shared" ref="G26:G35" si="0">IF(F26="Met",1,IF(F26="Partially met",0.5,IF(F26="N/A",1,0)))</f>
        <v>0</v>
      </c>
      <c r="H26" s="149"/>
    </row>
    <row r="27" spans="2:9" ht="60" customHeight="1" x14ac:dyDescent="0.3">
      <c r="B27" s="141"/>
      <c r="C27" s="136" t="s">
        <v>9</v>
      </c>
      <c r="D27" s="137" t="s">
        <v>153</v>
      </c>
      <c r="E27" s="137"/>
      <c r="F27" s="138"/>
      <c r="G27" s="139">
        <f t="shared" si="0"/>
        <v>0</v>
      </c>
      <c r="H27" s="149"/>
    </row>
    <row r="28" spans="2:9" ht="60" customHeight="1" x14ac:dyDescent="0.3">
      <c r="B28" s="141"/>
      <c r="C28" s="136" t="s">
        <v>13</v>
      </c>
      <c r="D28" s="137" t="s">
        <v>154</v>
      </c>
      <c r="E28" s="137"/>
      <c r="F28" s="138"/>
      <c r="G28" s="139">
        <f t="shared" si="0"/>
        <v>0</v>
      </c>
      <c r="H28" s="149"/>
      <c r="I28" s="49">
        <f>ROWS(G25:G28)</f>
        <v>4</v>
      </c>
    </row>
    <row r="29" spans="2:9" ht="60" customHeight="1" thickBot="1" x14ac:dyDescent="0.35">
      <c r="B29" s="142"/>
      <c r="C29" s="150" t="s">
        <v>12</v>
      </c>
      <c r="D29" s="151" t="s">
        <v>155</v>
      </c>
      <c r="E29" s="151"/>
      <c r="F29" s="152"/>
      <c r="G29" s="153">
        <f t="shared" si="0"/>
        <v>0</v>
      </c>
      <c r="H29" s="154"/>
    </row>
    <row r="30" spans="2:9" ht="60" customHeight="1" x14ac:dyDescent="0.3">
      <c r="B30" s="160" t="s">
        <v>23</v>
      </c>
      <c r="C30" s="144" t="s">
        <v>14</v>
      </c>
      <c r="D30" s="145" t="s">
        <v>156</v>
      </c>
      <c r="E30" s="145"/>
      <c r="F30" s="146"/>
      <c r="G30" s="147">
        <f t="shared" si="0"/>
        <v>0</v>
      </c>
      <c r="H30" s="148"/>
    </row>
    <row r="31" spans="2:9" ht="60" customHeight="1" x14ac:dyDescent="0.3">
      <c r="B31" s="161"/>
      <c r="C31" s="136" t="s">
        <v>15</v>
      </c>
      <c r="D31" s="137" t="s">
        <v>157</v>
      </c>
      <c r="E31" s="137"/>
      <c r="F31" s="138"/>
      <c r="G31" s="139">
        <f t="shared" si="0"/>
        <v>0</v>
      </c>
      <c r="H31" s="149"/>
    </row>
    <row r="32" spans="2:9" ht="60" customHeight="1" thickBot="1" x14ac:dyDescent="0.35">
      <c r="B32" s="162"/>
      <c r="C32" s="150" t="s">
        <v>16</v>
      </c>
      <c r="D32" s="151" t="s">
        <v>158</v>
      </c>
      <c r="E32" s="151"/>
      <c r="F32" s="152"/>
      <c r="G32" s="153">
        <f t="shared" si="0"/>
        <v>0</v>
      </c>
      <c r="H32" s="154"/>
      <c r="I32" s="49">
        <f>ROWS(G25:G32)</f>
        <v>8</v>
      </c>
    </row>
    <row r="33" spans="2:9" ht="60" customHeight="1" x14ac:dyDescent="0.3">
      <c r="B33" s="160" t="s">
        <v>24</v>
      </c>
      <c r="C33" s="144" t="s">
        <v>11</v>
      </c>
      <c r="D33" s="145" t="s">
        <v>159</v>
      </c>
      <c r="E33" s="145"/>
      <c r="F33" s="146"/>
      <c r="G33" s="147">
        <f t="shared" si="0"/>
        <v>0</v>
      </c>
      <c r="H33" s="148"/>
    </row>
    <row r="34" spans="2:9" ht="60" customHeight="1" x14ac:dyDescent="0.3">
      <c r="B34" s="161"/>
      <c r="C34" s="136" t="s">
        <v>17</v>
      </c>
      <c r="D34" s="137" t="s">
        <v>160</v>
      </c>
      <c r="E34" s="137"/>
      <c r="F34" s="138"/>
      <c r="G34" s="139">
        <f t="shared" si="0"/>
        <v>0</v>
      </c>
      <c r="H34" s="149"/>
    </row>
    <row r="35" spans="2:9" ht="60" customHeight="1" thickBot="1" x14ac:dyDescent="0.35">
      <c r="B35" s="162"/>
      <c r="C35" s="163" t="s">
        <v>27</v>
      </c>
      <c r="D35" s="164" t="s">
        <v>161</v>
      </c>
      <c r="E35" s="164"/>
      <c r="F35" s="165"/>
      <c r="G35" s="166">
        <f t="shared" si="0"/>
        <v>0</v>
      </c>
      <c r="H35" s="167"/>
      <c r="I35" s="49">
        <f>ROWS(G25:G35)</f>
        <v>11</v>
      </c>
    </row>
    <row r="36" spans="2:9" ht="40" customHeight="1" x14ac:dyDescent="0.3">
      <c r="F36" s="122" t="s">
        <v>69</v>
      </c>
      <c r="G36" s="123" t="str">
        <f>IF(COUNTA(F25:F35)=H37,IF(SUM(G25:G35)=11,"Best",IF(SUM(G25:G32)=8,"Better",IF(SUM(G25:G29)=5,"Good","In development"))),"Not completed")</f>
        <v>Not completed</v>
      </c>
      <c r="H36" s="124" t="s">
        <v>74</v>
      </c>
    </row>
    <row r="37" spans="2:9" ht="40" customHeight="1" x14ac:dyDescent="0.3">
      <c r="F37" s="122" t="s">
        <v>66</v>
      </c>
      <c r="G37" s="125">
        <f>SUM(G25:G35)/H37</f>
        <v>0</v>
      </c>
      <c r="H37" s="49">
        <f>ROWS(G25:G35)</f>
        <v>11</v>
      </c>
    </row>
    <row r="38" spans="2:9" ht="14.5" thickBot="1" x14ac:dyDescent="0.35"/>
    <row r="39" spans="2:9" ht="27.5" customHeight="1" x14ac:dyDescent="0.35">
      <c r="B39" s="8" t="s">
        <v>162</v>
      </c>
      <c r="C39" s="9"/>
      <c r="D39" s="9"/>
      <c r="E39" s="9"/>
      <c r="F39" s="10"/>
      <c r="G39" s="10"/>
      <c r="H39" s="11"/>
    </row>
    <row r="40" spans="2:9" ht="35" customHeight="1" thickBot="1" x14ac:dyDescent="0.35">
      <c r="B40" s="80" t="s">
        <v>163</v>
      </c>
      <c r="C40" s="81"/>
      <c r="D40" s="81"/>
      <c r="E40" s="81"/>
      <c r="F40" s="81"/>
      <c r="G40" s="81"/>
      <c r="H40" s="82"/>
    </row>
    <row r="41" spans="2:9" ht="60" customHeight="1" thickBot="1" x14ac:dyDescent="0.35">
      <c r="B41" s="126" t="s">
        <v>18</v>
      </c>
      <c r="C41" s="127" t="s">
        <v>5</v>
      </c>
      <c r="D41" s="128" t="s">
        <v>0</v>
      </c>
      <c r="E41" s="128"/>
      <c r="F41" s="127" t="s">
        <v>1</v>
      </c>
      <c r="G41" s="129" t="s">
        <v>2</v>
      </c>
      <c r="H41" s="130" t="s">
        <v>3</v>
      </c>
    </row>
    <row r="42" spans="2:9" ht="60" customHeight="1" x14ac:dyDescent="0.3">
      <c r="B42" s="140" t="s">
        <v>22</v>
      </c>
      <c r="C42" s="144" t="s">
        <v>6</v>
      </c>
      <c r="D42" s="145" t="s">
        <v>164</v>
      </c>
      <c r="E42" s="145"/>
      <c r="F42" s="146"/>
      <c r="G42" s="147">
        <f>IF(F42="Met",1,IF(F42="Partially met",0.5,IF(F42="N/A",1,0)))</f>
        <v>0</v>
      </c>
      <c r="H42" s="148"/>
    </row>
    <row r="43" spans="2:9" ht="60" customHeight="1" x14ac:dyDescent="0.3">
      <c r="B43" s="141"/>
      <c r="C43" s="136" t="s">
        <v>7</v>
      </c>
      <c r="D43" s="137" t="s">
        <v>165</v>
      </c>
      <c r="E43" s="137"/>
      <c r="F43" s="138"/>
      <c r="G43" s="139">
        <f t="shared" ref="G43:G52" si="1">IF(F43="Met",1,IF(F43="Partially met",0.5,IF(F43="N/A",1,0)))</f>
        <v>0</v>
      </c>
      <c r="H43" s="149"/>
    </row>
    <row r="44" spans="2:9" ht="60" customHeight="1" x14ac:dyDescent="0.3">
      <c r="B44" s="141"/>
      <c r="C44" s="136" t="s">
        <v>9</v>
      </c>
      <c r="D44" s="137" t="s">
        <v>166</v>
      </c>
      <c r="E44" s="137"/>
      <c r="F44" s="138"/>
      <c r="G44" s="139">
        <f t="shared" si="1"/>
        <v>0</v>
      </c>
      <c r="H44" s="149"/>
    </row>
    <row r="45" spans="2:9" ht="60" customHeight="1" x14ac:dyDescent="0.3">
      <c r="B45" s="141"/>
      <c r="C45" s="136" t="s">
        <v>13</v>
      </c>
      <c r="D45" s="137" t="s">
        <v>167</v>
      </c>
      <c r="E45" s="137"/>
      <c r="F45" s="138"/>
      <c r="G45" s="139">
        <f t="shared" si="1"/>
        <v>0</v>
      </c>
      <c r="H45" s="149"/>
    </row>
    <row r="46" spans="2:9" ht="60" customHeight="1" thickBot="1" x14ac:dyDescent="0.35">
      <c r="B46" s="142"/>
      <c r="C46" s="150" t="s">
        <v>12</v>
      </c>
      <c r="D46" s="151" t="s">
        <v>168</v>
      </c>
      <c r="E46" s="151"/>
      <c r="F46" s="152"/>
      <c r="G46" s="153">
        <f t="shared" si="1"/>
        <v>0</v>
      </c>
      <c r="H46" s="154"/>
      <c r="I46" s="49">
        <f>ROWS(G42:G46)</f>
        <v>5</v>
      </c>
    </row>
    <row r="47" spans="2:9" ht="60" customHeight="1" x14ac:dyDescent="0.3">
      <c r="B47" s="140" t="s">
        <v>23</v>
      </c>
      <c r="C47" s="144" t="s">
        <v>14</v>
      </c>
      <c r="D47" s="145" t="s">
        <v>169</v>
      </c>
      <c r="E47" s="145"/>
      <c r="F47" s="146"/>
      <c r="G47" s="147">
        <f t="shared" si="1"/>
        <v>0</v>
      </c>
      <c r="H47" s="148"/>
    </row>
    <row r="48" spans="2:9" ht="60" customHeight="1" x14ac:dyDescent="0.3">
      <c r="B48" s="141"/>
      <c r="C48" s="136" t="s">
        <v>15</v>
      </c>
      <c r="D48" s="137" t="s">
        <v>170</v>
      </c>
      <c r="E48" s="137"/>
      <c r="F48" s="138"/>
      <c r="G48" s="139">
        <f t="shared" si="1"/>
        <v>0</v>
      </c>
      <c r="H48" s="149"/>
    </row>
    <row r="49" spans="2:9" ht="60" customHeight="1" thickBot="1" x14ac:dyDescent="0.35">
      <c r="B49" s="142"/>
      <c r="C49" s="150" t="s">
        <v>16</v>
      </c>
      <c r="D49" s="151" t="s">
        <v>171</v>
      </c>
      <c r="E49" s="151"/>
      <c r="F49" s="152"/>
      <c r="G49" s="153">
        <f t="shared" si="1"/>
        <v>0</v>
      </c>
      <c r="H49" s="154"/>
      <c r="I49" s="49">
        <f>ROWS(G42:G49)</f>
        <v>8</v>
      </c>
    </row>
    <row r="50" spans="2:9" ht="60" customHeight="1" x14ac:dyDescent="0.3">
      <c r="B50" s="140" t="s">
        <v>24</v>
      </c>
      <c r="C50" s="144" t="s">
        <v>11</v>
      </c>
      <c r="D50" s="145" t="s">
        <v>172</v>
      </c>
      <c r="E50" s="145"/>
      <c r="F50" s="146"/>
      <c r="G50" s="147">
        <f t="shared" si="1"/>
        <v>0</v>
      </c>
      <c r="H50" s="148"/>
    </row>
    <row r="51" spans="2:9" ht="60" customHeight="1" x14ac:dyDescent="0.3">
      <c r="B51" s="141"/>
      <c r="C51" s="136" t="s">
        <v>17</v>
      </c>
      <c r="D51" s="137" t="s">
        <v>173</v>
      </c>
      <c r="E51" s="137"/>
      <c r="F51" s="138"/>
      <c r="G51" s="139">
        <f t="shared" si="1"/>
        <v>0</v>
      </c>
      <c r="H51" s="149"/>
    </row>
    <row r="52" spans="2:9" ht="60" customHeight="1" thickBot="1" x14ac:dyDescent="0.35">
      <c r="B52" s="142"/>
      <c r="C52" s="150" t="s">
        <v>27</v>
      </c>
      <c r="D52" s="151" t="s">
        <v>174</v>
      </c>
      <c r="E52" s="151"/>
      <c r="F52" s="152"/>
      <c r="G52" s="153">
        <f t="shared" si="1"/>
        <v>0</v>
      </c>
      <c r="H52" s="154"/>
      <c r="I52" s="49">
        <f>ROWS(G42:G52)</f>
        <v>11</v>
      </c>
    </row>
    <row r="53" spans="2:9" ht="40" customHeight="1" x14ac:dyDescent="0.3">
      <c r="F53" s="122" t="s">
        <v>69</v>
      </c>
      <c r="G53" s="123" t="str">
        <f>IF(COUNTA(F42:F52)=H54,IF(SUM(G42:G52)=H54,"Best",IF(SUM(G42:G49)=I49,"Better",IF(SUM(G42:G46)=I46,"Good","In development"))),"Not completed")</f>
        <v>Not completed</v>
      </c>
      <c r="H53" s="124" t="s">
        <v>74</v>
      </c>
    </row>
    <row r="54" spans="2:9" ht="40" customHeight="1" x14ac:dyDescent="0.3">
      <c r="F54" s="122" t="s">
        <v>66</v>
      </c>
      <c r="G54" s="125">
        <f>SUM(G42:G52)/H54</f>
        <v>0</v>
      </c>
      <c r="H54" s="49">
        <f>ROWS(G42:G52)</f>
        <v>11</v>
      </c>
    </row>
    <row r="55" spans="2:9" ht="14.5" thickBot="1" x14ac:dyDescent="0.35"/>
    <row r="56" spans="2:9" ht="27.5" customHeight="1" x14ac:dyDescent="0.35">
      <c r="B56" s="8" t="s">
        <v>175</v>
      </c>
      <c r="C56" s="9"/>
      <c r="D56" s="9"/>
      <c r="E56" s="9"/>
      <c r="F56" s="10"/>
      <c r="G56" s="10"/>
      <c r="H56" s="11"/>
    </row>
    <row r="57" spans="2:9" ht="35" customHeight="1" thickBot="1" x14ac:dyDescent="0.35">
      <c r="B57" s="80" t="s">
        <v>176</v>
      </c>
      <c r="C57" s="81"/>
      <c r="D57" s="81"/>
      <c r="E57" s="81"/>
      <c r="F57" s="81"/>
      <c r="G57" s="81"/>
      <c r="H57" s="82"/>
    </row>
    <row r="58" spans="2:9" ht="60" customHeight="1" thickBot="1" x14ac:dyDescent="0.35">
      <c r="B58" s="126" t="s">
        <v>18</v>
      </c>
      <c r="C58" s="127" t="s">
        <v>5</v>
      </c>
      <c r="D58" s="128" t="s">
        <v>0</v>
      </c>
      <c r="E58" s="128"/>
      <c r="F58" s="127" t="s">
        <v>1</v>
      </c>
      <c r="G58" s="129" t="s">
        <v>2</v>
      </c>
      <c r="H58" s="130" t="s">
        <v>3</v>
      </c>
    </row>
    <row r="59" spans="2:9" ht="60" customHeight="1" x14ac:dyDescent="0.3">
      <c r="B59" s="140" t="s">
        <v>22</v>
      </c>
      <c r="C59" s="144" t="s">
        <v>6</v>
      </c>
      <c r="D59" s="145" t="s">
        <v>177</v>
      </c>
      <c r="E59" s="145"/>
      <c r="F59" s="146"/>
      <c r="G59" s="147">
        <f>IF(F59="Met",1,IF(F59="Partially met",0.5,IF(F59="N/A",1,0)))</f>
        <v>0</v>
      </c>
      <c r="H59" s="148"/>
    </row>
    <row r="60" spans="2:9" ht="60" customHeight="1" x14ac:dyDescent="0.3">
      <c r="B60" s="141"/>
      <c r="C60" s="136" t="s">
        <v>7</v>
      </c>
      <c r="D60" s="137" t="s">
        <v>178</v>
      </c>
      <c r="E60" s="137"/>
      <c r="F60" s="138"/>
      <c r="G60" s="139">
        <f t="shared" ref="G60:G71" si="2">IF(F60="Met",1,IF(F60="Partially met",0.5,IF(F60="N/A",1,0)))</f>
        <v>0</v>
      </c>
      <c r="H60" s="149"/>
    </row>
    <row r="61" spans="2:9" ht="60" customHeight="1" x14ac:dyDescent="0.3">
      <c r="B61" s="141"/>
      <c r="C61" s="136" t="s">
        <v>9</v>
      </c>
      <c r="D61" s="137" t="s">
        <v>179</v>
      </c>
      <c r="E61" s="137"/>
      <c r="F61" s="138"/>
      <c r="G61" s="139">
        <f t="shared" si="2"/>
        <v>0</v>
      </c>
      <c r="H61" s="149"/>
    </row>
    <row r="62" spans="2:9" ht="60" customHeight="1" x14ac:dyDescent="0.3">
      <c r="B62" s="141"/>
      <c r="C62" s="136" t="s">
        <v>13</v>
      </c>
      <c r="D62" s="137" t="s">
        <v>180</v>
      </c>
      <c r="E62" s="137"/>
      <c r="F62" s="138"/>
      <c r="G62" s="139">
        <f t="shared" si="2"/>
        <v>0</v>
      </c>
      <c r="H62" s="149"/>
    </row>
    <row r="63" spans="2:9" ht="60" customHeight="1" thickBot="1" x14ac:dyDescent="0.35">
      <c r="B63" s="142"/>
      <c r="C63" s="150" t="s">
        <v>12</v>
      </c>
      <c r="D63" s="151" t="s">
        <v>181</v>
      </c>
      <c r="E63" s="151"/>
      <c r="F63" s="152"/>
      <c r="G63" s="153">
        <f t="shared" si="2"/>
        <v>0</v>
      </c>
      <c r="H63" s="154"/>
      <c r="I63" s="49">
        <f>ROWS(G59:G63)</f>
        <v>5</v>
      </c>
    </row>
    <row r="64" spans="2:9" ht="60" customHeight="1" x14ac:dyDescent="0.3">
      <c r="B64" s="140" t="s">
        <v>23</v>
      </c>
      <c r="C64" s="144" t="s">
        <v>14</v>
      </c>
      <c r="D64" s="145" t="s">
        <v>182</v>
      </c>
      <c r="E64" s="145"/>
      <c r="F64" s="146"/>
      <c r="G64" s="147">
        <f t="shared" si="2"/>
        <v>0</v>
      </c>
      <c r="H64" s="148"/>
    </row>
    <row r="65" spans="2:9" ht="60" customHeight="1" x14ac:dyDescent="0.3">
      <c r="B65" s="141"/>
      <c r="C65" s="136" t="s">
        <v>15</v>
      </c>
      <c r="D65" s="137" t="s">
        <v>183</v>
      </c>
      <c r="E65" s="137"/>
      <c r="F65" s="138"/>
      <c r="G65" s="139">
        <f t="shared" si="2"/>
        <v>0</v>
      </c>
      <c r="H65" s="149"/>
    </row>
    <row r="66" spans="2:9" ht="60" customHeight="1" x14ac:dyDescent="0.3">
      <c r="B66" s="141"/>
      <c r="C66" s="136" t="s">
        <v>16</v>
      </c>
      <c r="D66" s="137" t="s">
        <v>184</v>
      </c>
      <c r="E66" s="137"/>
      <c r="F66" s="138"/>
      <c r="G66" s="139">
        <f t="shared" si="2"/>
        <v>0</v>
      </c>
      <c r="H66" s="149"/>
    </row>
    <row r="67" spans="2:9" ht="60" customHeight="1" x14ac:dyDescent="0.3">
      <c r="B67" s="141"/>
      <c r="C67" s="136" t="s">
        <v>11</v>
      </c>
      <c r="D67" s="137" t="s">
        <v>185</v>
      </c>
      <c r="E67" s="137"/>
      <c r="F67" s="138"/>
      <c r="G67" s="139">
        <f t="shared" si="2"/>
        <v>0</v>
      </c>
      <c r="H67" s="149"/>
    </row>
    <row r="68" spans="2:9" ht="60" customHeight="1" thickBot="1" x14ac:dyDescent="0.35">
      <c r="B68" s="142"/>
      <c r="C68" s="150" t="s">
        <v>17</v>
      </c>
      <c r="D68" s="151" t="s">
        <v>186</v>
      </c>
      <c r="E68" s="151"/>
      <c r="F68" s="152"/>
      <c r="G68" s="153">
        <f t="shared" si="2"/>
        <v>0</v>
      </c>
      <c r="H68" s="154"/>
      <c r="I68" s="49">
        <f>ROWS(G59:G68)</f>
        <v>10</v>
      </c>
    </row>
    <row r="69" spans="2:9" ht="79" customHeight="1" x14ac:dyDescent="0.3">
      <c r="B69" s="140" t="s">
        <v>24</v>
      </c>
      <c r="C69" s="144" t="s">
        <v>27</v>
      </c>
      <c r="D69" s="145" t="s">
        <v>187</v>
      </c>
      <c r="E69" s="145"/>
      <c r="F69" s="146"/>
      <c r="G69" s="147">
        <f t="shared" si="2"/>
        <v>0</v>
      </c>
      <c r="H69" s="148"/>
    </row>
    <row r="70" spans="2:9" ht="60" customHeight="1" x14ac:dyDescent="0.3">
      <c r="B70" s="141"/>
      <c r="C70" s="136" t="s">
        <v>28</v>
      </c>
      <c r="D70" s="137" t="s">
        <v>188</v>
      </c>
      <c r="E70" s="137"/>
      <c r="F70" s="138"/>
      <c r="G70" s="139">
        <f t="shared" si="2"/>
        <v>0</v>
      </c>
      <c r="H70" s="149"/>
    </row>
    <row r="71" spans="2:9" ht="60" customHeight="1" thickBot="1" x14ac:dyDescent="0.35">
      <c r="B71" s="142"/>
      <c r="C71" s="150" t="s">
        <v>29</v>
      </c>
      <c r="D71" s="151" t="s">
        <v>189</v>
      </c>
      <c r="E71" s="151"/>
      <c r="F71" s="152"/>
      <c r="G71" s="153">
        <f t="shared" si="2"/>
        <v>0</v>
      </c>
      <c r="H71" s="154"/>
      <c r="I71" s="49">
        <f>ROWS(G59:G71)</f>
        <v>13</v>
      </c>
    </row>
    <row r="72" spans="2:9" ht="40" customHeight="1" x14ac:dyDescent="0.3">
      <c r="F72" s="122" t="s">
        <v>69</v>
      </c>
      <c r="G72" s="123" t="str">
        <f>IF(COUNTA(F59:F71)=H73,IF(SUM(G59:G71)=H73,"Best",IF(SUM(G59:G68)=I68,"Better",IF(SUM(G59:G63)=I63,"Good","In development"))),"Not completed")</f>
        <v>Not completed</v>
      </c>
      <c r="H72" s="124" t="s">
        <v>74</v>
      </c>
    </row>
    <row r="73" spans="2:9" ht="40" customHeight="1" x14ac:dyDescent="0.3">
      <c r="F73" s="122" t="s">
        <v>66</v>
      </c>
      <c r="G73" s="125">
        <f>SUM(G59:G71)/H73</f>
        <v>0</v>
      </c>
      <c r="H73" s="49">
        <f>ROWS(G59:G71)</f>
        <v>13</v>
      </c>
    </row>
    <row r="82" spans="3:8" hidden="1" x14ac:dyDescent="0.3"/>
    <row r="83" spans="3:8" hidden="1" x14ac:dyDescent="0.3">
      <c r="F83" s="69" t="s">
        <v>67</v>
      </c>
      <c r="G83" s="70" t="str">
        <f>IF(COUNTA(F59:F71,F42:F52,F25:F35)=H84,IF(SUM(G59:G71,G42:G52,G25:G35)=H87,"Best",IF(SUM(G59:G68,G42:G49,G25:G32)=H86,"Better",IF(SUM(G59:G63,G42:G49,G25:G29)=H85,"Good","In development"))),"Not completed")</f>
        <v>Not completed</v>
      </c>
    </row>
    <row r="84" spans="3:8" hidden="1" x14ac:dyDescent="0.3">
      <c r="C84" s="68" t="s">
        <v>70</v>
      </c>
      <c r="F84" s="69" t="s">
        <v>68</v>
      </c>
      <c r="G84" s="71">
        <f>SUM(G59:G71,G42:G52,G25:G35)/H84</f>
        <v>0</v>
      </c>
      <c r="H84" s="49">
        <f>SUM(H73,H54,H37)</f>
        <v>35</v>
      </c>
    </row>
    <row r="85" spans="3:8" hidden="1" x14ac:dyDescent="0.3">
      <c r="C85" s="68" t="s">
        <v>71</v>
      </c>
      <c r="H85" s="49">
        <f>SUM(I28,I46,I63)</f>
        <v>14</v>
      </c>
    </row>
    <row r="86" spans="3:8" hidden="1" x14ac:dyDescent="0.3">
      <c r="C86" s="68" t="s">
        <v>72</v>
      </c>
      <c r="H86" s="49">
        <f>SUM(I32,I49,I68)</f>
        <v>26</v>
      </c>
    </row>
    <row r="87" spans="3:8" hidden="1" x14ac:dyDescent="0.3">
      <c r="C87" s="68" t="s">
        <v>73</v>
      </c>
      <c r="H87" s="49">
        <f>SUM(H73,H54,H37)</f>
        <v>35</v>
      </c>
    </row>
    <row r="88" spans="3:8" hidden="1" x14ac:dyDescent="0.3"/>
    <row r="89" spans="3:8" hidden="1" x14ac:dyDescent="0.3">
      <c r="C89" s="68" t="s">
        <v>104</v>
      </c>
    </row>
    <row r="90" spans="3:8" hidden="1" x14ac:dyDescent="0.3">
      <c r="C90" s="68" t="s">
        <v>88</v>
      </c>
    </row>
    <row r="91" spans="3:8" hidden="1" x14ac:dyDescent="0.3">
      <c r="C91" s="68" t="s">
        <v>89</v>
      </c>
    </row>
    <row r="92" spans="3:8" hidden="1" x14ac:dyDescent="0.3">
      <c r="C92" s="68" t="s">
        <v>90</v>
      </c>
    </row>
    <row r="93" spans="3:8" hidden="1" x14ac:dyDescent="0.3"/>
  </sheetData>
  <mergeCells count="12">
    <mergeCell ref="B25:B29"/>
    <mergeCell ref="B42:B46"/>
    <mergeCell ref="B47:B49"/>
    <mergeCell ref="B50:B52"/>
    <mergeCell ref="B59:B63"/>
    <mergeCell ref="B57:H57"/>
    <mergeCell ref="B64:B68"/>
    <mergeCell ref="B69:B71"/>
    <mergeCell ref="B9:C9"/>
    <mergeCell ref="B30:B32"/>
    <mergeCell ref="B33:B35"/>
    <mergeCell ref="B40:H40"/>
  </mergeCells>
  <conditionalFormatting sqref="G36">
    <cfRule type="cellIs" dxfId="47" priority="8" operator="equal">
      <formula>"Not completed"</formula>
    </cfRule>
  </conditionalFormatting>
  <conditionalFormatting sqref="F13:F19">
    <cfRule type="cellIs" dxfId="46" priority="4" operator="equal">
      <formula>"Best"</formula>
    </cfRule>
    <cfRule type="cellIs" dxfId="45" priority="5" operator="equal">
      <formula>"Better"</formula>
    </cfRule>
    <cfRule type="cellIs" dxfId="44" priority="6" operator="equal">
      <formula>"Good"</formula>
    </cfRule>
    <cfRule type="cellIs" dxfId="43" priority="7" operator="equal">
      <formula>"Not completed"</formula>
    </cfRule>
  </conditionalFormatting>
  <conditionalFormatting sqref="G53">
    <cfRule type="cellIs" dxfId="42" priority="3" operator="equal">
      <formula>"Not completed"</formula>
    </cfRule>
  </conditionalFormatting>
  <conditionalFormatting sqref="G72">
    <cfRule type="cellIs" dxfId="41" priority="2" operator="equal">
      <formula>"Not completed"</formula>
    </cfRule>
  </conditionalFormatting>
  <dataValidations count="2">
    <dataValidation type="list" allowBlank="1" showInputMessage="1" showErrorMessage="1" sqref="D9" xr:uid="{9E7BE89F-FAE7-466A-98F1-FB7FBF98642F}">
      <formula1>$C$88:$C$92</formula1>
    </dataValidation>
    <dataValidation type="list" allowBlank="1" showInputMessage="1" showErrorMessage="1" sqref="F25:F35 F59:F71 F42:F52" xr:uid="{DB4D982B-8D66-43BB-A6FC-3B03E118B1F4}">
      <formula1>$C$83:$C$87</formula1>
    </dataValidation>
  </dataValidation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294C4-A0F1-4949-B15D-EFF9E5245249}">
  <sheetPr>
    <tabColor rgb="FF2B7CAE"/>
  </sheetPr>
  <dimension ref="B1:I95"/>
  <sheetViews>
    <sheetView showGridLines="0" showRowColHeaders="0" workbookViewId="0"/>
  </sheetViews>
  <sheetFormatPr defaultRowHeight="14" x14ac:dyDescent="0.3"/>
  <cols>
    <col min="1" max="1" width="2.6328125" style="49" customWidth="1"/>
    <col min="2" max="2" width="8.7265625" style="49"/>
    <col min="3" max="3" width="8.7265625" style="68"/>
    <col min="4" max="4" width="61.36328125" style="49" customWidth="1"/>
    <col min="5" max="5" width="3.453125" style="49" customWidth="1"/>
    <col min="6" max="7" width="14.6328125" style="49" customWidth="1"/>
    <col min="8" max="8" width="70.6328125" style="49" customWidth="1"/>
    <col min="9" max="9" width="0" style="49" hidden="1" customWidth="1"/>
    <col min="10" max="16384" width="8.7265625" style="49"/>
  </cols>
  <sheetData>
    <row r="1" spans="2:8" s="86" customFormat="1" x14ac:dyDescent="0.3">
      <c r="C1" s="87"/>
    </row>
    <row r="2" spans="2:8" s="86" customFormat="1" x14ac:dyDescent="0.3">
      <c r="C2" s="87"/>
    </row>
    <row r="3" spans="2:8" s="86" customFormat="1" x14ac:dyDescent="0.3">
      <c r="C3" s="87"/>
    </row>
    <row r="5" spans="2:8" ht="20" x14ac:dyDescent="0.4">
      <c r="B5" s="88" t="s">
        <v>99</v>
      </c>
    </row>
    <row r="6" spans="2:8" ht="30" customHeight="1" x14ac:dyDescent="0.3">
      <c r="B6" s="131" t="s">
        <v>190</v>
      </c>
      <c r="C6" s="131"/>
      <c r="D6" s="131"/>
      <c r="E6" s="131"/>
      <c r="F6" s="131"/>
      <c r="G6" s="131"/>
      <c r="H6" s="131"/>
    </row>
    <row r="7" spans="2:8" x14ac:dyDescent="0.3">
      <c r="B7" s="89" t="s">
        <v>191</v>
      </c>
    </row>
    <row r="8" spans="2:8" ht="14.5" thickBot="1" x14ac:dyDescent="0.35"/>
    <row r="9" spans="2:8" ht="26.5" customHeight="1" thickBot="1" x14ac:dyDescent="0.35">
      <c r="B9" s="90" t="s">
        <v>121</v>
      </c>
      <c r="C9" s="91"/>
      <c r="D9" s="92"/>
    </row>
    <row r="10" spans="2:8" ht="14.5" thickBot="1" x14ac:dyDescent="0.35"/>
    <row r="11" spans="2:8" ht="24.5" customHeight="1" thickTop="1" thickBot="1" x14ac:dyDescent="0.35">
      <c r="B11" s="42" t="s">
        <v>78</v>
      </c>
      <c r="C11" s="93"/>
      <c r="D11" s="94"/>
      <c r="E11" s="94"/>
      <c r="F11" s="94"/>
      <c r="G11" s="94"/>
      <c r="H11" s="95"/>
    </row>
    <row r="12" spans="2:8" ht="5" customHeight="1" thickTop="1" thickBot="1" x14ac:dyDescent="0.45">
      <c r="B12" s="96"/>
      <c r="C12" s="97"/>
      <c r="D12" s="98"/>
      <c r="E12" s="98"/>
      <c r="F12" s="98"/>
      <c r="G12" s="98"/>
      <c r="H12" s="99"/>
    </row>
    <row r="13" spans="2:8" ht="30" customHeight="1" thickBot="1" x14ac:dyDescent="0.4">
      <c r="B13" s="100">
        <v>3</v>
      </c>
      <c r="C13" s="101" t="s">
        <v>109</v>
      </c>
      <c r="D13" s="102"/>
      <c r="E13" s="102"/>
      <c r="F13" s="103" t="str">
        <f>G84</f>
        <v>Not completed</v>
      </c>
      <c r="G13" s="104">
        <f>G85</f>
        <v>0</v>
      </c>
      <c r="H13" s="105" t="s">
        <v>93</v>
      </c>
    </row>
    <row r="14" spans="2:8" ht="15" customHeight="1" thickBot="1" x14ac:dyDescent="0.35">
      <c r="B14" s="106"/>
      <c r="C14" s="97"/>
      <c r="D14" s="98"/>
      <c r="E14" s="98"/>
      <c r="F14" s="107"/>
      <c r="G14" s="98"/>
      <c r="H14" s="108"/>
    </row>
    <row r="15" spans="2:8" ht="30" customHeight="1" thickTop="1" thickBot="1" x14ac:dyDescent="0.35">
      <c r="B15" s="106">
        <v>3.1</v>
      </c>
      <c r="C15" s="109" t="s">
        <v>192</v>
      </c>
      <c r="D15" s="98"/>
      <c r="E15" s="98"/>
      <c r="F15" s="110" t="str">
        <f>G36</f>
        <v>Not completed</v>
      </c>
      <c r="G15" s="111">
        <f>G37</f>
        <v>0</v>
      </c>
      <c r="H15" s="108" t="s">
        <v>84</v>
      </c>
    </row>
    <row r="16" spans="2:8" ht="5" customHeight="1" thickTop="1" thickBot="1" x14ac:dyDescent="0.35">
      <c r="B16" s="106"/>
      <c r="C16" s="109"/>
      <c r="D16" s="98"/>
      <c r="E16" s="98"/>
      <c r="F16" s="110"/>
      <c r="G16" s="111"/>
      <c r="H16" s="108"/>
    </row>
    <row r="17" spans="2:9" ht="30" customHeight="1" thickTop="1" thickBot="1" x14ac:dyDescent="0.35">
      <c r="B17" s="106">
        <v>3.2</v>
      </c>
      <c r="C17" s="109" t="s">
        <v>193</v>
      </c>
      <c r="D17" s="98"/>
      <c r="E17" s="98"/>
      <c r="F17" s="110" t="str">
        <f>G54</f>
        <v>Not completed</v>
      </c>
      <c r="G17" s="111">
        <f>G55</f>
        <v>0</v>
      </c>
      <c r="H17" s="108" t="s">
        <v>84</v>
      </c>
    </row>
    <row r="18" spans="2:9" ht="5" customHeight="1" thickTop="1" thickBot="1" x14ac:dyDescent="0.35">
      <c r="B18" s="106"/>
      <c r="C18" s="109"/>
      <c r="D18" s="98"/>
      <c r="E18" s="98"/>
      <c r="F18" s="110"/>
      <c r="G18" s="111"/>
      <c r="H18" s="108"/>
    </row>
    <row r="19" spans="2:9" ht="30" customHeight="1" thickTop="1" thickBot="1" x14ac:dyDescent="0.35">
      <c r="B19" s="106">
        <v>3.3</v>
      </c>
      <c r="C19" s="109" t="s">
        <v>194</v>
      </c>
      <c r="D19" s="98"/>
      <c r="E19" s="98"/>
      <c r="F19" s="110" t="str">
        <f>G73</f>
        <v>Not completed</v>
      </c>
      <c r="G19" s="111">
        <f>G74</f>
        <v>0</v>
      </c>
      <c r="H19" s="108" t="s">
        <v>84</v>
      </c>
    </row>
    <row r="20" spans="2:9" ht="5" customHeight="1" thickTop="1" thickBot="1" x14ac:dyDescent="0.35">
      <c r="B20" s="112"/>
      <c r="C20" s="113"/>
      <c r="D20" s="114"/>
      <c r="E20" s="114"/>
      <c r="F20" s="114"/>
      <c r="G20" s="114"/>
      <c r="H20" s="115"/>
    </row>
    <row r="21" spans="2:9" ht="15" thickTop="1" thickBot="1" x14ac:dyDescent="0.35"/>
    <row r="22" spans="2:9" ht="27.5" customHeight="1" x14ac:dyDescent="0.35">
      <c r="B22" s="8" t="s">
        <v>195</v>
      </c>
      <c r="C22" s="116"/>
      <c r="D22" s="116"/>
      <c r="E22" s="116"/>
      <c r="F22" s="117"/>
      <c r="G22" s="117"/>
      <c r="H22" s="118"/>
    </row>
    <row r="23" spans="2:9" ht="25" customHeight="1" thickBot="1" x14ac:dyDescent="0.35">
      <c r="B23" s="12" t="s">
        <v>196</v>
      </c>
      <c r="C23" s="119"/>
      <c r="D23" s="119"/>
      <c r="E23" s="119"/>
      <c r="F23" s="120"/>
      <c r="G23" s="120"/>
      <c r="H23" s="121"/>
    </row>
    <row r="24" spans="2:9" ht="60" customHeight="1" thickBot="1" x14ac:dyDescent="0.35">
      <c r="B24" s="126" t="s">
        <v>18</v>
      </c>
      <c r="C24" s="127" t="s">
        <v>5</v>
      </c>
      <c r="D24" s="128" t="s">
        <v>0</v>
      </c>
      <c r="E24" s="128"/>
      <c r="F24" s="127" t="s">
        <v>1</v>
      </c>
      <c r="G24" s="129" t="s">
        <v>2</v>
      </c>
      <c r="H24" s="130" t="s">
        <v>3</v>
      </c>
    </row>
    <row r="25" spans="2:9" ht="60" customHeight="1" x14ac:dyDescent="0.3">
      <c r="B25" s="160" t="s">
        <v>22</v>
      </c>
      <c r="C25" s="144" t="s">
        <v>6</v>
      </c>
      <c r="D25" s="145" t="s">
        <v>197</v>
      </c>
      <c r="E25" s="145"/>
      <c r="F25" s="146"/>
      <c r="G25" s="147">
        <f>IF(F25="Met",1,IF(F25="Partially met",0.5,IF(F25="N/A",1,0)))</f>
        <v>0</v>
      </c>
      <c r="H25" s="148"/>
    </row>
    <row r="26" spans="2:9" ht="60" customHeight="1" x14ac:dyDescent="0.3">
      <c r="B26" s="161"/>
      <c r="C26" s="136" t="s">
        <v>7</v>
      </c>
      <c r="D26" s="137" t="s">
        <v>198</v>
      </c>
      <c r="E26" s="137"/>
      <c r="F26" s="138"/>
      <c r="G26" s="139">
        <f t="shared" ref="G26:G35" si="0">IF(F26="Met",1,IF(F26="Partially met",0.5,IF(F26="N/A",1,0)))</f>
        <v>0</v>
      </c>
      <c r="H26" s="149"/>
    </row>
    <row r="27" spans="2:9" ht="60" customHeight="1" x14ac:dyDescent="0.3">
      <c r="B27" s="161"/>
      <c r="C27" s="136" t="s">
        <v>9</v>
      </c>
      <c r="D27" s="137" t="s">
        <v>199</v>
      </c>
      <c r="E27" s="137"/>
      <c r="F27" s="138"/>
      <c r="G27" s="139">
        <f t="shared" si="0"/>
        <v>0</v>
      </c>
      <c r="H27" s="149"/>
    </row>
    <row r="28" spans="2:9" ht="77.5" customHeight="1" thickBot="1" x14ac:dyDescent="0.35">
      <c r="B28" s="162"/>
      <c r="C28" s="150" t="s">
        <v>13</v>
      </c>
      <c r="D28" s="151" t="s">
        <v>200</v>
      </c>
      <c r="E28" s="151"/>
      <c r="F28" s="152"/>
      <c r="G28" s="153">
        <f t="shared" si="0"/>
        <v>0</v>
      </c>
      <c r="H28" s="154"/>
      <c r="I28" s="49">
        <f>ROWS(G25:G28)</f>
        <v>4</v>
      </c>
    </row>
    <row r="29" spans="2:9" ht="60" customHeight="1" x14ac:dyDescent="0.3">
      <c r="B29" s="140" t="s">
        <v>23</v>
      </c>
      <c r="C29" s="144" t="s">
        <v>12</v>
      </c>
      <c r="D29" s="145" t="s">
        <v>201</v>
      </c>
      <c r="E29" s="145"/>
      <c r="F29" s="146"/>
      <c r="G29" s="147">
        <f t="shared" si="0"/>
        <v>0</v>
      </c>
      <c r="H29" s="148"/>
    </row>
    <row r="30" spans="2:9" ht="60" customHeight="1" x14ac:dyDescent="0.3">
      <c r="B30" s="141"/>
      <c r="C30" s="136" t="s">
        <v>14</v>
      </c>
      <c r="D30" s="137" t="s">
        <v>202</v>
      </c>
      <c r="E30" s="137"/>
      <c r="F30" s="138"/>
      <c r="G30" s="139">
        <f t="shared" si="0"/>
        <v>0</v>
      </c>
      <c r="H30" s="149"/>
    </row>
    <row r="31" spans="2:9" ht="60" customHeight="1" x14ac:dyDescent="0.3">
      <c r="B31" s="141"/>
      <c r="C31" s="136" t="s">
        <v>15</v>
      </c>
      <c r="D31" s="137" t="s">
        <v>203</v>
      </c>
      <c r="E31" s="137"/>
      <c r="F31" s="138"/>
      <c r="G31" s="139">
        <f t="shared" si="0"/>
        <v>0</v>
      </c>
      <c r="H31" s="149"/>
    </row>
    <row r="32" spans="2:9" ht="60" customHeight="1" thickBot="1" x14ac:dyDescent="0.35">
      <c r="B32" s="142"/>
      <c r="C32" s="150" t="s">
        <v>16</v>
      </c>
      <c r="D32" s="151" t="s">
        <v>204</v>
      </c>
      <c r="E32" s="151"/>
      <c r="F32" s="152"/>
      <c r="G32" s="153">
        <f t="shared" si="0"/>
        <v>0</v>
      </c>
      <c r="H32" s="154"/>
      <c r="I32" s="49">
        <f>ROWS(G25:G32)</f>
        <v>8</v>
      </c>
    </row>
    <row r="33" spans="2:9" ht="60" customHeight="1" x14ac:dyDescent="0.3">
      <c r="B33" s="140" t="s">
        <v>24</v>
      </c>
      <c r="C33" s="144" t="s">
        <v>11</v>
      </c>
      <c r="D33" s="145" t="s">
        <v>205</v>
      </c>
      <c r="E33" s="145"/>
      <c r="F33" s="146"/>
      <c r="G33" s="147">
        <f t="shared" si="0"/>
        <v>0</v>
      </c>
      <c r="H33" s="148"/>
    </row>
    <row r="34" spans="2:9" ht="60" customHeight="1" x14ac:dyDescent="0.3">
      <c r="B34" s="141"/>
      <c r="C34" s="136" t="s">
        <v>17</v>
      </c>
      <c r="D34" s="137" t="s">
        <v>206</v>
      </c>
      <c r="E34" s="137"/>
      <c r="F34" s="138"/>
      <c r="G34" s="139">
        <f t="shared" si="0"/>
        <v>0</v>
      </c>
      <c r="H34" s="149"/>
    </row>
    <row r="35" spans="2:9" ht="60" customHeight="1" thickBot="1" x14ac:dyDescent="0.35">
      <c r="B35" s="142"/>
      <c r="C35" s="150" t="s">
        <v>27</v>
      </c>
      <c r="D35" s="151" t="s">
        <v>207</v>
      </c>
      <c r="E35" s="151"/>
      <c r="F35" s="152"/>
      <c r="G35" s="153">
        <f t="shared" si="0"/>
        <v>0</v>
      </c>
      <c r="H35" s="154"/>
      <c r="I35" s="49">
        <f>ROWS(G25:G35)</f>
        <v>11</v>
      </c>
    </row>
    <row r="36" spans="2:9" ht="40" customHeight="1" x14ac:dyDescent="0.3">
      <c r="F36" s="122" t="s">
        <v>69</v>
      </c>
      <c r="G36" s="123" t="str">
        <f>IF(COUNTA(F25:F35)=H37,IF(SUM(G25:G35)=I35,"Best",IF(SUM(G25:G32)=I32,"Better",IF(SUM(G25:G28)=I28,"Good","In development"))),"Not completed")</f>
        <v>Not completed</v>
      </c>
      <c r="H36" s="124" t="s">
        <v>74</v>
      </c>
    </row>
    <row r="37" spans="2:9" ht="40" customHeight="1" x14ac:dyDescent="0.3">
      <c r="F37" s="122" t="s">
        <v>66</v>
      </c>
      <c r="G37" s="125">
        <f>SUM(G25:G35)/H37</f>
        <v>0</v>
      </c>
      <c r="H37" s="49">
        <f>ROWS(G25:G35)</f>
        <v>11</v>
      </c>
    </row>
    <row r="38" spans="2:9" ht="14.5" thickBot="1" x14ac:dyDescent="0.35"/>
    <row r="39" spans="2:9" ht="27.5" customHeight="1" x14ac:dyDescent="0.35">
      <c r="B39" s="8" t="s">
        <v>208</v>
      </c>
      <c r="C39" s="9"/>
      <c r="D39" s="9"/>
      <c r="E39" s="9"/>
      <c r="F39" s="10"/>
      <c r="G39" s="10"/>
      <c r="H39" s="11"/>
    </row>
    <row r="40" spans="2:9" ht="35" customHeight="1" thickBot="1" x14ac:dyDescent="0.35">
      <c r="B40" s="80" t="s">
        <v>209</v>
      </c>
      <c r="C40" s="81"/>
      <c r="D40" s="81"/>
      <c r="E40" s="81"/>
      <c r="F40" s="81"/>
      <c r="G40" s="81"/>
      <c r="H40" s="82"/>
    </row>
    <row r="41" spans="2:9" ht="60" customHeight="1" thickBot="1" x14ac:dyDescent="0.35">
      <c r="B41" s="126" t="s">
        <v>18</v>
      </c>
      <c r="C41" s="127" t="s">
        <v>5</v>
      </c>
      <c r="D41" s="128" t="s">
        <v>0</v>
      </c>
      <c r="E41" s="128"/>
      <c r="F41" s="127" t="s">
        <v>1</v>
      </c>
      <c r="G41" s="129" t="s">
        <v>2</v>
      </c>
      <c r="H41" s="130" t="s">
        <v>3</v>
      </c>
    </row>
    <row r="42" spans="2:9" ht="60" customHeight="1" x14ac:dyDescent="0.3">
      <c r="B42" s="140" t="s">
        <v>22</v>
      </c>
      <c r="C42" s="144" t="s">
        <v>6</v>
      </c>
      <c r="D42" s="145" t="s">
        <v>210</v>
      </c>
      <c r="E42" s="145"/>
      <c r="F42" s="146"/>
      <c r="G42" s="147">
        <f>IF(F42="Met",1,IF(F42="Partially met",0.5,IF(F42="N/A",1,0)))</f>
        <v>0</v>
      </c>
      <c r="H42" s="148"/>
    </row>
    <row r="43" spans="2:9" ht="60" customHeight="1" x14ac:dyDescent="0.3">
      <c r="B43" s="141"/>
      <c r="C43" s="136" t="s">
        <v>7</v>
      </c>
      <c r="D43" s="137" t="s">
        <v>211</v>
      </c>
      <c r="E43" s="137"/>
      <c r="F43" s="138"/>
      <c r="G43" s="139">
        <f t="shared" ref="G43:G53" si="1">IF(F43="Met",1,IF(F43="Partially met",0.5,IF(F43="N/A",1,0)))</f>
        <v>0</v>
      </c>
      <c r="H43" s="149"/>
    </row>
    <row r="44" spans="2:9" ht="60" customHeight="1" x14ac:dyDescent="0.3">
      <c r="B44" s="141"/>
      <c r="C44" s="136" t="s">
        <v>9</v>
      </c>
      <c r="D44" s="137" t="s">
        <v>212</v>
      </c>
      <c r="E44" s="137"/>
      <c r="F44" s="138"/>
      <c r="G44" s="139">
        <f t="shared" si="1"/>
        <v>0</v>
      </c>
      <c r="H44" s="149"/>
    </row>
    <row r="45" spans="2:9" ht="60" customHeight="1" thickBot="1" x14ac:dyDescent="0.35">
      <c r="B45" s="142"/>
      <c r="C45" s="150" t="s">
        <v>13</v>
      </c>
      <c r="D45" s="151" t="s">
        <v>213</v>
      </c>
      <c r="E45" s="151"/>
      <c r="F45" s="152"/>
      <c r="G45" s="153">
        <f t="shared" si="1"/>
        <v>0</v>
      </c>
      <c r="H45" s="154"/>
      <c r="I45" s="49">
        <f>ROWS(G42:G45)</f>
        <v>4</v>
      </c>
    </row>
    <row r="46" spans="2:9" ht="60" customHeight="1" x14ac:dyDescent="0.3">
      <c r="B46" s="140" t="s">
        <v>23</v>
      </c>
      <c r="C46" s="144" t="s">
        <v>12</v>
      </c>
      <c r="D46" s="145" t="s">
        <v>214</v>
      </c>
      <c r="E46" s="145"/>
      <c r="F46" s="146"/>
      <c r="G46" s="147">
        <f t="shared" si="1"/>
        <v>0</v>
      </c>
      <c r="H46" s="148"/>
    </row>
    <row r="47" spans="2:9" ht="60" customHeight="1" x14ac:dyDescent="0.3">
      <c r="B47" s="141"/>
      <c r="C47" s="136" t="s">
        <v>14</v>
      </c>
      <c r="D47" s="137" t="s">
        <v>215</v>
      </c>
      <c r="E47" s="137"/>
      <c r="F47" s="138"/>
      <c r="G47" s="139">
        <f t="shared" si="1"/>
        <v>0</v>
      </c>
      <c r="H47" s="149"/>
    </row>
    <row r="48" spans="2:9" ht="60" customHeight="1" thickBot="1" x14ac:dyDescent="0.35">
      <c r="B48" s="142"/>
      <c r="C48" s="150" t="s">
        <v>15</v>
      </c>
      <c r="D48" s="151" t="s">
        <v>216</v>
      </c>
      <c r="E48" s="151"/>
      <c r="F48" s="152"/>
      <c r="G48" s="153">
        <f t="shared" si="1"/>
        <v>0</v>
      </c>
      <c r="H48" s="154"/>
      <c r="I48" s="49">
        <f>ROWS(G42:G48)</f>
        <v>7</v>
      </c>
    </row>
    <row r="49" spans="2:9" ht="60" customHeight="1" x14ac:dyDescent="0.3">
      <c r="B49" s="140" t="s">
        <v>24</v>
      </c>
      <c r="C49" s="144" t="s">
        <v>16</v>
      </c>
      <c r="D49" s="145" t="s">
        <v>217</v>
      </c>
      <c r="E49" s="145"/>
      <c r="F49" s="146"/>
      <c r="G49" s="147">
        <f t="shared" si="1"/>
        <v>0</v>
      </c>
      <c r="H49" s="148"/>
    </row>
    <row r="50" spans="2:9" ht="60" customHeight="1" x14ac:dyDescent="0.3">
      <c r="B50" s="141"/>
      <c r="C50" s="136" t="s">
        <v>11</v>
      </c>
      <c r="D50" s="137" t="s">
        <v>218</v>
      </c>
      <c r="E50" s="137"/>
      <c r="F50" s="138"/>
      <c r="G50" s="139">
        <f t="shared" si="1"/>
        <v>0</v>
      </c>
      <c r="H50" s="149"/>
    </row>
    <row r="51" spans="2:9" ht="60" customHeight="1" x14ac:dyDescent="0.3">
      <c r="B51" s="141"/>
      <c r="C51" s="136" t="s">
        <v>17</v>
      </c>
      <c r="D51" s="137" t="s">
        <v>219</v>
      </c>
      <c r="E51" s="137"/>
      <c r="F51" s="138"/>
      <c r="G51" s="139">
        <f t="shared" si="1"/>
        <v>0</v>
      </c>
      <c r="H51" s="149"/>
    </row>
    <row r="52" spans="2:9" ht="60" customHeight="1" x14ac:dyDescent="0.3">
      <c r="B52" s="141"/>
      <c r="C52" s="136" t="s">
        <v>27</v>
      </c>
      <c r="D52" s="137" t="s">
        <v>220</v>
      </c>
      <c r="E52" s="137"/>
      <c r="F52" s="138"/>
      <c r="G52" s="139">
        <f t="shared" si="1"/>
        <v>0</v>
      </c>
      <c r="H52" s="149"/>
    </row>
    <row r="53" spans="2:9" ht="60" customHeight="1" thickBot="1" x14ac:dyDescent="0.35">
      <c r="B53" s="142"/>
      <c r="C53" s="150" t="s">
        <v>28</v>
      </c>
      <c r="D53" s="151" t="s">
        <v>221</v>
      </c>
      <c r="E53" s="151"/>
      <c r="F53" s="152"/>
      <c r="G53" s="153">
        <f t="shared" si="1"/>
        <v>0</v>
      </c>
      <c r="H53" s="154"/>
      <c r="I53" s="49">
        <f>ROWS(G42:G53)</f>
        <v>12</v>
      </c>
    </row>
    <row r="54" spans="2:9" ht="40" customHeight="1" x14ac:dyDescent="0.3">
      <c r="F54" s="122" t="s">
        <v>69</v>
      </c>
      <c r="G54" s="123" t="str">
        <f>IF(COUNTA(F42:F53)=H55,IF(SUM(G42:G53)=I53,"Best",IF(SUM(G42:G48)=I48,"Better",IF(SUM(G42:G45)=I45,"Good","In development"))),"Not completed")</f>
        <v>Not completed</v>
      </c>
      <c r="H54" s="124" t="s">
        <v>74</v>
      </c>
    </row>
    <row r="55" spans="2:9" ht="40" customHeight="1" x14ac:dyDescent="0.3">
      <c r="F55" s="122" t="s">
        <v>66</v>
      </c>
      <c r="G55" s="125">
        <f>SUM(G42:G53)/H55</f>
        <v>0</v>
      </c>
      <c r="H55" s="49">
        <f>ROWS(G42:G53)</f>
        <v>12</v>
      </c>
    </row>
    <row r="56" spans="2:9" ht="14.5" thickBot="1" x14ac:dyDescent="0.35"/>
    <row r="57" spans="2:9" ht="27.5" customHeight="1" x14ac:dyDescent="0.35">
      <c r="B57" s="8" t="s">
        <v>222</v>
      </c>
      <c r="C57" s="9"/>
      <c r="D57" s="9"/>
      <c r="E57" s="9"/>
      <c r="F57" s="10"/>
      <c r="G57" s="10"/>
      <c r="H57" s="11"/>
    </row>
    <row r="58" spans="2:9" ht="37" customHeight="1" thickBot="1" x14ac:dyDescent="0.35">
      <c r="B58" s="80" t="s">
        <v>223</v>
      </c>
      <c r="C58" s="81"/>
      <c r="D58" s="81"/>
      <c r="E58" s="81"/>
      <c r="F58" s="81"/>
      <c r="G58" s="81"/>
      <c r="H58" s="82"/>
    </row>
    <row r="59" spans="2:9" ht="60" customHeight="1" thickBot="1" x14ac:dyDescent="0.35">
      <c r="B59" s="126" t="s">
        <v>18</v>
      </c>
      <c r="C59" s="127" t="s">
        <v>5</v>
      </c>
      <c r="D59" s="128" t="s">
        <v>0</v>
      </c>
      <c r="E59" s="128"/>
      <c r="F59" s="127" t="s">
        <v>1</v>
      </c>
      <c r="G59" s="129" t="s">
        <v>2</v>
      </c>
      <c r="H59" s="130" t="s">
        <v>3</v>
      </c>
    </row>
    <row r="60" spans="2:9" ht="60" customHeight="1" x14ac:dyDescent="0.3">
      <c r="B60" s="140" t="s">
        <v>22</v>
      </c>
      <c r="C60" s="144" t="s">
        <v>6</v>
      </c>
      <c r="D60" s="145" t="s">
        <v>224</v>
      </c>
      <c r="E60" s="145"/>
      <c r="F60" s="146"/>
      <c r="G60" s="147">
        <f>IF(F60="Met",1,IF(F60="Partially met",0.5,IF(F60="N/A",1,0)))</f>
        <v>0</v>
      </c>
      <c r="H60" s="148"/>
    </row>
    <row r="61" spans="2:9" ht="60" customHeight="1" x14ac:dyDescent="0.3">
      <c r="B61" s="141"/>
      <c r="C61" s="136" t="s">
        <v>7</v>
      </c>
      <c r="D61" s="137" t="s">
        <v>225</v>
      </c>
      <c r="E61" s="137"/>
      <c r="F61" s="138"/>
      <c r="G61" s="139">
        <f t="shared" ref="G61:G72" si="2">IF(F61="Met",1,IF(F61="Partially met",0.5,IF(F61="N/A",1,0)))</f>
        <v>0</v>
      </c>
      <c r="H61" s="149"/>
    </row>
    <row r="62" spans="2:9" ht="60" customHeight="1" x14ac:dyDescent="0.3">
      <c r="B62" s="141"/>
      <c r="C62" s="136" t="s">
        <v>9</v>
      </c>
      <c r="D62" s="137" t="s">
        <v>226</v>
      </c>
      <c r="E62" s="137"/>
      <c r="F62" s="138"/>
      <c r="G62" s="139">
        <f t="shared" si="2"/>
        <v>0</v>
      </c>
      <c r="H62" s="149"/>
    </row>
    <row r="63" spans="2:9" ht="60" customHeight="1" x14ac:dyDescent="0.3">
      <c r="B63" s="141"/>
      <c r="C63" s="136" t="s">
        <v>13</v>
      </c>
      <c r="D63" s="137" t="s">
        <v>227</v>
      </c>
      <c r="E63" s="137"/>
      <c r="F63" s="138"/>
      <c r="G63" s="139">
        <f t="shared" si="2"/>
        <v>0</v>
      </c>
      <c r="H63" s="149"/>
    </row>
    <row r="64" spans="2:9" ht="60" customHeight="1" thickBot="1" x14ac:dyDescent="0.35">
      <c r="B64" s="142"/>
      <c r="C64" s="150" t="s">
        <v>12</v>
      </c>
      <c r="D64" s="151" t="s">
        <v>228</v>
      </c>
      <c r="E64" s="151"/>
      <c r="F64" s="152"/>
      <c r="G64" s="153">
        <f t="shared" si="2"/>
        <v>0</v>
      </c>
      <c r="H64" s="154"/>
      <c r="I64" s="49">
        <f>ROWS(G60:G64)</f>
        <v>5</v>
      </c>
    </row>
    <row r="65" spans="2:9" ht="60" customHeight="1" x14ac:dyDescent="0.3">
      <c r="B65" s="140" t="s">
        <v>23</v>
      </c>
      <c r="C65" s="144" t="s">
        <v>14</v>
      </c>
      <c r="D65" s="145" t="s">
        <v>229</v>
      </c>
      <c r="E65" s="145"/>
      <c r="F65" s="146"/>
      <c r="G65" s="147">
        <f t="shared" si="2"/>
        <v>0</v>
      </c>
      <c r="H65" s="148"/>
    </row>
    <row r="66" spans="2:9" ht="60" customHeight="1" x14ac:dyDescent="0.3">
      <c r="B66" s="141"/>
      <c r="C66" s="136" t="s">
        <v>15</v>
      </c>
      <c r="D66" s="137" t="s">
        <v>230</v>
      </c>
      <c r="E66" s="137"/>
      <c r="F66" s="138"/>
      <c r="G66" s="139">
        <f t="shared" si="2"/>
        <v>0</v>
      </c>
      <c r="H66" s="149"/>
    </row>
    <row r="67" spans="2:9" ht="58" customHeight="1" x14ac:dyDescent="0.3">
      <c r="B67" s="141"/>
      <c r="C67" s="136" t="s">
        <v>16</v>
      </c>
      <c r="D67" s="137" t="s">
        <v>231</v>
      </c>
      <c r="E67" s="137"/>
      <c r="F67" s="138"/>
      <c r="G67" s="139">
        <f t="shared" si="2"/>
        <v>0</v>
      </c>
      <c r="H67" s="149"/>
    </row>
    <row r="68" spans="2:9" ht="70.5" thickBot="1" x14ac:dyDescent="0.35">
      <c r="B68" s="142"/>
      <c r="C68" s="150" t="s">
        <v>11</v>
      </c>
      <c r="D68" s="151" t="s">
        <v>232</v>
      </c>
      <c r="E68" s="151"/>
      <c r="F68" s="152"/>
      <c r="G68" s="153">
        <f t="shared" si="2"/>
        <v>0</v>
      </c>
      <c r="H68" s="154"/>
      <c r="I68" s="49">
        <f>ROWS(G60:G68)</f>
        <v>9</v>
      </c>
    </row>
    <row r="69" spans="2:9" ht="60" customHeight="1" x14ac:dyDescent="0.3">
      <c r="B69" s="140" t="s">
        <v>24</v>
      </c>
      <c r="C69" s="144" t="s">
        <v>17</v>
      </c>
      <c r="D69" s="145" t="s">
        <v>233</v>
      </c>
      <c r="E69" s="145"/>
      <c r="F69" s="146"/>
      <c r="G69" s="147">
        <f t="shared" si="2"/>
        <v>0</v>
      </c>
      <c r="H69" s="148"/>
    </row>
    <row r="70" spans="2:9" ht="60" customHeight="1" x14ac:dyDescent="0.3">
      <c r="B70" s="141"/>
      <c r="C70" s="136" t="s">
        <v>27</v>
      </c>
      <c r="D70" s="137" t="s">
        <v>234</v>
      </c>
      <c r="E70" s="137"/>
      <c r="F70" s="138"/>
      <c r="G70" s="139">
        <f t="shared" si="2"/>
        <v>0</v>
      </c>
      <c r="H70" s="149"/>
    </row>
    <row r="71" spans="2:9" ht="60" customHeight="1" x14ac:dyDescent="0.3">
      <c r="B71" s="141"/>
      <c r="C71" s="136" t="s">
        <v>28</v>
      </c>
      <c r="D71" s="137" t="s">
        <v>235</v>
      </c>
      <c r="E71" s="137"/>
      <c r="F71" s="138"/>
      <c r="G71" s="139">
        <f t="shared" si="2"/>
        <v>0</v>
      </c>
      <c r="H71" s="149"/>
    </row>
    <row r="72" spans="2:9" ht="60" customHeight="1" thickBot="1" x14ac:dyDescent="0.35">
      <c r="B72" s="142"/>
      <c r="C72" s="150" t="s">
        <v>29</v>
      </c>
      <c r="D72" s="151" t="s">
        <v>236</v>
      </c>
      <c r="E72" s="151"/>
      <c r="F72" s="152"/>
      <c r="G72" s="153">
        <f t="shared" si="2"/>
        <v>0</v>
      </c>
      <c r="H72" s="154"/>
      <c r="I72" s="49">
        <f>ROWS(G60:G72)</f>
        <v>13</v>
      </c>
    </row>
    <row r="73" spans="2:9" ht="40" customHeight="1" x14ac:dyDescent="0.3">
      <c r="F73" s="122" t="s">
        <v>69</v>
      </c>
      <c r="G73" s="123" t="str">
        <f>IF(COUNTA(F60:F72)=H74,IF(SUM(G60:G72)=I72,"Best",IF(SUM(G60:G68)=I68,"Better",IF(SUM(G60:G64)=I64,"Good","In development"))),"Not completed")</f>
        <v>Not completed</v>
      </c>
      <c r="H73" s="124" t="s">
        <v>74</v>
      </c>
    </row>
    <row r="74" spans="2:9" ht="40" customHeight="1" x14ac:dyDescent="0.3">
      <c r="F74" s="122" t="s">
        <v>66</v>
      </c>
      <c r="G74" s="125">
        <f>SUM(G60:G72)/H74</f>
        <v>0</v>
      </c>
      <c r="H74" s="49">
        <f>ROWS(G60:G72)</f>
        <v>13</v>
      </c>
    </row>
    <row r="83" spans="3:8" hidden="1" x14ac:dyDescent="0.3"/>
    <row r="84" spans="3:8" hidden="1" x14ac:dyDescent="0.3">
      <c r="F84" s="69" t="s">
        <v>67</v>
      </c>
      <c r="G84" s="70" t="str">
        <f>IF(COUNTA(F60:F72,F42:F53,F25:F35)=H85,IF(SUM(G60:G72,G42:G53,G25:G35)=H88,"Best",IF(SUM(G60:G68,G42:G48,G25:G32)=H87,"Better",IF(SUM(G60:G64,G42:G45,G25:G28)=H86,"Good","In development"))),"Not completed")</f>
        <v>Not completed</v>
      </c>
    </row>
    <row r="85" spans="3:8" hidden="1" x14ac:dyDescent="0.3">
      <c r="C85" s="68" t="s">
        <v>70</v>
      </c>
      <c r="F85" s="69" t="s">
        <v>68</v>
      </c>
      <c r="G85" s="71">
        <f>SUM(G60:G72,G42:G53,G25:G35)/H85</f>
        <v>0</v>
      </c>
      <c r="H85" s="49">
        <f>SUM(H74,H55,H37)</f>
        <v>36</v>
      </c>
    </row>
    <row r="86" spans="3:8" hidden="1" x14ac:dyDescent="0.3">
      <c r="C86" s="68" t="s">
        <v>71</v>
      </c>
      <c r="H86" s="49">
        <f>SUM(I28,I45,I64)</f>
        <v>13</v>
      </c>
    </row>
    <row r="87" spans="3:8" hidden="1" x14ac:dyDescent="0.3">
      <c r="C87" s="68" t="s">
        <v>72</v>
      </c>
      <c r="H87" s="49">
        <f>SUM(I32,I48,I68)</f>
        <v>24</v>
      </c>
    </row>
    <row r="88" spans="3:8" hidden="1" x14ac:dyDescent="0.3">
      <c r="C88" s="68" t="s">
        <v>73</v>
      </c>
      <c r="H88" s="49">
        <f>SUM(H74,H55,H37)</f>
        <v>36</v>
      </c>
    </row>
    <row r="89" spans="3:8" hidden="1" x14ac:dyDescent="0.3"/>
    <row r="90" spans="3:8" hidden="1" x14ac:dyDescent="0.3">
      <c r="C90" s="68" t="s">
        <v>104</v>
      </c>
    </row>
    <row r="91" spans="3:8" hidden="1" x14ac:dyDescent="0.3">
      <c r="C91" s="68" t="s">
        <v>88</v>
      </c>
    </row>
    <row r="92" spans="3:8" hidden="1" x14ac:dyDescent="0.3">
      <c r="C92" s="68" t="s">
        <v>89</v>
      </c>
    </row>
    <row r="93" spans="3:8" hidden="1" x14ac:dyDescent="0.3">
      <c r="C93" s="68" t="s">
        <v>90</v>
      </c>
    </row>
    <row r="94" spans="3:8" hidden="1" x14ac:dyDescent="0.3"/>
    <row r="95" spans="3:8" hidden="1" x14ac:dyDescent="0.3"/>
  </sheetData>
  <mergeCells count="13">
    <mergeCell ref="B6:H6"/>
    <mergeCell ref="B29:B32"/>
    <mergeCell ref="B33:B35"/>
    <mergeCell ref="B42:B45"/>
    <mergeCell ref="B46:B48"/>
    <mergeCell ref="B49:B53"/>
    <mergeCell ref="B60:B64"/>
    <mergeCell ref="B58:H58"/>
    <mergeCell ref="B65:B68"/>
    <mergeCell ref="B69:B72"/>
    <mergeCell ref="B9:C9"/>
    <mergeCell ref="B25:B28"/>
    <mergeCell ref="B40:H40"/>
  </mergeCells>
  <conditionalFormatting sqref="G36">
    <cfRule type="cellIs" dxfId="40" priority="8" operator="equal">
      <formula>"Not completed"</formula>
    </cfRule>
  </conditionalFormatting>
  <conditionalFormatting sqref="F13:F19">
    <cfRule type="cellIs" dxfId="39" priority="4" operator="equal">
      <formula>"Best"</formula>
    </cfRule>
    <cfRule type="cellIs" dxfId="38" priority="5" operator="equal">
      <formula>"Better"</formula>
    </cfRule>
    <cfRule type="cellIs" dxfId="37" priority="6" operator="equal">
      <formula>"Good"</formula>
    </cfRule>
    <cfRule type="cellIs" dxfId="36" priority="7" operator="equal">
      <formula>"Not completed"</formula>
    </cfRule>
  </conditionalFormatting>
  <conditionalFormatting sqref="G54">
    <cfRule type="cellIs" dxfId="35" priority="3" operator="equal">
      <formula>"Not completed"</formula>
    </cfRule>
  </conditionalFormatting>
  <conditionalFormatting sqref="G73">
    <cfRule type="cellIs" dxfId="34" priority="2" operator="equal">
      <formula>"Not completed"</formula>
    </cfRule>
  </conditionalFormatting>
  <dataValidations count="2">
    <dataValidation type="list" allowBlank="1" showInputMessage="1" showErrorMessage="1" sqref="D9" xr:uid="{BA4EFAE8-D355-4D81-95D5-8EE8DF5FF289}">
      <formula1>$C$89:$C$93</formula1>
    </dataValidation>
    <dataValidation type="list" allowBlank="1" showInputMessage="1" showErrorMessage="1" sqref="F25:F35 F60:F72 F42:F53" xr:uid="{4339814B-6A46-4980-AC9F-73DDEB67CBAA}">
      <formula1>$C$84:$C$88</formula1>
    </dataValidation>
  </dataValidation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9E5FB-8D83-4C2D-9354-8C869710163D}">
  <sheetPr>
    <tabColor rgb="FF2B7CAE"/>
  </sheetPr>
  <dimension ref="B1:I111"/>
  <sheetViews>
    <sheetView showGridLines="0" showRowColHeaders="0" workbookViewId="0"/>
  </sheetViews>
  <sheetFormatPr defaultRowHeight="14" x14ac:dyDescent="0.3"/>
  <cols>
    <col min="1" max="1" width="2.6328125" style="49" customWidth="1"/>
    <col min="2" max="2" width="8.7265625" style="49"/>
    <col min="3" max="3" width="8.7265625" style="68"/>
    <col min="4" max="4" width="61.36328125" style="49" customWidth="1"/>
    <col min="5" max="5" width="3.453125" style="49" customWidth="1"/>
    <col min="6" max="7" width="14.6328125" style="49" customWidth="1"/>
    <col min="8" max="8" width="70.6328125" style="49" customWidth="1"/>
    <col min="9" max="9" width="0" style="49" hidden="1" customWidth="1"/>
    <col min="10" max="16384" width="8.7265625" style="49"/>
  </cols>
  <sheetData>
    <row r="1" spans="2:8" s="86" customFormat="1" x14ac:dyDescent="0.3">
      <c r="C1" s="87"/>
    </row>
    <row r="2" spans="2:8" s="86" customFormat="1" x14ac:dyDescent="0.3">
      <c r="C2" s="87"/>
    </row>
    <row r="3" spans="2:8" s="86" customFormat="1" x14ac:dyDescent="0.3">
      <c r="C3" s="87"/>
    </row>
    <row r="5" spans="2:8" ht="20" x14ac:dyDescent="0.4">
      <c r="B5" s="88" t="s">
        <v>100</v>
      </c>
    </row>
    <row r="6" spans="2:8" ht="28.5" customHeight="1" x14ac:dyDescent="0.3">
      <c r="B6" s="131" t="s">
        <v>237</v>
      </c>
      <c r="C6" s="131"/>
      <c r="D6" s="131"/>
      <c r="E6" s="131"/>
      <c r="F6" s="131"/>
      <c r="G6" s="131"/>
      <c r="H6" s="131"/>
    </row>
    <row r="7" spans="2:8" x14ac:dyDescent="0.3">
      <c r="B7" s="89" t="s">
        <v>238</v>
      </c>
    </row>
    <row r="8" spans="2:8" ht="14.5" thickBot="1" x14ac:dyDescent="0.35"/>
    <row r="9" spans="2:8" ht="26.5" customHeight="1" thickBot="1" x14ac:dyDescent="0.35">
      <c r="B9" s="90" t="s">
        <v>121</v>
      </c>
      <c r="C9" s="91"/>
      <c r="D9" s="92"/>
    </row>
    <row r="10" spans="2:8" ht="14.5" thickBot="1" x14ac:dyDescent="0.35"/>
    <row r="11" spans="2:8" ht="24.5" customHeight="1" thickTop="1" thickBot="1" x14ac:dyDescent="0.35">
      <c r="B11" s="42" t="s">
        <v>78</v>
      </c>
      <c r="C11" s="93"/>
      <c r="D11" s="94"/>
      <c r="E11" s="94"/>
      <c r="F11" s="94"/>
      <c r="G11" s="94"/>
      <c r="H11" s="95"/>
    </row>
    <row r="12" spans="2:8" ht="5" customHeight="1" thickTop="1" thickBot="1" x14ac:dyDescent="0.45">
      <c r="B12" s="96"/>
      <c r="C12" s="97"/>
      <c r="D12" s="98"/>
      <c r="E12" s="98"/>
      <c r="F12" s="98"/>
      <c r="G12" s="98"/>
      <c r="H12" s="99"/>
    </row>
    <row r="13" spans="2:8" ht="30" customHeight="1" thickBot="1" x14ac:dyDescent="0.4">
      <c r="B13" s="100">
        <v>4</v>
      </c>
      <c r="C13" s="101" t="s">
        <v>110</v>
      </c>
      <c r="D13" s="102"/>
      <c r="E13" s="102"/>
      <c r="F13" s="103" t="str">
        <f>G100</f>
        <v>Not completed</v>
      </c>
      <c r="G13" s="104">
        <f>G101</f>
        <v>0</v>
      </c>
      <c r="H13" s="105" t="s">
        <v>93</v>
      </c>
    </row>
    <row r="14" spans="2:8" ht="15" customHeight="1" thickBot="1" x14ac:dyDescent="0.35">
      <c r="B14" s="106"/>
      <c r="C14" s="97"/>
      <c r="D14" s="98"/>
      <c r="E14" s="98"/>
      <c r="F14" s="107"/>
      <c r="G14" s="98"/>
      <c r="H14" s="108"/>
    </row>
    <row r="15" spans="2:8" ht="30" customHeight="1" thickTop="1" thickBot="1" x14ac:dyDescent="0.35">
      <c r="B15" s="106">
        <v>4.0999999999999996</v>
      </c>
      <c r="C15" s="109" t="s">
        <v>239</v>
      </c>
      <c r="D15" s="98"/>
      <c r="E15" s="98"/>
      <c r="F15" s="110" t="str">
        <f>G39</f>
        <v>Not completed</v>
      </c>
      <c r="G15" s="111">
        <f>G40</f>
        <v>0</v>
      </c>
      <c r="H15" s="108" t="s">
        <v>84</v>
      </c>
    </row>
    <row r="16" spans="2:8" ht="5" customHeight="1" thickTop="1" thickBot="1" x14ac:dyDescent="0.35">
      <c r="B16" s="106"/>
      <c r="C16" s="109"/>
      <c r="D16" s="98"/>
      <c r="E16" s="98"/>
      <c r="F16" s="110"/>
      <c r="G16" s="111"/>
      <c r="H16" s="108"/>
    </row>
    <row r="17" spans="2:9" ht="30" customHeight="1" thickTop="1" thickBot="1" x14ac:dyDescent="0.35">
      <c r="B17" s="106">
        <v>4.2</v>
      </c>
      <c r="C17" s="109" t="s">
        <v>240</v>
      </c>
      <c r="D17" s="98"/>
      <c r="E17" s="98"/>
      <c r="F17" s="110" t="str">
        <f>G57</f>
        <v>Not completed</v>
      </c>
      <c r="G17" s="111">
        <f>G58</f>
        <v>0</v>
      </c>
      <c r="H17" s="108" t="s">
        <v>84</v>
      </c>
    </row>
    <row r="18" spans="2:9" ht="5" customHeight="1" thickTop="1" thickBot="1" x14ac:dyDescent="0.35">
      <c r="B18" s="106"/>
      <c r="C18" s="109"/>
      <c r="D18" s="98"/>
      <c r="E18" s="98"/>
      <c r="F18" s="110"/>
      <c r="G18" s="111"/>
      <c r="H18" s="108"/>
    </row>
    <row r="19" spans="2:9" ht="30" customHeight="1" thickTop="1" thickBot="1" x14ac:dyDescent="0.35">
      <c r="B19" s="106">
        <v>4.3</v>
      </c>
      <c r="C19" s="109" t="s">
        <v>241</v>
      </c>
      <c r="D19" s="98"/>
      <c r="E19" s="98"/>
      <c r="F19" s="110" t="str">
        <f>G74</f>
        <v>Not completed</v>
      </c>
      <c r="G19" s="111">
        <f>G75</f>
        <v>0</v>
      </c>
      <c r="H19" s="108" t="s">
        <v>84</v>
      </c>
    </row>
    <row r="20" spans="2:9" ht="5" customHeight="1" thickTop="1" thickBot="1" x14ac:dyDescent="0.35">
      <c r="B20" s="106"/>
      <c r="C20" s="109"/>
      <c r="D20" s="98"/>
      <c r="E20" s="98"/>
      <c r="F20" s="110"/>
      <c r="G20" s="111"/>
      <c r="H20" s="108"/>
    </row>
    <row r="21" spans="2:9" ht="30" customHeight="1" thickTop="1" thickBot="1" x14ac:dyDescent="0.35">
      <c r="B21" s="106">
        <v>4.4000000000000004</v>
      </c>
      <c r="C21" s="109" t="s">
        <v>242</v>
      </c>
      <c r="D21" s="98"/>
      <c r="E21" s="98"/>
      <c r="F21" s="110" t="str">
        <f>G90</f>
        <v>Not completed</v>
      </c>
      <c r="G21" s="111">
        <f>G91</f>
        <v>0</v>
      </c>
      <c r="H21" s="108" t="s">
        <v>84</v>
      </c>
    </row>
    <row r="22" spans="2:9" ht="5" customHeight="1" thickTop="1" thickBot="1" x14ac:dyDescent="0.35">
      <c r="B22" s="112"/>
      <c r="C22" s="113"/>
      <c r="D22" s="114"/>
      <c r="E22" s="114"/>
      <c r="F22" s="114"/>
      <c r="G22" s="114"/>
      <c r="H22" s="115"/>
    </row>
    <row r="23" spans="2:9" ht="15" thickTop="1" thickBot="1" x14ac:dyDescent="0.35"/>
    <row r="24" spans="2:9" ht="27.5" customHeight="1" x14ac:dyDescent="0.35">
      <c r="B24" s="8" t="s">
        <v>243</v>
      </c>
      <c r="C24" s="9"/>
      <c r="D24" s="9"/>
      <c r="E24" s="9"/>
      <c r="F24" s="10"/>
      <c r="G24" s="10"/>
      <c r="H24" s="11"/>
    </row>
    <row r="25" spans="2:9" ht="35.5" customHeight="1" thickBot="1" x14ac:dyDescent="0.35">
      <c r="B25" s="83" t="s">
        <v>244</v>
      </c>
      <c r="C25" s="84"/>
      <c r="D25" s="84"/>
      <c r="E25" s="84"/>
      <c r="F25" s="84"/>
      <c r="G25" s="84"/>
      <c r="H25" s="85"/>
    </row>
    <row r="26" spans="2:9" ht="60" customHeight="1" thickBot="1" x14ac:dyDescent="0.35">
      <c r="B26" s="126" t="s">
        <v>18</v>
      </c>
      <c r="C26" s="127" t="s">
        <v>5</v>
      </c>
      <c r="D26" s="128" t="s">
        <v>0</v>
      </c>
      <c r="E26" s="128"/>
      <c r="F26" s="127" t="s">
        <v>1</v>
      </c>
      <c r="G26" s="129" t="s">
        <v>2</v>
      </c>
      <c r="H26" s="130" t="s">
        <v>3</v>
      </c>
    </row>
    <row r="27" spans="2:9" ht="60" customHeight="1" x14ac:dyDescent="0.3">
      <c r="B27" s="140" t="s">
        <v>22</v>
      </c>
      <c r="C27" s="144" t="s">
        <v>6</v>
      </c>
      <c r="D27" s="145" t="s">
        <v>245</v>
      </c>
      <c r="E27" s="145"/>
      <c r="F27" s="146"/>
      <c r="G27" s="147">
        <f>IF(F27="Met",1,IF(F27="Partially met",0.5,IF(F27="N/A",1,0)))</f>
        <v>0</v>
      </c>
      <c r="H27" s="148"/>
    </row>
    <row r="28" spans="2:9" ht="60" customHeight="1" x14ac:dyDescent="0.3">
      <c r="B28" s="141"/>
      <c r="C28" s="136" t="s">
        <v>7</v>
      </c>
      <c r="D28" s="137" t="s">
        <v>246</v>
      </c>
      <c r="E28" s="137"/>
      <c r="F28" s="138"/>
      <c r="G28" s="139">
        <f t="shared" ref="G28:G38" si="0">IF(F28="Met",1,IF(F28="Partially met",0.5,IF(F28="N/A",1,0)))</f>
        <v>0</v>
      </c>
      <c r="H28" s="149"/>
    </row>
    <row r="29" spans="2:9" ht="60" customHeight="1" x14ac:dyDescent="0.3">
      <c r="B29" s="141"/>
      <c r="C29" s="136" t="s">
        <v>9</v>
      </c>
      <c r="D29" s="137" t="s">
        <v>247</v>
      </c>
      <c r="E29" s="137"/>
      <c r="F29" s="138"/>
      <c r="G29" s="139">
        <f t="shared" si="0"/>
        <v>0</v>
      </c>
      <c r="H29" s="149"/>
    </row>
    <row r="30" spans="2:9" ht="60" customHeight="1" x14ac:dyDescent="0.3">
      <c r="B30" s="141"/>
      <c r="C30" s="136" t="s">
        <v>13</v>
      </c>
      <c r="D30" s="137" t="s">
        <v>248</v>
      </c>
      <c r="E30" s="137"/>
      <c r="F30" s="138"/>
      <c r="G30" s="139">
        <f t="shared" si="0"/>
        <v>0</v>
      </c>
      <c r="H30" s="149"/>
    </row>
    <row r="31" spans="2:9" ht="60" customHeight="1" x14ac:dyDescent="0.3">
      <c r="B31" s="141"/>
      <c r="C31" s="136" t="s">
        <v>12</v>
      </c>
      <c r="D31" s="137" t="s">
        <v>249</v>
      </c>
      <c r="E31" s="137"/>
      <c r="F31" s="138"/>
      <c r="G31" s="139">
        <f t="shared" si="0"/>
        <v>0</v>
      </c>
      <c r="H31" s="149"/>
    </row>
    <row r="32" spans="2:9" ht="60" customHeight="1" thickBot="1" x14ac:dyDescent="0.35">
      <c r="B32" s="142"/>
      <c r="C32" s="150" t="s">
        <v>14</v>
      </c>
      <c r="D32" s="151" t="s">
        <v>250</v>
      </c>
      <c r="E32" s="151"/>
      <c r="F32" s="152"/>
      <c r="G32" s="153">
        <f t="shared" si="0"/>
        <v>0</v>
      </c>
      <c r="H32" s="154"/>
      <c r="I32" s="49">
        <f>ROWS(G27:G32)</f>
        <v>6</v>
      </c>
    </row>
    <row r="33" spans="2:9" ht="60" customHeight="1" x14ac:dyDescent="0.3">
      <c r="B33" s="140" t="s">
        <v>23</v>
      </c>
      <c r="C33" s="144" t="s">
        <v>15</v>
      </c>
      <c r="D33" s="145" t="s">
        <v>251</v>
      </c>
      <c r="E33" s="145"/>
      <c r="F33" s="146"/>
      <c r="G33" s="147">
        <f t="shared" si="0"/>
        <v>0</v>
      </c>
      <c r="H33" s="148"/>
    </row>
    <row r="34" spans="2:9" ht="60" customHeight="1" x14ac:dyDescent="0.3">
      <c r="B34" s="141"/>
      <c r="C34" s="136" t="s">
        <v>16</v>
      </c>
      <c r="D34" s="137" t="s">
        <v>252</v>
      </c>
      <c r="E34" s="137"/>
      <c r="F34" s="138"/>
      <c r="G34" s="139">
        <f t="shared" si="0"/>
        <v>0</v>
      </c>
      <c r="H34" s="149"/>
    </row>
    <row r="35" spans="2:9" ht="60" customHeight="1" x14ac:dyDescent="0.3">
      <c r="B35" s="141"/>
      <c r="C35" s="136" t="s">
        <v>11</v>
      </c>
      <c r="D35" s="137" t="s">
        <v>253</v>
      </c>
      <c r="E35" s="137"/>
      <c r="F35" s="138"/>
      <c r="G35" s="139">
        <f t="shared" si="0"/>
        <v>0</v>
      </c>
      <c r="H35" s="149"/>
    </row>
    <row r="36" spans="2:9" ht="60" customHeight="1" thickBot="1" x14ac:dyDescent="0.35">
      <c r="B36" s="142"/>
      <c r="C36" s="150" t="s">
        <v>17</v>
      </c>
      <c r="D36" s="151" t="s">
        <v>254</v>
      </c>
      <c r="E36" s="151"/>
      <c r="F36" s="152"/>
      <c r="G36" s="153">
        <f t="shared" si="0"/>
        <v>0</v>
      </c>
      <c r="H36" s="154"/>
      <c r="I36" s="49">
        <f>ROWS(G27:G36)</f>
        <v>10</v>
      </c>
    </row>
    <row r="37" spans="2:9" ht="60" customHeight="1" x14ac:dyDescent="0.3">
      <c r="B37" s="140" t="s">
        <v>24</v>
      </c>
      <c r="C37" s="144" t="s">
        <v>27</v>
      </c>
      <c r="D37" s="145" t="s">
        <v>255</v>
      </c>
      <c r="E37" s="145"/>
      <c r="F37" s="146"/>
      <c r="G37" s="147">
        <f t="shared" si="0"/>
        <v>0</v>
      </c>
      <c r="H37" s="148"/>
    </row>
    <row r="38" spans="2:9" ht="75" customHeight="1" thickBot="1" x14ac:dyDescent="0.35">
      <c r="B38" s="142"/>
      <c r="C38" s="150" t="s">
        <v>28</v>
      </c>
      <c r="D38" s="151" t="s">
        <v>256</v>
      </c>
      <c r="E38" s="151"/>
      <c r="F38" s="152"/>
      <c r="G38" s="153">
        <f t="shared" si="0"/>
        <v>0</v>
      </c>
      <c r="H38" s="154"/>
      <c r="I38" s="49">
        <f>ROWS(G27:G38)</f>
        <v>12</v>
      </c>
    </row>
    <row r="39" spans="2:9" ht="40" customHeight="1" x14ac:dyDescent="0.3">
      <c r="F39" s="122" t="s">
        <v>69</v>
      </c>
      <c r="G39" s="123" t="str">
        <f>IF(COUNTA(F27:F38)=H40,IF(SUM(G27:G38)=H40,"Best",IF(SUM(G27:G36)=I36,"Better",IF(SUM(G27:G32)=I32,"Good","In development"))),"Not completed")</f>
        <v>Not completed</v>
      </c>
      <c r="H39" s="124" t="s">
        <v>74</v>
      </c>
    </row>
    <row r="40" spans="2:9" ht="40" customHeight="1" x14ac:dyDescent="0.3">
      <c r="F40" s="122" t="s">
        <v>66</v>
      </c>
      <c r="G40" s="125">
        <f>SUM(G27:G38)/H40</f>
        <v>0</v>
      </c>
      <c r="H40" s="49">
        <f>ROWS(G27:G38)</f>
        <v>12</v>
      </c>
    </row>
    <row r="41" spans="2:9" ht="14.5" thickBot="1" x14ac:dyDescent="0.35"/>
    <row r="42" spans="2:9" ht="27.5" customHeight="1" x14ac:dyDescent="0.35">
      <c r="B42" s="8" t="s">
        <v>257</v>
      </c>
      <c r="C42" s="9"/>
      <c r="D42" s="9"/>
      <c r="E42" s="9"/>
      <c r="F42" s="10"/>
      <c r="G42" s="10"/>
      <c r="H42" s="11"/>
    </row>
    <row r="43" spans="2:9" ht="35" customHeight="1" thickBot="1" x14ac:dyDescent="0.35">
      <c r="B43" s="80" t="s">
        <v>258</v>
      </c>
      <c r="C43" s="81"/>
      <c r="D43" s="81"/>
      <c r="E43" s="81"/>
      <c r="F43" s="81"/>
      <c r="G43" s="81"/>
      <c r="H43" s="82"/>
    </row>
    <row r="44" spans="2:9" ht="60" customHeight="1" thickBot="1" x14ac:dyDescent="0.35">
      <c r="B44" s="126" t="s">
        <v>18</v>
      </c>
      <c r="C44" s="127" t="s">
        <v>5</v>
      </c>
      <c r="D44" s="128" t="s">
        <v>0</v>
      </c>
      <c r="E44" s="128"/>
      <c r="F44" s="127" t="s">
        <v>1</v>
      </c>
      <c r="G44" s="129" t="s">
        <v>2</v>
      </c>
      <c r="H44" s="130" t="s">
        <v>3</v>
      </c>
    </row>
    <row r="45" spans="2:9" ht="60" customHeight="1" x14ac:dyDescent="0.3">
      <c r="B45" s="140" t="s">
        <v>22</v>
      </c>
      <c r="C45" s="144" t="s">
        <v>6</v>
      </c>
      <c r="D45" s="145" t="s">
        <v>259</v>
      </c>
      <c r="E45" s="145"/>
      <c r="F45" s="146"/>
      <c r="G45" s="147">
        <f>IF(F45="Met",1,IF(F45="Partially met",0.5,IF(F45="N/A",1,0)))</f>
        <v>0</v>
      </c>
      <c r="H45" s="148"/>
    </row>
    <row r="46" spans="2:9" ht="60" customHeight="1" x14ac:dyDescent="0.3">
      <c r="B46" s="141"/>
      <c r="C46" s="136" t="s">
        <v>7</v>
      </c>
      <c r="D46" s="137" t="s">
        <v>260</v>
      </c>
      <c r="E46" s="137"/>
      <c r="F46" s="138"/>
      <c r="G46" s="139">
        <f t="shared" ref="G46:G56" si="1">IF(F46="Met",1,IF(F46="Partially met",0.5,IF(F46="N/A",1,0)))</f>
        <v>0</v>
      </c>
      <c r="H46" s="149"/>
    </row>
    <row r="47" spans="2:9" ht="60" customHeight="1" x14ac:dyDescent="0.3">
      <c r="B47" s="141"/>
      <c r="C47" s="136" t="s">
        <v>9</v>
      </c>
      <c r="D47" s="137" t="s">
        <v>261</v>
      </c>
      <c r="E47" s="137"/>
      <c r="F47" s="138"/>
      <c r="G47" s="139">
        <f t="shared" si="1"/>
        <v>0</v>
      </c>
      <c r="H47" s="149"/>
    </row>
    <row r="48" spans="2:9" ht="60" customHeight="1" x14ac:dyDescent="0.3">
      <c r="B48" s="141"/>
      <c r="C48" s="136" t="s">
        <v>13</v>
      </c>
      <c r="D48" s="137" t="s">
        <v>262</v>
      </c>
      <c r="E48" s="137"/>
      <c r="F48" s="138"/>
      <c r="G48" s="139">
        <f t="shared" si="1"/>
        <v>0</v>
      </c>
      <c r="H48" s="149"/>
    </row>
    <row r="49" spans="2:9" ht="60" customHeight="1" x14ac:dyDescent="0.3">
      <c r="B49" s="141"/>
      <c r="C49" s="136" t="s">
        <v>12</v>
      </c>
      <c r="D49" s="137" t="s">
        <v>263</v>
      </c>
      <c r="E49" s="137"/>
      <c r="F49" s="138"/>
      <c r="G49" s="139">
        <f t="shared" si="1"/>
        <v>0</v>
      </c>
      <c r="H49" s="149"/>
    </row>
    <row r="50" spans="2:9" ht="60" customHeight="1" x14ac:dyDescent="0.3">
      <c r="B50" s="141"/>
      <c r="C50" s="136" t="s">
        <v>14</v>
      </c>
      <c r="D50" s="137" t="s">
        <v>264</v>
      </c>
      <c r="E50" s="137"/>
      <c r="F50" s="138"/>
      <c r="G50" s="139">
        <f t="shared" si="1"/>
        <v>0</v>
      </c>
      <c r="H50" s="149"/>
    </row>
    <row r="51" spans="2:9" ht="60" customHeight="1" thickBot="1" x14ac:dyDescent="0.35">
      <c r="B51" s="142"/>
      <c r="C51" s="150" t="s">
        <v>15</v>
      </c>
      <c r="D51" s="151" t="s">
        <v>265</v>
      </c>
      <c r="E51" s="151"/>
      <c r="F51" s="152"/>
      <c r="G51" s="153">
        <f t="shared" si="1"/>
        <v>0</v>
      </c>
      <c r="H51" s="154"/>
      <c r="I51" s="49">
        <f>ROWS(G45:G51)</f>
        <v>7</v>
      </c>
    </row>
    <row r="52" spans="2:9" ht="60" customHeight="1" x14ac:dyDescent="0.3">
      <c r="B52" s="140" t="s">
        <v>23</v>
      </c>
      <c r="C52" s="144" t="s">
        <v>16</v>
      </c>
      <c r="D52" s="145" t="s">
        <v>266</v>
      </c>
      <c r="E52" s="145"/>
      <c r="F52" s="146"/>
      <c r="G52" s="147">
        <f t="shared" si="1"/>
        <v>0</v>
      </c>
      <c r="H52" s="148"/>
    </row>
    <row r="53" spans="2:9" ht="60" customHeight="1" x14ac:dyDescent="0.3">
      <c r="B53" s="141"/>
      <c r="C53" s="136" t="s">
        <v>11</v>
      </c>
      <c r="D53" s="137" t="s">
        <v>267</v>
      </c>
      <c r="E53" s="137"/>
      <c r="F53" s="138"/>
      <c r="G53" s="139">
        <f t="shared" si="1"/>
        <v>0</v>
      </c>
      <c r="H53" s="149"/>
    </row>
    <row r="54" spans="2:9" ht="60" customHeight="1" x14ac:dyDescent="0.3">
      <c r="B54" s="141"/>
      <c r="C54" s="136" t="s">
        <v>17</v>
      </c>
      <c r="D54" s="137" t="s">
        <v>268</v>
      </c>
      <c r="E54" s="137"/>
      <c r="F54" s="138"/>
      <c r="G54" s="139">
        <f t="shared" si="1"/>
        <v>0</v>
      </c>
      <c r="H54" s="149"/>
    </row>
    <row r="55" spans="2:9" ht="60" customHeight="1" thickBot="1" x14ac:dyDescent="0.35">
      <c r="B55" s="142"/>
      <c r="C55" s="150" t="s">
        <v>27</v>
      </c>
      <c r="D55" s="151" t="s">
        <v>269</v>
      </c>
      <c r="E55" s="151"/>
      <c r="F55" s="152"/>
      <c r="G55" s="153">
        <f t="shared" si="1"/>
        <v>0</v>
      </c>
      <c r="H55" s="154"/>
      <c r="I55" s="49">
        <f>ROWS(G45:G55)</f>
        <v>11</v>
      </c>
    </row>
    <row r="56" spans="2:9" ht="60" customHeight="1" thickBot="1" x14ac:dyDescent="0.35">
      <c r="B56" s="143" t="s">
        <v>24</v>
      </c>
      <c r="C56" s="159" t="s">
        <v>28</v>
      </c>
      <c r="D56" s="155" t="s">
        <v>270</v>
      </c>
      <c r="E56" s="155"/>
      <c r="F56" s="156"/>
      <c r="G56" s="157">
        <f t="shared" si="1"/>
        <v>0</v>
      </c>
      <c r="H56" s="158"/>
      <c r="I56" s="49">
        <f>ROWS(G45:G56)</f>
        <v>12</v>
      </c>
    </row>
    <row r="57" spans="2:9" ht="40" customHeight="1" x14ac:dyDescent="0.3">
      <c r="F57" s="122" t="s">
        <v>69</v>
      </c>
      <c r="G57" s="123" t="str">
        <f>IF(COUNTA(F45:F56)=H58,IF(SUM(G45:G56)=H58,"Best",IF(SUM(G45:G55)=I55,"Better",IF(SUM(G45:G51)=I51,"Good","In development"))),"Not completed")</f>
        <v>Not completed</v>
      </c>
      <c r="H57" s="124" t="s">
        <v>74</v>
      </c>
    </row>
    <row r="58" spans="2:9" ht="40" customHeight="1" x14ac:dyDescent="0.3">
      <c r="F58" s="122" t="s">
        <v>66</v>
      </c>
      <c r="G58" s="125">
        <f>SUM(G45:G56)/H58</f>
        <v>0</v>
      </c>
      <c r="H58" s="49">
        <f>ROWS(G45:G56)</f>
        <v>12</v>
      </c>
    </row>
    <row r="59" spans="2:9" ht="14.5" thickBot="1" x14ac:dyDescent="0.35"/>
    <row r="60" spans="2:9" ht="27.5" customHeight="1" x14ac:dyDescent="0.35">
      <c r="B60" s="8" t="s">
        <v>271</v>
      </c>
      <c r="C60" s="9"/>
      <c r="D60" s="9"/>
      <c r="E60" s="9"/>
      <c r="F60" s="10"/>
      <c r="G60" s="10"/>
      <c r="H60" s="11"/>
    </row>
    <row r="61" spans="2:9" ht="25" customHeight="1" thickBot="1" x14ac:dyDescent="0.35">
      <c r="B61" s="80" t="s">
        <v>272</v>
      </c>
      <c r="C61" s="81"/>
      <c r="D61" s="81"/>
      <c r="E61" s="81"/>
      <c r="F61" s="81"/>
      <c r="G61" s="81"/>
      <c r="H61" s="82"/>
    </row>
    <row r="62" spans="2:9" ht="60" customHeight="1" thickBot="1" x14ac:dyDescent="0.35">
      <c r="B62" s="126" t="s">
        <v>18</v>
      </c>
      <c r="C62" s="127" t="s">
        <v>5</v>
      </c>
      <c r="D62" s="128" t="s">
        <v>0</v>
      </c>
      <c r="E62" s="128"/>
      <c r="F62" s="127" t="s">
        <v>1</v>
      </c>
      <c r="G62" s="129" t="s">
        <v>2</v>
      </c>
      <c r="H62" s="130" t="s">
        <v>3</v>
      </c>
    </row>
    <row r="63" spans="2:9" ht="60" customHeight="1" x14ac:dyDescent="0.3">
      <c r="B63" s="140" t="s">
        <v>22</v>
      </c>
      <c r="C63" s="144" t="s">
        <v>6</v>
      </c>
      <c r="D63" s="145" t="s">
        <v>273</v>
      </c>
      <c r="E63" s="145"/>
      <c r="F63" s="146"/>
      <c r="G63" s="147">
        <f>IF(F63="Met",1,IF(F63="Partially met",0.5,IF(F63="N/A",1,0)))</f>
        <v>0</v>
      </c>
      <c r="H63" s="148"/>
    </row>
    <row r="64" spans="2:9" ht="60" customHeight="1" x14ac:dyDescent="0.3">
      <c r="B64" s="141"/>
      <c r="C64" s="136" t="s">
        <v>7</v>
      </c>
      <c r="D64" s="137" t="s">
        <v>274</v>
      </c>
      <c r="E64" s="137"/>
      <c r="F64" s="138"/>
      <c r="G64" s="139">
        <f t="shared" ref="G64:G73" si="2">IF(F64="Met",1,IF(F64="Partially met",0.5,IF(F64="N/A",1,0)))</f>
        <v>0</v>
      </c>
      <c r="H64" s="149"/>
    </row>
    <row r="65" spans="2:9" ht="60" customHeight="1" x14ac:dyDescent="0.3">
      <c r="B65" s="141"/>
      <c r="C65" s="136" t="s">
        <v>9</v>
      </c>
      <c r="D65" s="137" t="s">
        <v>275</v>
      </c>
      <c r="E65" s="137"/>
      <c r="F65" s="138"/>
      <c r="G65" s="139">
        <f t="shared" si="2"/>
        <v>0</v>
      </c>
      <c r="H65" s="149"/>
    </row>
    <row r="66" spans="2:9" ht="60" customHeight="1" x14ac:dyDescent="0.3">
      <c r="B66" s="141"/>
      <c r="C66" s="136" t="s">
        <v>13</v>
      </c>
      <c r="D66" s="137" t="s">
        <v>276</v>
      </c>
      <c r="E66" s="137"/>
      <c r="F66" s="138"/>
      <c r="G66" s="139">
        <f t="shared" si="2"/>
        <v>0</v>
      </c>
      <c r="H66" s="149"/>
    </row>
    <row r="67" spans="2:9" ht="60" customHeight="1" x14ac:dyDescent="0.3">
      <c r="B67" s="141"/>
      <c r="C67" s="136" t="s">
        <v>12</v>
      </c>
      <c r="D67" s="137" t="s">
        <v>277</v>
      </c>
      <c r="E67" s="137"/>
      <c r="F67" s="138"/>
      <c r="G67" s="139">
        <f t="shared" si="2"/>
        <v>0</v>
      </c>
      <c r="H67" s="149"/>
    </row>
    <row r="68" spans="2:9" ht="60" customHeight="1" thickBot="1" x14ac:dyDescent="0.35">
      <c r="B68" s="142"/>
      <c r="C68" s="150" t="s">
        <v>14</v>
      </c>
      <c r="D68" s="151" t="s">
        <v>278</v>
      </c>
      <c r="E68" s="151"/>
      <c r="F68" s="152"/>
      <c r="G68" s="153">
        <f t="shared" si="2"/>
        <v>0</v>
      </c>
      <c r="H68" s="154"/>
      <c r="I68" s="49">
        <f>ROWS(G63:G68)</f>
        <v>6</v>
      </c>
    </row>
    <row r="69" spans="2:9" ht="60" customHeight="1" x14ac:dyDescent="0.3">
      <c r="B69" s="140" t="s">
        <v>23</v>
      </c>
      <c r="C69" s="144" t="s">
        <v>15</v>
      </c>
      <c r="D69" s="145" t="s">
        <v>279</v>
      </c>
      <c r="E69" s="145"/>
      <c r="F69" s="146"/>
      <c r="G69" s="147">
        <f t="shared" si="2"/>
        <v>0</v>
      </c>
      <c r="H69" s="148"/>
    </row>
    <row r="70" spans="2:9" ht="60" customHeight="1" thickBot="1" x14ac:dyDescent="0.35">
      <c r="B70" s="142"/>
      <c r="C70" s="150" t="s">
        <v>16</v>
      </c>
      <c r="D70" s="151" t="s">
        <v>280</v>
      </c>
      <c r="E70" s="151"/>
      <c r="F70" s="152"/>
      <c r="G70" s="153">
        <f t="shared" si="2"/>
        <v>0</v>
      </c>
      <c r="H70" s="154"/>
      <c r="I70" s="49">
        <f>ROWS(G63:G70)</f>
        <v>8</v>
      </c>
    </row>
    <row r="71" spans="2:9" ht="60" customHeight="1" x14ac:dyDescent="0.3">
      <c r="B71" s="140" t="s">
        <v>24</v>
      </c>
      <c r="C71" s="144" t="s">
        <v>11</v>
      </c>
      <c r="D71" s="145" t="s">
        <v>281</v>
      </c>
      <c r="E71" s="145"/>
      <c r="F71" s="146"/>
      <c r="G71" s="147">
        <f t="shared" si="2"/>
        <v>0</v>
      </c>
      <c r="H71" s="148"/>
    </row>
    <row r="72" spans="2:9" ht="60" customHeight="1" x14ac:dyDescent="0.3">
      <c r="B72" s="141"/>
      <c r="C72" s="136" t="s">
        <v>17</v>
      </c>
      <c r="D72" s="137" t="s">
        <v>282</v>
      </c>
      <c r="E72" s="137"/>
      <c r="F72" s="138"/>
      <c r="G72" s="139">
        <f t="shared" si="2"/>
        <v>0</v>
      </c>
      <c r="H72" s="149"/>
    </row>
    <row r="73" spans="2:9" ht="60" customHeight="1" thickBot="1" x14ac:dyDescent="0.35">
      <c r="B73" s="142"/>
      <c r="C73" s="150" t="s">
        <v>27</v>
      </c>
      <c r="D73" s="151" t="s">
        <v>283</v>
      </c>
      <c r="E73" s="151"/>
      <c r="F73" s="152"/>
      <c r="G73" s="153">
        <f t="shared" si="2"/>
        <v>0</v>
      </c>
      <c r="H73" s="154"/>
      <c r="I73" s="49">
        <f>ROWS(G63:G73)</f>
        <v>11</v>
      </c>
    </row>
    <row r="74" spans="2:9" ht="40" customHeight="1" x14ac:dyDescent="0.3">
      <c r="F74" s="122" t="s">
        <v>69</v>
      </c>
      <c r="G74" s="123" t="str">
        <f>IF(COUNTA(F63:F73)=H75,IF(SUM(G63:G73)=H75,"Best",IF(SUM(G63:G70)=I70,"Better",IF(SUM(G63:G68)=I68,"Good","In development"))),"Not completed")</f>
        <v>Not completed</v>
      </c>
      <c r="H74" s="124" t="s">
        <v>74</v>
      </c>
    </row>
    <row r="75" spans="2:9" ht="40" customHeight="1" x14ac:dyDescent="0.3">
      <c r="F75" s="122" t="s">
        <v>66</v>
      </c>
      <c r="G75" s="125">
        <f>SUM(G63:G73)/H75</f>
        <v>0</v>
      </c>
      <c r="H75" s="49">
        <f>ROWS(G63:G73)</f>
        <v>11</v>
      </c>
    </row>
    <row r="76" spans="2:9" ht="14.5" thickBot="1" x14ac:dyDescent="0.35"/>
    <row r="77" spans="2:9" ht="27.5" customHeight="1" x14ac:dyDescent="0.35">
      <c r="B77" s="8" t="s">
        <v>284</v>
      </c>
      <c r="C77" s="9"/>
      <c r="D77" s="9"/>
      <c r="E77" s="9"/>
      <c r="F77" s="10"/>
      <c r="G77" s="10"/>
      <c r="H77" s="11"/>
    </row>
    <row r="78" spans="2:9" ht="35" customHeight="1" thickBot="1" x14ac:dyDescent="0.35">
      <c r="B78" s="80" t="s">
        <v>285</v>
      </c>
      <c r="C78" s="81"/>
      <c r="D78" s="81"/>
      <c r="E78" s="81"/>
      <c r="F78" s="81"/>
      <c r="G78" s="81"/>
      <c r="H78" s="82"/>
    </row>
    <row r="79" spans="2:9" ht="60" customHeight="1" thickBot="1" x14ac:dyDescent="0.35">
      <c r="B79" s="126" t="s">
        <v>18</v>
      </c>
      <c r="C79" s="127" t="s">
        <v>5</v>
      </c>
      <c r="D79" s="128" t="s">
        <v>0</v>
      </c>
      <c r="E79" s="128"/>
      <c r="F79" s="127" t="s">
        <v>1</v>
      </c>
      <c r="G79" s="129" t="s">
        <v>2</v>
      </c>
      <c r="H79" s="130" t="s">
        <v>3</v>
      </c>
    </row>
    <row r="80" spans="2:9" ht="60" customHeight="1" x14ac:dyDescent="0.3">
      <c r="B80" s="140" t="s">
        <v>22</v>
      </c>
      <c r="C80" s="144" t="s">
        <v>6</v>
      </c>
      <c r="D80" s="145" t="s">
        <v>286</v>
      </c>
      <c r="E80" s="145"/>
      <c r="F80" s="146"/>
      <c r="G80" s="147">
        <f>IF(F80="Met",1,IF(F80="Partially met",0.5,IF(F80="N/A",1,0)))</f>
        <v>0</v>
      </c>
      <c r="H80" s="148"/>
    </row>
    <row r="81" spans="2:9" ht="60" customHeight="1" x14ac:dyDescent="0.3">
      <c r="B81" s="141"/>
      <c r="C81" s="136" t="s">
        <v>7</v>
      </c>
      <c r="D81" s="137" t="s">
        <v>287</v>
      </c>
      <c r="E81" s="137"/>
      <c r="F81" s="138"/>
      <c r="G81" s="139">
        <f t="shared" ref="G81:G89" si="3">IF(F81="Met",1,IF(F81="Partially met",0.5,IF(F81="N/A",1,0)))</f>
        <v>0</v>
      </c>
      <c r="H81" s="149"/>
    </row>
    <row r="82" spans="2:9" ht="60" customHeight="1" thickBot="1" x14ac:dyDescent="0.35">
      <c r="B82" s="142"/>
      <c r="C82" s="150" t="s">
        <v>9</v>
      </c>
      <c r="D82" s="151" t="s">
        <v>288</v>
      </c>
      <c r="E82" s="151"/>
      <c r="F82" s="152"/>
      <c r="G82" s="153">
        <f t="shared" si="3"/>
        <v>0</v>
      </c>
      <c r="H82" s="154"/>
      <c r="I82" s="49">
        <f>ROWS(G80:G82)</f>
        <v>3</v>
      </c>
    </row>
    <row r="83" spans="2:9" ht="60" customHeight="1" x14ac:dyDescent="0.3">
      <c r="B83" s="140" t="s">
        <v>23</v>
      </c>
      <c r="C83" s="144" t="s">
        <v>13</v>
      </c>
      <c r="D83" s="145" t="s">
        <v>289</v>
      </c>
      <c r="E83" s="145"/>
      <c r="F83" s="146"/>
      <c r="G83" s="147">
        <f t="shared" si="3"/>
        <v>0</v>
      </c>
      <c r="H83" s="148"/>
    </row>
    <row r="84" spans="2:9" ht="60" customHeight="1" x14ac:dyDescent="0.3">
      <c r="B84" s="141"/>
      <c r="C84" s="136" t="s">
        <v>12</v>
      </c>
      <c r="D84" s="137" t="s">
        <v>290</v>
      </c>
      <c r="E84" s="137"/>
      <c r="F84" s="138"/>
      <c r="G84" s="139">
        <f t="shared" si="3"/>
        <v>0</v>
      </c>
      <c r="H84" s="149"/>
    </row>
    <row r="85" spans="2:9" ht="60" customHeight="1" x14ac:dyDescent="0.3">
      <c r="B85" s="141"/>
      <c r="C85" s="136" t="s">
        <v>14</v>
      </c>
      <c r="D85" s="137" t="s">
        <v>291</v>
      </c>
      <c r="E85" s="137"/>
      <c r="F85" s="138"/>
      <c r="G85" s="139">
        <f t="shared" si="3"/>
        <v>0</v>
      </c>
      <c r="H85" s="149"/>
    </row>
    <row r="86" spans="2:9" ht="60" customHeight="1" thickBot="1" x14ac:dyDescent="0.35">
      <c r="B86" s="142"/>
      <c r="C86" s="150" t="s">
        <v>15</v>
      </c>
      <c r="D86" s="151" t="s">
        <v>292</v>
      </c>
      <c r="E86" s="151"/>
      <c r="F86" s="152"/>
      <c r="G86" s="153">
        <f t="shared" si="3"/>
        <v>0</v>
      </c>
      <c r="H86" s="154"/>
      <c r="I86" s="49">
        <f>ROWS(G80:G86)</f>
        <v>7</v>
      </c>
    </row>
    <row r="87" spans="2:9" ht="60" customHeight="1" x14ac:dyDescent="0.3">
      <c r="B87" s="140" t="s">
        <v>24</v>
      </c>
      <c r="C87" s="144" t="s">
        <v>16</v>
      </c>
      <c r="D87" s="145" t="s">
        <v>293</v>
      </c>
      <c r="E87" s="145"/>
      <c r="F87" s="146"/>
      <c r="G87" s="147">
        <f t="shared" si="3"/>
        <v>0</v>
      </c>
      <c r="H87" s="148"/>
    </row>
    <row r="88" spans="2:9" ht="60" customHeight="1" x14ac:dyDescent="0.3">
      <c r="B88" s="141"/>
      <c r="C88" s="136" t="s">
        <v>11</v>
      </c>
      <c r="D88" s="137" t="s">
        <v>294</v>
      </c>
      <c r="E88" s="137"/>
      <c r="F88" s="138"/>
      <c r="G88" s="139">
        <f t="shared" si="3"/>
        <v>0</v>
      </c>
      <c r="H88" s="149"/>
    </row>
    <row r="89" spans="2:9" ht="60" customHeight="1" thickBot="1" x14ac:dyDescent="0.35">
      <c r="B89" s="142"/>
      <c r="C89" s="150" t="s">
        <v>17</v>
      </c>
      <c r="D89" s="151" t="s">
        <v>295</v>
      </c>
      <c r="E89" s="151"/>
      <c r="F89" s="152"/>
      <c r="G89" s="153">
        <f t="shared" si="3"/>
        <v>0</v>
      </c>
      <c r="H89" s="154"/>
      <c r="I89" s="49">
        <f>ROWS(G80:G89)</f>
        <v>10</v>
      </c>
    </row>
    <row r="90" spans="2:9" ht="40" customHeight="1" x14ac:dyDescent="0.3">
      <c r="F90" s="122" t="s">
        <v>69</v>
      </c>
      <c r="G90" s="123" t="str">
        <f>IF(COUNTA(F80:F89)=H91,IF(SUM(G80:G89)=H91,"Best",IF(SUM(G80:G86)=I86,"Better",IF(SUM(G80:G82)=I82,"Good","In development"))),"Not completed")</f>
        <v>Not completed</v>
      </c>
      <c r="H90" s="124" t="s">
        <v>74</v>
      </c>
    </row>
    <row r="91" spans="2:9" ht="40" customHeight="1" x14ac:dyDescent="0.3">
      <c r="F91" s="122" t="s">
        <v>66</v>
      </c>
      <c r="G91" s="125">
        <f>SUM(G80:G89)/H91</f>
        <v>0</v>
      </c>
      <c r="H91" s="49">
        <f>ROWS(G80:G89)</f>
        <v>10</v>
      </c>
    </row>
    <row r="99" spans="3:8" hidden="1" x14ac:dyDescent="0.3"/>
    <row r="100" spans="3:8" hidden="1" x14ac:dyDescent="0.3">
      <c r="F100" s="69" t="s">
        <v>67</v>
      </c>
      <c r="G100" s="70" t="str">
        <f>IF(COUNTA(F80:F89,F63:F73,F45:F56,F27:F38)=H101,IF(SUM(G80:G89,G63:G73,G45:G56,G27:G38)=H104,"Best",IF(SUM(G80:G86,G63:G70,G45:G55,G27:G36)=H103,"Better",IF(SUM(G80:G82,G63:G68,G45:G51,G27:G32)=H102,"Good","In development"))),"Not completed")</f>
        <v>Not completed</v>
      </c>
    </row>
    <row r="101" spans="3:8" hidden="1" x14ac:dyDescent="0.3">
      <c r="C101" s="68" t="s">
        <v>70</v>
      </c>
      <c r="F101" s="69" t="s">
        <v>68</v>
      </c>
      <c r="G101" s="71">
        <f>SUM(G80:G89,G63:G73,G45:G56,G27:G38)/H101</f>
        <v>0</v>
      </c>
      <c r="H101" s="49">
        <f>SUM(H91,H75,H58,H40)</f>
        <v>45</v>
      </c>
    </row>
    <row r="102" spans="3:8" hidden="1" x14ac:dyDescent="0.3">
      <c r="C102" s="68" t="s">
        <v>71</v>
      </c>
      <c r="H102" s="49">
        <f>SUM(I32,I51,I68,I82)</f>
        <v>22</v>
      </c>
    </row>
    <row r="103" spans="3:8" hidden="1" x14ac:dyDescent="0.3">
      <c r="C103" s="68" t="s">
        <v>72</v>
      </c>
      <c r="H103" s="49">
        <f>SUM(I36,I55,I70,I86)</f>
        <v>36</v>
      </c>
    </row>
    <row r="104" spans="3:8" hidden="1" x14ac:dyDescent="0.3">
      <c r="C104" s="68" t="s">
        <v>73</v>
      </c>
      <c r="H104" s="49">
        <f>SUM(H91,H75,H58,H40)</f>
        <v>45</v>
      </c>
    </row>
    <row r="105" spans="3:8" hidden="1" x14ac:dyDescent="0.3"/>
    <row r="106" spans="3:8" hidden="1" x14ac:dyDescent="0.3">
      <c r="C106" s="68" t="s">
        <v>104</v>
      </c>
    </row>
    <row r="107" spans="3:8" hidden="1" x14ac:dyDescent="0.3">
      <c r="C107" s="68" t="s">
        <v>88</v>
      </c>
    </row>
    <row r="108" spans="3:8" hidden="1" x14ac:dyDescent="0.3">
      <c r="C108" s="68" t="s">
        <v>89</v>
      </c>
    </row>
    <row r="109" spans="3:8" hidden="1" x14ac:dyDescent="0.3">
      <c r="C109" s="68" t="s">
        <v>90</v>
      </c>
    </row>
    <row r="110" spans="3:8" hidden="1" x14ac:dyDescent="0.3"/>
    <row r="111" spans="3:8" hidden="1" x14ac:dyDescent="0.3"/>
  </sheetData>
  <mergeCells count="17">
    <mergeCell ref="B83:B86"/>
    <mergeCell ref="B87:B89"/>
    <mergeCell ref="B78:H78"/>
    <mergeCell ref="B80:B82"/>
    <mergeCell ref="B6:H6"/>
    <mergeCell ref="B25:H25"/>
    <mergeCell ref="B27:B32"/>
    <mergeCell ref="B33:B36"/>
    <mergeCell ref="B37:B38"/>
    <mergeCell ref="B45:B51"/>
    <mergeCell ref="B52:B55"/>
    <mergeCell ref="B61:H61"/>
    <mergeCell ref="B63:B68"/>
    <mergeCell ref="B69:B70"/>
    <mergeCell ref="B71:B73"/>
    <mergeCell ref="B9:C9"/>
    <mergeCell ref="B43:H43"/>
  </mergeCells>
  <conditionalFormatting sqref="G39">
    <cfRule type="cellIs" dxfId="33" priority="8" operator="equal">
      <formula>"Not completed"</formula>
    </cfRule>
  </conditionalFormatting>
  <conditionalFormatting sqref="F13:F21">
    <cfRule type="cellIs" dxfId="32" priority="4" operator="equal">
      <formula>"Best"</formula>
    </cfRule>
    <cfRule type="cellIs" dxfId="31" priority="5" operator="equal">
      <formula>"Better"</formula>
    </cfRule>
    <cfRule type="cellIs" dxfId="30" priority="6" operator="equal">
      <formula>"Good"</formula>
    </cfRule>
    <cfRule type="cellIs" dxfId="29" priority="7" operator="equal">
      <formula>"Not completed"</formula>
    </cfRule>
  </conditionalFormatting>
  <conditionalFormatting sqref="G57">
    <cfRule type="cellIs" dxfId="28" priority="3" operator="equal">
      <formula>"Not completed"</formula>
    </cfRule>
  </conditionalFormatting>
  <conditionalFormatting sqref="G74">
    <cfRule type="cellIs" dxfId="27" priority="2" operator="equal">
      <formula>"Not completed"</formula>
    </cfRule>
  </conditionalFormatting>
  <conditionalFormatting sqref="G90">
    <cfRule type="cellIs" dxfId="26" priority="1" operator="equal">
      <formula>"Not completed"</formula>
    </cfRule>
  </conditionalFormatting>
  <dataValidations count="2">
    <dataValidation type="list" allowBlank="1" showInputMessage="1" showErrorMessage="1" sqref="D9" xr:uid="{F8D902BE-48C3-455A-B581-883D7FF573E7}">
      <formula1>$C$105:$C$109</formula1>
    </dataValidation>
    <dataValidation type="list" allowBlank="1" showInputMessage="1" showErrorMessage="1" sqref="F27:F38 F45:F56 F63:F73 F80:F89" xr:uid="{8C93917A-F7BE-4687-94F6-F19CC4566A53}">
      <formula1>$C$100:$C$104</formula1>
    </dataValidation>
  </dataValidation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1E3F8-9A3A-485C-9F1F-AA66B994B81D}">
  <sheetPr>
    <tabColor rgb="FF2B7CAE"/>
  </sheetPr>
  <dimension ref="B1:I175"/>
  <sheetViews>
    <sheetView showGridLines="0" showRowColHeaders="0" workbookViewId="0"/>
  </sheetViews>
  <sheetFormatPr defaultRowHeight="14" x14ac:dyDescent="0.3"/>
  <cols>
    <col min="1" max="1" width="2.6328125" style="49" customWidth="1"/>
    <col min="2" max="2" width="8.7265625" style="49"/>
    <col min="3" max="3" width="8.7265625" style="68"/>
    <col min="4" max="4" width="61.36328125" style="49" customWidth="1"/>
    <col min="5" max="5" width="3.453125" style="49" customWidth="1"/>
    <col min="6" max="7" width="14.6328125" style="49" customWidth="1"/>
    <col min="8" max="8" width="70.6328125" style="49" customWidth="1"/>
    <col min="9" max="9" width="0" style="49" hidden="1" customWidth="1"/>
    <col min="10" max="16384" width="8.7265625" style="49"/>
  </cols>
  <sheetData>
    <row r="1" spans="2:8" s="86" customFormat="1" x14ac:dyDescent="0.3">
      <c r="C1" s="87"/>
    </row>
    <row r="2" spans="2:8" s="86" customFormat="1" x14ac:dyDescent="0.3">
      <c r="C2" s="87"/>
    </row>
    <row r="3" spans="2:8" s="86" customFormat="1" x14ac:dyDescent="0.3">
      <c r="C3" s="87"/>
    </row>
    <row r="5" spans="2:8" ht="20" x14ac:dyDescent="0.4">
      <c r="B5" s="88" t="s">
        <v>101</v>
      </c>
    </row>
    <row r="6" spans="2:8" ht="28.5" customHeight="1" x14ac:dyDescent="0.3">
      <c r="B6" s="131" t="s">
        <v>297</v>
      </c>
      <c r="C6" s="131"/>
      <c r="D6" s="131"/>
      <c r="E6" s="131"/>
      <c r="F6" s="131"/>
      <c r="G6" s="131"/>
      <c r="H6" s="131"/>
    </row>
    <row r="7" spans="2:8" x14ac:dyDescent="0.3">
      <c r="B7" s="89" t="s">
        <v>77</v>
      </c>
    </row>
    <row r="8" spans="2:8" ht="14.5" thickBot="1" x14ac:dyDescent="0.35"/>
    <row r="9" spans="2:8" ht="26.5" customHeight="1" thickBot="1" x14ac:dyDescent="0.35">
      <c r="B9" s="90" t="s">
        <v>121</v>
      </c>
      <c r="C9" s="91"/>
      <c r="D9" s="92"/>
    </row>
    <row r="10" spans="2:8" ht="14.5" thickBot="1" x14ac:dyDescent="0.35"/>
    <row r="11" spans="2:8" ht="24.5" customHeight="1" thickTop="1" thickBot="1" x14ac:dyDescent="0.35">
      <c r="B11" s="42" t="s">
        <v>78</v>
      </c>
      <c r="C11" s="93"/>
      <c r="D11" s="94"/>
      <c r="E11" s="94"/>
      <c r="F11" s="94"/>
      <c r="G11" s="94"/>
      <c r="H11" s="95"/>
    </row>
    <row r="12" spans="2:8" ht="5" customHeight="1" thickTop="1" thickBot="1" x14ac:dyDescent="0.45">
      <c r="B12" s="96"/>
      <c r="C12" s="97"/>
      <c r="D12" s="98"/>
      <c r="E12" s="98"/>
      <c r="F12" s="98"/>
      <c r="G12" s="98"/>
      <c r="H12" s="99"/>
    </row>
    <row r="13" spans="2:8" ht="30" customHeight="1" thickBot="1" x14ac:dyDescent="0.4">
      <c r="B13" s="100">
        <v>5</v>
      </c>
      <c r="C13" s="101" t="s">
        <v>111</v>
      </c>
      <c r="D13" s="102"/>
      <c r="E13" s="102"/>
      <c r="F13" s="103" t="str">
        <f>G166</f>
        <v>Not completed</v>
      </c>
      <c r="G13" s="104">
        <f>G167</f>
        <v>0</v>
      </c>
      <c r="H13" s="105" t="s">
        <v>93</v>
      </c>
    </row>
    <row r="14" spans="2:8" ht="15" customHeight="1" thickBot="1" x14ac:dyDescent="0.35">
      <c r="B14" s="106"/>
      <c r="C14" s="97"/>
      <c r="D14" s="98"/>
      <c r="E14" s="98"/>
      <c r="F14" s="107"/>
      <c r="G14" s="98"/>
      <c r="H14" s="108"/>
    </row>
    <row r="15" spans="2:8" ht="30" customHeight="1" thickTop="1" thickBot="1" x14ac:dyDescent="0.35">
      <c r="B15" s="106">
        <v>5.0999999999999996</v>
      </c>
      <c r="C15" s="109" t="s">
        <v>296</v>
      </c>
      <c r="D15" s="98"/>
      <c r="E15" s="98"/>
      <c r="F15" s="110" t="str">
        <f>G50</f>
        <v>Not completed</v>
      </c>
      <c r="G15" s="111">
        <f>G51</f>
        <v>0</v>
      </c>
      <c r="H15" s="108" t="s">
        <v>84</v>
      </c>
    </row>
    <row r="16" spans="2:8" ht="5" customHeight="1" thickTop="1" thickBot="1" x14ac:dyDescent="0.35">
      <c r="B16" s="106"/>
      <c r="C16" s="109"/>
      <c r="D16" s="98"/>
      <c r="E16" s="98"/>
      <c r="F16" s="110"/>
      <c r="G16" s="111"/>
      <c r="H16" s="108"/>
    </row>
    <row r="17" spans="2:8" ht="30" customHeight="1" thickTop="1" thickBot="1" x14ac:dyDescent="0.35">
      <c r="B17" s="106">
        <v>5.2</v>
      </c>
      <c r="C17" s="109" t="s">
        <v>298</v>
      </c>
      <c r="D17" s="98"/>
      <c r="E17" s="98"/>
      <c r="F17" s="110" t="str">
        <f>G67</f>
        <v>Not completed</v>
      </c>
      <c r="G17" s="111">
        <f>G68</f>
        <v>0</v>
      </c>
      <c r="H17" s="108" t="s">
        <v>84</v>
      </c>
    </row>
    <row r="18" spans="2:8" ht="5" customHeight="1" thickTop="1" thickBot="1" x14ac:dyDescent="0.35">
      <c r="B18" s="106"/>
      <c r="C18" s="109"/>
      <c r="D18" s="98"/>
      <c r="E18" s="98"/>
      <c r="F18" s="110"/>
      <c r="G18" s="111"/>
      <c r="H18" s="108"/>
    </row>
    <row r="19" spans="2:8" ht="30" customHeight="1" thickTop="1" thickBot="1" x14ac:dyDescent="0.35">
      <c r="B19" s="106">
        <v>5.3</v>
      </c>
      <c r="C19" s="109" t="s">
        <v>299</v>
      </c>
      <c r="D19" s="98"/>
      <c r="E19" s="98"/>
      <c r="F19" s="110" t="str">
        <f>G87</f>
        <v>Not completed</v>
      </c>
      <c r="G19" s="111">
        <f>G88</f>
        <v>0</v>
      </c>
      <c r="H19" s="108" t="s">
        <v>84</v>
      </c>
    </row>
    <row r="20" spans="2:8" ht="5" customHeight="1" thickTop="1" thickBot="1" x14ac:dyDescent="0.35">
      <c r="B20" s="106"/>
      <c r="C20" s="109"/>
      <c r="D20" s="98"/>
      <c r="E20" s="98"/>
      <c r="F20" s="110"/>
      <c r="G20" s="111"/>
      <c r="H20" s="108"/>
    </row>
    <row r="21" spans="2:8" ht="30" customHeight="1" thickTop="1" thickBot="1" x14ac:dyDescent="0.35">
      <c r="B21" s="106">
        <v>5.4</v>
      </c>
      <c r="C21" s="109" t="s">
        <v>300</v>
      </c>
      <c r="D21" s="98"/>
      <c r="E21" s="98"/>
      <c r="F21" s="110" t="str">
        <f>G109</f>
        <v>Not completed</v>
      </c>
      <c r="G21" s="111">
        <f>G110</f>
        <v>0</v>
      </c>
      <c r="H21" s="108" t="s">
        <v>84</v>
      </c>
    </row>
    <row r="22" spans="2:8" ht="5" customHeight="1" thickTop="1" x14ac:dyDescent="0.3">
      <c r="B22" s="106"/>
      <c r="C22" s="109"/>
      <c r="D22" s="98"/>
      <c r="E22" s="98"/>
      <c r="F22" s="107"/>
      <c r="G22" s="111"/>
      <c r="H22" s="108"/>
    </row>
    <row r="23" spans="2:8" ht="30" customHeight="1" x14ac:dyDescent="0.3">
      <c r="B23" s="106">
        <v>5.5</v>
      </c>
      <c r="C23" s="109" t="s">
        <v>301</v>
      </c>
      <c r="D23" s="98"/>
      <c r="E23" s="98"/>
      <c r="F23" s="107" t="str">
        <f>G125</f>
        <v>Not completed</v>
      </c>
      <c r="G23" s="111">
        <f>G126</f>
        <v>0</v>
      </c>
      <c r="H23" s="108" t="s">
        <v>84</v>
      </c>
    </row>
    <row r="24" spans="2:8" ht="5" customHeight="1" x14ac:dyDescent="0.3">
      <c r="B24" s="106"/>
      <c r="C24" s="109"/>
      <c r="D24" s="98"/>
      <c r="E24" s="98"/>
      <c r="F24" s="107"/>
      <c r="G24" s="111"/>
      <c r="H24" s="108"/>
    </row>
    <row r="25" spans="2:8" ht="30" customHeight="1" x14ac:dyDescent="0.3">
      <c r="B25" s="106">
        <v>5.6</v>
      </c>
      <c r="C25" s="109" t="s">
        <v>302</v>
      </c>
      <c r="D25" s="98"/>
      <c r="E25" s="98"/>
      <c r="F25" s="107" t="str">
        <f>G144</f>
        <v>Not completed</v>
      </c>
      <c r="G25" s="111">
        <f>G145</f>
        <v>0</v>
      </c>
      <c r="H25" s="108" t="s">
        <v>84</v>
      </c>
    </row>
    <row r="26" spans="2:8" ht="5" customHeight="1" x14ac:dyDescent="0.3">
      <c r="B26" s="106"/>
      <c r="C26" s="109"/>
      <c r="D26" s="98"/>
      <c r="E26" s="98"/>
      <c r="F26" s="107"/>
      <c r="G26" s="111"/>
      <c r="H26" s="108"/>
    </row>
    <row r="27" spans="2:8" ht="30" customHeight="1" x14ac:dyDescent="0.3">
      <c r="B27" s="106">
        <v>5.7</v>
      </c>
      <c r="C27" s="109" t="s">
        <v>303</v>
      </c>
      <c r="D27" s="98"/>
      <c r="E27" s="98"/>
      <c r="F27" s="107" t="str">
        <f>G159</f>
        <v>Not completed</v>
      </c>
      <c r="G27" s="111">
        <f>G160</f>
        <v>0</v>
      </c>
      <c r="H27" s="108" t="s">
        <v>84</v>
      </c>
    </row>
    <row r="28" spans="2:8" ht="5" customHeight="1" thickBot="1" x14ac:dyDescent="0.35">
      <c r="B28" s="112"/>
      <c r="C28" s="113"/>
      <c r="D28" s="114"/>
      <c r="E28" s="114"/>
      <c r="F28" s="114"/>
      <c r="G28" s="114"/>
      <c r="H28" s="115"/>
    </row>
    <row r="29" spans="2:8" ht="15" thickTop="1" thickBot="1" x14ac:dyDescent="0.35"/>
    <row r="30" spans="2:8" ht="27.5" customHeight="1" x14ac:dyDescent="0.35">
      <c r="B30" s="8" t="s">
        <v>304</v>
      </c>
      <c r="C30" s="9"/>
      <c r="D30" s="9"/>
      <c r="E30" s="9"/>
      <c r="F30" s="10"/>
      <c r="G30" s="10"/>
      <c r="H30" s="11"/>
    </row>
    <row r="31" spans="2:8" ht="35.5" customHeight="1" thickBot="1" x14ac:dyDescent="0.35">
      <c r="B31" s="83" t="s">
        <v>305</v>
      </c>
      <c r="C31" s="84"/>
      <c r="D31" s="84"/>
      <c r="E31" s="84"/>
      <c r="F31" s="84"/>
      <c r="G31" s="84"/>
      <c r="H31" s="85"/>
    </row>
    <row r="32" spans="2:8" ht="60" customHeight="1" thickBot="1" x14ac:dyDescent="0.35">
      <c r="B32" s="126" t="s">
        <v>18</v>
      </c>
      <c r="C32" s="127" t="s">
        <v>5</v>
      </c>
      <c r="D32" s="128" t="s">
        <v>0</v>
      </c>
      <c r="E32" s="128"/>
      <c r="F32" s="127" t="s">
        <v>1</v>
      </c>
      <c r="G32" s="129" t="s">
        <v>2</v>
      </c>
      <c r="H32" s="130" t="s">
        <v>3</v>
      </c>
    </row>
    <row r="33" spans="2:9" ht="60" customHeight="1" x14ac:dyDescent="0.3">
      <c r="B33" s="140" t="s">
        <v>22</v>
      </c>
      <c r="C33" s="144" t="s">
        <v>6</v>
      </c>
      <c r="D33" s="145" t="s">
        <v>308</v>
      </c>
      <c r="E33" s="145"/>
      <c r="F33" s="146"/>
      <c r="G33" s="147">
        <f>IF(F33="Met",1,IF(F33="Partially met",0.5,IF(F33="N/A",1,0)))</f>
        <v>0</v>
      </c>
      <c r="H33" s="148"/>
    </row>
    <row r="34" spans="2:9" ht="60" customHeight="1" x14ac:dyDescent="0.3">
      <c r="B34" s="141"/>
      <c r="C34" s="136" t="s">
        <v>7</v>
      </c>
      <c r="D34" s="137" t="s">
        <v>309</v>
      </c>
      <c r="E34" s="137"/>
      <c r="F34" s="138"/>
      <c r="G34" s="139">
        <f t="shared" ref="G34:G49" si="0">IF(F34="Met",1,IF(F34="Partially met",0.5,IF(F34="N/A",1,0)))</f>
        <v>0</v>
      </c>
      <c r="H34" s="149"/>
    </row>
    <row r="35" spans="2:9" ht="60" customHeight="1" x14ac:dyDescent="0.3">
      <c r="B35" s="141"/>
      <c r="C35" s="136" t="s">
        <v>9</v>
      </c>
      <c r="D35" s="137" t="s">
        <v>310</v>
      </c>
      <c r="E35" s="137"/>
      <c r="F35" s="138"/>
      <c r="G35" s="139">
        <f t="shared" si="0"/>
        <v>0</v>
      </c>
      <c r="H35" s="149"/>
    </row>
    <row r="36" spans="2:9" ht="60" customHeight="1" x14ac:dyDescent="0.3">
      <c r="B36" s="141"/>
      <c r="C36" s="136" t="s">
        <v>13</v>
      </c>
      <c r="D36" s="137" t="s">
        <v>311</v>
      </c>
      <c r="E36" s="137"/>
      <c r="F36" s="138"/>
      <c r="G36" s="139">
        <f t="shared" si="0"/>
        <v>0</v>
      </c>
      <c r="H36" s="149"/>
    </row>
    <row r="37" spans="2:9" ht="60" customHeight="1" x14ac:dyDescent="0.3">
      <c r="B37" s="141"/>
      <c r="C37" s="136" t="s">
        <v>12</v>
      </c>
      <c r="D37" s="137" t="s">
        <v>312</v>
      </c>
      <c r="E37" s="137"/>
      <c r="F37" s="138"/>
      <c r="G37" s="139">
        <f t="shared" si="0"/>
        <v>0</v>
      </c>
      <c r="H37" s="149"/>
    </row>
    <row r="38" spans="2:9" ht="60" customHeight="1" x14ac:dyDescent="0.3">
      <c r="B38" s="141"/>
      <c r="C38" s="136" t="s">
        <v>14</v>
      </c>
      <c r="D38" s="137" t="s">
        <v>313</v>
      </c>
      <c r="E38" s="137"/>
      <c r="F38" s="138"/>
      <c r="G38" s="139">
        <f t="shared" si="0"/>
        <v>0</v>
      </c>
      <c r="H38" s="149"/>
    </row>
    <row r="39" spans="2:9" ht="60" customHeight="1" x14ac:dyDescent="0.3">
      <c r="B39" s="141"/>
      <c r="C39" s="136" t="s">
        <v>15</v>
      </c>
      <c r="D39" s="137" t="s">
        <v>314</v>
      </c>
      <c r="E39" s="137"/>
      <c r="F39" s="138"/>
      <c r="G39" s="139">
        <f t="shared" si="0"/>
        <v>0</v>
      </c>
      <c r="H39" s="149"/>
    </row>
    <row r="40" spans="2:9" ht="60" customHeight="1" thickBot="1" x14ac:dyDescent="0.35">
      <c r="B40" s="142"/>
      <c r="C40" s="150" t="s">
        <v>16</v>
      </c>
      <c r="D40" s="151" t="s">
        <v>315</v>
      </c>
      <c r="E40" s="151"/>
      <c r="F40" s="152"/>
      <c r="G40" s="153">
        <f t="shared" si="0"/>
        <v>0</v>
      </c>
      <c r="H40" s="154"/>
      <c r="I40" s="49">
        <f>ROWS(G33:G40)</f>
        <v>8</v>
      </c>
    </row>
    <row r="41" spans="2:9" ht="60" customHeight="1" x14ac:dyDescent="0.3">
      <c r="B41" s="140" t="s">
        <v>23</v>
      </c>
      <c r="C41" s="144" t="s">
        <v>11</v>
      </c>
      <c r="D41" s="145" t="s">
        <v>316</v>
      </c>
      <c r="E41" s="145"/>
      <c r="F41" s="146"/>
      <c r="G41" s="147">
        <f t="shared" si="0"/>
        <v>0</v>
      </c>
      <c r="H41" s="148"/>
    </row>
    <row r="42" spans="2:9" ht="60" customHeight="1" x14ac:dyDescent="0.3">
      <c r="B42" s="141"/>
      <c r="C42" s="136" t="s">
        <v>17</v>
      </c>
      <c r="D42" s="137" t="s">
        <v>317</v>
      </c>
      <c r="E42" s="137"/>
      <c r="F42" s="138"/>
      <c r="G42" s="139">
        <f t="shared" si="0"/>
        <v>0</v>
      </c>
      <c r="H42" s="149"/>
    </row>
    <row r="43" spans="2:9" ht="60" customHeight="1" x14ac:dyDescent="0.3">
      <c r="B43" s="141"/>
      <c r="C43" s="136" t="s">
        <v>27</v>
      </c>
      <c r="D43" s="137" t="s">
        <v>318</v>
      </c>
      <c r="E43" s="137"/>
      <c r="F43" s="138"/>
      <c r="G43" s="139">
        <f t="shared" si="0"/>
        <v>0</v>
      </c>
      <c r="H43" s="149"/>
    </row>
    <row r="44" spans="2:9" ht="75" customHeight="1" x14ac:dyDescent="0.3">
      <c r="B44" s="141"/>
      <c r="C44" s="136" t="s">
        <v>28</v>
      </c>
      <c r="D44" s="137" t="s">
        <v>319</v>
      </c>
      <c r="E44" s="137"/>
      <c r="F44" s="138"/>
      <c r="G44" s="139">
        <f t="shared" si="0"/>
        <v>0</v>
      </c>
      <c r="H44" s="149"/>
    </row>
    <row r="45" spans="2:9" ht="75" customHeight="1" thickBot="1" x14ac:dyDescent="0.35">
      <c r="B45" s="142"/>
      <c r="C45" s="150" t="s">
        <v>29</v>
      </c>
      <c r="D45" s="151" t="s">
        <v>320</v>
      </c>
      <c r="E45" s="151"/>
      <c r="F45" s="152"/>
      <c r="G45" s="153">
        <f t="shared" si="0"/>
        <v>0</v>
      </c>
      <c r="H45" s="154"/>
      <c r="I45" s="49">
        <f>ROWS(G33:G45)</f>
        <v>13</v>
      </c>
    </row>
    <row r="46" spans="2:9" ht="75" customHeight="1" x14ac:dyDescent="0.3">
      <c r="B46" s="140" t="s">
        <v>24</v>
      </c>
      <c r="C46" s="144" t="s">
        <v>10</v>
      </c>
      <c r="D46" s="145" t="s">
        <v>321</v>
      </c>
      <c r="E46" s="145"/>
      <c r="F46" s="146"/>
      <c r="G46" s="147">
        <f t="shared" si="0"/>
        <v>0</v>
      </c>
      <c r="H46" s="148"/>
    </row>
    <row r="47" spans="2:9" ht="75" customHeight="1" x14ac:dyDescent="0.3">
      <c r="B47" s="141"/>
      <c r="C47" s="136" t="s">
        <v>30</v>
      </c>
      <c r="D47" s="137" t="s">
        <v>322</v>
      </c>
      <c r="E47" s="137"/>
      <c r="F47" s="138"/>
      <c r="G47" s="139">
        <f t="shared" si="0"/>
        <v>0</v>
      </c>
      <c r="H47" s="149"/>
    </row>
    <row r="48" spans="2:9" ht="75" customHeight="1" x14ac:dyDescent="0.3">
      <c r="B48" s="141"/>
      <c r="C48" s="136" t="s">
        <v>306</v>
      </c>
      <c r="D48" s="137" t="s">
        <v>323</v>
      </c>
      <c r="E48" s="137"/>
      <c r="F48" s="138"/>
      <c r="G48" s="139">
        <f t="shared" si="0"/>
        <v>0</v>
      </c>
      <c r="H48" s="149"/>
    </row>
    <row r="49" spans="2:9" ht="75" customHeight="1" thickBot="1" x14ac:dyDescent="0.35">
      <c r="B49" s="142"/>
      <c r="C49" s="150" t="s">
        <v>307</v>
      </c>
      <c r="D49" s="151" t="s">
        <v>324</v>
      </c>
      <c r="E49" s="151"/>
      <c r="F49" s="152"/>
      <c r="G49" s="153">
        <f t="shared" si="0"/>
        <v>0</v>
      </c>
      <c r="H49" s="154"/>
      <c r="I49" s="49">
        <f>ROWS(G33:G49)</f>
        <v>17</v>
      </c>
    </row>
    <row r="50" spans="2:9" ht="40" customHeight="1" x14ac:dyDescent="0.3">
      <c r="F50" s="122" t="s">
        <v>69</v>
      </c>
      <c r="G50" s="123" t="str">
        <f>IF(COUNTA(F33:F49)=H51,IF(SUM(G33:G49)=I49,"Best",IF(SUM(G33:G45)=I45,"Better",IF(SUM(G33:G40)=I40,"Good","In development"))),"Not completed")</f>
        <v>Not completed</v>
      </c>
      <c r="H50" s="124" t="s">
        <v>74</v>
      </c>
    </row>
    <row r="51" spans="2:9" ht="40" customHeight="1" x14ac:dyDescent="0.3">
      <c r="F51" s="122" t="s">
        <v>66</v>
      </c>
      <c r="G51" s="125">
        <f>SUM(G33:G49)/H51</f>
        <v>0</v>
      </c>
      <c r="H51" s="49">
        <f>ROWS(G33:G49)</f>
        <v>17</v>
      </c>
    </row>
    <row r="52" spans="2:9" ht="14.5" thickBot="1" x14ac:dyDescent="0.35"/>
    <row r="53" spans="2:9" ht="27.5" customHeight="1" x14ac:dyDescent="0.35">
      <c r="B53" s="8" t="s">
        <v>325</v>
      </c>
      <c r="C53" s="9"/>
      <c r="D53" s="9"/>
      <c r="E53" s="9"/>
      <c r="F53" s="10"/>
      <c r="G53" s="10"/>
      <c r="H53" s="11"/>
    </row>
    <row r="54" spans="2:9" ht="35" customHeight="1" thickBot="1" x14ac:dyDescent="0.35">
      <c r="B54" s="80" t="s">
        <v>326</v>
      </c>
      <c r="C54" s="81"/>
      <c r="D54" s="81"/>
      <c r="E54" s="81"/>
      <c r="F54" s="81"/>
      <c r="G54" s="81"/>
      <c r="H54" s="82"/>
    </row>
    <row r="55" spans="2:9" ht="60" customHeight="1" thickBot="1" x14ac:dyDescent="0.35">
      <c r="B55" s="126" t="s">
        <v>18</v>
      </c>
      <c r="C55" s="127" t="s">
        <v>5</v>
      </c>
      <c r="D55" s="128" t="s">
        <v>0</v>
      </c>
      <c r="E55" s="128"/>
      <c r="F55" s="127" t="s">
        <v>1</v>
      </c>
      <c r="G55" s="129" t="s">
        <v>2</v>
      </c>
      <c r="H55" s="130" t="s">
        <v>3</v>
      </c>
    </row>
    <row r="56" spans="2:9" ht="60" customHeight="1" x14ac:dyDescent="0.3">
      <c r="B56" s="140" t="s">
        <v>22</v>
      </c>
      <c r="C56" s="144" t="s">
        <v>6</v>
      </c>
      <c r="D56" s="145" t="s">
        <v>327</v>
      </c>
      <c r="E56" s="145"/>
      <c r="F56" s="146"/>
      <c r="G56" s="147">
        <f>IF(F56="Met",1,IF(F56="Partially met",0.5,IF(F56="N/A",1,0)))</f>
        <v>0</v>
      </c>
      <c r="H56" s="148"/>
    </row>
    <row r="57" spans="2:9" ht="60" customHeight="1" x14ac:dyDescent="0.3">
      <c r="B57" s="141"/>
      <c r="C57" s="136" t="s">
        <v>7</v>
      </c>
      <c r="D57" s="137" t="s">
        <v>328</v>
      </c>
      <c r="E57" s="137"/>
      <c r="F57" s="138"/>
      <c r="G57" s="139">
        <f t="shared" ref="G57:G66" si="1">IF(F57="Met",1,IF(F57="Partially met",0.5,IF(F57="N/A",1,0)))</f>
        <v>0</v>
      </c>
      <c r="H57" s="149"/>
    </row>
    <row r="58" spans="2:9" ht="60" customHeight="1" x14ac:dyDescent="0.3">
      <c r="B58" s="141"/>
      <c r="C58" s="136" t="s">
        <v>9</v>
      </c>
      <c r="D58" s="137" t="s">
        <v>329</v>
      </c>
      <c r="E58" s="137"/>
      <c r="F58" s="138"/>
      <c r="G58" s="139">
        <f t="shared" si="1"/>
        <v>0</v>
      </c>
      <c r="H58" s="149"/>
    </row>
    <row r="59" spans="2:9" ht="60" customHeight="1" thickBot="1" x14ac:dyDescent="0.35">
      <c r="B59" s="142"/>
      <c r="C59" s="150" t="s">
        <v>13</v>
      </c>
      <c r="D59" s="151" t="s">
        <v>330</v>
      </c>
      <c r="E59" s="151"/>
      <c r="F59" s="152"/>
      <c r="G59" s="153">
        <f t="shared" si="1"/>
        <v>0</v>
      </c>
      <c r="H59" s="154"/>
      <c r="I59" s="49">
        <f>ROWS(G56:G59)</f>
        <v>4</v>
      </c>
    </row>
    <row r="60" spans="2:9" ht="60" customHeight="1" x14ac:dyDescent="0.3">
      <c r="B60" s="140" t="s">
        <v>23</v>
      </c>
      <c r="C60" s="144" t="s">
        <v>12</v>
      </c>
      <c r="D60" s="145" t="s">
        <v>331</v>
      </c>
      <c r="E60" s="145"/>
      <c r="F60" s="146"/>
      <c r="G60" s="147">
        <f t="shared" si="1"/>
        <v>0</v>
      </c>
      <c r="H60" s="148"/>
    </row>
    <row r="61" spans="2:9" ht="60" customHeight="1" x14ac:dyDescent="0.3">
      <c r="B61" s="141"/>
      <c r="C61" s="136" t="s">
        <v>14</v>
      </c>
      <c r="D61" s="137" t="s">
        <v>332</v>
      </c>
      <c r="E61" s="137"/>
      <c r="F61" s="138"/>
      <c r="G61" s="139">
        <f t="shared" si="1"/>
        <v>0</v>
      </c>
      <c r="H61" s="149"/>
    </row>
    <row r="62" spans="2:9" ht="60" customHeight="1" thickBot="1" x14ac:dyDescent="0.35">
      <c r="B62" s="142"/>
      <c r="C62" s="150" t="s">
        <v>15</v>
      </c>
      <c r="D62" s="151" t="s">
        <v>333</v>
      </c>
      <c r="E62" s="151"/>
      <c r="F62" s="152"/>
      <c r="G62" s="153">
        <f t="shared" si="1"/>
        <v>0</v>
      </c>
      <c r="H62" s="154"/>
      <c r="I62" s="49">
        <f>ROWS(G56:G62)</f>
        <v>7</v>
      </c>
    </row>
    <row r="63" spans="2:9" ht="60" customHeight="1" x14ac:dyDescent="0.3">
      <c r="B63" s="140" t="s">
        <v>24</v>
      </c>
      <c r="C63" s="144" t="s">
        <v>16</v>
      </c>
      <c r="D63" s="145" t="s">
        <v>334</v>
      </c>
      <c r="E63" s="145"/>
      <c r="F63" s="146"/>
      <c r="G63" s="147">
        <f t="shared" si="1"/>
        <v>0</v>
      </c>
      <c r="H63" s="148"/>
    </row>
    <row r="64" spans="2:9" ht="60" customHeight="1" x14ac:dyDescent="0.3">
      <c r="B64" s="141"/>
      <c r="C64" s="136" t="s">
        <v>11</v>
      </c>
      <c r="D64" s="137" t="s">
        <v>335</v>
      </c>
      <c r="E64" s="137"/>
      <c r="F64" s="138"/>
      <c r="G64" s="139">
        <f t="shared" si="1"/>
        <v>0</v>
      </c>
      <c r="H64" s="149"/>
    </row>
    <row r="65" spans="2:9" ht="60" customHeight="1" x14ac:dyDescent="0.3">
      <c r="B65" s="141"/>
      <c r="C65" s="136" t="s">
        <v>17</v>
      </c>
      <c r="D65" s="137" t="s">
        <v>336</v>
      </c>
      <c r="E65" s="137"/>
      <c r="F65" s="138"/>
      <c r="G65" s="139">
        <f t="shared" si="1"/>
        <v>0</v>
      </c>
      <c r="H65" s="149"/>
    </row>
    <row r="66" spans="2:9" ht="60" customHeight="1" thickBot="1" x14ac:dyDescent="0.35">
      <c r="B66" s="142"/>
      <c r="C66" s="150" t="s">
        <v>27</v>
      </c>
      <c r="D66" s="151" t="s">
        <v>337</v>
      </c>
      <c r="E66" s="151"/>
      <c r="F66" s="152"/>
      <c r="G66" s="153">
        <f t="shared" si="1"/>
        <v>0</v>
      </c>
      <c r="H66" s="154"/>
      <c r="I66" s="49">
        <f>ROWS(G56:G66)</f>
        <v>11</v>
      </c>
    </row>
    <row r="67" spans="2:9" ht="40" customHeight="1" x14ac:dyDescent="0.3">
      <c r="F67" s="122" t="s">
        <v>69</v>
      </c>
      <c r="G67" s="123" t="str">
        <f>IF(COUNTA(F56:F66)=H68,IF(SUM(G56:G66)=I66,"Best",IF(SUM(G56:G62)=I62,"Better",IF(SUM(G56:G59)=I59,"Good","In development"))),"Not completed")</f>
        <v>Not completed</v>
      </c>
      <c r="H67" s="124" t="s">
        <v>74</v>
      </c>
    </row>
    <row r="68" spans="2:9" ht="40" customHeight="1" x14ac:dyDescent="0.3">
      <c r="F68" s="122" t="s">
        <v>66</v>
      </c>
      <c r="G68" s="125">
        <f>SUM(G56:G66)/H68</f>
        <v>0</v>
      </c>
      <c r="H68" s="49">
        <f>ROWS(G56:G66)</f>
        <v>11</v>
      </c>
    </row>
    <row r="69" spans="2:9" ht="14.5" thickBot="1" x14ac:dyDescent="0.35"/>
    <row r="70" spans="2:9" ht="27.5" customHeight="1" x14ac:dyDescent="0.35">
      <c r="B70" s="8" t="s">
        <v>338</v>
      </c>
      <c r="C70" s="9"/>
      <c r="D70" s="9"/>
      <c r="E70" s="9"/>
      <c r="F70" s="10"/>
      <c r="G70" s="10"/>
      <c r="H70" s="11"/>
    </row>
    <row r="71" spans="2:9" ht="25" customHeight="1" thickBot="1" x14ac:dyDescent="0.35">
      <c r="B71" s="80" t="s">
        <v>339</v>
      </c>
      <c r="C71" s="81"/>
      <c r="D71" s="81"/>
      <c r="E71" s="81"/>
      <c r="F71" s="81"/>
      <c r="G71" s="81"/>
      <c r="H71" s="82"/>
    </row>
    <row r="72" spans="2:9" ht="60" customHeight="1" thickBot="1" x14ac:dyDescent="0.35">
      <c r="B72" s="126" t="s">
        <v>18</v>
      </c>
      <c r="C72" s="127" t="s">
        <v>5</v>
      </c>
      <c r="D72" s="128" t="s">
        <v>0</v>
      </c>
      <c r="E72" s="128"/>
      <c r="F72" s="127" t="s">
        <v>1</v>
      </c>
      <c r="G72" s="129" t="s">
        <v>2</v>
      </c>
      <c r="H72" s="130" t="s">
        <v>3</v>
      </c>
    </row>
    <row r="73" spans="2:9" ht="60" customHeight="1" x14ac:dyDescent="0.3">
      <c r="B73" s="140" t="s">
        <v>22</v>
      </c>
      <c r="C73" s="144" t="s">
        <v>6</v>
      </c>
      <c r="D73" s="145" t="s">
        <v>340</v>
      </c>
      <c r="E73" s="145"/>
      <c r="F73" s="146"/>
      <c r="G73" s="147">
        <f>IF(F73="Met",1,IF(F73="Partially met",0.5,IF(F73="N/A",1,0)))</f>
        <v>0</v>
      </c>
      <c r="H73" s="148"/>
    </row>
    <row r="74" spans="2:9" ht="60" customHeight="1" x14ac:dyDescent="0.3">
      <c r="B74" s="141"/>
      <c r="C74" s="136" t="s">
        <v>7</v>
      </c>
      <c r="D74" s="137" t="s">
        <v>341</v>
      </c>
      <c r="E74" s="137"/>
      <c r="F74" s="138"/>
      <c r="G74" s="139">
        <f t="shared" ref="G74:G86" si="2">IF(F74="Met",1,IF(F74="Partially met",0.5,IF(F74="N/A",1,0)))</f>
        <v>0</v>
      </c>
      <c r="H74" s="149"/>
    </row>
    <row r="75" spans="2:9" ht="60" customHeight="1" x14ac:dyDescent="0.3">
      <c r="B75" s="141"/>
      <c r="C75" s="136" t="s">
        <v>9</v>
      </c>
      <c r="D75" s="137" t="s">
        <v>342</v>
      </c>
      <c r="E75" s="137"/>
      <c r="F75" s="138"/>
      <c r="G75" s="139">
        <f t="shared" si="2"/>
        <v>0</v>
      </c>
      <c r="H75" s="149"/>
    </row>
    <row r="76" spans="2:9" ht="60" customHeight="1" x14ac:dyDescent="0.3">
      <c r="B76" s="141"/>
      <c r="C76" s="136" t="s">
        <v>13</v>
      </c>
      <c r="D76" s="137" t="s">
        <v>343</v>
      </c>
      <c r="E76" s="137"/>
      <c r="F76" s="138"/>
      <c r="G76" s="139">
        <f t="shared" si="2"/>
        <v>0</v>
      </c>
      <c r="H76" s="149"/>
    </row>
    <row r="77" spans="2:9" ht="60" customHeight="1" x14ac:dyDescent="0.3">
      <c r="B77" s="141"/>
      <c r="C77" s="136" t="s">
        <v>12</v>
      </c>
      <c r="D77" s="137" t="s">
        <v>344</v>
      </c>
      <c r="E77" s="137"/>
      <c r="F77" s="138"/>
      <c r="G77" s="139">
        <f t="shared" si="2"/>
        <v>0</v>
      </c>
      <c r="H77" s="149"/>
    </row>
    <row r="78" spans="2:9" ht="60" customHeight="1" thickBot="1" x14ac:dyDescent="0.35">
      <c r="B78" s="142"/>
      <c r="C78" s="150" t="s">
        <v>14</v>
      </c>
      <c r="D78" s="151" t="s">
        <v>345</v>
      </c>
      <c r="E78" s="151"/>
      <c r="F78" s="152"/>
      <c r="G78" s="153">
        <f t="shared" si="2"/>
        <v>0</v>
      </c>
      <c r="H78" s="154"/>
      <c r="I78" s="49">
        <f>ROWS(G73:G78)</f>
        <v>6</v>
      </c>
    </row>
    <row r="79" spans="2:9" ht="60" customHeight="1" x14ac:dyDescent="0.3">
      <c r="B79" s="140" t="s">
        <v>23</v>
      </c>
      <c r="C79" s="144" t="s">
        <v>15</v>
      </c>
      <c r="D79" s="145" t="s">
        <v>346</v>
      </c>
      <c r="E79" s="145"/>
      <c r="F79" s="146"/>
      <c r="G79" s="147">
        <f t="shared" si="2"/>
        <v>0</v>
      </c>
      <c r="H79" s="148"/>
    </row>
    <row r="80" spans="2:9" ht="60" customHeight="1" x14ac:dyDescent="0.3">
      <c r="B80" s="141"/>
      <c r="C80" s="136" t="s">
        <v>16</v>
      </c>
      <c r="D80" s="137" t="s">
        <v>347</v>
      </c>
      <c r="E80" s="137"/>
      <c r="F80" s="138"/>
      <c r="G80" s="139">
        <f t="shared" si="2"/>
        <v>0</v>
      </c>
      <c r="H80" s="149"/>
    </row>
    <row r="81" spans="2:9" ht="60" customHeight="1" thickBot="1" x14ac:dyDescent="0.35">
      <c r="B81" s="142"/>
      <c r="C81" s="150" t="s">
        <v>11</v>
      </c>
      <c r="D81" s="151" t="s">
        <v>348</v>
      </c>
      <c r="E81" s="151"/>
      <c r="F81" s="152"/>
      <c r="G81" s="153">
        <f t="shared" si="2"/>
        <v>0</v>
      </c>
      <c r="H81" s="154"/>
      <c r="I81" s="49">
        <f>ROWS(G73:G81)</f>
        <v>9</v>
      </c>
    </row>
    <row r="82" spans="2:9" ht="60" customHeight="1" x14ac:dyDescent="0.3">
      <c r="B82" s="140" t="s">
        <v>24</v>
      </c>
      <c r="C82" s="144" t="s">
        <v>17</v>
      </c>
      <c r="D82" s="145" t="s">
        <v>349</v>
      </c>
      <c r="E82" s="145"/>
      <c r="F82" s="146"/>
      <c r="G82" s="147">
        <f t="shared" si="2"/>
        <v>0</v>
      </c>
      <c r="H82" s="148"/>
    </row>
    <row r="83" spans="2:9" ht="60" customHeight="1" x14ac:dyDescent="0.3">
      <c r="B83" s="141"/>
      <c r="C83" s="136" t="s">
        <v>27</v>
      </c>
      <c r="D83" s="137" t="s">
        <v>350</v>
      </c>
      <c r="E83" s="137"/>
      <c r="F83" s="138"/>
      <c r="G83" s="139">
        <f t="shared" si="2"/>
        <v>0</v>
      </c>
      <c r="H83" s="149"/>
    </row>
    <row r="84" spans="2:9" ht="60" customHeight="1" x14ac:dyDescent="0.3">
      <c r="B84" s="141"/>
      <c r="C84" s="136" t="s">
        <v>28</v>
      </c>
      <c r="D84" s="137" t="s">
        <v>351</v>
      </c>
      <c r="E84" s="137"/>
      <c r="F84" s="138"/>
      <c r="G84" s="139">
        <f t="shared" si="2"/>
        <v>0</v>
      </c>
      <c r="H84" s="149"/>
    </row>
    <row r="85" spans="2:9" ht="60" customHeight="1" x14ac:dyDescent="0.3">
      <c r="B85" s="141"/>
      <c r="C85" s="136" t="s">
        <v>29</v>
      </c>
      <c r="D85" s="137" t="s">
        <v>352</v>
      </c>
      <c r="E85" s="137"/>
      <c r="F85" s="138"/>
      <c r="G85" s="139">
        <f t="shared" si="2"/>
        <v>0</v>
      </c>
      <c r="H85" s="149"/>
    </row>
    <row r="86" spans="2:9" ht="60" customHeight="1" thickBot="1" x14ac:dyDescent="0.35">
      <c r="B86" s="142"/>
      <c r="C86" s="150" t="s">
        <v>10</v>
      </c>
      <c r="D86" s="151" t="s">
        <v>353</v>
      </c>
      <c r="E86" s="151"/>
      <c r="F86" s="152"/>
      <c r="G86" s="153">
        <f t="shared" si="2"/>
        <v>0</v>
      </c>
      <c r="H86" s="154"/>
      <c r="I86" s="49">
        <f>ROWS(G73:G86)</f>
        <v>14</v>
      </c>
    </row>
    <row r="87" spans="2:9" ht="40" customHeight="1" x14ac:dyDescent="0.3">
      <c r="F87" s="122" t="s">
        <v>69</v>
      </c>
      <c r="G87" s="123" t="str">
        <f>IF(COUNTA(F73:F86)=H88,IF(SUM(G73:G86)=I86,"Best",IF(SUM(G73:G81)=I81,"Better",IF(SUM(G73:G78)=I78,"Good","In development"))),"Not completed")</f>
        <v>Not completed</v>
      </c>
      <c r="H87" s="124" t="s">
        <v>74</v>
      </c>
    </row>
    <row r="88" spans="2:9" ht="40" customHeight="1" x14ac:dyDescent="0.3">
      <c r="F88" s="122" t="s">
        <v>66</v>
      </c>
      <c r="G88" s="125">
        <f>SUM(G73:G86)/H88</f>
        <v>0</v>
      </c>
      <c r="H88" s="49">
        <f>ROWS(G73:G86)</f>
        <v>14</v>
      </c>
    </row>
    <row r="89" spans="2:9" ht="14.5" thickBot="1" x14ac:dyDescent="0.35"/>
    <row r="90" spans="2:9" ht="27.5" customHeight="1" x14ac:dyDescent="0.35">
      <c r="B90" s="8" t="s">
        <v>513</v>
      </c>
      <c r="C90" s="9"/>
      <c r="D90" s="9"/>
      <c r="E90" s="9"/>
      <c r="F90" s="10"/>
      <c r="G90" s="10"/>
      <c r="H90" s="11"/>
    </row>
    <row r="91" spans="2:9" ht="35" customHeight="1" thickBot="1" x14ac:dyDescent="0.35">
      <c r="B91" s="80" t="s">
        <v>354</v>
      </c>
      <c r="C91" s="81"/>
      <c r="D91" s="81"/>
      <c r="E91" s="81"/>
      <c r="F91" s="81"/>
      <c r="G91" s="81"/>
      <c r="H91" s="82"/>
    </row>
    <row r="92" spans="2:9" ht="60" customHeight="1" thickBot="1" x14ac:dyDescent="0.35">
      <c r="B92" s="126" t="s">
        <v>18</v>
      </c>
      <c r="C92" s="127" t="s">
        <v>5</v>
      </c>
      <c r="D92" s="128" t="s">
        <v>0</v>
      </c>
      <c r="E92" s="128"/>
      <c r="F92" s="127" t="s">
        <v>1</v>
      </c>
      <c r="G92" s="129" t="s">
        <v>2</v>
      </c>
      <c r="H92" s="130" t="s">
        <v>3</v>
      </c>
    </row>
    <row r="93" spans="2:9" ht="60" customHeight="1" x14ac:dyDescent="0.3">
      <c r="B93" s="140" t="s">
        <v>22</v>
      </c>
      <c r="C93" s="144" t="s">
        <v>6</v>
      </c>
      <c r="D93" s="145" t="s">
        <v>355</v>
      </c>
      <c r="E93" s="145"/>
      <c r="F93" s="146"/>
      <c r="G93" s="147">
        <f>IF(F93="Met",1,IF(F93="Partially met",0.5,IF(F93="N/A",1,0)))</f>
        <v>0</v>
      </c>
      <c r="H93" s="148"/>
    </row>
    <row r="94" spans="2:9" ht="60" customHeight="1" x14ac:dyDescent="0.3">
      <c r="B94" s="141"/>
      <c r="C94" s="136" t="s">
        <v>7</v>
      </c>
      <c r="D94" s="137" t="s">
        <v>356</v>
      </c>
      <c r="E94" s="137"/>
      <c r="F94" s="138"/>
      <c r="G94" s="139">
        <f t="shared" ref="G94:G108" si="3">IF(F94="Met",1,IF(F94="Partially met",0.5,IF(F94="N/A",1,0)))</f>
        <v>0</v>
      </c>
      <c r="H94" s="149"/>
    </row>
    <row r="95" spans="2:9" ht="60" customHeight="1" x14ac:dyDescent="0.3">
      <c r="B95" s="141"/>
      <c r="C95" s="136" t="s">
        <v>9</v>
      </c>
      <c r="D95" s="137" t="s">
        <v>357</v>
      </c>
      <c r="E95" s="137"/>
      <c r="F95" s="138"/>
      <c r="G95" s="139">
        <f t="shared" si="3"/>
        <v>0</v>
      </c>
      <c r="H95" s="149"/>
    </row>
    <row r="96" spans="2:9" ht="60" customHeight="1" x14ac:dyDescent="0.3">
      <c r="B96" s="141"/>
      <c r="C96" s="136" t="s">
        <v>13</v>
      </c>
      <c r="D96" s="137" t="s">
        <v>358</v>
      </c>
      <c r="E96" s="137"/>
      <c r="F96" s="138"/>
      <c r="G96" s="139">
        <f t="shared" si="3"/>
        <v>0</v>
      </c>
      <c r="H96" s="149"/>
    </row>
    <row r="97" spans="2:9" ht="60" customHeight="1" x14ac:dyDescent="0.3">
      <c r="B97" s="141"/>
      <c r="C97" s="136" t="s">
        <v>12</v>
      </c>
      <c r="D97" s="137" t="s">
        <v>359</v>
      </c>
      <c r="E97" s="137"/>
      <c r="F97" s="138"/>
      <c r="G97" s="139">
        <f t="shared" si="3"/>
        <v>0</v>
      </c>
      <c r="H97" s="149"/>
    </row>
    <row r="98" spans="2:9" ht="60" customHeight="1" thickBot="1" x14ac:dyDescent="0.35">
      <c r="B98" s="142"/>
      <c r="C98" s="150" t="s">
        <v>14</v>
      </c>
      <c r="D98" s="151" t="s">
        <v>360</v>
      </c>
      <c r="E98" s="151"/>
      <c r="F98" s="152"/>
      <c r="G98" s="153">
        <f t="shared" si="3"/>
        <v>0</v>
      </c>
      <c r="H98" s="154"/>
      <c r="I98" s="49">
        <f>ROWS(G93:G98)</f>
        <v>6</v>
      </c>
    </row>
    <row r="99" spans="2:9" ht="60" customHeight="1" x14ac:dyDescent="0.3">
      <c r="B99" s="140" t="s">
        <v>23</v>
      </c>
      <c r="C99" s="144" t="s">
        <v>15</v>
      </c>
      <c r="D99" s="145" t="s">
        <v>361</v>
      </c>
      <c r="E99" s="145"/>
      <c r="F99" s="146"/>
      <c r="G99" s="147">
        <f t="shared" si="3"/>
        <v>0</v>
      </c>
      <c r="H99" s="148"/>
    </row>
    <row r="100" spans="2:9" ht="60" customHeight="1" x14ac:dyDescent="0.3">
      <c r="B100" s="141"/>
      <c r="C100" s="136" t="s">
        <v>16</v>
      </c>
      <c r="D100" s="137" t="s">
        <v>362</v>
      </c>
      <c r="E100" s="137"/>
      <c r="F100" s="138"/>
      <c r="G100" s="139">
        <f t="shared" si="3"/>
        <v>0</v>
      </c>
      <c r="H100" s="149"/>
    </row>
    <row r="101" spans="2:9" ht="60" customHeight="1" x14ac:dyDescent="0.3">
      <c r="B101" s="141"/>
      <c r="C101" s="136" t="s">
        <v>11</v>
      </c>
      <c r="D101" s="137" t="s">
        <v>363</v>
      </c>
      <c r="E101" s="137"/>
      <c r="F101" s="138"/>
      <c r="G101" s="139">
        <f t="shared" si="3"/>
        <v>0</v>
      </c>
      <c r="H101" s="149"/>
    </row>
    <row r="102" spans="2:9" ht="60" customHeight="1" x14ac:dyDescent="0.3">
      <c r="B102" s="141"/>
      <c r="C102" s="136" t="s">
        <v>17</v>
      </c>
      <c r="D102" s="137" t="s">
        <v>364</v>
      </c>
      <c r="E102" s="137"/>
      <c r="F102" s="138"/>
      <c r="G102" s="139">
        <f t="shared" si="3"/>
        <v>0</v>
      </c>
      <c r="H102" s="149"/>
    </row>
    <row r="103" spans="2:9" ht="60" customHeight="1" thickBot="1" x14ac:dyDescent="0.35">
      <c r="B103" s="142"/>
      <c r="C103" s="150" t="s">
        <v>27</v>
      </c>
      <c r="D103" s="151" t="s">
        <v>365</v>
      </c>
      <c r="E103" s="151"/>
      <c r="F103" s="152"/>
      <c r="G103" s="153">
        <f t="shared" si="3"/>
        <v>0</v>
      </c>
      <c r="H103" s="154"/>
      <c r="I103" s="49">
        <f>ROWS(G93:G103)</f>
        <v>11</v>
      </c>
    </row>
    <row r="104" spans="2:9" ht="60" customHeight="1" x14ac:dyDescent="0.3">
      <c r="B104" s="140" t="s">
        <v>24</v>
      </c>
      <c r="C104" s="144" t="s">
        <v>28</v>
      </c>
      <c r="D104" s="145" t="s">
        <v>366</v>
      </c>
      <c r="E104" s="145"/>
      <c r="F104" s="146"/>
      <c r="G104" s="147">
        <f t="shared" si="3"/>
        <v>0</v>
      </c>
      <c r="H104" s="148"/>
    </row>
    <row r="105" spans="2:9" ht="60" customHeight="1" x14ac:dyDescent="0.3">
      <c r="B105" s="141"/>
      <c r="C105" s="136" t="s">
        <v>29</v>
      </c>
      <c r="D105" s="137" t="s">
        <v>367</v>
      </c>
      <c r="E105" s="137"/>
      <c r="F105" s="138"/>
      <c r="G105" s="139">
        <f t="shared" si="3"/>
        <v>0</v>
      </c>
      <c r="H105" s="149"/>
    </row>
    <row r="106" spans="2:9" ht="60" customHeight="1" x14ac:dyDescent="0.3">
      <c r="B106" s="141"/>
      <c r="C106" s="136" t="s">
        <v>10</v>
      </c>
      <c r="D106" s="137" t="s">
        <v>368</v>
      </c>
      <c r="E106" s="137"/>
      <c r="F106" s="138"/>
      <c r="G106" s="139">
        <f t="shared" si="3"/>
        <v>0</v>
      </c>
      <c r="H106" s="149"/>
    </row>
    <row r="107" spans="2:9" ht="60" customHeight="1" x14ac:dyDescent="0.3">
      <c r="B107" s="141"/>
      <c r="C107" s="136" t="s">
        <v>30</v>
      </c>
      <c r="D107" s="137" t="s">
        <v>369</v>
      </c>
      <c r="E107" s="137"/>
      <c r="F107" s="138"/>
      <c r="G107" s="139">
        <f t="shared" si="3"/>
        <v>0</v>
      </c>
      <c r="H107" s="149"/>
    </row>
    <row r="108" spans="2:9" ht="60" customHeight="1" thickBot="1" x14ac:dyDescent="0.35">
      <c r="B108" s="142"/>
      <c r="C108" s="150" t="s">
        <v>306</v>
      </c>
      <c r="D108" s="151" t="s">
        <v>370</v>
      </c>
      <c r="E108" s="151"/>
      <c r="F108" s="152"/>
      <c r="G108" s="153">
        <f t="shared" si="3"/>
        <v>0</v>
      </c>
      <c r="H108" s="154"/>
      <c r="I108" s="49">
        <f>ROWS(G93:G108)</f>
        <v>16</v>
      </c>
    </row>
    <row r="109" spans="2:9" ht="40" customHeight="1" x14ac:dyDescent="0.3">
      <c r="F109" s="122" t="s">
        <v>69</v>
      </c>
      <c r="G109" s="123" t="str">
        <f>IF(COUNTA(F93:F108)=H110,IF(SUM(G93:G108)=I108,"Best",IF(SUM(G93:G103)=I103,"Better",IF(SUM(G93:G98)=I98,"Good","In development"))),"Not completed")</f>
        <v>Not completed</v>
      </c>
      <c r="H109" s="124" t="s">
        <v>74</v>
      </c>
    </row>
    <row r="110" spans="2:9" ht="40" customHeight="1" x14ac:dyDescent="0.3">
      <c r="F110" s="122" t="s">
        <v>66</v>
      </c>
      <c r="G110" s="125">
        <f>SUM(G93:G108)/H110</f>
        <v>0</v>
      </c>
      <c r="H110" s="49">
        <f>ROWS(G93:G108)</f>
        <v>16</v>
      </c>
    </row>
    <row r="111" spans="2:9" ht="14.5" thickBot="1" x14ac:dyDescent="0.35"/>
    <row r="112" spans="2:9" ht="27.5" customHeight="1" x14ac:dyDescent="0.35">
      <c r="B112" s="8" t="s">
        <v>371</v>
      </c>
      <c r="C112" s="9"/>
      <c r="D112" s="9"/>
      <c r="E112" s="9"/>
      <c r="F112" s="10"/>
      <c r="G112" s="10"/>
      <c r="H112" s="11"/>
    </row>
    <row r="113" spans="2:9" ht="35" customHeight="1" thickBot="1" x14ac:dyDescent="0.35">
      <c r="B113" s="80" t="s">
        <v>372</v>
      </c>
      <c r="C113" s="81"/>
      <c r="D113" s="81"/>
      <c r="E113" s="81"/>
      <c r="F113" s="81"/>
      <c r="G113" s="81"/>
      <c r="H113" s="82"/>
    </row>
    <row r="114" spans="2:9" ht="60" customHeight="1" thickBot="1" x14ac:dyDescent="0.35">
      <c r="B114" s="126" t="s">
        <v>18</v>
      </c>
      <c r="C114" s="127" t="s">
        <v>5</v>
      </c>
      <c r="D114" s="128" t="s">
        <v>0</v>
      </c>
      <c r="E114" s="128"/>
      <c r="F114" s="127" t="s">
        <v>1</v>
      </c>
      <c r="G114" s="129" t="s">
        <v>2</v>
      </c>
      <c r="H114" s="130" t="s">
        <v>3</v>
      </c>
    </row>
    <row r="115" spans="2:9" ht="60" customHeight="1" x14ac:dyDescent="0.3">
      <c r="B115" s="140" t="s">
        <v>22</v>
      </c>
      <c r="C115" s="144" t="s">
        <v>6</v>
      </c>
      <c r="D115" s="145" t="s">
        <v>373</v>
      </c>
      <c r="E115" s="145"/>
      <c r="F115" s="146"/>
      <c r="G115" s="147">
        <f>IF(F115="Met",1,IF(F115="Partially met",0.5,IF(F115="N/A",1,0)))</f>
        <v>0</v>
      </c>
      <c r="H115" s="148"/>
    </row>
    <row r="116" spans="2:9" ht="60" customHeight="1" x14ac:dyDescent="0.3">
      <c r="B116" s="141"/>
      <c r="C116" s="136" t="s">
        <v>7</v>
      </c>
      <c r="D116" s="137" t="s">
        <v>374</v>
      </c>
      <c r="E116" s="137"/>
      <c r="F116" s="138"/>
      <c r="G116" s="139">
        <f t="shared" ref="G116:G124" si="4">IF(F116="Met",1,IF(F116="Partially met",0.5,IF(F116="N/A",1,0)))</f>
        <v>0</v>
      </c>
      <c r="H116" s="149"/>
    </row>
    <row r="117" spans="2:9" ht="60" customHeight="1" x14ac:dyDescent="0.3">
      <c r="B117" s="141"/>
      <c r="C117" s="136" t="s">
        <v>9</v>
      </c>
      <c r="D117" s="137" t="s">
        <v>375</v>
      </c>
      <c r="E117" s="137"/>
      <c r="F117" s="138"/>
      <c r="G117" s="139">
        <f t="shared" si="4"/>
        <v>0</v>
      </c>
      <c r="H117" s="149"/>
    </row>
    <row r="118" spans="2:9" ht="60" customHeight="1" x14ac:dyDescent="0.3">
      <c r="B118" s="141"/>
      <c r="C118" s="136" t="s">
        <v>13</v>
      </c>
      <c r="D118" s="137" t="s">
        <v>376</v>
      </c>
      <c r="E118" s="137"/>
      <c r="F118" s="138"/>
      <c r="G118" s="139">
        <f t="shared" si="4"/>
        <v>0</v>
      </c>
      <c r="H118" s="149"/>
    </row>
    <row r="119" spans="2:9" ht="60" customHeight="1" thickBot="1" x14ac:dyDescent="0.35">
      <c r="B119" s="142"/>
      <c r="C119" s="150" t="s">
        <v>12</v>
      </c>
      <c r="D119" s="151" t="s">
        <v>377</v>
      </c>
      <c r="E119" s="151"/>
      <c r="F119" s="152"/>
      <c r="G119" s="153">
        <f t="shared" si="4"/>
        <v>0</v>
      </c>
      <c r="H119" s="154"/>
      <c r="I119" s="49">
        <f>ROWS(G115:G119)</f>
        <v>5</v>
      </c>
    </row>
    <row r="120" spans="2:9" ht="60" customHeight="1" x14ac:dyDescent="0.3">
      <c r="B120" s="140" t="s">
        <v>23</v>
      </c>
      <c r="C120" s="144" t="s">
        <v>14</v>
      </c>
      <c r="D120" s="145" t="s">
        <v>378</v>
      </c>
      <c r="E120" s="145"/>
      <c r="F120" s="146"/>
      <c r="G120" s="147">
        <f t="shared" si="4"/>
        <v>0</v>
      </c>
      <c r="H120" s="148"/>
    </row>
    <row r="121" spans="2:9" ht="60" customHeight="1" x14ac:dyDescent="0.3">
      <c r="B121" s="141"/>
      <c r="C121" s="136" t="s">
        <v>15</v>
      </c>
      <c r="D121" s="137" t="s">
        <v>379</v>
      </c>
      <c r="E121" s="137"/>
      <c r="F121" s="138"/>
      <c r="G121" s="139">
        <f t="shared" si="4"/>
        <v>0</v>
      </c>
      <c r="H121" s="149"/>
    </row>
    <row r="122" spans="2:9" ht="60" customHeight="1" x14ac:dyDescent="0.3">
      <c r="B122" s="141"/>
      <c r="C122" s="136" t="s">
        <v>16</v>
      </c>
      <c r="D122" s="137" t="s">
        <v>380</v>
      </c>
      <c r="E122" s="137"/>
      <c r="F122" s="138"/>
      <c r="G122" s="139">
        <f t="shared" si="4"/>
        <v>0</v>
      </c>
      <c r="H122" s="149"/>
    </row>
    <row r="123" spans="2:9" ht="60" customHeight="1" thickBot="1" x14ac:dyDescent="0.35">
      <c r="B123" s="142"/>
      <c r="C123" s="150" t="s">
        <v>11</v>
      </c>
      <c r="D123" s="151" t="s">
        <v>381</v>
      </c>
      <c r="E123" s="151"/>
      <c r="F123" s="152"/>
      <c r="G123" s="153">
        <f t="shared" si="4"/>
        <v>0</v>
      </c>
      <c r="H123" s="154"/>
      <c r="I123" s="49">
        <f>ROWS(G115:G123)</f>
        <v>9</v>
      </c>
    </row>
    <row r="124" spans="2:9" ht="60" customHeight="1" thickBot="1" x14ac:dyDescent="0.35">
      <c r="B124" s="143" t="s">
        <v>24</v>
      </c>
      <c r="C124" s="159" t="s">
        <v>17</v>
      </c>
      <c r="D124" s="155" t="s">
        <v>382</v>
      </c>
      <c r="E124" s="155"/>
      <c r="F124" s="156"/>
      <c r="G124" s="157">
        <f t="shared" si="4"/>
        <v>0</v>
      </c>
      <c r="H124" s="158"/>
      <c r="I124" s="49">
        <f>ROWS(G115:G124)</f>
        <v>10</v>
      </c>
    </row>
    <row r="125" spans="2:9" ht="40" customHeight="1" x14ac:dyDescent="0.3">
      <c r="F125" s="122" t="s">
        <v>69</v>
      </c>
      <c r="G125" s="123" t="str">
        <f>IF(COUNTA(F115:F124)=H126,IF(SUM(G115:G124)=I124,"Best",IF(SUM(G115:G123)=I123,"Better",IF(SUM(G115:G119)=I119,"Good","In development"))),"Not completed")</f>
        <v>Not completed</v>
      </c>
      <c r="H125" s="124" t="s">
        <v>74</v>
      </c>
    </row>
    <row r="126" spans="2:9" ht="40" customHeight="1" x14ac:dyDescent="0.3">
      <c r="F126" s="122" t="s">
        <v>66</v>
      </c>
      <c r="G126" s="125">
        <f>SUM(G115:G124)/H126</f>
        <v>0</v>
      </c>
      <c r="H126" s="49">
        <f>ROWS(G115:G124)</f>
        <v>10</v>
      </c>
    </row>
    <row r="127" spans="2:9" ht="14.5" thickBot="1" x14ac:dyDescent="0.35"/>
    <row r="128" spans="2:9" ht="27.5" customHeight="1" x14ac:dyDescent="0.35">
      <c r="B128" s="8" t="s">
        <v>383</v>
      </c>
      <c r="C128" s="9"/>
      <c r="D128" s="9"/>
      <c r="E128" s="9"/>
      <c r="F128" s="10"/>
      <c r="G128" s="10"/>
      <c r="H128" s="11"/>
    </row>
    <row r="129" spans="2:9" ht="35" customHeight="1" thickBot="1" x14ac:dyDescent="0.35">
      <c r="B129" s="80" t="s">
        <v>384</v>
      </c>
      <c r="C129" s="81"/>
      <c r="D129" s="81"/>
      <c r="E129" s="81"/>
      <c r="F129" s="81"/>
      <c r="G129" s="81"/>
      <c r="H129" s="82"/>
    </row>
    <row r="130" spans="2:9" ht="60" customHeight="1" thickBot="1" x14ac:dyDescent="0.35">
      <c r="B130" s="126" t="s">
        <v>18</v>
      </c>
      <c r="C130" s="127" t="s">
        <v>5</v>
      </c>
      <c r="D130" s="128" t="s">
        <v>0</v>
      </c>
      <c r="E130" s="128"/>
      <c r="F130" s="127" t="s">
        <v>1</v>
      </c>
      <c r="G130" s="129" t="s">
        <v>2</v>
      </c>
      <c r="H130" s="130" t="s">
        <v>3</v>
      </c>
    </row>
    <row r="131" spans="2:9" ht="60" customHeight="1" x14ac:dyDescent="0.3">
      <c r="B131" s="140" t="s">
        <v>22</v>
      </c>
      <c r="C131" s="144" t="s">
        <v>6</v>
      </c>
      <c r="D131" s="145" t="s">
        <v>385</v>
      </c>
      <c r="E131" s="145"/>
      <c r="F131" s="146"/>
      <c r="G131" s="147">
        <f>IF(F131="Met",1,IF(F131="Partially met",0.5,IF(F131="N/A",1,0)))</f>
        <v>0</v>
      </c>
      <c r="H131" s="148"/>
    </row>
    <row r="132" spans="2:9" ht="60" customHeight="1" x14ac:dyDescent="0.3">
      <c r="B132" s="141"/>
      <c r="C132" s="136" t="s">
        <v>7</v>
      </c>
      <c r="D132" s="137" t="s">
        <v>386</v>
      </c>
      <c r="E132" s="137"/>
      <c r="F132" s="138"/>
      <c r="G132" s="139">
        <f t="shared" ref="G132:G143" si="5">IF(F132="Met",1,IF(F132="Partially met",0.5,IF(F132="N/A",1,0)))</f>
        <v>0</v>
      </c>
      <c r="H132" s="149"/>
    </row>
    <row r="133" spans="2:9" ht="60" customHeight="1" x14ac:dyDescent="0.3">
      <c r="B133" s="141"/>
      <c r="C133" s="136" t="s">
        <v>9</v>
      </c>
      <c r="D133" s="137" t="s">
        <v>387</v>
      </c>
      <c r="E133" s="137"/>
      <c r="F133" s="138"/>
      <c r="G133" s="139">
        <f t="shared" si="5"/>
        <v>0</v>
      </c>
      <c r="H133" s="149"/>
    </row>
    <row r="134" spans="2:9" ht="60" customHeight="1" x14ac:dyDescent="0.3">
      <c r="B134" s="141"/>
      <c r="C134" s="136" t="s">
        <v>13</v>
      </c>
      <c r="D134" s="137" t="s">
        <v>388</v>
      </c>
      <c r="E134" s="137"/>
      <c r="F134" s="138"/>
      <c r="G134" s="139">
        <f t="shared" si="5"/>
        <v>0</v>
      </c>
      <c r="H134" s="149"/>
    </row>
    <row r="135" spans="2:9" ht="60" customHeight="1" thickBot="1" x14ac:dyDescent="0.35">
      <c r="B135" s="142"/>
      <c r="C135" s="150" t="s">
        <v>12</v>
      </c>
      <c r="D135" s="151" t="s">
        <v>389</v>
      </c>
      <c r="E135" s="151"/>
      <c r="F135" s="152"/>
      <c r="G135" s="153">
        <f t="shared" si="5"/>
        <v>0</v>
      </c>
      <c r="H135" s="154"/>
      <c r="I135" s="49">
        <f>ROWS(G131:G135)</f>
        <v>5</v>
      </c>
    </row>
    <row r="136" spans="2:9" ht="60" customHeight="1" x14ac:dyDescent="0.3">
      <c r="B136" s="140" t="s">
        <v>23</v>
      </c>
      <c r="C136" s="144" t="s">
        <v>14</v>
      </c>
      <c r="D136" s="145" t="s">
        <v>390</v>
      </c>
      <c r="E136" s="145"/>
      <c r="F136" s="146"/>
      <c r="G136" s="147">
        <f t="shared" si="5"/>
        <v>0</v>
      </c>
      <c r="H136" s="148"/>
    </row>
    <row r="137" spans="2:9" ht="60" customHeight="1" x14ac:dyDescent="0.3">
      <c r="B137" s="141"/>
      <c r="C137" s="136" t="s">
        <v>15</v>
      </c>
      <c r="D137" s="137" t="s">
        <v>391</v>
      </c>
      <c r="E137" s="137"/>
      <c r="F137" s="138"/>
      <c r="G137" s="139">
        <f t="shared" si="5"/>
        <v>0</v>
      </c>
      <c r="H137" s="149"/>
    </row>
    <row r="138" spans="2:9" ht="60" customHeight="1" x14ac:dyDescent="0.3">
      <c r="B138" s="141"/>
      <c r="C138" s="136" t="s">
        <v>16</v>
      </c>
      <c r="D138" s="137" t="s">
        <v>392</v>
      </c>
      <c r="E138" s="137"/>
      <c r="F138" s="138"/>
      <c r="G138" s="139">
        <f t="shared" si="5"/>
        <v>0</v>
      </c>
      <c r="H138" s="149"/>
    </row>
    <row r="139" spans="2:9" ht="60" customHeight="1" thickBot="1" x14ac:dyDescent="0.35">
      <c r="B139" s="142"/>
      <c r="C139" s="150" t="s">
        <v>11</v>
      </c>
      <c r="D139" s="151" t="s">
        <v>393</v>
      </c>
      <c r="E139" s="151"/>
      <c r="F139" s="152"/>
      <c r="G139" s="153">
        <f t="shared" si="5"/>
        <v>0</v>
      </c>
      <c r="H139" s="154"/>
      <c r="I139" s="49">
        <f>ROWS(G131:G139)</f>
        <v>9</v>
      </c>
    </row>
    <row r="140" spans="2:9" ht="60" customHeight="1" x14ac:dyDescent="0.3">
      <c r="B140" s="140" t="s">
        <v>24</v>
      </c>
      <c r="C140" s="144" t="s">
        <v>17</v>
      </c>
      <c r="D140" s="145" t="s">
        <v>394</v>
      </c>
      <c r="E140" s="145"/>
      <c r="F140" s="146"/>
      <c r="G140" s="147">
        <f t="shared" si="5"/>
        <v>0</v>
      </c>
      <c r="H140" s="148"/>
    </row>
    <row r="141" spans="2:9" ht="60" customHeight="1" x14ac:dyDescent="0.3">
      <c r="B141" s="141"/>
      <c r="C141" s="136" t="s">
        <v>27</v>
      </c>
      <c r="D141" s="137" t="s">
        <v>395</v>
      </c>
      <c r="E141" s="137"/>
      <c r="F141" s="138"/>
      <c r="G141" s="139">
        <f t="shared" si="5"/>
        <v>0</v>
      </c>
      <c r="H141" s="149"/>
    </row>
    <row r="142" spans="2:9" ht="60" customHeight="1" x14ac:dyDescent="0.3">
      <c r="B142" s="141"/>
      <c r="C142" s="136" t="s">
        <v>28</v>
      </c>
      <c r="D142" s="137" t="s">
        <v>396</v>
      </c>
      <c r="E142" s="137"/>
      <c r="F142" s="138"/>
      <c r="G142" s="139">
        <f t="shared" si="5"/>
        <v>0</v>
      </c>
      <c r="H142" s="149"/>
    </row>
    <row r="143" spans="2:9" ht="60" customHeight="1" thickBot="1" x14ac:dyDescent="0.35">
      <c r="B143" s="142"/>
      <c r="C143" s="150" t="s">
        <v>29</v>
      </c>
      <c r="D143" s="151" t="s">
        <v>397</v>
      </c>
      <c r="E143" s="151"/>
      <c r="F143" s="152"/>
      <c r="G143" s="153">
        <f t="shared" si="5"/>
        <v>0</v>
      </c>
      <c r="H143" s="154"/>
      <c r="I143" s="49">
        <f>ROWS(G131:G143)</f>
        <v>13</v>
      </c>
    </row>
    <row r="144" spans="2:9" ht="40" customHeight="1" x14ac:dyDescent="0.3">
      <c r="F144" s="122" t="s">
        <v>69</v>
      </c>
      <c r="G144" s="123" t="str">
        <f>IF(COUNTA(F131:F143)=H145,IF(SUM(G131:G143)=I143,"Best",IF(SUM(G131:G139)=I139,"Better",IF(SUM(G131:G135)=I135,"Good","In development"))),"Not completed")</f>
        <v>Not completed</v>
      </c>
      <c r="H144" s="124" t="s">
        <v>74</v>
      </c>
    </row>
    <row r="145" spans="2:9" ht="40" customHeight="1" x14ac:dyDescent="0.3">
      <c r="F145" s="122" t="s">
        <v>66</v>
      </c>
      <c r="G145" s="125">
        <f>SUM(G131:G143)/H145</f>
        <v>0</v>
      </c>
      <c r="H145" s="49">
        <f>ROWS(G131:G143)</f>
        <v>13</v>
      </c>
    </row>
    <row r="146" spans="2:9" ht="14.5" thickBot="1" x14ac:dyDescent="0.35"/>
    <row r="147" spans="2:9" ht="27.5" customHeight="1" x14ac:dyDescent="0.35">
      <c r="B147" s="8" t="s">
        <v>398</v>
      </c>
      <c r="C147" s="9"/>
      <c r="D147" s="9"/>
      <c r="E147" s="9"/>
      <c r="F147" s="10"/>
      <c r="G147" s="10"/>
      <c r="H147" s="11"/>
    </row>
    <row r="148" spans="2:9" ht="35" customHeight="1" thickBot="1" x14ac:dyDescent="0.35">
      <c r="B148" s="80" t="s">
        <v>399</v>
      </c>
      <c r="C148" s="81"/>
      <c r="D148" s="81"/>
      <c r="E148" s="81"/>
      <c r="F148" s="81"/>
      <c r="G148" s="81"/>
      <c r="H148" s="82"/>
    </row>
    <row r="149" spans="2:9" ht="60" customHeight="1" thickBot="1" x14ac:dyDescent="0.35">
      <c r="B149" s="126" t="s">
        <v>18</v>
      </c>
      <c r="C149" s="127" t="s">
        <v>5</v>
      </c>
      <c r="D149" s="128" t="s">
        <v>0</v>
      </c>
      <c r="E149" s="128"/>
      <c r="F149" s="127" t="s">
        <v>1</v>
      </c>
      <c r="G149" s="129" t="s">
        <v>2</v>
      </c>
      <c r="H149" s="130" t="s">
        <v>3</v>
      </c>
    </row>
    <row r="150" spans="2:9" ht="60" customHeight="1" x14ac:dyDescent="0.3">
      <c r="B150" s="140" t="s">
        <v>22</v>
      </c>
      <c r="C150" s="144" t="s">
        <v>6</v>
      </c>
      <c r="D150" s="145" t="s">
        <v>400</v>
      </c>
      <c r="E150" s="145"/>
      <c r="F150" s="146"/>
      <c r="G150" s="147">
        <f>IF(F150="Met",1,IF(F150="Partially met",0.5,IF(F150="N/A",1,0)))</f>
        <v>0</v>
      </c>
      <c r="H150" s="148"/>
    </row>
    <row r="151" spans="2:9" ht="60" customHeight="1" x14ac:dyDescent="0.3">
      <c r="B151" s="141"/>
      <c r="C151" s="136" t="s">
        <v>7</v>
      </c>
      <c r="D151" s="137" t="s">
        <v>401</v>
      </c>
      <c r="E151" s="137"/>
      <c r="F151" s="138"/>
      <c r="G151" s="139">
        <f t="shared" ref="G151:G158" si="6">IF(F151="Met",1,IF(F151="Partially met",0.5,IF(F151="N/A",1,0)))</f>
        <v>0</v>
      </c>
      <c r="H151" s="149"/>
    </row>
    <row r="152" spans="2:9" ht="60" customHeight="1" x14ac:dyDescent="0.3">
      <c r="B152" s="141"/>
      <c r="C152" s="136" t="s">
        <v>9</v>
      </c>
      <c r="D152" s="137" t="s">
        <v>402</v>
      </c>
      <c r="E152" s="137"/>
      <c r="F152" s="138"/>
      <c r="G152" s="139">
        <f t="shared" si="6"/>
        <v>0</v>
      </c>
      <c r="H152" s="149"/>
    </row>
    <row r="153" spans="2:9" ht="60" customHeight="1" thickBot="1" x14ac:dyDescent="0.35">
      <c r="B153" s="142"/>
      <c r="C153" s="150" t="s">
        <v>13</v>
      </c>
      <c r="D153" s="151" t="s">
        <v>403</v>
      </c>
      <c r="E153" s="151"/>
      <c r="F153" s="152"/>
      <c r="G153" s="153">
        <f t="shared" si="6"/>
        <v>0</v>
      </c>
      <c r="H153" s="154"/>
      <c r="I153" s="49">
        <f>ROWS(G150:G153)</f>
        <v>4</v>
      </c>
    </row>
    <row r="154" spans="2:9" ht="60" customHeight="1" x14ac:dyDescent="0.3">
      <c r="B154" s="140" t="s">
        <v>23</v>
      </c>
      <c r="C154" s="144" t="s">
        <v>12</v>
      </c>
      <c r="D154" s="145" t="s">
        <v>404</v>
      </c>
      <c r="E154" s="145"/>
      <c r="F154" s="146"/>
      <c r="G154" s="147">
        <f t="shared" si="6"/>
        <v>0</v>
      </c>
      <c r="H154" s="148"/>
    </row>
    <row r="155" spans="2:9" ht="60" customHeight="1" x14ac:dyDescent="0.3">
      <c r="B155" s="141"/>
      <c r="C155" s="136" t="s">
        <v>14</v>
      </c>
      <c r="D155" s="137" t="s">
        <v>405</v>
      </c>
      <c r="E155" s="137"/>
      <c r="F155" s="138"/>
      <c r="G155" s="139">
        <f t="shared" si="6"/>
        <v>0</v>
      </c>
      <c r="H155" s="149"/>
    </row>
    <row r="156" spans="2:9" ht="60" customHeight="1" thickBot="1" x14ac:dyDescent="0.35">
      <c r="B156" s="142"/>
      <c r="C156" s="150" t="s">
        <v>15</v>
      </c>
      <c r="D156" s="151" t="s">
        <v>406</v>
      </c>
      <c r="E156" s="151"/>
      <c r="F156" s="152"/>
      <c r="G156" s="153">
        <f t="shared" si="6"/>
        <v>0</v>
      </c>
      <c r="H156" s="154"/>
      <c r="I156" s="49">
        <f>ROWS(G150:G156)</f>
        <v>7</v>
      </c>
    </row>
    <row r="157" spans="2:9" ht="60" customHeight="1" x14ac:dyDescent="0.3">
      <c r="B157" s="140" t="s">
        <v>24</v>
      </c>
      <c r="C157" s="144" t="s">
        <v>16</v>
      </c>
      <c r="D157" s="145" t="s">
        <v>407</v>
      </c>
      <c r="E157" s="145"/>
      <c r="F157" s="146"/>
      <c r="G157" s="147">
        <f t="shared" si="6"/>
        <v>0</v>
      </c>
      <c r="H157" s="148"/>
    </row>
    <row r="158" spans="2:9" ht="60" customHeight="1" thickBot="1" x14ac:dyDescent="0.35">
      <c r="B158" s="142"/>
      <c r="C158" s="150" t="s">
        <v>11</v>
      </c>
      <c r="D158" s="151" t="s">
        <v>408</v>
      </c>
      <c r="E158" s="151"/>
      <c r="F158" s="152"/>
      <c r="G158" s="153">
        <f t="shared" si="6"/>
        <v>0</v>
      </c>
      <c r="H158" s="154"/>
      <c r="I158" s="49">
        <f>ROWS(G150:G158)</f>
        <v>9</v>
      </c>
    </row>
    <row r="159" spans="2:9" ht="40" customHeight="1" x14ac:dyDescent="0.3">
      <c r="F159" s="122" t="s">
        <v>69</v>
      </c>
      <c r="G159" s="123" t="str">
        <f>IF(COUNTA(F150:F158)=H160,IF(SUM(G150:G158)=I158,"Best",IF(SUM(G150:G156)=I156,"Better",IF(SUM(G150:G153)=I153,"Good","In development"))),"Not completed")</f>
        <v>Not completed</v>
      </c>
      <c r="H159" s="124" t="s">
        <v>74</v>
      </c>
    </row>
    <row r="160" spans="2:9" ht="40" customHeight="1" x14ac:dyDescent="0.3">
      <c r="F160" s="122" t="s">
        <v>66</v>
      </c>
      <c r="G160" s="125">
        <f>SUM(G150:G158)/H160</f>
        <v>0</v>
      </c>
      <c r="H160" s="49">
        <f>ROWS(G150:G158)</f>
        <v>9</v>
      </c>
    </row>
    <row r="166" spans="3:8" hidden="1" x14ac:dyDescent="0.3">
      <c r="F166" s="69" t="s">
        <v>67</v>
      </c>
      <c r="G166" s="70" t="str">
        <f>IF(COUNTA(F150:F158,F131:F143,F115:F124,F93:F108,F73:F86,F56:F66,F33:F49)=H167,IF(SUM(G150:G158,G131:G143,G115:G124,G93:G108,G73:G86,G56:G66,G33:G49)=H170,"Best",IF(SUM(G150:G156,G131:G139,G115:G123,G93:G103,G73:G81,G56:G62,G33:G45)=H169,"Better",IF(SUM(G150:G153,G131:G135,G115:G119,G93:G98,G73:G78,G56:G59,G33:G40)=H168,"Good","In development"))),"Not completed")</f>
        <v>Not completed</v>
      </c>
    </row>
    <row r="167" spans="3:8" hidden="1" x14ac:dyDescent="0.3">
      <c r="C167" s="68" t="s">
        <v>70</v>
      </c>
      <c r="F167" s="69" t="s">
        <v>68</v>
      </c>
      <c r="G167" s="71">
        <f>SUM(G131:G143,G150:G158,G115:G124,G93:G108,G73:G86,G56:G66,G33:G49)/H167</f>
        <v>0</v>
      </c>
      <c r="H167" s="49">
        <f>SUM(H110,H88,H68,H51,H126,H145,H160)</f>
        <v>90</v>
      </c>
    </row>
    <row r="168" spans="3:8" hidden="1" x14ac:dyDescent="0.3">
      <c r="C168" s="68" t="s">
        <v>71</v>
      </c>
      <c r="H168" s="49">
        <f>SUM(I40,I59,I78,I98,I119,I135,I153)</f>
        <v>38</v>
      </c>
    </row>
    <row r="169" spans="3:8" hidden="1" x14ac:dyDescent="0.3">
      <c r="C169" s="68" t="s">
        <v>72</v>
      </c>
      <c r="H169" s="49">
        <f>SUM(I45,I62,I81,I103,I123,I139,I156)</f>
        <v>65</v>
      </c>
    </row>
    <row r="170" spans="3:8" hidden="1" x14ac:dyDescent="0.3">
      <c r="C170" s="68" t="s">
        <v>73</v>
      </c>
      <c r="H170" s="49">
        <f>SUM(H110,H88,H68,H51,H126,H145,H160)</f>
        <v>90</v>
      </c>
    </row>
    <row r="171" spans="3:8" hidden="1" x14ac:dyDescent="0.3"/>
    <row r="172" spans="3:8" hidden="1" x14ac:dyDescent="0.3">
      <c r="C172" s="68" t="s">
        <v>104</v>
      </c>
    </row>
    <row r="173" spans="3:8" hidden="1" x14ac:dyDescent="0.3">
      <c r="C173" s="68" t="s">
        <v>88</v>
      </c>
    </row>
    <row r="174" spans="3:8" hidden="1" x14ac:dyDescent="0.3">
      <c r="C174" s="68" t="s">
        <v>89</v>
      </c>
    </row>
    <row r="175" spans="3:8" hidden="1" x14ac:dyDescent="0.3">
      <c r="C175" s="68" t="s">
        <v>90</v>
      </c>
    </row>
  </sheetData>
  <mergeCells count="29">
    <mergeCell ref="B157:B158"/>
    <mergeCell ref="B154:B156"/>
    <mergeCell ref="B150:B153"/>
    <mergeCell ref="B104:B108"/>
    <mergeCell ref="B99:B103"/>
    <mergeCell ref="B93:B98"/>
    <mergeCell ref="B120:B123"/>
    <mergeCell ref="B115:B119"/>
    <mergeCell ref="B140:B143"/>
    <mergeCell ref="B136:B139"/>
    <mergeCell ref="B131:B135"/>
    <mergeCell ref="B148:H148"/>
    <mergeCell ref="B46:B49"/>
    <mergeCell ref="B41:B45"/>
    <mergeCell ref="B33:B40"/>
    <mergeCell ref="B60:B62"/>
    <mergeCell ref="B56:B59"/>
    <mergeCell ref="B82:B86"/>
    <mergeCell ref="B79:B81"/>
    <mergeCell ref="B113:H113"/>
    <mergeCell ref="B129:H129"/>
    <mergeCell ref="B91:H91"/>
    <mergeCell ref="B54:H54"/>
    <mergeCell ref="B63:B66"/>
    <mergeCell ref="B71:H71"/>
    <mergeCell ref="B73:B78"/>
    <mergeCell ref="B6:H6"/>
    <mergeCell ref="B9:C9"/>
    <mergeCell ref="B31:H31"/>
  </mergeCells>
  <conditionalFormatting sqref="G50">
    <cfRule type="cellIs" dxfId="25" priority="11" operator="equal">
      <formula>"Not completed"</formula>
    </cfRule>
  </conditionalFormatting>
  <conditionalFormatting sqref="F13:F27">
    <cfRule type="cellIs" dxfId="24" priority="7" operator="equal">
      <formula>"Best"</formula>
    </cfRule>
    <cfRule type="cellIs" dxfId="23" priority="8" operator="equal">
      <formula>"Better"</formula>
    </cfRule>
    <cfRule type="cellIs" dxfId="22" priority="9" operator="equal">
      <formula>"Good"</formula>
    </cfRule>
    <cfRule type="cellIs" dxfId="21" priority="10" operator="equal">
      <formula>"Not completed"</formula>
    </cfRule>
  </conditionalFormatting>
  <conditionalFormatting sqref="G67">
    <cfRule type="cellIs" dxfId="20" priority="6" operator="equal">
      <formula>"Not completed"</formula>
    </cfRule>
  </conditionalFormatting>
  <conditionalFormatting sqref="G87">
    <cfRule type="cellIs" dxfId="19" priority="5" operator="equal">
      <formula>"Not completed"</formula>
    </cfRule>
  </conditionalFormatting>
  <conditionalFormatting sqref="G109">
    <cfRule type="cellIs" dxfId="18" priority="4" operator="equal">
      <formula>"Not completed"</formula>
    </cfRule>
  </conditionalFormatting>
  <conditionalFormatting sqref="G125">
    <cfRule type="cellIs" dxfId="17" priority="3" operator="equal">
      <formula>"Not completed"</formula>
    </cfRule>
  </conditionalFormatting>
  <conditionalFormatting sqref="G144">
    <cfRule type="cellIs" dxfId="16" priority="2" operator="equal">
      <formula>"Not completed"</formula>
    </cfRule>
  </conditionalFormatting>
  <conditionalFormatting sqref="G159">
    <cfRule type="cellIs" dxfId="15" priority="1" operator="equal">
      <formula>"Not completed"</formula>
    </cfRule>
  </conditionalFormatting>
  <dataValidations count="2">
    <dataValidation type="list" allowBlank="1" showInputMessage="1" showErrorMessage="1" sqref="F33:F49 F150:F158 F115:F124 F56:F66 F73:F86 F93:F108 F131:F143" xr:uid="{7D48248A-B01F-47B2-A4C9-0AC42556DE71}">
      <formula1>$C$166:$C$170</formula1>
    </dataValidation>
    <dataValidation type="list" allowBlank="1" showInputMessage="1" showErrorMessage="1" sqref="D9" xr:uid="{3A12ECE2-9442-4017-B2E6-B9E84CE9F5CE}">
      <formula1>$C$171:$C$175</formula1>
    </dataValidation>
  </dataValidation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D30AE-FCCF-414E-881C-13435898782D}">
  <sheetPr>
    <tabColor rgb="FF2B7CAE"/>
  </sheetPr>
  <dimension ref="B1:I73"/>
  <sheetViews>
    <sheetView showGridLines="0" showRowColHeaders="0" workbookViewId="0"/>
  </sheetViews>
  <sheetFormatPr defaultRowHeight="14" x14ac:dyDescent="0.3"/>
  <cols>
    <col min="1" max="1" width="2.6328125" style="49" customWidth="1"/>
    <col min="2" max="2" width="8.7265625" style="49"/>
    <col min="3" max="3" width="8.7265625" style="68"/>
    <col min="4" max="4" width="61.36328125" style="49" customWidth="1"/>
    <col min="5" max="5" width="3.453125" style="49" customWidth="1"/>
    <col min="6" max="7" width="14.6328125" style="49" customWidth="1"/>
    <col min="8" max="8" width="70.6328125" style="49" customWidth="1"/>
    <col min="9" max="9" width="0" style="49" hidden="1" customWidth="1"/>
    <col min="10" max="16384" width="8.7265625" style="49"/>
  </cols>
  <sheetData>
    <row r="1" spans="2:8" s="86" customFormat="1" x14ac:dyDescent="0.3">
      <c r="C1" s="87"/>
    </row>
    <row r="2" spans="2:8" s="86" customFormat="1" x14ac:dyDescent="0.3">
      <c r="C2" s="87"/>
    </row>
    <row r="3" spans="2:8" s="86" customFormat="1" x14ac:dyDescent="0.3">
      <c r="C3" s="87"/>
    </row>
    <row r="5" spans="2:8" ht="20" x14ac:dyDescent="0.4">
      <c r="B5" s="88" t="s">
        <v>102</v>
      </c>
    </row>
    <row r="6" spans="2:8" ht="28.5" customHeight="1" x14ac:dyDescent="0.3">
      <c r="B6" s="131" t="s">
        <v>409</v>
      </c>
      <c r="C6" s="131"/>
      <c r="D6" s="131"/>
      <c r="E6" s="131"/>
      <c r="F6" s="131"/>
      <c r="G6" s="131"/>
      <c r="H6" s="131"/>
    </row>
    <row r="7" spans="2:8" x14ac:dyDescent="0.3">
      <c r="B7" s="89" t="s">
        <v>410</v>
      </c>
    </row>
    <row r="8" spans="2:8" ht="14.5" thickBot="1" x14ac:dyDescent="0.35"/>
    <row r="9" spans="2:8" ht="26.5" customHeight="1" thickBot="1" x14ac:dyDescent="0.35">
      <c r="B9" s="90" t="s">
        <v>121</v>
      </c>
      <c r="C9" s="91"/>
      <c r="D9" s="92"/>
    </row>
    <row r="10" spans="2:8" ht="14.5" thickBot="1" x14ac:dyDescent="0.35"/>
    <row r="11" spans="2:8" ht="24.5" customHeight="1" thickTop="1" thickBot="1" x14ac:dyDescent="0.35">
      <c r="B11" s="42" t="s">
        <v>78</v>
      </c>
      <c r="C11" s="93"/>
      <c r="D11" s="94"/>
      <c r="E11" s="94"/>
      <c r="F11" s="94"/>
      <c r="G11" s="94"/>
      <c r="H11" s="95"/>
    </row>
    <row r="12" spans="2:8" ht="5" customHeight="1" thickTop="1" thickBot="1" x14ac:dyDescent="0.45">
      <c r="B12" s="96"/>
      <c r="C12" s="97"/>
      <c r="D12" s="98"/>
      <c r="E12" s="98"/>
      <c r="F12" s="98"/>
      <c r="G12" s="98"/>
      <c r="H12" s="99"/>
    </row>
    <row r="13" spans="2:8" ht="30" customHeight="1" thickBot="1" x14ac:dyDescent="0.4">
      <c r="B13" s="100">
        <v>6</v>
      </c>
      <c r="C13" s="101" t="s">
        <v>112</v>
      </c>
      <c r="D13" s="102"/>
      <c r="E13" s="102"/>
      <c r="F13" s="103" t="str">
        <f>G56</f>
        <v>Not completed</v>
      </c>
      <c r="G13" s="104">
        <f>G57</f>
        <v>0</v>
      </c>
      <c r="H13" s="105" t="s">
        <v>93</v>
      </c>
    </row>
    <row r="14" spans="2:8" ht="15" customHeight="1" thickBot="1" x14ac:dyDescent="0.35">
      <c r="B14" s="106"/>
      <c r="C14" s="97"/>
      <c r="D14" s="98"/>
      <c r="E14" s="98"/>
      <c r="F14" s="107"/>
      <c r="G14" s="98"/>
      <c r="H14" s="108"/>
    </row>
    <row r="15" spans="2:8" ht="30" customHeight="1" thickTop="1" thickBot="1" x14ac:dyDescent="0.35">
      <c r="B15" s="106">
        <v>6.1</v>
      </c>
      <c r="C15" s="109" t="s">
        <v>411</v>
      </c>
      <c r="D15" s="98"/>
      <c r="E15" s="98"/>
      <c r="F15" s="110" t="str">
        <f>G32</f>
        <v>Not completed</v>
      </c>
      <c r="G15" s="111">
        <f>G33</f>
        <v>0</v>
      </c>
      <c r="H15" s="108" t="s">
        <v>84</v>
      </c>
    </row>
    <row r="16" spans="2:8" ht="5" customHeight="1" thickTop="1" thickBot="1" x14ac:dyDescent="0.35">
      <c r="B16" s="106"/>
      <c r="C16" s="109"/>
      <c r="D16" s="98"/>
      <c r="E16" s="98"/>
      <c r="F16" s="110"/>
      <c r="G16" s="111"/>
      <c r="H16" s="108"/>
    </row>
    <row r="17" spans="2:9" ht="30" customHeight="1" thickTop="1" thickBot="1" x14ac:dyDescent="0.35">
      <c r="B17" s="106">
        <v>6.2</v>
      </c>
      <c r="C17" s="109" t="s">
        <v>412</v>
      </c>
      <c r="D17" s="98"/>
      <c r="E17" s="98"/>
      <c r="F17" s="110" t="str">
        <f>G48</f>
        <v>Not completed</v>
      </c>
      <c r="G17" s="111">
        <f>G49</f>
        <v>0</v>
      </c>
      <c r="H17" s="108" t="s">
        <v>84</v>
      </c>
    </row>
    <row r="18" spans="2:9" ht="5" customHeight="1" thickTop="1" thickBot="1" x14ac:dyDescent="0.35">
      <c r="B18" s="112"/>
      <c r="C18" s="113"/>
      <c r="D18" s="114"/>
      <c r="E18" s="114"/>
      <c r="F18" s="114"/>
      <c r="G18" s="114"/>
      <c r="H18" s="115"/>
    </row>
    <row r="19" spans="2:9" ht="15" thickTop="1" thickBot="1" x14ac:dyDescent="0.35"/>
    <row r="20" spans="2:9" ht="27.5" customHeight="1" x14ac:dyDescent="0.35">
      <c r="B20" s="8" t="s">
        <v>413</v>
      </c>
      <c r="C20" s="9"/>
      <c r="D20" s="9"/>
      <c r="E20" s="9"/>
      <c r="F20" s="10"/>
      <c r="G20" s="10"/>
      <c r="H20" s="11"/>
    </row>
    <row r="21" spans="2:9" ht="35.5" customHeight="1" thickBot="1" x14ac:dyDescent="0.35">
      <c r="B21" s="83" t="s">
        <v>414</v>
      </c>
      <c r="C21" s="84"/>
      <c r="D21" s="84"/>
      <c r="E21" s="84"/>
      <c r="F21" s="84"/>
      <c r="G21" s="84"/>
      <c r="H21" s="85"/>
    </row>
    <row r="22" spans="2:9" ht="60" customHeight="1" thickBot="1" x14ac:dyDescent="0.35">
      <c r="B22" s="126" t="s">
        <v>18</v>
      </c>
      <c r="C22" s="127" t="s">
        <v>5</v>
      </c>
      <c r="D22" s="128" t="s">
        <v>0</v>
      </c>
      <c r="E22" s="128"/>
      <c r="F22" s="127" t="s">
        <v>1</v>
      </c>
      <c r="G22" s="129" t="s">
        <v>2</v>
      </c>
      <c r="H22" s="130" t="s">
        <v>3</v>
      </c>
    </row>
    <row r="23" spans="2:9" ht="60" customHeight="1" x14ac:dyDescent="0.3">
      <c r="B23" s="140" t="s">
        <v>22</v>
      </c>
      <c r="C23" s="144" t="s">
        <v>6</v>
      </c>
      <c r="D23" s="145" t="s">
        <v>415</v>
      </c>
      <c r="E23" s="145"/>
      <c r="F23" s="146"/>
      <c r="G23" s="147">
        <f>IF(F23="Met",1,IF(F23="Partially met",0.5,IF(F23="N/A",1,0)))</f>
        <v>0</v>
      </c>
      <c r="H23" s="148"/>
    </row>
    <row r="24" spans="2:9" ht="60" customHeight="1" x14ac:dyDescent="0.3">
      <c r="B24" s="141"/>
      <c r="C24" s="136" t="s">
        <v>7</v>
      </c>
      <c r="D24" s="137" t="s">
        <v>416</v>
      </c>
      <c r="E24" s="137"/>
      <c r="F24" s="138"/>
      <c r="G24" s="139">
        <f t="shared" ref="G24:G31" si="0">IF(F24="Met",1,IF(F24="Partially met",0.5,IF(F24="N/A",1,0)))</f>
        <v>0</v>
      </c>
      <c r="H24" s="149"/>
    </row>
    <row r="25" spans="2:9" ht="60" customHeight="1" x14ac:dyDescent="0.3">
      <c r="B25" s="141"/>
      <c r="C25" s="136" t="s">
        <v>9</v>
      </c>
      <c r="D25" s="137" t="s">
        <v>417</v>
      </c>
      <c r="E25" s="137"/>
      <c r="F25" s="138"/>
      <c r="G25" s="139">
        <f t="shared" si="0"/>
        <v>0</v>
      </c>
      <c r="H25" s="149"/>
    </row>
    <row r="26" spans="2:9" ht="60" customHeight="1" thickBot="1" x14ac:dyDescent="0.35">
      <c r="B26" s="142"/>
      <c r="C26" s="150" t="s">
        <v>13</v>
      </c>
      <c r="D26" s="151" t="s">
        <v>418</v>
      </c>
      <c r="E26" s="151"/>
      <c r="F26" s="152"/>
      <c r="G26" s="153">
        <f t="shared" si="0"/>
        <v>0</v>
      </c>
      <c r="H26" s="154"/>
      <c r="I26" s="49">
        <f>ROWS(G23:G26)</f>
        <v>4</v>
      </c>
    </row>
    <row r="27" spans="2:9" ht="60" customHeight="1" x14ac:dyDescent="0.3">
      <c r="B27" s="140" t="s">
        <v>23</v>
      </c>
      <c r="C27" s="144" t="s">
        <v>12</v>
      </c>
      <c r="D27" s="145" t="s">
        <v>419</v>
      </c>
      <c r="E27" s="145"/>
      <c r="F27" s="146"/>
      <c r="G27" s="147">
        <f t="shared" si="0"/>
        <v>0</v>
      </c>
      <c r="H27" s="148"/>
    </row>
    <row r="28" spans="2:9" ht="60" customHeight="1" thickBot="1" x14ac:dyDescent="0.35">
      <c r="B28" s="142"/>
      <c r="C28" s="150" t="s">
        <v>14</v>
      </c>
      <c r="D28" s="151" t="s">
        <v>420</v>
      </c>
      <c r="E28" s="151"/>
      <c r="F28" s="152"/>
      <c r="G28" s="153">
        <f t="shared" si="0"/>
        <v>0</v>
      </c>
      <c r="H28" s="154"/>
      <c r="I28" s="49">
        <f>ROWS(G23:G28)</f>
        <v>6</v>
      </c>
    </row>
    <row r="29" spans="2:9" ht="60" customHeight="1" x14ac:dyDescent="0.3">
      <c r="B29" s="140" t="s">
        <v>24</v>
      </c>
      <c r="C29" s="144" t="s">
        <v>15</v>
      </c>
      <c r="D29" s="145" t="s">
        <v>421</v>
      </c>
      <c r="E29" s="145"/>
      <c r="F29" s="146"/>
      <c r="G29" s="147">
        <f t="shared" si="0"/>
        <v>0</v>
      </c>
      <c r="H29" s="148"/>
    </row>
    <row r="30" spans="2:9" ht="60" customHeight="1" x14ac:dyDescent="0.3">
      <c r="B30" s="141"/>
      <c r="C30" s="136" t="s">
        <v>16</v>
      </c>
      <c r="D30" s="137" t="s">
        <v>422</v>
      </c>
      <c r="E30" s="137"/>
      <c r="F30" s="138"/>
      <c r="G30" s="139">
        <f t="shared" si="0"/>
        <v>0</v>
      </c>
      <c r="H30" s="149"/>
    </row>
    <row r="31" spans="2:9" ht="60" customHeight="1" thickBot="1" x14ac:dyDescent="0.35">
      <c r="B31" s="142"/>
      <c r="C31" s="150" t="s">
        <v>11</v>
      </c>
      <c r="D31" s="151" t="s">
        <v>423</v>
      </c>
      <c r="E31" s="151"/>
      <c r="F31" s="152"/>
      <c r="G31" s="153">
        <f t="shared" si="0"/>
        <v>0</v>
      </c>
      <c r="H31" s="154"/>
      <c r="I31" s="49">
        <f>ROWS(G23:G31)</f>
        <v>9</v>
      </c>
    </row>
    <row r="32" spans="2:9" ht="40" customHeight="1" x14ac:dyDescent="0.3">
      <c r="F32" s="122" t="s">
        <v>69</v>
      </c>
      <c r="G32" s="123" t="str">
        <f>IF(COUNTA(F23:F31)=H33,IF(SUM(G23:G31)=I31,"Best",IF(SUM(G23:G28)=I28,"Better",IF(SUM(G23:G26)=I26,"Good","In development"))),"Not completed")</f>
        <v>Not completed</v>
      </c>
      <c r="H32" s="124" t="s">
        <v>74</v>
      </c>
    </row>
    <row r="33" spans="2:9" ht="40" customHeight="1" x14ac:dyDescent="0.3">
      <c r="F33" s="122" t="s">
        <v>66</v>
      </c>
      <c r="G33" s="125">
        <f>SUM(G23:G31)/H33</f>
        <v>0</v>
      </c>
      <c r="H33" s="49">
        <f>ROWS(G23:G31)</f>
        <v>9</v>
      </c>
    </row>
    <row r="34" spans="2:9" ht="14.5" thickBot="1" x14ac:dyDescent="0.35"/>
    <row r="35" spans="2:9" ht="27.5" customHeight="1" x14ac:dyDescent="0.35">
      <c r="B35" s="8" t="s">
        <v>424</v>
      </c>
      <c r="C35" s="9"/>
      <c r="D35" s="9"/>
      <c r="E35" s="9"/>
      <c r="F35" s="10"/>
      <c r="G35" s="10"/>
      <c r="H35" s="11"/>
    </row>
    <row r="36" spans="2:9" ht="35" customHeight="1" thickBot="1" x14ac:dyDescent="0.35">
      <c r="B36" s="80" t="s">
        <v>425</v>
      </c>
      <c r="C36" s="81"/>
      <c r="D36" s="81"/>
      <c r="E36" s="81"/>
      <c r="F36" s="81"/>
      <c r="G36" s="81"/>
      <c r="H36" s="82"/>
    </row>
    <row r="37" spans="2:9" ht="60" customHeight="1" thickBot="1" x14ac:dyDescent="0.35">
      <c r="B37" s="126" t="s">
        <v>18</v>
      </c>
      <c r="C37" s="127" t="s">
        <v>5</v>
      </c>
      <c r="D37" s="128" t="s">
        <v>0</v>
      </c>
      <c r="E37" s="128"/>
      <c r="F37" s="127" t="s">
        <v>1</v>
      </c>
      <c r="G37" s="129" t="s">
        <v>2</v>
      </c>
      <c r="H37" s="130" t="s">
        <v>3</v>
      </c>
    </row>
    <row r="38" spans="2:9" ht="60" customHeight="1" x14ac:dyDescent="0.3">
      <c r="B38" s="140" t="s">
        <v>22</v>
      </c>
      <c r="C38" s="144" t="s">
        <v>6</v>
      </c>
      <c r="D38" s="145" t="s">
        <v>426</v>
      </c>
      <c r="E38" s="145"/>
      <c r="F38" s="146"/>
      <c r="G38" s="147">
        <f>IF(F38="Met",1,IF(F38="Partially met",0.5,IF(F38="N/A",1,0)))</f>
        <v>0</v>
      </c>
      <c r="H38" s="148"/>
    </row>
    <row r="39" spans="2:9" ht="60" customHeight="1" x14ac:dyDescent="0.3">
      <c r="B39" s="141"/>
      <c r="C39" s="136" t="s">
        <v>7</v>
      </c>
      <c r="D39" s="137" t="s">
        <v>427</v>
      </c>
      <c r="E39" s="137"/>
      <c r="F39" s="138"/>
      <c r="G39" s="139">
        <f t="shared" ref="G39:G47" si="1">IF(F39="Met",1,IF(F39="Partially met",0.5,IF(F39="N/A",1,0)))</f>
        <v>0</v>
      </c>
      <c r="H39" s="149"/>
    </row>
    <row r="40" spans="2:9" ht="60" customHeight="1" x14ac:dyDescent="0.3">
      <c r="B40" s="141"/>
      <c r="C40" s="136" t="s">
        <v>9</v>
      </c>
      <c r="D40" s="137" t="s">
        <v>428</v>
      </c>
      <c r="E40" s="137"/>
      <c r="F40" s="138"/>
      <c r="G40" s="139">
        <f t="shared" si="1"/>
        <v>0</v>
      </c>
      <c r="H40" s="149"/>
    </row>
    <row r="41" spans="2:9" ht="60" customHeight="1" x14ac:dyDescent="0.3">
      <c r="B41" s="141"/>
      <c r="C41" s="136" t="s">
        <v>13</v>
      </c>
      <c r="D41" s="137" t="s">
        <v>429</v>
      </c>
      <c r="E41" s="137"/>
      <c r="F41" s="138"/>
      <c r="G41" s="139">
        <f t="shared" si="1"/>
        <v>0</v>
      </c>
      <c r="H41" s="149"/>
    </row>
    <row r="42" spans="2:9" ht="60" customHeight="1" thickBot="1" x14ac:dyDescent="0.35">
      <c r="B42" s="142"/>
      <c r="C42" s="150" t="s">
        <v>12</v>
      </c>
      <c r="D42" s="151" t="s">
        <v>430</v>
      </c>
      <c r="E42" s="151"/>
      <c r="F42" s="152"/>
      <c r="G42" s="153">
        <f t="shared" si="1"/>
        <v>0</v>
      </c>
      <c r="H42" s="154"/>
      <c r="I42" s="49">
        <f>ROWS(G38:G42)</f>
        <v>5</v>
      </c>
    </row>
    <row r="43" spans="2:9" ht="60" customHeight="1" x14ac:dyDescent="0.3">
      <c r="B43" s="140" t="s">
        <v>23</v>
      </c>
      <c r="C43" s="144" t="s">
        <v>14</v>
      </c>
      <c r="D43" s="145" t="s">
        <v>431</v>
      </c>
      <c r="E43" s="145"/>
      <c r="F43" s="146"/>
      <c r="G43" s="147">
        <f t="shared" si="1"/>
        <v>0</v>
      </c>
      <c r="H43" s="148"/>
    </row>
    <row r="44" spans="2:9" ht="60" customHeight="1" x14ac:dyDescent="0.3">
      <c r="B44" s="141"/>
      <c r="C44" s="136" t="s">
        <v>15</v>
      </c>
      <c r="D44" s="137" t="s">
        <v>432</v>
      </c>
      <c r="E44" s="137"/>
      <c r="F44" s="138"/>
      <c r="G44" s="139">
        <f t="shared" si="1"/>
        <v>0</v>
      </c>
      <c r="H44" s="149"/>
    </row>
    <row r="45" spans="2:9" ht="60" customHeight="1" thickBot="1" x14ac:dyDescent="0.35">
      <c r="B45" s="142"/>
      <c r="C45" s="150" t="s">
        <v>16</v>
      </c>
      <c r="D45" s="151" t="s">
        <v>433</v>
      </c>
      <c r="E45" s="151"/>
      <c r="F45" s="152"/>
      <c r="G45" s="153">
        <f t="shared" si="1"/>
        <v>0</v>
      </c>
      <c r="H45" s="154"/>
      <c r="I45" s="49">
        <f>ROWS(G38:G45)</f>
        <v>8</v>
      </c>
    </row>
    <row r="46" spans="2:9" ht="60" customHeight="1" x14ac:dyDescent="0.3">
      <c r="B46" s="140" t="s">
        <v>24</v>
      </c>
      <c r="C46" s="144" t="s">
        <v>11</v>
      </c>
      <c r="D46" s="145" t="s">
        <v>434</v>
      </c>
      <c r="E46" s="145"/>
      <c r="F46" s="146"/>
      <c r="G46" s="147">
        <f t="shared" si="1"/>
        <v>0</v>
      </c>
      <c r="H46" s="148"/>
    </row>
    <row r="47" spans="2:9" ht="60" customHeight="1" thickBot="1" x14ac:dyDescent="0.35">
      <c r="B47" s="142"/>
      <c r="C47" s="150" t="s">
        <v>17</v>
      </c>
      <c r="D47" s="151" t="s">
        <v>435</v>
      </c>
      <c r="E47" s="151"/>
      <c r="F47" s="152"/>
      <c r="G47" s="153">
        <f t="shared" si="1"/>
        <v>0</v>
      </c>
      <c r="H47" s="154"/>
      <c r="I47" s="49">
        <f>ROWS(G38:G47)</f>
        <v>10</v>
      </c>
    </row>
    <row r="48" spans="2:9" ht="40" customHeight="1" x14ac:dyDescent="0.3">
      <c r="F48" s="122" t="s">
        <v>69</v>
      </c>
      <c r="G48" s="123" t="str">
        <f>IF(COUNTA(F38:F47)=H49,IF(SUM(G38:G47)=I47,"Best",IF(SUM(G38:G45)=I45,"Better",IF(SUM(G38:G42)=I42,"Good","In development"))),"Not completed")</f>
        <v>Not completed</v>
      </c>
      <c r="H48" s="124" t="s">
        <v>74</v>
      </c>
    </row>
    <row r="49" spans="2:8" ht="40" customHeight="1" x14ac:dyDescent="0.3">
      <c r="F49" s="122" t="s">
        <v>66</v>
      </c>
      <c r="G49" s="125">
        <f>SUM(G38:G47)/H49</f>
        <v>0</v>
      </c>
      <c r="H49" s="49">
        <f>ROWS(G38:G47)</f>
        <v>10</v>
      </c>
    </row>
    <row r="54" spans="2:8" hidden="1" x14ac:dyDescent="0.3"/>
    <row r="55" spans="2:8" s="198" customFormat="1" ht="14.5" hidden="1" thickBot="1" x14ac:dyDescent="0.35">
      <c r="B55" s="198" t="s">
        <v>514</v>
      </c>
      <c r="C55" s="203"/>
    </row>
    <row r="56" spans="2:8" hidden="1" x14ac:dyDescent="0.3">
      <c r="C56" s="199"/>
      <c r="D56" s="50"/>
      <c r="E56" s="50"/>
      <c r="F56" s="200" t="s">
        <v>67</v>
      </c>
      <c r="G56" s="201" t="str">
        <f>IF(COUNTA(F38:F47,F23:F31)=H57,IF(SUM(G38:G47,G23:G31)=H60,"Best",IF(SUM(G38:G45,G23:G28)=H59,"Better",IF(SUM(G38:G42,G23:G26)=H58,"Good","In development"))),"Not completed")</f>
        <v>Not completed</v>
      </c>
      <c r="H56" s="50"/>
    </row>
    <row r="57" spans="2:8" hidden="1" x14ac:dyDescent="0.3">
      <c r="C57" s="199" t="s">
        <v>70</v>
      </c>
      <c r="D57" s="50"/>
      <c r="E57" s="50"/>
      <c r="F57" s="200" t="s">
        <v>68</v>
      </c>
      <c r="G57" s="202">
        <f>SUM(G38:G47,G23:G31)/H57</f>
        <v>0</v>
      </c>
      <c r="H57" s="50">
        <f>SUM(,H49,H33)</f>
        <v>19</v>
      </c>
    </row>
    <row r="58" spans="2:8" hidden="1" x14ac:dyDescent="0.3">
      <c r="C58" s="199" t="s">
        <v>71</v>
      </c>
      <c r="D58" s="50"/>
      <c r="E58" s="50"/>
      <c r="F58" s="50"/>
      <c r="G58" s="50"/>
      <c r="H58" s="50">
        <f>SUM(I26,I42)</f>
        <v>9</v>
      </c>
    </row>
    <row r="59" spans="2:8" hidden="1" x14ac:dyDescent="0.3">
      <c r="C59" s="199" t="s">
        <v>72</v>
      </c>
      <c r="D59" s="50"/>
      <c r="E59" s="50"/>
      <c r="F59" s="50"/>
      <c r="G59" s="50"/>
      <c r="H59" s="50">
        <f>SUM(I28,I45)</f>
        <v>14</v>
      </c>
    </row>
    <row r="60" spans="2:8" hidden="1" x14ac:dyDescent="0.3">
      <c r="C60" s="199" t="s">
        <v>73</v>
      </c>
      <c r="D60" s="50"/>
      <c r="E60" s="50"/>
      <c r="F60" s="50"/>
      <c r="G60" s="50"/>
      <c r="H60" s="50">
        <f>SUM(H49,H33)</f>
        <v>19</v>
      </c>
    </row>
    <row r="61" spans="2:8" hidden="1" x14ac:dyDescent="0.3">
      <c r="C61" s="199"/>
      <c r="D61" s="50"/>
      <c r="E61" s="50"/>
      <c r="F61" s="50"/>
      <c r="G61" s="50"/>
      <c r="H61" s="50"/>
    </row>
    <row r="62" spans="2:8" hidden="1" x14ac:dyDescent="0.3">
      <c r="C62" s="199" t="s">
        <v>104</v>
      </c>
      <c r="D62" s="50"/>
      <c r="E62" s="50"/>
      <c r="F62" s="50"/>
      <c r="G62" s="50"/>
      <c r="H62" s="50"/>
    </row>
    <row r="63" spans="2:8" hidden="1" x14ac:dyDescent="0.3">
      <c r="C63" s="199" t="s">
        <v>88</v>
      </c>
      <c r="D63" s="50"/>
      <c r="E63" s="50"/>
      <c r="F63" s="50"/>
      <c r="G63" s="50"/>
      <c r="H63" s="50"/>
    </row>
    <row r="64" spans="2:8" hidden="1" x14ac:dyDescent="0.3">
      <c r="C64" s="199" t="s">
        <v>89</v>
      </c>
      <c r="D64" s="50"/>
      <c r="E64" s="50"/>
      <c r="F64" s="50"/>
      <c r="G64" s="50"/>
      <c r="H64" s="50"/>
    </row>
    <row r="65" spans="3:8" hidden="1" x14ac:dyDescent="0.3">
      <c r="C65" s="199" t="s">
        <v>90</v>
      </c>
      <c r="D65" s="50"/>
      <c r="E65" s="50"/>
      <c r="F65" s="50"/>
      <c r="G65" s="50"/>
      <c r="H65" s="50"/>
    </row>
    <row r="66" spans="3:8" hidden="1" x14ac:dyDescent="0.3"/>
    <row r="67" spans="3:8" hidden="1" x14ac:dyDescent="0.3"/>
    <row r="68" spans="3:8" hidden="1" x14ac:dyDescent="0.3"/>
    <row r="69" spans="3:8" hidden="1" x14ac:dyDescent="0.3"/>
    <row r="70" spans="3:8" hidden="1" x14ac:dyDescent="0.3"/>
    <row r="71" spans="3:8" hidden="1" x14ac:dyDescent="0.3"/>
    <row r="72" spans="3:8" hidden="1" x14ac:dyDescent="0.3"/>
    <row r="73" spans="3:8" hidden="1" x14ac:dyDescent="0.3"/>
  </sheetData>
  <mergeCells count="10">
    <mergeCell ref="B23:B26"/>
    <mergeCell ref="B46:B47"/>
    <mergeCell ref="B43:B45"/>
    <mergeCell ref="B38:B42"/>
    <mergeCell ref="B27:B28"/>
    <mergeCell ref="B29:B31"/>
    <mergeCell ref="B36:H36"/>
    <mergeCell ref="B6:H6"/>
    <mergeCell ref="B9:C9"/>
    <mergeCell ref="B21:H21"/>
  </mergeCells>
  <conditionalFormatting sqref="G32">
    <cfRule type="cellIs" dxfId="14" priority="11" operator="equal">
      <formula>"Not completed"</formula>
    </cfRule>
  </conditionalFormatting>
  <conditionalFormatting sqref="F13:F17">
    <cfRule type="cellIs" dxfId="13" priority="7" operator="equal">
      <formula>"Best"</formula>
    </cfRule>
    <cfRule type="cellIs" dxfId="12" priority="8" operator="equal">
      <formula>"Better"</formula>
    </cfRule>
    <cfRule type="cellIs" dxfId="11" priority="9" operator="equal">
      <formula>"Good"</formula>
    </cfRule>
    <cfRule type="cellIs" dxfId="10" priority="10" operator="equal">
      <formula>"Not completed"</formula>
    </cfRule>
  </conditionalFormatting>
  <conditionalFormatting sqref="G48">
    <cfRule type="cellIs" dxfId="9" priority="6" operator="equal">
      <formula>"Not completed"</formula>
    </cfRule>
  </conditionalFormatting>
  <dataValidations count="2">
    <dataValidation type="list" allowBlank="1" showInputMessage="1" showErrorMessage="1" sqref="D9" xr:uid="{A3499A42-53A1-4C79-8A38-0AF9086838DA}">
      <formula1>$C$61:$C$65</formula1>
    </dataValidation>
    <dataValidation type="list" allowBlank="1" showInputMessage="1" showErrorMessage="1" sqref="F23:F31 F38:F47" xr:uid="{1B59922E-C8D4-4519-9A46-01A4F5B59A0E}">
      <formula1>$C$56:$C$60</formula1>
    </dataValidation>
  </dataValidation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0E086-5090-4B08-9202-3688C313EDCC}">
  <sheetPr>
    <tabColor rgb="FF2B7CAE"/>
  </sheetPr>
  <dimension ref="B1:I140"/>
  <sheetViews>
    <sheetView showGridLines="0" showRowColHeaders="0" workbookViewId="0"/>
  </sheetViews>
  <sheetFormatPr defaultRowHeight="14" x14ac:dyDescent="0.3"/>
  <cols>
    <col min="1" max="1" width="2.6328125" style="49" customWidth="1"/>
    <col min="2" max="2" width="8.7265625" style="49"/>
    <col min="3" max="3" width="8.7265625" style="68"/>
    <col min="4" max="4" width="61.36328125" style="49" customWidth="1"/>
    <col min="5" max="5" width="3.453125" style="49" customWidth="1"/>
    <col min="6" max="7" width="14.6328125" style="49" customWidth="1"/>
    <col min="8" max="8" width="70.6328125" style="49" customWidth="1"/>
    <col min="9" max="9" width="0" style="49" hidden="1" customWidth="1"/>
    <col min="10" max="16384" width="8.7265625" style="49"/>
  </cols>
  <sheetData>
    <row r="1" spans="2:8" s="86" customFormat="1" x14ac:dyDescent="0.3">
      <c r="C1" s="87"/>
    </row>
    <row r="2" spans="2:8" s="86" customFormat="1" x14ac:dyDescent="0.3">
      <c r="C2" s="87"/>
    </row>
    <row r="3" spans="2:8" s="86" customFormat="1" x14ac:dyDescent="0.3">
      <c r="C3" s="87"/>
    </row>
    <row r="5" spans="2:8" ht="20" x14ac:dyDescent="0.4">
      <c r="B5" s="88" t="s">
        <v>103</v>
      </c>
    </row>
    <row r="6" spans="2:8" ht="28.5" customHeight="1" x14ac:dyDescent="0.3">
      <c r="B6" s="131" t="s">
        <v>436</v>
      </c>
      <c r="C6" s="131"/>
      <c r="D6" s="131"/>
      <c r="E6" s="131"/>
      <c r="F6" s="131"/>
      <c r="G6" s="131"/>
      <c r="H6" s="131"/>
    </row>
    <row r="7" spans="2:8" x14ac:dyDescent="0.3">
      <c r="B7" s="89" t="s">
        <v>77</v>
      </c>
    </row>
    <row r="8" spans="2:8" ht="14.5" thickBot="1" x14ac:dyDescent="0.35"/>
    <row r="9" spans="2:8" ht="26.5" customHeight="1" thickBot="1" x14ac:dyDescent="0.35">
      <c r="B9" s="90" t="s">
        <v>121</v>
      </c>
      <c r="C9" s="91"/>
      <c r="D9" s="92"/>
    </row>
    <row r="10" spans="2:8" ht="14.5" thickBot="1" x14ac:dyDescent="0.35"/>
    <row r="11" spans="2:8" ht="24.5" customHeight="1" thickTop="1" thickBot="1" x14ac:dyDescent="0.35">
      <c r="B11" s="42" t="s">
        <v>78</v>
      </c>
      <c r="C11" s="93"/>
      <c r="D11" s="94"/>
      <c r="E11" s="94"/>
      <c r="F11" s="94"/>
      <c r="G11" s="94"/>
      <c r="H11" s="95"/>
    </row>
    <row r="12" spans="2:8" ht="5" customHeight="1" thickTop="1" thickBot="1" x14ac:dyDescent="0.45">
      <c r="B12" s="96"/>
      <c r="C12" s="97"/>
      <c r="D12" s="98"/>
      <c r="E12" s="98"/>
      <c r="F12" s="98"/>
      <c r="G12" s="98"/>
      <c r="H12" s="99"/>
    </row>
    <row r="13" spans="2:8" ht="30" customHeight="1" thickBot="1" x14ac:dyDescent="0.4">
      <c r="B13" s="100">
        <v>7</v>
      </c>
      <c r="C13" s="101" t="s">
        <v>113</v>
      </c>
      <c r="D13" s="102"/>
      <c r="E13" s="102"/>
      <c r="F13" s="103" t="str">
        <f>G122</f>
        <v>Not completed</v>
      </c>
      <c r="G13" s="104">
        <f>G123</f>
        <v>0</v>
      </c>
      <c r="H13" s="105" t="s">
        <v>93</v>
      </c>
    </row>
    <row r="14" spans="2:8" ht="15" customHeight="1" thickBot="1" x14ac:dyDescent="0.35">
      <c r="B14" s="106"/>
      <c r="C14" s="97"/>
      <c r="D14" s="98"/>
      <c r="E14" s="98"/>
      <c r="F14" s="107"/>
      <c r="G14" s="98"/>
      <c r="H14" s="108"/>
    </row>
    <row r="15" spans="2:8" ht="30" customHeight="1" thickTop="1" thickBot="1" x14ac:dyDescent="0.35">
      <c r="B15" s="106">
        <v>7.1</v>
      </c>
      <c r="C15" s="109" t="s">
        <v>437</v>
      </c>
      <c r="D15" s="98"/>
      <c r="E15" s="98"/>
      <c r="F15" s="110" t="str">
        <f>G40</f>
        <v>Not completed</v>
      </c>
      <c r="G15" s="111">
        <f>G41</f>
        <v>0</v>
      </c>
      <c r="H15" s="108" t="s">
        <v>84</v>
      </c>
    </row>
    <row r="16" spans="2:8" ht="5" customHeight="1" thickTop="1" thickBot="1" x14ac:dyDescent="0.35">
      <c r="B16" s="106"/>
      <c r="C16" s="109"/>
      <c r="D16" s="98"/>
      <c r="E16" s="98"/>
      <c r="F16" s="110"/>
      <c r="G16" s="111"/>
      <c r="H16" s="108"/>
    </row>
    <row r="17" spans="2:9" ht="30" customHeight="1" thickTop="1" thickBot="1" x14ac:dyDescent="0.35">
      <c r="B17" s="106">
        <v>7.2</v>
      </c>
      <c r="C17" s="109" t="s">
        <v>438</v>
      </c>
      <c r="D17" s="98"/>
      <c r="E17" s="98"/>
      <c r="F17" s="110" t="str">
        <f>G61</f>
        <v>Not completed</v>
      </c>
      <c r="G17" s="111">
        <f>G62</f>
        <v>0</v>
      </c>
      <c r="H17" s="108" t="s">
        <v>84</v>
      </c>
    </row>
    <row r="18" spans="2:9" ht="5" customHeight="1" thickTop="1" thickBot="1" x14ac:dyDescent="0.35">
      <c r="B18" s="106"/>
      <c r="C18" s="109"/>
      <c r="D18" s="98"/>
      <c r="E18" s="98"/>
      <c r="F18" s="110"/>
      <c r="G18" s="111"/>
      <c r="H18" s="108"/>
    </row>
    <row r="19" spans="2:9" ht="30" customHeight="1" thickTop="1" thickBot="1" x14ac:dyDescent="0.35">
      <c r="B19" s="106">
        <v>7.3</v>
      </c>
      <c r="C19" s="109" t="s">
        <v>439</v>
      </c>
      <c r="D19" s="98"/>
      <c r="E19" s="98"/>
      <c r="F19" s="110" t="str">
        <f>G77</f>
        <v>Not completed</v>
      </c>
      <c r="G19" s="111">
        <f>G78</f>
        <v>0</v>
      </c>
      <c r="H19" s="108" t="s">
        <v>84</v>
      </c>
    </row>
    <row r="20" spans="2:9" ht="5" customHeight="1" thickTop="1" thickBot="1" x14ac:dyDescent="0.35">
      <c r="B20" s="106"/>
      <c r="C20" s="109"/>
      <c r="D20" s="98"/>
      <c r="E20" s="98"/>
      <c r="F20" s="110"/>
      <c r="G20" s="111"/>
      <c r="H20" s="108"/>
    </row>
    <row r="21" spans="2:9" ht="30" customHeight="1" thickTop="1" thickBot="1" x14ac:dyDescent="0.35">
      <c r="B21" s="106">
        <v>7.4</v>
      </c>
      <c r="C21" s="109" t="s">
        <v>440</v>
      </c>
      <c r="D21" s="98"/>
      <c r="E21" s="98"/>
      <c r="F21" s="110" t="str">
        <f>G95</f>
        <v>Not completed</v>
      </c>
      <c r="G21" s="111">
        <f>G96</f>
        <v>0</v>
      </c>
      <c r="H21" s="108" t="s">
        <v>84</v>
      </c>
    </row>
    <row r="22" spans="2:9" ht="5" customHeight="1" thickTop="1" x14ac:dyDescent="0.3">
      <c r="B22" s="106"/>
      <c r="C22" s="109"/>
      <c r="D22" s="98"/>
      <c r="E22" s="98"/>
      <c r="F22" s="107"/>
      <c r="G22" s="111"/>
      <c r="H22" s="108"/>
    </row>
    <row r="23" spans="2:9" ht="30" customHeight="1" x14ac:dyDescent="0.3">
      <c r="B23" s="106">
        <v>7.5</v>
      </c>
      <c r="C23" s="109" t="s">
        <v>441</v>
      </c>
      <c r="D23" s="98"/>
      <c r="E23" s="98"/>
      <c r="F23" s="107" t="str">
        <f>G114</f>
        <v>Not completed</v>
      </c>
      <c r="G23" s="111">
        <f>G115</f>
        <v>0</v>
      </c>
      <c r="H23" s="108" t="s">
        <v>84</v>
      </c>
    </row>
    <row r="24" spans="2:9" ht="5" customHeight="1" thickBot="1" x14ac:dyDescent="0.35">
      <c r="B24" s="112"/>
      <c r="C24" s="113"/>
      <c r="D24" s="114"/>
      <c r="E24" s="114"/>
      <c r="F24" s="114"/>
      <c r="G24" s="114"/>
      <c r="H24" s="115"/>
    </row>
    <row r="25" spans="2:9" ht="15" thickTop="1" thickBot="1" x14ac:dyDescent="0.35"/>
    <row r="26" spans="2:9" ht="27.5" customHeight="1" x14ac:dyDescent="0.35">
      <c r="B26" s="8" t="s">
        <v>442</v>
      </c>
      <c r="C26" s="9"/>
      <c r="D26" s="9"/>
      <c r="E26" s="9"/>
      <c r="F26" s="10"/>
      <c r="G26" s="10"/>
      <c r="H26" s="11"/>
    </row>
    <row r="27" spans="2:9" ht="35.5" customHeight="1" thickBot="1" x14ac:dyDescent="0.35">
      <c r="B27" s="83" t="s">
        <v>443</v>
      </c>
      <c r="C27" s="84"/>
      <c r="D27" s="84"/>
      <c r="E27" s="84"/>
      <c r="F27" s="84"/>
      <c r="G27" s="84"/>
      <c r="H27" s="85"/>
    </row>
    <row r="28" spans="2:9" ht="60" customHeight="1" thickBot="1" x14ac:dyDescent="0.35">
      <c r="B28" s="126" t="s">
        <v>18</v>
      </c>
      <c r="C28" s="127" t="s">
        <v>5</v>
      </c>
      <c r="D28" s="128" t="s">
        <v>0</v>
      </c>
      <c r="E28" s="128"/>
      <c r="F28" s="127" t="s">
        <v>1</v>
      </c>
      <c r="G28" s="129" t="s">
        <v>2</v>
      </c>
      <c r="H28" s="130" t="s">
        <v>3</v>
      </c>
    </row>
    <row r="29" spans="2:9" ht="60" customHeight="1" x14ac:dyDescent="0.3">
      <c r="B29" s="140" t="s">
        <v>22</v>
      </c>
      <c r="C29" s="144" t="s">
        <v>6</v>
      </c>
      <c r="D29" s="145" t="s">
        <v>444</v>
      </c>
      <c r="E29" s="145"/>
      <c r="F29" s="146"/>
      <c r="G29" s="147">
        <f>IF(F29="Met",1,IF(F29="Partially met",0.5,IF(F29="N/A",1,0)))</f>
        <v>0</v>
      </c>
      <c r="H29" s="148"/>
    </row>
    <row r="30" spans="2:9" ht="60" customHeight="1" x14ac:dyDescent="0.3">
      <c r="B30" s="141"/>
      <c r="C30" s="136" t="s">
        <v>7</v>
      </c>
      <c r="D30" s="137" t="s">
        <v>445</v>
      </c>
      <c r="E30" s="137"/>
      <c r="F30" s="138"/>
      <c r="G30" s="139">
        <f t="shared" ref="G30:G39" si="0">IF(F30="Met",1,IF(F30="Partially met",0.5,IF(F30="N/A",1,0)))</f>
        <v>0</v>
      </c>
      <c r="H30" s="149"/>
    </row>
    <row r="31" spans="2:9" ht="60" customHeight="1" x14ac:dyDescent="0.3">
      <c r="B31" s="141"/>
      <c r="C31" s="136" t="s">
        <v>9</v>
      </c>
      <c r="D31" s="137" t="s">
        <v>446</v>
      </c>
      <c r="E31" s="137"/>
      <c r="F31" s="138"/>
      <c r="G31" s="139">
        <f t="shared" si="0"/>
        <v>0</v>
      </c>
      <c r="H31" s="149"/>
    </row>
    <row r="32" spans="2:9" ht="60" customHeight="1" thickBot="1" x14ac:dyDescent="0.35">
      <c r="B32" s="142"/>
      <c r="C32" s="150" t="s">
        <v>13</v>
      </c>
      <c r="D32" s="151" t="s">
        <v>447</v>
      </c>
      <c r="E32" s="151"/>
      <c r="F32" s="152"/>
      <c r="G32" s="153">
        <f t="shared" si="0"/>
        <v>0</v>
      </c>
      <c r="H32" s="154"/>
      <c r="I32" s="49">
        <f>ROWS(G29:G32)</f>
        <v>4</v>
      </c>
    </row>
    <row r="33" spans="2:9" ht="60" customHeight="1" x14ac:dyDescent="0.3">
      <c r="B33" s="140" t="s">
        <v>23</v>
      </c>
      <c r="C33" s="144" t="s">
        <v>12</v>
      </c>
      <c r="D33" s="145" t="s">
        <v>448</v>
      </c>
      <c r="E33" s="145"/>
      <c r="F33" s="146"/>
      <c r="G33" s="147">
        <f t="shared" si="0"/>
        <v>0</v>
      </c>
      <c r="H33" s="148"/>
    </row>
    <row r="34" spans="2:9" ht="60" customHeight="1" x14ac:dyDescent="0.3">
      <c r="B34" s="141"/>
      <c r="C34" s="136" t="s">
        <v>14</v>
      </c>
      <c r="D34" s="137" t="s">
        <v>449</v>
      </c>
      <c r="E34" s="137"/>
      <c r="F34" s="138"/>
      <c r="G34" s="139">
        <f t="shared" si="0"/>
        <v>0</v>
      </c>
      <c r="H34" s="149"/>
    </row>
    <row r="35" spans="2:9" ht="60" customHeight="1" x14ac:dyDescent="0.3">
      <c r="B35" s="141"/>
      <c r="C35" s="136" t="s">
        <v>15</v>
      </c>
      <c r="D35" s="137" t="s">
        <v>450</v>
      </c>
      <c r="E35" s="137"/>
      <c r="F35" s="138"/>
      <c r="G35" s="139">
        <f t="shared" si="0"/>
        <v>0</v>
      </c>
      <c r="H35" s="149"/>
    </row>
    <row r="36" spans="2:9" ht="60" customHeight="1" thickBot="1" x14ac:dyDescent="0.35">
      <c r="B36" s="142"/>
      <c r="C36" s="150" t="s">
        <v>16</v>
      </c>
      <c r="D36" s="151" t="s">
        <v>451</v>
      </c>
      <c r="E36" s="151"/>
      <c r="F36" s="152"/>
      <c r="G36" s="153">
        <f t="shared" si="0"/>
        <v>0</v>
      </c>
      <c r="H36" s="154"/>
      <c r="I36" s="49">
        <f>ROWS(G29:G36)</f>
        <v>8</v>
      </c>
    </row>
    <row r="37" spans="2:9" ht="60" customHeight="1" x14ac:dyDescent="0.3">
      <c r="B37" s="140" t="s">
        <v>24</v>
      </c>
      <c r="C37" s="144" t="s">
        <v>11</v>
      </c>
      <c r="D37" s="145" t="s">
        <v>452</v>
      </c>
      <c r="E37" s="145"/>
      <c r="F37" s="146"/>
      <c r="G37" s="147">
        <f t="shared" si="0"/>
        <v>0</v>
      </c>
      <c r="H37" s="148"/>
    </row>
    <row r="38" spans="2:9" ht="60" customHeight="1" x14ac:dyDescent="0.3">
      <c r="B38" s="141"/>
      <c r="C38" s="136" t="s">
        <v>17</v>
      </c>
      <c r="D38" s="137" t="s">
        <v>453</v>
      </c>
      <c r="E38" s="137"/>
      <c r="F38" s="138"/>
      <c r="G38" s="139">
        <f t="shared" si="0"/>
        <v>0</v>
      </c>
      <c r="H38" s="149"/>
    </row>
    <row r="39" spans="2:9" ht="60" customHeight="1" thickBot="1" x14ac:dyDescent="0.35">
      <c r="B39" s="142"/>
      <c r="C39" s="150" t="s">
        <v>27</v>
      </c>
      <c r="D39" s="151" t="s">
        <v>454</v>
      </c>
      <c r="E39" s="151"/>
      <c r="F39" s="152"/>
      <c r="G39" s="153">
        <f t="shared" si="0"/>
        <v>0</v>
      </c>
      <c r="H39" s="154"/>
      <c r="I39" s="49">
        <f>ROWS(G29:G39)</f>
        <v>11</v>
      </c>
    </row>
    <row r="40" spans="2:9" ht="40" customHeight="1" x14ac:dyDescent="0.3">
      <c r="F40" s="122" t="s">
        <v>69</v>
      </c>
      <c r="G40" s="123" t="str">
        <f>IF(COUNTA(F29:F39)=H41,IF(SUM(G29:G39)=I39,"Best",IF(SUM(G29:G36)=I36,"Better",IF(SUM(G29:G32)=I32,"Good","In development"))),"Not completed")</f>
        <v>Not completed</v>
      </c>
      <c r="H40" s="124" t="s">
        <v>74</v>
      </c>
    </row>
    <row r="41" spans="2:9" ht="40" customHeight="1" x14ac:dyDescent="0.3">
      <c r="F41" s="122" t="s">
        <v>66</v>
      </c>
      <c r="G41" s="125">
        <f>SUM(G29:G39)/H41</f>
        <v>0</v>
      </c>
      <c r="H41" s="49">
        <f>ROWS(G29:G39)</f>
        <v>11</v>
      </c>
    </row>
    <row r="42" spans="2:9" ht="14.5" thickBot="1" x14ac:dyDescent="0.35"/>
    <row r="43" spans="2:9" ht="27.5" customHeight="1" x14ac:dyDescent="0.35">
      <c r="B43" s="8" t="s">
        <v>455</v>
      </c>
      <c r="C43" s="9"/>
      <c r="D43" s="9"/>
      <c r="E43" s="9"/>
      <c r="F43" s="10"/>
      <c r="G43" s="10"/>
      <c r="H43" s="11"/>
    </row>
    <row r="44" spans="2:9" ht="35" customHeight="1" thickBot="1" x14ac:dyDescent="0.35">
      <c r="B44" s="80" t="s">
        <v>456</v>
      </c>
      <c r="C44" s="81"/>
      <c r="D44" s="81"/>
      <c r="E44" s="81"/>
      <c r="F44" s="81"/>
      <c r="G44" s="81"/>
      <c r="H44" s="82"/>
    </row>
    <row r="45" spans="2:9" ht="60" customHeight="1" thickBot="1" x14ac:dyDescent="0.35">
      <c r="B45" s="126" t="s">
        <v>18</v>
      </c>
      <c r="C45" s="127" t="s">
        <v>5</v>
      </c>
      <c r="D45" s="128" t="s">
        <v>0</v>
      </c>
      <c r="E45" s="128"/>
      <c r="F45" s="127" t="s">
        <v>1</v>
      </c>
      <c r="G45" s="129" t="s">
        <v>2</v>
      </c>
      <c r="H45" s="130" t="s">
        <v>3</v>
      </c>
    </row>
    <row r="46" spans="2:9" ht="60" customHeight="1" x14ac:dyDescent="0.3">
      <c r="B46" s="140" t="s">
        <v>22</v>
      </c>
      <c r="C46" s="144" t="s">
        <v>6</v>
      </c>
      <c r="D46" s="145" t="s">
        <v>457</v>
      </c>
      <c r="E46" s="145"/>
      <c r="F46" s="146"/>
      <c r="G46" s="147">
        <f>IF(F46="Met",1,IF(F46="Partially met",0.5,IF(F46="N/A",1,0)))</f>
        <v>0</v>
      </c>
      <c r="H46" s="148"/>
    </row>
    <row r="47" spans="2:9" ht="60" customHeight="1" x14ac:dyDescent="0.3">
      <c r="B47" s="141"/>
      <c r="C47" s="136" t="s">
        <v>7</v>
      </c>
      <c r="D47" s="137" t="s">
        <v>458</v>
      </c>
      <c r="E47" s="137"/>
      <c r="F47" s="138"/>
      <c r="G47" s="139">
        <f t="shared" ref="G47:G60" si="1">IF(F47="Met",1,IF(F47="Partially met",0.5,IF(F47="N/A",1,0)))</f>
        <v>0</v>
      </c>
      <c r="H47" s="149"/>
    </row>
    <row r="48" spans="2:9" ht="60" customHeight="1" x14ac:dyDescent="0.3">
      <c r="B48" s="141"/>
      <c r="C48" s="136" t="s">
        <v>9</v>
      </c>
      <c r="D48" s="137" t="s">
        <v>459</v>
      </c>
      <c r="E48" s="137"/>
      <c r="F48" s="138"/>
      <c r="G48" s="139">
        <f t="shared" si="1"/>
        <v>0</v>
      </c>
      <c r="H48" s="149"/>
    </row>
    <row r="49" spans="2:9" ht="60" customHeight="1" x14ac:dyDescent="0.3">
      <c r="B49" s="141"/>
      <c r="C49" s="136" t="s">
        <v>13</v>
      </c>
      <c r="D49" s="137" t="s">
        <v>460</v>
      </c>
      <c r="E49" s="137"/>
      <c r="F49" s="138"/>
      <c r="G49" s="139">
        <f t="shared" si="1"/>
        <v>0</v>
      </c>
      <c r="H49" s="149"/>
    </row>
    <row r="50" spans="2:9" ht="60" customHeight="1" thickBot="1" x14ac:dyDescent="0.35">
      <c r="B50" s="142"/>
      <c r="C50" s="150" t="s">
        <v>12</v>
      </c>
      <c r="D50" s="151" t="s">
        <v>461</v>
      </c>
      <c r="E50" s="151"/>
      <c r="F50" s="152"/>
      <c r="G50" s="153">
        <f t="shared" si="1"/>
        <v>0</v>
      </c>
      <c r="H50" s="154"/>
      <c r="I50" s="49">
        <f>ROWS(G46:G50)</f>
        <v>5</v>
      </c>
    </row>
    <row r="51" spans="2:9" ht="60" customHeight="1" x14ac:dyDescent="0.3">
      <c r="B51" s="140" t="s">
        <v>23</v>
      </c>
      <c r="C51" s="144" t="s">
        <v>14</v>
      </c>
      <c r="D51" s="145" t="s">
        <v>462</v>
      </c>
      <c r="E51" s="145"/>
      <c r="F51" s="146"/>
      <c r="G51" s="147">
        <f t="shared" si="1"/>
        <v>0</v>
      </c>
      <c r="H51" s="148"/>
    </row>
    <row r="52" spans="2:9" ht="60" customHeight="1" x14ac:dyDescent="0.3">
      <c r="B52" s="141"/>
      <c r="C52" s="136" t="s">
        <v>15</v>
      </c>
      <c r="D52" s="137" t="s">
        <v>463</v>
      </c>
      <c r="E52" s="137"/>
      <c r="F52" s="138"/>
      <c r="G52" s="139">
        <f t="shared" si="1"/>
        <v>0</v>
      </c>
      <c r="H52" s="149"/>
    </row>
    <row r="53" spans="2:9" ht="60" customHeight="1" x14ac:dyDescent="0.3">
      <c r="B53" s="141"/>
      <c r="C53" s="136" t="s">
        <v>16</v>
      </c>
      <c r="D53" s="137" t="s">
        <v>464</v>
      </c>
      <c r="E53" s="137"/>
      <c r="F53" s="138"/>
      <c r="G53" s="139">
        <f t="shared" si="1"/>
        <v>0</v>
      </c>
      <c r="H53" s="149"/>
    </row>
    <row r="54" spans="2:9" ht="60" customHeight="1" thickBot="1" x14ac:dyDescent="0.35">
      <c r="B54" s="142"/>
      <c r="C54" s="150" t="s">
        <v>11</v>
      </c>
      <c r="D54" s="151" t="s">
        <v>465</v>
      </c>
      <c r="E54" s="151"/>
      <c r="F54" s="152"/>
      <c r="G54" s="153">
        <f t="shared" si="1"/>
        <v>0</v>
      </c>
      <c r="H54" s="154"/>
      <c r="I54" s="49">
        <f>ROWS(G46:G54)</f>
        <v>9</v>
      </c>
    </row>
    <row r="55" spans="2:9" ht="60" customHeight="1" x14ac:dyDescent="0.3">
      <c r="B55" s="140" t="s">
        <v>24</v>
      </c>
      <c r="C55" s="144" t="s">
        <v>17</v>
      </c>
      <c r="D55" s="145" t="s">
        <v>466</v>
      </c>
      <c r="E55" s="145"/>
      <c r="F55" s="146"/>
      <c r="G55" s="147">
        <f t="shared" si="1"/>
        <v>0</v>
      </c>
      <c r="H55" s="148"/>
    </row>
    <row r="56" spans="2:9" ht="60" customHeight="1" x14ac:dyDescent="0.3">
      <c r="B56" s="141"/>
      <c r="C56" s="136" t="s">
        <v>27</v>
      </c>
      <c r="D56" s="137" t="s">
        <v>467</v>
      </c>
      <c r="E56" s="137"/>
      <c r="F56" s="138"/>
      <c r="G56" s="139">
        <f t="shared" si="1"/>
        <v>0</v>
      </c>
      <c r="H56" s="149"/>
    </row>
    <row r="57" spans="2:9" ht="60" customHeight="1" x14ac:dyDescent="0.3">
      <c r="B57" s="141"/>
      <c r="C57" s="136" t="s">
        <v>28</v>
      </c>
      <c r="D57" s="137" t="s">
        <v>468</v>
      </c>
      <c r="E57" s="137"/>
      <c r="F57" s="138"/>
      <c r="G57" s="139">
        <f t="shared" si="1"/>
        <v>0</v>
      </c>
      <c r="H57" s="149"/>
    </row>
    <row r="58" spans="2:9" ht="60" customHeight="1" x14ac:dyDescent="0.3">
      <c r="B58" s="141"/>
      <c r="C58" s="136" t="s">
        <v>29</v>
      </c>
      <c r="D58" s="137" t="s">
        <v>469</v>
      </c>
      <c r="E58" s="137"/>
      <c r="F58" s="138"/>
      <c r="G58" s="139">
        <f t="shared" si="1"/>
        <v>0</v>
      </c>
      <c r="H58" s="149"/>
    </row>
    <row r="59" spans="2:9" ht="60" customHeight="1" x14ac:dyDescent="0.3">
      <c r="B59" s="141"/>
      <c r="C59" s="136" t="s">
        <v>10</v>
      </c>
      <c r="D59" s="137" t="s">
        <v>470</v>
      </c>
      <c r="E59" s="137"/>
      <c r="F59" s="138"/>
      <c r="G59" s="139">
        <f t="shared" si="1"/>
        <v>0</v>
      </c>
      <c r="H59" s="149"/>
    </row>
    <row r="60" spans="2:9" ht="60" customHeight="1" thickBot="1" x14ac:dyDescent="0.35">
      <c r="B60" s="142"/>
      <c r="C60" s="150" t="s">
        <v>30</v>
      </c>
      <c r="D60" s="151" t="s">
        <v>471</v>
      </c>
      <c r="E60" s="151"/>
      <c r="F60" s="152"/>
      <c r="G60" s="153">
        <f t="shared" si="1"/>
        <v>0</v>
      </c>
      <c r="H60" s="154"/>
      <c r="I60" s="49">
        <f>ROWS(G46:G60)</f>
        <v>15</v>
      </c>
    </row>
    <row r="61" spans="2:9" ht="40" customHeight="1" x14ac:dyDescent="0.3">
      <c r="F61" s="122" t="s">
        <v>69</v>
      </c>
      <c r="G61" s="123" t="str">
        <f>IF(COUNTA(F46:F60)=H62,IF(SUM(G46:G60)=I60,"Best",IF(SUM(G46:G54)=I54,"Better",IF(SUM(G46:G50)=I50,"Good","In development"))),"Not completed")</f>
        <v>Not completed</v>
      </c>
      <c r="H61" s="124" t="s">
        <v>74</v>
      </c>
    </row>
    <row r="62" spans="2:9" ht="40" customHeight="1" x14ac:dyDescent="0.3">
      <c r="F62" s="122" t="s">
        <v>66</v>
      </c>
      <c r="G62" s="125">
        <f>SUM(G46:G60)/H62</f>
        <v>0</v>
      </c>
      <c r="H62" s="49">
        <f>ROWS(G46:G60)</f>
        <v>15</v>
      </c>
    </row>
    <row r="63" spans="2:9" ht="14.5" thickBot="1" x14ac:dyDescent="0.35"/>
    <row r="64" spans="2:9" ht="27.5" customHeight="1" x14ac:dyDescent="0.35">
      <c r="B64" s="8" t="s">
        <v>472</v>
      </c>
      <c r="C64" s="9"/>
      <c r="D64" s="9"/>
      <c r="E64" s="9"/>
      <c r="F64" s="10"/>
      <c r="G64" s="10"/>
      <c r="H64" s="11"/>
    </row>
    <row r="65" spans="2:9" ht="33.5" customHeight="1" thickBot="1" x14ac:dyDescent="0.35">
      <c r="B65" s="80" t="s">
        <v>473</v>
      </c>
      <c r="C65" s="81"/>
      <c r="D65" s="81"/>
      <c r="E65" s="81"/>
      <c r="F65" s="81"/>
      <c r="G65" s="81"/>
      <c r="H65" s="82"/>
    </row>
    <row r="66" spans="2:9" ht="60" customHeight="1" thickBot="1" x14ac:dyDescent="0.35">
      <c r="B66" s="126" t="s">
        <v>18</v>
      </c>
      <c r="C66" s="127" t="s">
        <v>5</v>
      </c>
      <c r="D66" s="128" t="s">
        <v>0</v>
      </c>
      <c r="E66" s="128"/>
      <c r="F66" s="127" t="s">
        <v>1</v>
      </c>
      <c r="G66" s="129" t="s">
        <v>2</v>
      </c>
      <c r="H66" s="130" t="s">
        <v>3</v>
      </c>
    </row>
    <row r="67" spans="2:9" ht="60" customHeight="1" x14ac:dyDescent="0.3">
      <c r="B67" s="140" t="s">
        <v>22</v>
      </c>
      <c r="C67" s="144" t="s">
        <v>6</v>
      </c>
      <c r="D67" s="145" t="s">
        <v>474</v>
      </c>
      <c r="E67" s="145"/>
      <c r="F67" s="146"/>
      <c r="G67" s="147">
        <f>IF(F67="Met",1,IF(F67="Partially met",0.5,IF(F67="N/A",1,0)))</f>
        <v>0</v>
      </c>
      <c r="H67" s="148"/>
    </row>
    <row r="68" spans="2:9" ht="60" customHeight="1" x14ac:dyDescent="0.3">
      <c r="B68" s="141"/>
      <c r="C68" s="136" t="s">
        <v>7</v>
      </c>
      <c r="D68" s="137" t="s">
        <v>475</v>
      </c>
      <c r="E68" s="137"/>
      <c r="F68" s="138"/>
      <c r="G68" s="139">
        <f t="shared" ref="G68:G76" si="2">IF(F68="Met",1,IF(F68="Partially met",0.5,IF(F68="N/A",1,0)))</f>
        <v>0</v>
      </c>
      <c r="H68" s="149"/>
    </row>
    <row r="69" spans="2:9" ht="60" customHeight="1" x14ac:dyDescent="0.3">
      <c r="B69" s="141"/>
      <c r="C69" s="136" t="s">
        <v>9</v>
      </c>
      <c r="D69" s="137" t="s">
        <v>476</v>
      </c>
      <c r="E69" s="137"/>
      <c r="F69" s="138"/>
      <c r="G69" s="139">
        <f t="shared" si="2"/>
        <v>0</v>
      </c>
      <c r="H69" s="149"/>
    </row>
    <row r="70" spans="2:9" ht="60" customHeight="1" x14ac:dyDescent="0.3">
      <c r="B70" s="141"/>
      <c r="C70" s="136" t="s">
        <v>13</v>
      </c>
      <c r="D70" s="137" t="s">
        <v>477</v>
      </c>
      <c r="E70" s="137"/>
      <c r="F70" s="138"/>
      <c r="G70" s="139">
        <f t="shared" si="2"/>
        <v>0</v>
      </c>
      <c r="H70" s="149"/>
    </row>
    <row r="71" spans="2:9" ht="60" customHeight="1" x14ac:dyDescent="0.3">
      <c r="B71" s="141"/>
      <c r="C71" s="136" t="s">
        <v>12</v>
      </c>
      <c r="D71" s="137" t="s">
        <v>478</v>
      </c>
      <c r="E71" s="137"/>
      <c r="F71" s="138"/>
      <c r="G71" s="139">
        <f t="shared" si="2"/>
        <v>0</v>
      </c>
      <c r="H71" s="149"/>
    </row>
    <row r="72" spans="2:9" ht="60" customHeight="1" thickBot="1" x14ac:dyDescent="0.35">
      <c r="B72" s="142"/>
      <c r="C72" s="150" t="s">
        <v>14</v>
      </c>
      <c r="D72" s="151" t="s">
        <v>479</v>
      </c>
      <c r="E72" s="151"/>
      <c r="F72" s="152"/>
      <c r="G72" s="153">
        <f t="shared" si="2"/>
        <v>0</v>
      </c>
      <c r="H72" s="154"/>
      <c r="I72" s="49">
        <f>ROWS(G67:G72)</f>
        <v>6</v>
      </c>
    </row>
    <row r="73" spans="2:9" ht="60" customHeight="1" x14ac:dyDescent="0.3">
      <c r="B73" s="140" t="s">
        <v>23</v>
      </c>
      <c r="C73" s="144" t="s">
        <v>15</v>
      </c>
      <c r="D73" s="145" t="s">
        <v>480</v>
      </c>
      <c r="E73" s="145"/>
      <c r="F73" s="146"/>
      <c r="G73" s="147">
        <f t="shared" si="2"/>
        <v>0</v>
      </c>
      <c r="H73" s="148"/>
    </row>
    <row r="74" spans="2:9" ht="60" customHeight="1" thickBot="1" x14ac:dyDescent="0.35">
      <c r="B74" s="142"/>
      <c r="C74" s="150" t="s">
        <v>16</v>
      </c>
      <c r="D74" s="151" t="s">
        <v>481</v>
      </c>
      <c r="E74" s="151"/>
      <c r="F74" s="152"/>
      <c r="G74" s="153">
        <f t="shared" si="2"/>
        <v>0</v>
      </c>
      <c r="H74" s="154"/>
      <c r="I74" s="49">
        <f>ROWS(G67:G74)</f>
        <v>8</v>
      </c>
    </row>
    <row r="75" spans="2:9" ht="60" customHeight="1" x14ac:dyDescent="0.3">
      <c r="B75" s="140" t="s">
        <v>24</v>
      </c>
      <c r="C75" s="144" t="s">
        <v>11</v>
      </c>
      <c r="D75" s="145" t="s">
        <v>482</v>
      </c>
      <c r="E75" s="145"/>
      <c r="F75" s="146"/>
      <c r="G75" s="147">
        <f t="shared" si="2"/>
        <v>0</v>
      </c>
      <c r="H75" s="148"/>
    </row>
    <row r="76" spans="2:9" ht="60" customHeight="1" thickBot="1" x14ac:dyDescent="0.35">
      <c r="B76" s="142"/>
      <c r="C76" s="150" t="s">
        <v>17</v>
      </c>
      <c r="D76" s="151" t="s">
        <v>483</v>
      </c>
      <c r="E76" s="151"/>
      <c r="F76" s="152"/>
      <c r="G76" s="153">
        <f t="shared" si="2"/>
        <v>0</v>
      </c>
      <c r="H76" s="154"/>
      <c r="I76" s="49">
        <f>ROWS(G67:G76)</f>
        <v>10</v>
      </c>
    </row>
    <row r="77" spans="2:9" ht="40" customHeight="1" x14ac:dyDescent="0.3">
      <c r="F77" s="122" t="s">
        <v>69</v>
      </c>
      <c r="G77" s="123" t="str">
        <f>IF(COUNTA(F67:F76)=H78,IF(SUM(G67:G76)=I76,"Best",IF(SUM(G67:G74)=I74,"Better",IF(SUM(G67:G72)=I72,"Good","In development"))),"Not completed")</f>
        <v>Not completed</v>
      </c>
      <c r="H77" s="124" t="s">
        <v>74</v>
      </c>
    </row>
    <row r="78" spans="2:9" ht="40" customHeight="1" x14ac:dyDescent="0.3">
      <c r="F78" s="122" t="s">
        <v>66</v>
      </c>
      <c r="G78" s="125">
        <f>SUM(G67:G76)/H78</f>
        <v>0</v>
      </c>
      <c r="H78" s="49">
        <f>ROWS(G67:G76)</f>
        <v>10</v>
      </c>
    </row>
    <row r="79" spans="2:9" ht="14.5" thickBot="1" x14ac:dyDescent="0.35"/>
    <row r="80" spans="2:9" ht="27.5" customHeight="1" x14ac:dyDescent="0.35">
      <c r="B80" s="8" t="s">
        <v>484</v>
      </c>
      <c r="C80" s="9"/>
      <c r="D80" s="9"/>
      <c r="E80" s="9"/>
      <c r="F80" s="10"/>
      <c r="G80" s="10"/>
      <c r="H80" s="11"/>
    </row>
    <row r="81" spans="2:9" ht="35" customHeight="1" thickBot="1" x14ac:dyDescent="0.35">
      <c r="B81" s="80" t="s">
        <v>485</v>
      </c>
      <c r="C81" s="81"/>
      <c r="D81" s="81"/>
      <c r="E81" s="81"/>
      <c r="F81" s="81"/>
      <c r="G81" s="81"/>
      <c r="H81" s="82"/>
    </row>
    <row r="82" spans="2:9" ht="60" customHeight="1" thickBot="1" x14ac:dyDescent="0.35">
      <c r="B82" s="126" t="s">
        <v>18</v>
      </c>
      <c r="C82" s="127" t="s">
        <v>5</v>
      </c>
      <c r="D82" s="128" t="s">
        <v>0</v>
      </c>
      <c r="E82" s="128"/>
      <c r="F82" s="127" t="s">
        <v>1</v>
      </c>
      <c r="G82" s="129" t="s">
        <v>2</v>
      </c>
      <c r="H82" s="130" t="s">
        <v>3</v>
      </c>
    </row>
    <row r="83" spans="2:9" ht="60" customHeight="1" x14ac:dyDescent="0.3">
      <c r="B83" s="140" t="s">
        <v>22</v>
      </c>
      <c r="C83" s="144" t="s">
        <v>6</v>
      </c>
      <c r="D83" s="145" t="s">
        <v>486</v>
      </c>
      <c r="E83" s="145"/>
      <c r="F83" s="146"/>
      <c r="G83" s="147">
        <f>IF(F83="Met",1,IF(F83="Partially met",0.5,IF(F83="N/A",1,0)))</f>
        <v>0</v>
      </c>
      <c r="H83" s="148"/>
    </row>
    <row r="84" spans="2:9" ht="60" customHeight="1" x14ac:dyDescent="0.3">
      <c r="B84" s="141"/>
      <c r="C84" s="136" t="s">
        <v>7</v>
      </c>
      <c r="D84" s="137" t="s">
        <v>487</v>
      </c>
      <c r="E84" s="137"/>
      <c r="F84" s="138"/>
      <c r="G84" s="139">
        <f t="shared" ref="G84:G94" si="3">IF(F84="Met",1,IF(F84="Partially met",0.5,IF(F84="N/A",1,0)))</f>
        <v>0</v>
      </c>
      <c r="H84" s="149"/>
    </row>
    <row r="85" spans="2:9" ht="60" customHeight="1" x14ac:dyDescent="0.3">
      <c r="B85" s="141"/>
      <c r="C85" s="136" t="s">
        <v>9</v>
      </c>
      <c r="D85" s="137" t="s">
        <v>488</v>
      </c>
      <c r="E85" s="137"/>
      <c r="F85" s="138"/>
      <c r="G85" s="139">
        <f t="shared" si="3"/>
        <v>0</v>
      </c>
      <c r="H85" s="149"/>
    </row>
    <row r="86" spans="2:9" ht="60" customHeight="1" x14ac:dyDescent="0.3">
      <c r="B86" s="141"/>
      <c r="C86" s="136" t="s">
        <v>13</v>
      </c>
      <c r="D86" s="137" t="s">
        <v>489</v>
      </c>
      <c r="E86" s="137"/>
      <c r="F86" s="138"/>
      <c r="G86" s="139">
        <f t="shared" si="3"/>
        <v>0</v>
      </c>
      <c r="H86" s="149"/>
    </row>
    <row r="87" spans="2:9" ht="60" customHeight="1" x14ac:dyDescent="0.3">
      <c r="B87" s="141"/>
      <c r="C87" s="136" t="s">
        <v>12</v>
      </c>
      <c r="D87" s="137" t="s">
        <v>490</v>
      </c>
      <c r="E87" s="137"/>
      <c r="F87" s="138"/>
      <c r="G87" s="139">
        <f t="shared" si="3"/>
        <v>0</v>
      </c>
      <c r="H87" s="149"/>
    </row>
    <row r="88" spans="2:9" ht="60" customHeight="1" thickBot="1" x14ac:dyDescent="0.35">
      <c r="B88" s="142"/>
      <c r="C88" s="150" t="s">
        <v>14</v>
      </c>
      <c r="D88" s="151" t="s">
        <v>491</v>
      </c>
      <c r="E88" s="151"/>
      <c r="F88" s="152"/>
      <c r="G88" s="153">
        <f t="shared" si="3"/>
        <v>0</v>
      </c>
      <c r="H88" s="154"/>
      <c r="I88" s="49">
        <f>ROWS(G83:G88)</f>
        <v>6</v>
      </c>
    </row>
    <row r="89" spans="2:9" ht="60" customHeight="1" x14ac:dyDescent="0.3">
      <c r="B89" s="140" t="s">
        <v>23</v>
      </c>
      <c r="C89" s="144" t="s">
        <v>15</v>
      </c>
      <c r="D89" s="145" t="s">
        <v>492</v>
      </c>
      <c r="E89" s="145"/>
      <c r="F89" s="146"/>
      <c r="G89" s="147">
        <f t="shared" si="3"/>
        <v>0</v>
      </c>
      <c r="H89" s="148"/>
    </row>
    <row r="90" spans="2:9" ht="60" customHeight="1" x14ac:dyDescent="0.3">
      <c r="B90" s="141"/>
      <c r="C90" s="136" t="s">
        <v>16</v>
      </c>
      <c r="D90" s="137" t="s">
        <v>493</v>
      </c>
      <c r="E90" s="137"/>
      <c r="F90" s="138"/>
      <c r="G90" s="139">
        <f t="shared" si="3"/>
        <v>0</v>
      </c>
      <c r="H90" s="149"/>
    </row>
    <row r="91" spans="2:9" ht="60" customHeight="1" thickBot="1" x14ac:dyDescent="0.35">
      <c r="B91" s="142"/>
      <c r="C91" s="150" t="s">
        <v>11</v>
      </c>
      <c r="D91" s="151" t="s">
        <v>494</v>
      </c>
      <c r="E91" s="151"/>
      <c r="F91" s="152"/>
      <c r="G91" s="153">
        <f t="shared" si="3"/>
        <v>0</v>
      </c>
      <c r="H91" s="154"/>
      <c r="I91" s="49">
        <f>ROWS(G83:G91)</f>
        <v>9</v>
      </c>
    </row>
    <row r="92" spans="2:9" ht="60" customHeight="1" x14ac:dyDescent="0.3">
      <c r="B92" s="140" t="s">
        <v>24</v>
      </c>
      <c r="C92" s="144" t="s">
        <v>17</v>
      </c>
      <c r="D92" s="145" t="s">
        <v>495</v>
      </c>
      <c r="E92" s="145"/>
      <c r="F92" s="146"/>
      <c r="G92" s="147">
        <f t="shared" si="3"/>
        <v>0</v>
      </c>
      <c r="H92" s="148"/>
    </row>
    <row r="93" spans="2:9" ht="60" customHeight="1" x14ac:dyDescent="0.3">
      <c r="B93" s="141"/>
      <c r="C93" s="136" t="s">
        <v>27</v>
      </c>
      <c r="D93" s="137" t="s">
        <v>496</v>
      </c>
      <c r="E93" s="137"/>
      <c r="F93" s="138"/>
      <c r="G93" s="139">
        <f t="shared" si="3"/>
        <v>0</v>
      </c>
      <c r="H93" s="149"/>
    </row>
    <row r="94" spans="2:9" ht="60" customHeight="1" thickBot="1" x14ac:dyDescent="0.35">
      <c r="B94" s="142"/>
      <c r="C94" s="150" t="s">
        <v>28</v>
      </c>
      <c r="D94" s="151" t="s">
        <v>497</v>
      </c>
      <c r="E94" s="151"/>
      <c r="F94" s="152"/>
      <c r="G94" s="153">
        <f t="shared" si="3"/>
        <v>0</v>
      </c>
      <c r="H94" s="154"/>
      <c r="I94" s="49">
        <f>ROWS(G83:G94)</f>
        <v>12</v>
      </c>
    </row>
    <row r="95" spans="2:9" ht="40" customHeight="1" x14ac:dyDescent="0.3">
      <c r="F95" s="122" t="s">
        <v>69</v>
      </c>
      <c r="G95" s="123" t="str">
        <f>IF(COUNTA(F83:F94)=H96,IF(SUM(G83:G94)=I94,"Best",IF(SUM(G83:G91)=I91,"Better",IF(SUM(G83:G88)=I88,"Good","In development"))),"Not completed")</f>
        <v>Not completed</v>
      </c>
      <c r="H95" s="124" t="s">
        <v>74</v>
      </c>
    </row>
    <row r="96" spans="2:9" ht="40" customHeight="1" x14ac:dyDescent="0.3">
      <c r="F96" s="122" t="s">
        <v>66</v>
      </c>
      <c r="G96" s="125">
        <f>SUM(G83:G94)/H96</f>
        <v>0</v>
      </c>
      <c r="H96" s="49">
        <f>ROWS(G83:G94)</f>
        <v>12</v>
      </c>
    </row>
    <row r="97" spans="2:9" ht="14.5" thickBot="1" x14ac:dyDescent="0.35"/>
    <row r="98" spans="2:9" ht="27.5" customHeight="1" x14ac:dyDescent="0.35">
      <c r="B98" s="8" t="s">
        <v>498</v>
      </c>
      <c r="C98" s="9"/>
      <c r="D98" s="9"/>
      <c r="E98" s="9"/>
      <c r="F98" s="10"/>
      <c r="G98" s="10"/>
      <c r="H98" s="11"/>
    </row>
    <row r="99" spans="2:9" ht="35" customHeight="1" thickBot="1" x14ac:dyDescent="0.35">
      <c r="B99" s="80" t="s">
        <v>499</v>
      </c>
      <c r="C99" s="81"/>
      <c r="D99" s="81"/>
      <c r="E99" s="81"/>
      <c r="F99" s="81"/>
      <c r="G99" s="81"/>
      <c r="H99" s="82"/>
    </row>
    <row r="100" spans="2:9" ht="60" customHeight="1" thickBot="1" x14ac:dyDescent="0.35">
      <c r="B100" s="126" t="s">
        <v>18</v>
      </c>
      <c r="C100" s="127" t="s">
        <v>5</v>
      </c>
      <c r="D100" s="128" t="s">
        <v>0</v>
      </c>
      <c r="E100" s="128"/>
      <c r="F100" s="127" t="s">
        <v>1</v>
      </c>
      <c r="G100" s="129" t="s">
        <v>2</v>
      </c>
      <c r="H100" s="130" t="s">
        <v>3</v>
      </c>
    </row>
    <row r="101" spans="2:9" ht="60" customHeight="1" x14ac:dyDescent="0.3">
      <c r="B101" s="140" t="s">
        <v>22</v>
      </c>
      <c r="C101" s="144" t="s">
        <v>6</v>
      </c>
      <c r="D101" s="145" t="s">
        <v>500</v>
      </c>
      <c r="E101" s="145"/>
      <c r="F101" s="146"/>
      <c r="G101" s="147">
        <f>IF(F101="Met",1,IF(F101="Partially met",0.5,IF(F101="N/A",1,0)))</f>
        <v>0</v>
      </c>
      <c r="H101" s="148"/>
    </row>
    <row r="102" spans="2:9" ht="60" customHeight="1" x14ac:dyDescent="0.3">
      <c r="B102" s="141"/>
      <c r="C102" s="136" t="s">
        <v>7</v>
      </c>
      <c r="D102" s="137" t="s">
        <v>501</v>
      </c>
      <c r="E102" s="137"/>
      <c r="F102" s="138"/>
      <c r="G102" s="139">
        <f t="shared" ref="G102:G113" si="4">IF(F102="Met",1,IF(F102="Partially met",0.5,IF(F102="N/A",1,0)))</f>
        <v>0</v>
      </c>
      <c r="H102" s="149"/>
    </row>
    <row r="103" spans="2:9" ht="60" customHeight="1" x14ac:dyDescent="0.3">
      <c r="B103" s="141"/>
      <c r="C103" s="136" t="s">
        <v>9</v>
      </c>
      <c r="D103" s="137" t="s">
        <v>502</v>
      </c>
      <c r="E103" s="137"/>
      <c r="F103" s="138"/>
      <c r="G103" s="139">
        <f t="shared" si="4"/>
        <v>0</v>
      </c>
      <c r="H103" s="149"/>
    </row>
    <row r="104" spans="2:9" ht="60" customHeight="1" thickBot="1" x14ac:dyDescent="0.35">
      <c r="B104" s="142"/>
      <c r="C104" s="150" t="s">
        <v>13</v>
      </c>
      <c r="D104" s="151" t="s">
        <v>503</v>
      </c>
      <c r="E104" s="151"/>
      <c r="F104" s="152"/>
      <c r="G104" s="153">
        <f t="shared" si="4"/>
        <v>0</v>
      </c>
      <c r="H104" s="154"/>
      <c r="I104" s="49">
        <f>ROWS(G101:G104)</f>
        <v>4</v>
      </c>
    </row>
    <row r="105" spans="2:9" ht="60" customHeight="1" x14ac:dyDescent="0.3">
      <c r="B105" s="140" t="s">
        <v>23</v>
      </c>
      <c r="C105" s="144" t="s">
        <v>12</v>
      </c>
      <c r="D105" s="145" t="s">
        <v>504</v>
      </c>
      <c r="E105" s="145"/>
      <c r="F105" s="146"/>
      <c r="G105" s="147">
        <f t="shared" si="4"/>
        <v>0</v>
      </c>
      <c r="H105" s="148"/>
    </row>
    <row r="106" spans="2:9" ht="60" customHeight="1" x14ac:dyDescent="0.3">
      <c r="B106" s="141"/>
      <c r="C106" s="136" t="s">
        <v>14</v>
      </c>
      <c r="D106" s="137" t="s">
        <v>505</v>
      </c>
      <c r="E106" s="137"/>
      <c r="F106" s="138"/>
      <c r="G106" s="139">
        <f t="shared" si="4"/>
        <v>0</v>
      </c>
      <c r="H106" s="149"/>
    </row>
    <row r="107" spans="2:9" ht="60" customHeight="1" x14ac:dyDescent="0.3">
      <c r="B107" s="141"/>
      <c r="C107" s="136" t="s">
        <v>15</v>
      </c>
      <c r="D107" s="137" t="s">
        <v>506</v>
      </c>
      <c r="E107" s="137"/>
      <c r="F107" s="138"/>
      <c r="G107" s="139">
        <f t="shared" si="4"/>
        <v>0</v>
      </c>
      <c r="H107" s="149"/>
    </row>
    <row r="108" spans="2:9" ht="60" customHeight="1" x14ac:dyDescent="0.3">
      <c r="B108" s="141"/>
      <c r="C108" s="136" t="s">
        <v>16</v>
      </c>
      <c r="D108" s="137" t="s">
        <v>507</v>
      </c>
      <c r="E108" s="137"/>
      <c r="F108" s="138"/>
      <c r="G108" s="139">
        <f t="shared" si="4"/>
        <v>0</v>
      </c>
      <c r="H108" s="149"/>
    </row>
    <row r="109" spans="2:9" ht="60" customHeight="1" thickBot="1" x14ac:dyDescent="0.35">
      <c r="B109" s="142"/>
      <c r="C109" s="150" t="s">
        <v>11</v>
      </c>
      <c r="D109" s="151" t="s">
        <v>508</v>
      </c>
      <c r="E109" s="151"/>
      <c r="F109" s="152"/>
      <c r="G109" s="153">
        <f t="shared" si="4"/>
        <v>0</v>
      </c>
      <c r="H109" s="154"/>
      <c r="I109" s="49">
        <f>ROWS(G101:G109)</f>
        <v>9</v>
      </c>
    </row>
    <row r="110" spans="2:9" ht="60" customHeight="1" x14ac:dyDescent="0.3">
      <c r="B110" s="140" t="s">
        <v>24</v>
      </c>
      <c r="C110" s="144" t="s">
        <v>17</v>
      </c>
      <c r="D110" s="145" t="s">
        <v>509</v>
      </c>
      <c r="E110" s="145"/>
      <c r="F110" s="146"/>
      <c r="G110" s="147">
        <f t="shared" si="4"/>
        <v>0</v>
      </c>
      <c r="H110" s="148"/>
    </row>
    <row r="111" spans="2:9" ht="60" customHeight="1" x14ac:dyDescent="0.3">
      <c r="B111" s="141"/>
      <c r="C111" s="136" t="s">
        <v>27</v>
      </c>
      <c r="D111" s="137" t="s">
        <v>510</v>
      </c>
      <c r="E111" s="137"/>
      <c r="F111" s="138"/>
      <c r="G111" s="139">
        <f t="shared" si="4"/>
        <v>0</v>
      </c>
      <c r="H111" s="149"/>
    </row>
    <row r="112" spans="2:9" ht="60" customHeight="1" x14ac:dyDescent="0.3">
      <c r="B112" s="141"/>
      <c r="C112" s="136" t="s">
        <v>28</v>
      </c>
      <c r="D112" s="137" t="s">
        <v>511</v>
      </c>
      <c r="E112" s="137"/>
      <c r="F112" s="138"/>
      <c r="G112" s="139">
        <f t="shared" si="4"/>
        <v>0</v>
      </c>
      <c r="H112" s="149"/>
    </row>
    <row r="113" spans="2:9" ht="60" customHeight="1" thickBot="1" x14ac:dyDescent="0.35">
      <c r="B113" s="142"/>
      <c r="C113" s="150" t="s">
        <v>29</v>
      </c>
      <c r="D113" s="151" t="s">
        <v>512</v>
      </c>
      <c r="E113" s="151"/>
      <c r="F113" s="152"/>
      <c r="G113" s="153">
        <f t="shared" si="4"/>
        <v>0</v>
      </c>
      <c r="H113" s="154"/>
      <c r="I113" s="49">
        <f>ROWS(G101:G113)</f>
        <v>13</v>
      </c>
    </row>
    <row r="114" spans="2:9" ht="40" customHeight="1" x14ac:dyDescent="0.3">
      <c r="F114" s="122" t="s">
        <v>69</v>
      </c>
      <c r="G114" s="123" t="str">
        <f>IF(COUNTA(F101:F113)=H115,IF(SUM(G101:G113)=I113,"Best",IF(SUM(G101:G109)=I109,"Better",IF(SUM(G101:G104)=I104,"Good","In development"))),"Not completed")</f>
        <v>Not completed</v>
      </c>
      <c r="H114" s="124" t="s">
        <v>74</v>
      </c>
    </row>
    <row r="115" spans="2:9" ht="40" customHeight="1" x14ac:dyDescent="0.3">
      <c r="F115" s="122" t="s">
        <v>66</v>
      </c>
      <c r="G115" s="125">
        <f>SUM(G101:G113)/H115</f>
        <v>0</v>
      </c>
      <c r="H115" s="49">
        <f>ROWS(G101:G113)</f>
        <v>13</v>
      </c>
    </row>
    <row r="119" spans="2:9" hidden="1" x14ac:dyDescent="0.3"/>
    <row r="120" spans="2:9" s="196" customFormat="1" ht="14.5" hidden="1" thickBot="1" x14ac:dyDescent="0.35">
      <c r="B120" s="198" t="s">
        <v>514</v>
      </c>
      <c r="C120" s="197"/>
    </row>
    <row r="121" spans="2:9" hidden="1" x14ac:dyDescent="0.3">
      <c r="B121" s="50"/>
      <c r="C121" s="199"/>
      <c r="D121" s="50"/>
      <c r="E121" s="50"/>
      <c r="F121" s="50"/>
      <c r="G121" s="50"/>
      <c r="H121" s="50"/>
    </row>
    <row r="122" spans="2:9" hidden="1" x14ac:dyDescent="0.3">
      <c r="B122" s="50"/>
      <c r="C122" s="199"/>
      <c r="D122" s="50"/>
      <c r="E122" s="50"/>
      <c r="F122" s="200" t="s">
        <v>67</v>
      </c>
      <c r="G122" s="201" t="str">
        <f>IF(COUNTA(F101:F113,F83:F94,F67:F76,F46:F60,F29:F39)=H123,IF(SUM(G101:G113,G83:G94,G67:G76,G46:G60,G29:G39)=H126,"Best",IF(SUM(G101:G109,G83:G91,G67:G74,G46:G54,G29:G36)=H125,"Better",IF(SUM(G101:G104,G83:G88,G67:G72,G46:G50,G29:G32)=H124,"Good","In development"))),"Not completed")</f>
        <v>Not completed</v>
      </c>
      <c r="H122" s="50"/>
    </row>
    <row r="123" spans="2:9" hidden="1" x14ac:dyDescent="0.3">
      <c r="B123" s="50"/>
      <c r="C123" s="199" t="s">
        <v>70</v>
      </c>
      <c r="D123" s="50"/>
      <c r="E123" s="50"/>
      <c r="F123" s="200" t="s">
        <v>68</v>
      </c>
      <c r="G123" s="202">
        <f>SUM(G101:G113,G83:G94,G67:G76,G46:G60,G29:G39)/H123</f>
        <v>0</v>
      </c>
      <c r="H123" s="50">
        <f>SUM(H115,H96,H78,H62,H41)</f>
        <v>61</v>
      </c>
    </row>
    <row r="124" spans="2:9" hidden="1" x14ac:dyDescent="0.3">
      <c r="B124" s="50"/>
      <c r="C124" s="199" t="s">
        <v>71</v>
      </c>
      <c r="D124" s="50"/>
      <c r="E124" s="50"/>
      <c r="F124" s="50"/>
      <c r="G124" s="50"/>
      <c r="H124" s="50">
        <f>SUM(I104,I32,I50,I72,I88)</f>
        <v>25</v>
      </c>
    </row>
    <row r="125" spans="2:9" hidden="1" x14ac:dyDescent="0.3">
      <c r="B125" s="50"/>
      <c r="C125" s="199" t="s">
        <v>72</v>
      </c>
      <c r="D125" s="50"/>
      <c r="E125" s="50"/>
      <c r="F125" s="50"/>
      <c r="G125" s="50"/>
      <c r="H125" s="50">
        <f>SUM(I109,I36,I54,I74,I91)</f>
        <v>43</v>
      </c>
    </row>
    <row r="126" spans="2:9" hidden="1" x14ac:dyDescent="0.3">
      <c r="B126" s="50"/>
      <c r="C126" s="199" t="s">
        <v>73</v>
      </c>
      <c r="D126" s="50"/>
      <c r="E126" s="50"/>
      <c r="F126" s="50"/>
      <c r="G126" s="50"/>
      <c r="H126" s="50">
        <f>SUM(H115,H96,H78,H62,H41)</f>
        <v>61</v>
      </c>
    </row>
    <row r="127" spans="2:9" hidden="1" x14ac:dyDescent="0.3">
      <c r="B127" s="50"/>
      <c r="C127" s="199"/>
      <c r="D127" s="50"/>
      <c r="E127" s="50"/>
      <c r="F127" s="50"/>
      <c r="G127" s="50"/>
      <c r="H127" s="50"/>
    </row>
    <row r="128" spans="2:9" hidden="1" x14ac:dyDescent="0.3">
      <c r="B128" s="50"/>
      <c r="C128" s="199" t="s">
        <v>104</v>
      </c>
      <c r="D128" s="50"/>
      <c r="E128" s="50"/>
      <c r="F128" s="50"/>
      <c r="G128" s="50"/>
      <c r="H128" s="50"/>
    </row>
    <row r="129" spans="2:8" hidden="1" x14ac:dyDescent="0.3">
      <c r="B129" s="50"/>
      <c r="C129" s="199" t="s">
        <v>88</v>
      </c>
      <c r="D129" s="50"/>
      <c r="E129" s="50"/>
      <c r="F129" s="50"/>
      <c r="G129" s="50"/>
      <c r="H129" s="50"/>
    </row>
    <row r="130" spans="2:8" hidden="1" x14ac:dyDescent="0.3">
      <c r="B130" s="50"/>
      <c r="C130" s="199" t="s">
        <v>89</v>
      </c>
      <c r="D130" s="50"/>
      <c r="E130" s="50"/>
      <c r="F130" s="50"/>
      <c r="G130" s="50"/>
      <c r="H130" s="50"/>
    </row>
    <row r="131" spans="2:8" hidden="1" x14ac:dyDescent="0.3">
      <c r="B131" s="50"/>
      <c r="C131" s="199" t="s">
        <v>90</v>
      </c>
      <c r="D131" s="50"/>
      <c r="E131" s="50"/>
      <c r="F131" s="50"/>
      <c r="G131" s="50"/>
      <c r="H131" s="50"/>
    </row>
    <row r="132" spans="2:8" hidden="1" x14ac:dyDescent="0.3"/>
    <row r="133" spans="2:8" hidden="1" x14ac:dyDescent="0.3"/>
    <row r="134" spans="2:8" hidden="1" x14ac:dyDescent="0.3"/>
    <row r="135" spans="2:8" hidden="1" x14ac:dyDescent="0.3"/>
    <row r="136" spans="2:8" hidden="1" x14ac:dyDescent="0.3"/>
    <row r="137" spans="2:8" hidden="1" x14ac:dyDescent="0.3"/>
    <row r="138" spans="2:8" hidden="1" x14ac:dyDescent="0.3"/>
    <row r="139" spans="2:8" hidden="1" x14ac:dyDescent="0.3"/>
    <row r="140" spans="2:8" hidden="1" x14ac:dyDescent="0.3"/>
  </sheetData>
  <mergeCells count="22">
    <mergeCell ref="B33:B36"/>
    <mergeCell ref="B29:B32"/>
    <mergeCell ref="B55:B60"/>
    <mergeCell ref="B51:B54"/>
    <mergeCell ref="B46:B50"/>
    <mergeCell ref="B75:B76"/>
    <mergeCell ref="B73:B74"/>
    <mergeCell ref="B67:B72"/>
    <mergeCell ref="B37:B39"/>
    <mergeCell ref="B92:B94"/>
    <mergeCell ref="B89:B91"/>
    <mergeCell ref="B110:B113"/>
    <mergeCell ref="B105:B109"/>
    <mergeCell ref="B99:H99"/>
    <mergeCell ref="B81:H81"/>
    <mergeCell ref="B83:B88"/>
    <mergeCell ref="B101:B104"/>
    <mergeCell ref="B44:H44"/>
    <mergeCell ref="B65:H65"/>
    <mergeCell ref="B6:H6"/>
    <mergeCell ref="B9:C9"/>
    <mergeCell ref="B27:H27"/>
  </mergeCells>
  <conditionalFormatting sqref="G40">
    <cfRule type="cellIs" dxfId="8" priority="11" operator="equal">
      <formula>"Not completed"</formula>
    </cfRule>
  </conditionalFormatting>
  <conditionalFormatting sqref="F13:F23">
    <cfRule type="cellIs" dxfId="7" priority="7" operator="equal">
      <formula>"Best"</formula>
    </cfRule>
    <cfRule type="cellIs" dxfId="6" priority="8" operator="equal">
      <formula>"Better"</formula>
    </cfRule>
    <cfRule type="cellIs" dxfId="5" priority="9" operator="equal">
      <formula>"Good"</formula>
    </cfRule>
    <cfRule type="cellIs" dxfId="4" priority="10" operator="equal">
      <formula>"Not completed"</formula>
    </cfRule>
  </conditionalFormatting>
  <conditionalFormatting sqref="G61">
    <cfRule type="cellIs" dxfId="3" priority="6" operator="equal">
      <formula>"Not completed"</formula>
    </cfRule>
  </conditionalFormatting>
  <conditionalFormatting sqref="G77">
    <cfRule type="cellIs" dxfId="2" priority="5" operator="equal">
      <formula>"Not completed"</formula>
    </cfRule>
  </conditionalFormatting>
  <conditionalFormatting sqref="G95">
    <cfRule type="cellIs" dxfId="1" priority="4" operator="equal">
      <formula>"Not completed"</formula>
    </cfRule>
  </conditionalFormatting>
  <conditionalFormatting sqref="G114">
    <cfRule type="cellIs" dxfId="0" priority="3" operator="equal">
      <formula>"Not completed"</formula>
    </cfRule>
  </conditionalFormatting>
  <dataValidations count="2">
    <dataValidation type="list" allowBlank="1" showInputMessage="1" showErrorMessage="1" sqref="D9" xr:uid="{8019F76F-09C1-4BE7-BE77-535B64778368}">
      <formula1>$C$127:$C$131</formula1>
    </dataValidation>
    <dataValidation type="list" allowBlank="1" showInputMessage="1" showErrorMessage="1" sqref="F29:F39 F101:F113 F46:F60 F67:F76 F83:F94" xr:uid="{45D61003-1BEF-4210-BB50-316A05A81130}">
      <formula1>$C$122:$C$126</formula1>
    </dataValidation>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About</vt:lpstr>
      <vt:lpstr>Dashboard</vt:lpstr>
      <vt:lpstr>Theme 1</vt:lpstr>
      <vt:lpstr>Theme 2</vt:lpstr>
      <vt:lpstr>Theme 3</vt:lpstr>
      <vt:lpstr>Theme 4</vt:lpstr>
      <vt:lpstr>Theme 5</vt:lpstr>
      <vt:lpstr>Theme 6</vt:lpstr>
      <vt:lpstr>Theme 7</vt:lpstr>
      <vt:lpstr>Raw data</vt:lpstr>
      <vt:lpstr>Graphs data</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Owen Kennedy</dc:creator>
  <cp:lastModifiedBy>Owen Kennedy</cp:lastModifiedBy>
  <cp:lastPrinted>2021-09-18T12:43:34Z</cp:lastPrinted>
  <dcterms:created xsi:type="dcterms:W3CDTF">2021-09-17T20:20:44Z</dcterms:created>
  <dcterms:modified xsi:type="dcterms:W3CDTF">2021-10-20T13:49:39Z</dcterms:modified>
</cp:coreProperties>
</file>