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E29DA90C-7313-4D23-99B1-D923FB027AF6}" xr6:coauthVersionLast="41" xr6:coauthVersionMax="41" xr10:uidLastSave="{00000000-0000-0000-0000-000000000000}"/>
  <workbookProtection workbookAlgorithmName="SHA-512" workbookHashValue="mGK28sqQVm4wQreR1pfX6Pa0DMHUWT4v8w8e59oObISBoI040FucyfvvWkPo8RsrlsFVhKZY3dqhy8X3ncb8jA==" workbookSaltValue="qnBvjBCvwign6K1IS6zOeg==" workbookSpinCount="100000" lockStructure="1"/>
  <bookViews>
    <workbookView xWindow="372" yWindow="24" windowWidth="20412" windowHeight="12060" tabRatio="777" xr2:uid="{00000000-000D-0000-FFFF-FFFF00000000}"/>
  </bookViews>
  <sheets>
    <sheet name="Cover_sheet" sheetId="38" r:id="rId1"/>
    <sheet name="Contents" sheetId="39" r:id="rId2"/>
    <sheet name="FIRE1202" sheetId="11" r:id="rId3"/>
    <sheet name="FIRE1202 raw" sheetId="1" state="hidden" r:id="rId4"/>
    <sheet name="(2010-11)" sheetId="28" state="hidden" r:id="rId5"/>
    <sheet name="(2011-12)" sheetId="30" state="hidden" r:id="rId6"/>
    <sheet name="(2012-13)" sheetId="31" state="hidden" r:id="rId7"/>
    <sheet name="(2013-14)" sheetId="33" state="hidden" r:id="rId8"/>
    <sheet name="(2014-15)" sheetId="34" state="hidden" r:id="rId9"/>
    <sheet name="(2015-16)" sheetId="35" state="hidden" r:id="rId10"/>
    <sheet name="(2016-17)" sheetId="36" state="hidden" r:id="rId11"/>
    <sheet name="(2017-18)" sheetId="27" state="hidden" r:id="rId12"/>
    <sheet name="(2018-19)" sheetId="24" state="hidden" r:id="rId13"/>
    <sheet name="(2019-20)" sheetId="37" state="hidden" r:id="rId14"/>
    <sheet name="YoY Comparison" sheetId="26" state="hidden" r:id="rId15"/>
    <sheet name="FRS geographical categories" sheetId="25" r:id="rId16"/>
  </sheets>
  <definedNames>
    <definedName name="_xlnm._FilterDatabase" localSheetId="15" hidden="1">'FRS geographical categories'!$A$1:$C$46</definedName>
    <definedName name="qrychiefrepspecservrtaother" localSheetId="11">#REF!</definedName>
    <definedName name="qrychiefrepspecservrtaother" localSheetId="14">#REF!</definedName>
    <definedName name="qrychiefrepsuccretireresig" localSheetId="11">#REF!</definedName>
    <definedName name="qrychiefrepsuccretireresig" localSheetId="14">#REF!</definedName>
    <definedName name="qrychiefrepwteststr" localSheetId="11">#REF!</definedName>
    <definedName name="qrychiefrepwteststr" localSheetId="14">#REF!</definedName>
    <definedName name="qrychiefrepwtgeneth" localSheetId="11">#REF!</definedName>
    <definedName name="qrychiefrepwtgeneth" localSheetId="14">#REF!</definedName>
    <definedName name="qryffinjuries9900" localSheetId="11">#REF!</definedName>
    <definedName name="qryffinjuries9900" localSheetId="14">#REF!</definedName>
    <definedName name="qryPI15" localSheetId="11">#REF!</definedName>
    <definedName name="qryPI15" localSheetId="14">#REF!</definedName>
    <definedName name="qryPI16" localSheetId="11">#REF!</definedName>
    <definedName name="qryPI16" localSheetId="14">#REF!</definedName>
    <definedName name="qryPIBV145a" localSheetId="11">#REF!</definedName>
    <definedName name="qryPIBV145a" localSheetId="14">#REF!</definedName>
    <definedName name="qryPIBV145b" localSheetId="11">#REF!</definedName>
    <definedName name="qryPIBV145b" localSheetId="14">#REF!</definedName>
    <definedName name="qryPIBV145c" localSheetId="11">#REF!</definedName>
    <definedName name="qryPIBV145c" localSheetId="14">#REF!</definedName>
    <definedName name="qryPIBV15i" localSheetId="11">#REF!</definedName>
    <definedName name="qryPIBV15i" localSheetId="14">#REF!</definedName>
    <definedName name="qryPIBV15ii" localSheetId="11">#REF!</definedName>
    <definedName name="qryPIBV15ii" localSheetId="14">#REF!</definedName>
    <definedName name="qryPIctsickness" localSheetId="11">#REF!</definedName>
    <definedName name="qryPIctsickness" localSheetId="14">#REF!</definedName>
    <definedName name="qryPIriderfactleave" localSheetId="11">#REF!</definedName>
    <definedName name="qryPIriderfactleave" localSheetId="14">#REF!</definedName>
    <definedName name="qryPIriderfactsick" localSheetId="11">#REF!</definedName>
    <definedName name="qryPIriderfactsick" localSheetId="14">#REF!</definedName>
    <definedName name="Query1" localSheetId="11">#REF!</definedName>
    <definedName name="Query1" localSheetId="1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24" l="1"/>
  <c r="L58" i="24"/>
  <c r="M57" i="24"/>
  <c r="L57" i="24"/>
  <c r="M56" i="24"/>
  <c r="L56" i="24"/>
  <c r="M55" i="24"/>
  <c r="L55" i="24"/>
  <c r="M54" i="24"/>
  <c r="L54" i="24"/>
  <c r="M53" i="24"/>
  <c r="L53" i="24"/>
  <c r="M52" i="24"/>
  <c r="L52" i="24"/>
  <c r="M51" i="24"/>
  <c r="L51" i="24"/>
  <c r="M50" i="24"/>
  <c r="L50" i="24"/>
  <c r="M49" i="24"/>
  <c r="L49" i="24"/>
  <c r="M48" i="24"/>
  <c r="L48" i="24"/>
  <c r="M47" i="24"/>
  <c r="L47" i="24"/>
  <c r="M46" i="24"/>
  <c r="L46" i="24"/>
  <c r="M45" i="24"/>
  <c r="L45" i="24"/>
  <c r="M44" i="24"/>
  <c r="L44" i="24"/>
  <c r="M43" i="24"/>
  <c r="L43" i="24"/>
  <c r="M42" i="24"/>
  <c r="L42" i="24"/>
  <c r="M41" i="24"/>
  <c r="L41" i="24"/>
  <c r="M40" i="24"/>
  <c r="L40" i="24"/>
  <c r="M39" i="24"/>
  <c r="L39" i="24"/>
  <c r="M38" i="24"/>
  <c r="L38" i="24"/>
  <c r="M37" i="24"/>
  <c r="L37" i="24"/>
  <c r="M36" i="24"/>
  <c r="L36" i="24"/>
  <c r="M35" i="24"/>
  <c r="L35" i="24"/>
  <c r="M34" i="24"/>
  <c r="L34" i="24"/>
  <c r="M33" i="24"/>
  <c r="L33" i="24"/>
  <c r="M32" i="24"/>
  <c r="L32" i="24"/>
  <c r="M31" i="24"/>
  <c r="L31" i="24"/>
  <c r="M30" i="24"/>
  <c r="L30" i="24"/>
  <c r="M29" i="24"/>
  <c r="L29" i="24"/>
  <c r="M28" i="24"/>
  <c r="L28" i="24"/>
  <c r="M27" i="24"/>
  <c r="L27" i="24"/>
  <c r="M26" i="24"/>
  <c r="L26" i="24"/>
  <c r="M25" i="24"/>
  <c r="L25" i="24"/>
  <c r="M24" i="24"/>
  <c r="L24" i="24"/>
  <c r="M23" i="24"/>
  <c r="L23" i="24"/>
  <c r="M22" i="24"/>
  <c r="L22" i="24"/>
  <c r="M21" i="24"/>
  <c r="L21" i="24"/>
  <c r="M20" i="24"/>
  <c r="L20" i="24"/>
  <c r="M19" i="24"/>
  <c r="L19" i="24"/>
  <c r="M18" i="24"/>
  <c r="L18" i="24"/>
  <c r="M17" i="24"/>
  <c r="L17" i="24"/>
  <c r="M16" i="24"/>
  <c r="L16" i="24"/>
  <c r="M15" i="24"/>
  <c r="L15" i="24"/>
  <c r="M14" i="24"/>
  <c r="L14" i="24"/>
  <c r="K56" i="37"/>
  <c r="L15" i="37"/>
  <c r="M15" i="37"/>
  <c r="L16" i="37"/>
  <c r="M16" i="37"/>
  <c r="L17" i="37"/>
  <c r="M17" i="37"/>
  <c r="L18" i="37"/>
  <c r="M18" i="37"/>
  <c r="L19" i="37"/>
  <c r="M19" i="37"/>
  <c r="L20" i="37"/>
  <c r="M20" i="37"/>
  <c r="L21" i="37"/>
  <c r="M21" i="37"/>
  <c r="L22" i="37"/>
  <c r="M22" i="37"/>
  <c r="L23" i="37"/>
  <c r="M23" i="37"/>
  <c r="L24" i="37"/>
  <c r="M24" i="37"/>
  <c r="L25" i="37"/>
  <c r="M25" i="37"/>
  <c r="L26" i="37"/>
  <c r="M26" i="37"/>
  <c r="L27" i="37"/>
  <c r="M27" i="37"/>
  <c r="L28" i="37"/>
  <c r="M28" i="37"/>
  <c r="L29" i="37"/>
  <c r="M29" i="37"/>
  <c r="L30" i="37"/>
  <c r="M30" i="37"/>
  <c r="L31" i="37"/>
  <c r="M31" i="37"/>
  <c r="L32" i="37"/>
  <c r="M32" i="37"/>
  <c r="L33" i="37"/>
  <c r="M33" i="37"/>
  <c r="L34" i="37"/>
  <c r="M34" i="37"/>
  <c r="L35" i="37"/>
  <c r="M35" i="37"/>
  <c r="L36" i="37"/>
  <c r="M36" i="37"/>
  <c r="L37" i="37"/>
  <c r="M37" i="37"/>
  <c r="L38" i="37"/>
  <c r="M38" i="37"/>
  <c r="L39" i="37"/>
  <c r="M39" i="37"/>
  <c r="L40" i="37"/>
  <c r="M40" i="37"/>
  <c r="L41" i="37"/>
  <c r="M41" i="37"/>
  <c r="L42" i="37"/>
  <c r="M42" i="37"/>
  <c r="L43" i="37"/>
  <c r="M43" i="37"/>
  <c r="L44" i="37"/>
  <c r="M44" i="37"/>
  <c r="L45" i="37"/>
  <c r="M45" i="37"/>
  <c r="L46" i="37"/>
  <c r="M46" i="37"/>
  <c r="L47" i="37"/>
  <c r="M47" i="37"/>
  <c r="L48" i="37"/>
  <c r="M48" i="37"/>
  <c r="L49" i="37"/>
  <c r="M49" i="37"/>
  <c r="L50" i="37"/>
  <c r="M50" i="37"/>
  <c r="L51" i="37"/>
  <c r="M51" i="37"/>
  <c r="L52" i="37"/>
  <c r="M52" i="37"/>
  <c r="L53" i="37"/>
  <c r="M53" i="37"/>
  <c r="L54" i="37"/>
  <c r="M54" i="37"/>
  <c r="L55" i="37"/>
  <c r="M55" i="37"/>
  <c r="L56" i="37"/>
  <c r="M56" i="37"/>
  <c r="L57" i="37"/>
  <c r="M57" i="37"/>
  <c r="L58" i="37"/>
  <c r="M58" i="37"/>
  <c r="M14" i="37"/>
  <c r="L14" i="37"/>
  <c r="K8" i="37" l="1"/>
  <c r="J8" i="37"/>
  <c r="I8" i="37"/>
  <c r="H8" i="37"/>
  <c r="G8" i="37"/>
  <c r="F8" i="37"/>
  <c r="E8" i="37"/>
  <c r="D8" i="37"/>
  <c r="C8" i="37"/>
  <c r="B8" i="37"/>
  <c r="C11" i="37" l="1"/>
  <c r="G13" i="37"/>
  <c r="E10" i="37"/>
  <c r="C9" i="37"/>
  <c r="I10" i="37"/>
  <c r="E12" i="37"/>
  <c r="K13" i="37"/>
  <c r="H10" i="37"/>
  <c r="J13" i="37"/>
  <c r="K9" i="37"/>
  <c r="G11" i="37"/>
  <c r="C13" i="37"/>
  <c r="G9" i="37"/>
  <c r="I12" i="37"/>
  <c r="K11" i="37"/>
  <c r="D9" i="37"/>
  <c r="H9" i="37"/>
  <c r="B10" i="37"/>
  <c r="F10" i="37"/>
  <c r="J10" i="37"/>
  <c r="D11" i="37"/>
  <c r="H11" i="37"/>
  <c r="B12" i="37"/>
  <c r="F12" i="37"/>
  <c r="J12" i="37"/>
  <c r="D13" i="37"/>
  <c r="H13" i="37"/>
  <c r="E9" i="37"/>
  <c r="I9" i="37"/>
  <c r="C10" i="37"/>
  <c r="G10" i="37"/>
  <c r="K10" i="37"/>
  <c r="E11" i="37"/>
  <c r="I11" i="37"/>
  <c r="C12" i="37"/>
  <c r="G12" i="37"/>
  <c r="K12" i="37"/>
  <c r="E13" i="37"/>
  <c r="I13" i="37"/>
  <c r="B9" i="37"/>
  <c r="F9" i="37"/>
  <c r="J9" i="37"/>
  <c r="D10" i="37"/>
  <c r="B11" i="37"/>
  <c r="F11" i="37"/>
  <c r="J11" i="37"/>
  <c r="D12" i="37"/>
  <c r="H12" i="37"/>
  <c r="B13" i="37"/>
  <c r="F13" i="37"/>
  <c r="F9" i="26"/>
  <c r="G9" i="26"/>
  <c r="F10" i="26"/>
  <c r="G10" i="26"/>
  <c r="F11" i="26"/>
  <c r="G11" i="26"/>
  <c r="F12" i="26"/>
  <c r="G12" i="26"/>
  <c r="F13" i="26"/>
  <c r="G13" i="26"/>
  <c r="F14" i="26"/>
  <c r="G14" i="26"/>
  <c r="F15" i="26"/>
  <c r="G15" i="26"/>
  <c r="F16" i="26"/>
  <c r="G16" i="26"/>
  <c r="F17" i="26"/>
  <c r="G17" i="26"/>
  <c r="F18" i="26"/>
  <c r="G18" i="26"/>
  <c r="F19" i="26"/>
  <c r="G19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F26" i="26"/>
  <c r="G26" i="26"/>
  <c r="F27" i="26"/>
  <c r="G27" i="26"/>
  <c r="F28" i="26"/>
  <c r="G28" i="26"/>
  <c r="F29" i="26"/>
  <c r="G29" i="26"/>
  <c r="F30" i="26"/>
  <c r="G30" i="26"/>
  <c r="F31" i="26"/>
  <c r="G31" i="26"/>
  <c r="F32" i="26"/>
  <c r="G32" i="26"/>
  <c r="F33" i="26"/>
  <c r="G33" i="26"/>
  <c r="F34" i="26"/>
  <c r="G34" i="26"/>
  <c r="F35" i="26"/>
  <c r="G35" i="26"/>
  <c r="F36" i="26"/>
  <c r="G36" i="26"/>
  <c r="F37" i="26"/>
  <c r="G37" i="26"/>
  <c r="F38" i="26"/>
  <c r="G38" i="26"/>
  <c r="F39" i="26"/>
  <c r="G39" i="26"/>
  <c r="F40" i="26"/>
  <c r="G40" i="26"/>
  <c r="F41" i="26"/>
  <c r="G41" i="26"/>
  <c r="F42" i="26"/>
  <c r="G42" i="26"/>
  <c r="F43" i="26"/>
  <c r="G43" i="26"/>
  <c r="F44" i="26"/>
  <c r="G44" i="26"/>
  <c r="F45" i="26"/>
  <c r="G45" i="26"/>
  <c r="F46" i="26"/>
  <c r="G46" i="26"/>
  <c r="F47" i="26"/>
  <c r="G47" i="26"/>
  <c r="F48" i="26"/>
  <c r="G48" i="26"/>
  <c r="F49" i="26"/>
  <c r="G49" i="26"/>
  <c r="F50" i="26"/>
  <c r="G50" i="26"/>
  <c r="F51" i="26"/>
  <c r="G51" i="26"/>
  <c r="F52" i="26"/>
  <c r="G52" i="26"/>
  <c r="F53" i="26"/>
  <c r="G53" i="26"/>
  <c r="F3" i="26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B21" i="26"/>
  <c r="C21" i="26"/>
  <c r="B22" i="26"/>
  <c r="C22" i="26"/>
  <c r="B23" i="26"/>
  <c r="C23" i="26"/>
  <c r="B24" i="26"/>
  <c r="C24" i="26"/>
  <c r="B25" i="26"/>
  <c r="C25" i="26"/>
  <c r="B26" i="26"/>
  <c r="C26" i="26"/>
  <c r="B27" i="26"/>
  <c r="C27" i="26"/>
  <c r="B28" i="26"/>
  <c r="C28" i="26"/>
  <c r="B29" i="26"/>
  <c r="C29" i="26"/>
  <c r="B30" i="26"/>
  <c r="C30" i="26"/>
  <c r="B31" i="26"/>
  <c r="C31" i="26"/>
  <c r="B32" i="26"/>
  <c r="C32" i="26"/>
  <c r="B33" i="26"/>
  <c r="C33" i="26"/>
  <c r="B34" i="26"/>
  <c r="C34" i="26"/>
  <c r="B35" i="26"/>
  <c r="C35" i="26"/>
  <c r="B36" i="26"/>
  <c r="C36" i="26"/>
  <c r="B37" i="26"/>
  <c r="C37" i="26"/>
  <c r="B38" i="26"/>
  <c r="C38" i="26"/>
  <c r="B39" i="26"/>
  <c r="C39" i="26"/>
  <c r="B40" i="26"/>
  <c r="C40" i="26"/>
  <c r="B41" i="26"/>
  <c r="C41" i="26"/>
  <c r="B42" i="26"/>
  <c r="C42" i="26"/>
  <c r="B43" i="26"/>
  <c r="C43" i="26"/>
  <c r="B44" i="26"/>
  <c r="C44" i="26"/>
  <c r="B45" i="26"/>
  <c r="C45" i="26"/>
  <c r="B46" i="26"/>
  <c r="C46" i="26"/>
  <c r="B47" i="26"/>
  <c r="C47" i="26"/>
  <c r="B48" i="26"/>
  <c r="C48" i="26"/>
  <c r="B49" i="26"/>
  <c r="C49" i="26"/>
  <c r="B50" i="26"/>
  <c r="C50" i="26"/>
  <c r="B51" i="26"/>
  <c r="C51" i="26"/>
  <c r="B52" i="26"/>
  <c r="C52" i="26"/>
  <c r="B53" i="26"/>
  <c r="C53" i="26"/>
  <c r="B3" i="26"/>
  <c r="A4" i="1" l="1"/>
  <c r="G3" i="26" l="1"/>
  <c r="C3" i="26"/>
  <c r="G8" i="26" l="1"/>
  <c r="G6" i="26"/>
  <c r="C7" i="26"/>
  <c r="G4" i="26"/>
  <c r="C5" i="26"/>
  <c r="C4" i="26"/>
  <c r="G5" i="26"/>
  <c r="C6" i="26"/>
  <c r="G7" i="26"/>
  <c r="C8" i="26"/>
  <c r="I8" i="36"/>
  <c r="M58" i="36"/>
  <c r="L58" i="36"/>
  <c r="M57" i="36"/>
  <c r="L57" i="36"/>
  <c r="M56" i="36"/>
  <c r="L56" i="36"/>
  <c r="M55" i="36"/>
  <c r="L55" i="36"/>
  <c r="M54" i="36"/>
  <c r="L54" i="36"/>
  <c r="M53" i="36"/>
  <c r="L53" i="36"/>
  <c r="M52" i="36"/>
  <c r="L52" i="36"/>
  <c r="M51" i="36"/>
  <c r="L51" i="36"/>
  <c r="M50" i="36"/>
  <c r="L50" i="36"/>
  <c r="M49" i="36"/>
  <c r="L49" i="36"/>
  <c r="M48" i="36"/>
  <c r="L48" i="36"/>
  <c r="M47" i="36"/>
  <c r="L47" i="36"/>
  <c r="M46" i="36"/>
  <c r="L46" i="36"/>
  <c r="M45" i="36"/>
  <c r="L45" i="36"/>
  <c r="M44" i="36"/>
  <c r="L44" i="36"/>
  <c r="M43" i="36"/>
  <c r="L43" i="36"/>
  <c r="M42" i="36"/>
  <c r="L42" i="36"/>
  <c r="M41" i="36"/>
  <c r="L41" i="36"/>
  <c r="M40" i="36"/>
  <c r="L40" i="36"/>
  <c r="M39" i="36"/>
  <c r="L39" i="36"/>
  <c r="M38" i="36"/>
  <c r="L38" i="36"/>
  <c r="M37" i="36"/>
  <c r="L37" i="36"/>
  <c r="M36" i="36"/>
  <c r="L36" i="36"/>
  <c r="M35" i="36"/>
  <c r="L35" i="36"/>
  <c r="M34" i="36"/>
  <c r="L34" i="36"/>
  <c r="M33" i="36"/>
  <c r="L33" i="36"/>
  <c r="M32" i="36"/>
  <c r="L32" i="36"/>
  <c r="M31" i="36"/>
  <c r="L31" i="36"/>
  <c r="M30" i="36"/>
  <c r="L30" i="36"/>
  <c r="M29" i="36"/>
  <c r="L29" i="36"/>
  <c r="M28" i="36"/>
  <c r="L28" i="36"/>
  <c r="M27" i="36"/>
  <c r="L27" i="36"/>
  <c r="M26" i="36"/>
  <c r="L26" i="36"/>
  <c r="M25" i="36"/>
  <c r="L25" i="36"/>
  <c r="M24" i="36"/>
  <c r="L24" i="36"/>
  <c r="M23" i="36"/>
  <c r="L23" i="36"/>
  <c r="M22" i="36"/>
  <c r="L22" i="36"/>
  <c r="M21" i="36"/>
  <c r="L21" i="36"/>
  <c r="M20" i="36"/>
  <c r="L20" i="36"/>
  <c r="M19" i="36"/>
  <c r="L19" i="36"/>
  <c r="M18" i="36"/>
  <c r="L18" i="36"/>
  <c r="M17" i="36"/>
  <c r="L17" i="36"/>
  <c r="M16" i="36"/>
  <c r="L16" i="36"/>
  <c r="M15" i="36"/>
  <c r="B9" i="36" s="1"/>
  <c r="L15" i="36"/>
  <c r="M14" i="36"/>
  <c r="L14" i="36"/>
  <c r="H10" i="36"/>
  <c r="M58" i="35"/>
  <c r="L58" i="35"/>
  <c r="M57" i="35"/>
  <c r="L57" i="35"/>
  <c r="M56" i="35"/>
  <c r="L56" i="35"/>
  <c r="M55" i="35"/>
  <c r="L55" i="35"/>
  <c r="M54" i="35"/>
  <c r="L54" i="35"/>
  <c r="M53" i="35"/>
  <c r="L53" i="35"/>
  <c r="M52" i="35"/>
  <c r="L52" i="35"/>
  <c r="M51" i="35"/>
  <c r="L51" i="35"/>
  <c r="M50" i="35"/>
  <c r="L50" i="35"/>
  <c r="M49" i="35"/>
  <c r="L49" i="35"/>
  <c r="M48" i="35"/>
  <c r="L48" i="35"/>
  <c r="M47" i="35"/>
  <c r="L47" i="35"/>
  <c r="M46" i="35"/>
  <c r="L46" i="35"/>
  <c r="M45" i="35"/>
  <c r="L45" i="35"/>
  <c r="M44" i="35"/>
  <c r="L44" i="35"/>
  <c r="M43" i="35"/>
  <c r="L43" i="35"/>
  <c r="M42" i="35"/>
  <c r="L42" i="35"/>
  <c r="M41" i="35"/>
  <c r="L41" i="35"/>
  <c r="M40" i="35"/>
  <c r="L40" i="35"/>
  <c r="M39" i="35"/>
  <c r="L39" i="35"/>
  <c r="M38" i="35"/>
  <c r="L38" i="35"/>
  <c r="M37" i="35"/>
  <c r="L37" i="35"/>
  <c r="M36" i="35"/>
  <c r="L36" i="35"/>
  <c r="M35" i="35"/>
  <c r="L35" i="35"/>
  <c r="M34" i="35"/>
  <c r="L34" i="35"/>
  <c r="M33" i="35"/>
  <c r="L33" i="35"/>
  <c r="M32" i="35"/>
  <c r="L32" i="35"/>
  <c r="M31" i="35"/>
  <c r="L31" i="35"/>
  <c r="M30" i="35"/>
  <c r="L30" i="35"/>
  <c r="M29" i="35"/>
  <c r="L29" i="35"/>
  <c r="M28" i="35"/>
  <c r="L28" i="35"/>
  <c r="M27" i="35"/>
  <c r="L27" i="35"/>
  <c r="M26" i="35"/>
  <c r="L26" i="35"/>
  <c r="M25" i="35"/>
  <c r="L25" i="35"/>
  <c r="M24" i="35"/>
  <c r="L24" i="35"/>
  <c r="M23" i="35"/>
  <c r="L23" i="35"/>
  <c r="M22" i="35"/>
  <c r="L22" i="35"/>
  <c r="M21" i="35"/>
  <c r="L21" i="35"/>
  <c r="M20" i="35"/>
  <c r="L20" i="35"/>
  <c r="M19" i="35"/>
  <c r="L19" i="35"/>
  <c r="M18" i="35"/>
  <c r="L18" i="35"/>
  <c r="M17" i="35"/>
  <c r="L17" i="35"/>
  <c r="M16" i="35"/>
  <c r="L16" i="35"/>
  <c r="M15" i="35"/>
  <c r="L15" i="35"/>
  <c r="M14" i="35"/>
  <c r="I9" i="35" s="1"/>
  <c r="L14" i="35"/>
  <c r="D10" i="35"/>
  <c r="F9" i="36" l="1"/>
  <c r="D10" i="36"/>
  <c r="J13" i="36"/>
  <c r="B8" i="36"/>
  <c r="D8" i="36"/>
  <c r="H8" i="36"/>
  <c r="J8" i="36"/>
  <c r="C8" i="36"/>
  <c r="K8" i="36"/>
  <c r="E8" i="36"/>
  <c r="G8" i="36"/>
  <c r="I13" i="36"/>
  <c r="K10" i="36"/>
  <c r="I10" i="36"/>
  <c r="J9" i="36"/>
  <c r="F8" i="36"/>
  <c r="F13" i="36"/>
  <c r="F11" i="36"/>
  <c r="B13" i="36"/>
  <c r="H9" i="36"/>
  <c r="B10" i="36"/>
  <c r="F10" i="36"/>
  <c r="J10" i="36"/>
  <c r="D11" i="36"/>
  <c r="H11" i="36"/>
  <c r="B12" i="36"/>
  <c r="F12" i="36"/>
  <c r="J12" i="36"/>
  <c r="D13" i="36"/>
  <c r="H13" i="36"/>
  <c r="B11" i="36"/>
  <c r="J11" i="36"/>
  <c r="D12" i="36"/>
  <c r="H12" i="36"/>
  <c r="C9" i="36"/>
  <c r="G9" i="36"/>
  <c r="K9" i="36"/>
  <c r="E10" i="36"/>
  <c r="C11" i="36"/>
  <c r="G11" i="36"/>
  <c r="K11" i="36"/>
  <c r="E12" i="36"/>
  <c r="I12" i="36"/>
  <c r="C13" i="36"/>
  <c r="G13" i="36"/>
  <c r="K13" i="36"/>
  <c r="D9" i="36"/>
  <c r="E9" i="36"/>
  <c r="I9" i="36"/>
  <c r="C10" i="36"/>
  <c r="G10" i="36"/>
  <c r="E11" i="36"/>
  <c r="I11" i="36"/>
  <c r="C12" i="36"/>
  <c r="G12" i="36"/>
  <c r="K12" i="36"/>
  <c r="E13" i="36"/>
  <c r="J12" i="35"/>
  <c r="B12" i="35"/>
  <c r="F10" i="35"/>
  <c r="B10" i="35"/>
  <c r="J8" i="35"/>
  <c r="F12" i="35"/>
  <c r="H13" i="35"/>
  <c r="F8" i="35"/>
  <c r="J10" i="35"/>
  <c r="D13" i="35"/>
  <c r="G8" i="35"/>
  <c r="D9" i="35"/>
  <c r="B8" i="35"/>
  <c r="F9" i="35"/>
  <c r="J9" i="35"/>
  <c r="D8" i="35"/>
  <c r="H11" i="35"/>
  <c r="G9" i="35"/>
  <c r="C9" i="35"/>
  <c r="E10" i="35"/>
  <c r="C8" i="35"/>
  <c r="G10" i="35"/>
  <c r="H8" i="35"/>
  <c r="I13" i="35"/>
  <c r="E9" i="35"/>
  <c r="I8" i="35"/>
  <c r="C10" i="35"/>
  <c r="D11" i="35"/>
  <c r="I10" i="35"/>
  <c r="K10" i="35"/>
  <c r="E8" i="35"/>
  <c r="H9" i="35"/>
  <c r="K8" i="35"/>
  <c r="K9" i="35"/>
  <c r="B9" i="35"/>
  <c r="H10" i="35"/>
  <c r="B11" i="35"/>
  <c r="F11" i="35"/>
  <c r="J11" i="35"/>
  <c r="D12" i="35"/>
  <c r="H12" i="35"/>
  <c r="B13" i="35"/>
  <c r="F13" i="35"/>
  <c r="J13" i="35"/>
  <c r="C11" i="35"/>
  <c r="G11" i="35"/>
  <c r="K11" i="35"/>
  <c r="E12" i="35"/>
  <c r="I12" i="35"/>
  <c r="C13" i="35"/>
  <c r="G13" i="35"/>
  <c r="K13" i="35"/>
  <c r="E11" i="35"/>
  <c r="I11" i="35"/>
  <c r="C12" i="35"/>
  <c r="G12" i="35"/>
  <c r="K12" i="35"/>
  <c r="E13" i="35"/>
  <c r="M58" i="34"/>
  <c r="L58" i="34"/>
  <c r="M57" i="34"/>
  <c r="L57" i="34"/>
  <c r="M56" i="34"/>
  <c r="L56" i="34"/>
  <c r="M55" i="34"/>
  <c r="L55" i="34"/>
  <c r="M54" i="34"/>
  <c r="L54" i="34"/>
  <c r="M53" i="34"/>
  <c r="L53" i="34"/>
  <c r="M52" i="34"/>
  <c r="L52" i="34"/>
  <c r="M51" i="34"/>
  <c r="L51" i="34"/>
  <c r="M50" i="34"/>
  <c r="L50" i="34"/>
  <c r="M49" i="34"/>
  <c r="L49" i="34"/>
  <c r="M48" i="34"/>
  <c r="L48" i="34"/>
  <c r="M47" i="34"/>
  <c r="L47" i="34"/>
  <c r="M46" i="34"/>
  <c r="L46" i="34"/>
  <c r="M45" i="34"/>
  <c r="L45" i="34"/>
  <c r="M44" i="34"/>
  <c r="L44" i="34"/>
  <c r="M43" i="34"/>
  <c r="L43" i="34"/>
  <c r="M42" i="34"/>
  <c r="L42" i="34"/>
  <c r="M41" i="34"/>
  <c r="L41" i="34"/>
  <c r="M40" i="34"/>
  <c r="L40" i="34"/>
  <c r="M39" i="34"/>
  <c r="L39" i="34"/>
  <c r="M38" i="34"/>
  <c r="L38" i="34"/>
  <c r="M37" i="34"/>
  <c r="L37" i="34"/>
  <c r="M36" i="34"/>
  <c r="L36" i="34"/>
  <c r="M35" i="34"/>
  <c r="L35" i="34"/>
  <c r="M34" i="34"/>
  <c r="L34" i="34"/>
  <c r="M33" i="34"/>
  <c r="L33" i="34"/>
  <c r="M32" i="34"/>
  <c r="L32" i="34"/>
  <c r="M31" i="34"/>
  <c r="L31" i="34"/>
  <c r="M30" i="34"/>
  <c r="L30" i="34"/>
  <c r="M29" i="34"/>
  <c r="L29" i="34"/>
  <c r="M28" i="34"/>
  <c r="L28" i="34"/>
  <c r="M27" i="34"/>
  <c r="L27" i="34"/>
  <c r="M26" i="34"/>
  <c r="L26" i="34"/>
  <c r="M25" i="34"/>
  <c r="L25" i="34"/>
  <c r="M24" i="34"/>
  <c r="L24" i="34"/>
  <c r="M23" i="34"/>
  <c r="L23" i="34"/>
  <c r="M22" i="34"/>
  <c r="L22" i="34"/>
  <c r="M21" i="34"/>
  <c r="L21" i="34"/>
  <c r="M20" i="34"/>
  <c r="L20" i="34"/>
  <c r="M19" i="34"/>
  <c r="L19" i="34"/>
  <c r="M18" i="34"/>
  <c r="L18" i="34"/>
  <c r="M17" i="34"/>
  <c r="L17" i="34"/>
  <c r="M16" i="34"/>
  <c r="L16" i="34"/>
  <c r="M15" i="34"/>
  <c r="D10" i="34" s="1"/>
  <c r="L15" i="34"/>
  <c r="M14" i="34"/>
  <c r="B9" i="34" s="1"/>
  <c r="L14" i="34"/>
  <c r="B12" i="34" s="1"/>
  <c r="H13" i="34"/>
  <c r="K10" i="33"/>
  <c r="D8" i="33"/>
  <c r="M58" i="33"/>
  <c r="L58" i="33"/>
  <c r="M57" i="33"/>
  <c r="L57" i="33"/>
  <c r="M56" i="33"/>
  <c r="L56" i="33"/>
  <c r="M55" i="33"/>
  <c r="L55" i="33"/>
  <c r="M54" i="33"/>
  <c r="L54" i="33"/>
  <c r="M53" i="33"/>
  <c r="L53" i="33"/>
  <c r="M52" i="33"/>
  <c r="L52" i="33"/>
  <c r="M51" i="33"/>
  <c r="L51" i="33"/>
  <c r="M50" i="33"/>
  <c r="L50" i="33"/>
  <c r="M49" i="33"/>
  <c r="L49" i="33"/>
  <c r="M48" i="33"/>
  <c r="L48" i="33"/>
  <c r="M47" i="33"/>
  <c r="L47" i="33"/>
  <c r="M46" i="33"/>
  <c r="L46" i="33"/>
  <c r="M45" i="33"/>
  <c r="L45" i="33"/>
  <c r="M44" i="33"/>
  <c r="L44" i="33"/>
  <c r="M43" i="33"/>
  <c r="L43" i="33"/>
  <c r="M42" i="33"/>
  <c r="L42" i="33"/>
  <c r="M41" i="33"/>
  <c r="L41" i="33"/>
  <c r="M40" i="33"/>
  <c r="L40" i="33"/>
  <c r="M39" i="33"/>
  <c r="L39" i="33"/>
  <c r="M38" i="33"/>
  <c r="L38" i="33"/>
  <c r="M37" i="33"/>
  <c r="L37" i="33"/>
  <c r="M36" i="33"/>
  <c r="L36" i="33"/>
  <c r="M35" i="33"/>
  <c r="L35" i="33"/>
  <c r="M34" i="33"/>
  <c r="L34" i="33"/>
  <c r="M33" i="33"/>
  <c r="L33" i="33"/>
  <c r="M32" i="33"/>
  <c r="L32" i="33"/>
  <c r="M31" i="33"/>
  <c r="L31" i="33"/>
  <c r="M30" i="33"/>
  <c r="L30" i="33"/>
  <c r="M29" i="33"/>
  <c r="L29" i="33"/>
  <c r="M28" i="33"/>
  <c r="L28" i="33"/>
  <c r="M27" i="33"/>
  <c r="L27" i="33"/>
  <c r="M26" i="33"/>
  <c r="L26" i="33"/>
  <c r="M25" i="33"/>
  <c r="L25" i="33"/>
  <c r="M24" i="33"/>
  <c r="L24" i="33"/>
  <c r="M23" i="33"/>
  <c r="L23" i="33"/>
  <c r="M22" i="33"/>
  <c r="L22" i="33"/>
  <c r="M21" i="33"/>
  <c r="L21" i="33"/>
  <c r="M20" i="33"/>
  <c r="L20" i="33"/>
  <c r="M19" i="33"/>
  <c r="L19" i="33"/>
  <c r="M18" i="33"/>
  <c r="L18" i="33"/>
  <c r="M17" i="33"/>
  <c r="L17" i="33"/>
  <c r="M16" i="33"/>
  <c r="L16" i="33"/>
  <c r="M15" i="33"/>
  <c r="L15" i="33"/>
  <c r="M14" i="33"/>
  <c r="E9" i="33" s="1"/>
  <c r="L14" i="33"/>
  <c r="H12" i="33" s="1"/>
  <c r="C10" i="33"/>
  <c r="M58" i="31"/>
  <c r="L58" i="31"/>
  <c r="M57" i="31"/>
  <c r="L57" i="31"/>
  <c r="M56" i="31"/>
  <c r="L56" i="31"/>
  <c r="M55" i="31"/>
  <c r="L55" i="31"/>
  <c r="M54" i="31"/>
  <c r="L54" i="31"/>
  <c r="M53" i="31"/>
  <c r="L53" i="31"/>
  <c r="M52" i="31"/>
  <c r="L52" i="31"/>
  <c r="M51" i="31"/>
  <c r="L51" i="31"/>
  <c r="M50" i="31"/>
  <c r="L50" i="31"/>
  <c r="M49" i="31"/>
  <c r="L49" i="31"/>
  <c r="M48" i="31"/>
  <c r="L48" i="31"/>
  <c r="M47" i="31"/>
  <c r="L47" i="31"/>
  <c r="M46" i="31"/>
  <c r="L46" i="31"/>
  <c r="M45" i="31"/>
  <c r="L45" i="31"/>
  <c r="M44" i="31"/>
  <c r="L44" i="31"/>
  <c r="M43" i="31"/>
  <c r="L43" i="31"/>
  <c r="M42" i="31"/>
  <c r="L42" i="31"/>
  <c r="M41" i="31"/>
  <c r="L41" i="31"/>
  <c r="M40" i="31"/>
  <c r="L40" i="31"/>
  <c r="M39" i="31"/>
  <c r="L39" i="31"/>
  <c r="M38" i="31"/>
  <c r="L38" i="31"/>
  <c r="M37" i="31"/>
  <c r="L37" i="31"/>
  <c r="M36" i="31"/>
  <c r="L36" i="31"/>
  <c r="M35" i="31"/>
  <c r="L35" i="31"/>
  <c r="M34" i="31"/>
  <c r="L34" i="31"/>
  <c r="M33" i="31"/>
  <c r="L33" i="31"/>
  <c r="M32" i="31"/>
  <c r="L32" i="31"/>
  <c r="M31" i="31"/>
  <c r="L31" i="31"/>
  <c r="M30" i="31"/>
  <c r="L30" i="31"/>
  <c r="M29" i="31"/>
  <c r="L29" i="31"/>
  <c r="M28" i="31"/>
  <c r="L28" i="31"/>
  <c r="M27" i="31"/>
  <c r="L27" i="31"/>
  <c r="M26" i="31"/>
  <c r="L26" i="31"/>
  <c r="M25" i="31"/>
  <c r="L25" i="31"/>
  <c r="M24" i="31"/>
  <c r="L24" i="31"/>
  <c r="M23" i="31"/>
  <c r="L23" i="31"/>
  <c r="M22" i="31"/>
  <c r="L22" i="31"/>
  <c r="M21" i="31"/>
  <c r="L21" i="31"/>
  <c r="M20" i="31"/>
  <c r="L20" i="31"/>
  <c r="M19" i="31"/>
  <c r="L19" i="31"/>
  <c r="M18" i="31"/>
  <c r="L18" i="31"/>
  <c r="M17" i="31"/>
  <c r="L17" i="31"/>
  <c r="M16" i="31"/>
  <c r="L16" i="31"/>
  <c r="M15" i="31"/>
  <c r="C9" i="31" s="1"/>
  <c r="L15" i="31"/>
  <c r="M14" i="31"/>
  <c r="D9" i="31" s="1"/>
  <c r="L14" i="31"/>
  <c r="B11" i="31" s="1"/>
  <c r="B13" i="31"/>
  <c r="G12" i="33" l="1"/>
  <c r="C12" i="33"/>
  <c r="I13" i="33"/>
  <c r="D13" i="33"/>
  <c r="B9" i="33"/>
  <c r="F10" i="33"/>
  <c r="K12" i="33"/>
  <c r="B10" i="31"/>
  <c r="E13" i="33"/>
  <c r="J9" i="34"/>
  <c r="J8" i="34"/>
  <c r="I13" i="34"/>
  <c r="C8" i="34"/>
  <c r="E9" i="34"/>
  <c r="H10" i="34"/>
  <c r="J10" i="34"/>
  <c r="F10" i="34"/>
  <c r="B10" i="34"/>
  <c r="J12" i="34"/>
  <c r="F12" i="34"/>
  <c r="F8" i="34"/>
  <c r="D13" i="34"/>
  <c r="F9" i="34"/>
  <c r="B8" i="34"/>
  <c r="D11" i="34"/>
  <c r="H8" i="34"/>
  <c r="I10" i="34"/>
  <c r="E10" i="34"/>
  <c r="K10" i="34"/>
  <c r="G10" i="34"/>
  <c r="C10" i="34"/>
  <c r="K8" i="34"/>
  <c r="G9" i="34"/>
  <c r="I8" i="34"/>
  <c r="E8" i="34"/>
  <c r="I9" i="34"/>
  <c r="H9" i="34"/>
  <c r="H11" i="34"/>
  <c r="K9" i="34"/>
  <c r="C9" i="34"/>
  <c r="G8" i="34"/>
  <c r="D9" i="34"/>
  <c r="D8" i="34"/>
  <c r="B11" i="34"/>
  <c r="F11" i="34"/>
  <c r="J11" i="34"/>
  <c r="D12" i="34"/>
  <c r="H12" i="34"/>
  <c r="B13" i="34"/>
  <c r="F13" i="34"/>
  <c r="J13" i="34"/>
  <c r="C11" i="34"/>
  <c r="G11" i="34"/>
  <c r="K11" i="34"/>
  <c r="E12" i="34"/>
  <c r="I12" i="34"/>
  <c r="C13" i="34"/>
  <c r="G13" i="34"/>
  <c r="K13" i="34"/>
  <c r="E11" i="34"/>
  <c r="I11" i="34"/>
  <c r="C12" i="34"/>
  <c r="G12" i="34"/>
  <c r="K12" i="34"/>
  <c r="E13" i="34"/>
  <c r="K8" i="33"/>
  <c r="G10" i="33"/>
  <c r="E11" i="33"/>
  <c r="F12" i="33"/>
  <c r="H13" i="33"/>
  <c r="F13" i="33"/>
  <c r="H10" i="33"/>
  <c r="D10" i="33"/>
  <c r="J10" i="33"/>
  <c r="B10" i="33"/>
  <c r="J12" i="33"/>
  <c r="B12" i="33"/>
  <c r="B13" i="33"/>
  <c r="J13" i="33"/>
  <c r="J11" i="33"/>
  <c r="D12" i="33"/>
  <c r="J8" i="33"/>
  <c r="B11" i="33"/>
  <c r="F8" i="33"/>
  <c r="B8" i="33"/>
  <c r="D11" i="33"/>
  <c r="H9" i="33"/>
  <c r="I10" i="33"/>
  <c r="E10" i="33"/>
  <c r="K13" i="33"/>
  <c r="G13" i="33"/>
  <c r="C13" i="33"/>
  <c r="K11" i="33"/>
  <c r="G8" i="33"/>
  <c r="C8" i="33"/>
  <c r="I12" i="33"/>
  <c r="E12" i="33"/>
  <c r="H11" i="33"/>
  <c r="E8" i="33"/>
  <c r="I11" i="33"/>
  <c r="I9" i="33"/>
  <c r="H8" i="33"/>
  <c r="C9" i="33"/>
  <c r="K9" i="33"/>
  <c r="C11" i="33"/>
  <c r="D9" i="33"/>
  <c r="G9" i="33"/>
  <c r="I8" i="33"/>
  <c r="G11" i="33"/>
  <c r="F11" i="33"/>
  <c r="F9" i="33"/>
  <c r="J9" i="33"/>
  <c r="K10" i="31"/>
  <c r="G10" i="31"/>
  <c r="C10" i="31"/>
  <c r="I9" i="31"/>
  <c r="H10" i="31"/>
  <c r="D10" i="31"/>
  <c r="J10" i="31"/>
  <c r="F10" i="31"/>
  <c r="B9" i="31"/>
  <c r="J9" i="31"/>
  <c r="J13" i="31"/>
  <c r="F13" i="31"/>
  <c r="B8" i="31"/>
  <c r="H12" i="31"/>
  <c r="J11" i="31"/>
  <c r="D12" i="31"/>
  <c r="F8" i="31"/>
  <c r="J8" i="31"/>
  <c r="D8" i="31"/>
  <c r="H8" i="31"/>
  <c r="I10" i="31"/>
  <c r="E10" i="31"/>
  <c r="K9" i="31"/>
  <c r="G9" i="31"/>
  <c r="E9" i="31"/>
  <c r="E8" i="31"/>
  <c r="I8" i="31"/>
  <c r="K8" i="31"/>
  <c r="I13" i="31"/>
  <c r="H9" i="31"/>
  <c r="C8" i="31"/>
  <c r="G8" i="31"/>
  <c r="F9" i="31"/>
  <c r="F11" i="31"/>
  <c r="C11" i="31"/>
  <c r="G11" i="31"/>
  <c r="K11" i="31"/>
  <c r="E12" i="31"/>
  <c r="I12" i="31"/>
  <c r="C13" i="31"/>
  <c r="G13" i="31"/>
  <c r="K13" i="31"/>
  <c r="D11" i="31"/>
  <c r="H11" i="31"/>
  <c r="B12" i="31"/>
  <c r="F12" i="31"/>
  <c r="J12" i="31"/>
  <c r="D13" i="31"/>
  <c r="H13" i="31"/>
  <c r="E11" i="31"/>
  <c r="I11" i="31"/>
  <c r="C12" i="31"/>
  <c r="G12" i="31"/>
  <c r="K12" i="31"/>
  <c r="E13" i="31"/>
  <c r="M58" i="30" l="1"/>
  <c r="L58" i="30"/>
  <c r="M57" i="30"/>
  <c r="L57" i="30"/>
  <c r="M56" i="30"/>
  <c r="L56" i="30"/>
  <c r="M55" i="30"/>
  <c r="L55" i="30"/>
  <c r="M54" i="30"/>
  <c r="L54" i="30"/>
  <c r="M53" i="30"/>
  <c r="L53" i="30"/>
  <c r="M52" i="30"/>
  <c r="L52" i="30"/>
  <c r="M51" i="30"/>
  <c r="L51" i="30"/>
  <c r="M50" i="30"/>
  <c r="L50" i="30"/>
  <c r="M49" i="30"/>
  <c r="L49" i="30"/>
  <c r="M48" i="30"/>
  <c r="L48" i="30"/>
  <c r="M47" i="30"/>
  <c r="L47" i="30"/>
  <c r="M46" i="30"/>
  <c r="L46" i="30"/>
  <c r="M45" i="30"/>
  <c r="L45" i="30"/>
  <c r="M44" i="30"/>
  <c r="L44" i="30"/>
  <c r="M43" i="30"/>
  <c r="L43" i="30"/>
  <c r="M42" i="30"/>
  <c r="L42" i="30"/>
  <c r="M41" i="30"/>
  <c r="L41" i="30"/>
  <c r="M40" i="30"/>
  <c r="L40" i="30"/>
  <c r="M39" i="30"/>
  <c r="L39" i="30"/>
  <c r="M38" i="30"/>
  <c r="L38" i="30"/>
  <c r="M37" i="30"/>
  <c r="L37" i="30"/>
  <c r="M36" i="30"/>
  <c r="L36" i="30"/>
  <c r="M35" i="30"/>
  <c r="L35" i="30"/>
  <c r="M34" i="30"/>
  <c r="L34" i="30"/>
  <c r="M33" i="30"/>
  <c r="L33" i="30"/>
  <c r="M32" i="30"/>
  <c r="L32" i="30"/>
  <c r="M31" i="30"/>
  <c r="L31" i="30"/>
  <c r="M30" i="30"/>
  <c r="L30" i="30"/>
  <c r="M29" i="30"/>
  <c r="L29" i="30"/>
  <c r="M28" i="30"/>
  <c r="L28" i="30"/>
  <c r="M27" i="30"/>
  <c r="L27" i="30"/>
  <c r="M26" i="30"/>
  <c r="L26" i="30"/>
  <c r="M25" i="30"/>
  <c r="L25" i="30"/>
  <c r="M24" i="30"/>
  <c r="L24" i="30"/>
  <c r="M23" i="30"/>
  <c r="L23" i="30"/>
  <c r="M22" i="30"/>
  <c r="L22" i="30"/>
  <c r="M21" i="30"/>
  <c r="L21" i="30"/>
  <c r="M20" i="30"/>
  <c r="L20" i="30"/>
  <c r="M19" i="30"/>
  <c r="L19" i="30"/>
  <c r="M18" i="30"/>
  <c r="L18" i="30"/>
  <c r="M17" i="30"/>
  <c r="L17" i="30"/>
  <c r="M16" i="30"/>
  <c r="L16" i="30"/>
  <c r="M15" i="30"/>
  <c r="L15" i="30"/>
  <c r="M14" i="30"/>
  <c r="L14" i="30"/>
  <c r="B11" i="30" s="1"/>
  <c r="J13" i="30"/>
  <c r="D12" i="30"/>
  <c r="D8" i="30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E9" i="28" s="1"/>
  <c r="L14" i="28"/>
  <c r="K56" i="24"/>
  <c r="D10" i="30" l="1"/>
  <c r="K10" i="30"/>
  <c r="H10" i="30"/>
  <c r="F10" i="30"/>
  <c r="B10" i="30"/>
  <c r="F13" i="30"/>
  <c r="B13" i="30"/>
  <c r="J9" i="30"/>
  <c r="F9" i="30"/>
  <c r="H12" i="30"/>
  <c r="B9" i="30"/>
  <c r="F8" i="30"/>
  <c r="H13" i="30"/>
  <c r="D9" i="30"/>
  <c r="H9" i="30"/>
  <c r="G8" i="30"/>
  <c r="I9" i="30"/>
  <c r="E8" i="30"/>
  <c r="I8" i="30"/>
  <c r="J10" i="30"/>
  <c r="G10" i="30"/>
  <c r="E9" i="30"/>
  <c r="I13" i="30"/>
  <c r="C10" i="30"/>
  <c r="H8" i="30"/>
  <c r="I10" i="30"/>
  <c r="C8" i="30"/>
  <c r="K8" i="30"/>
  <c r="F11" i="30"/>
  <c r="J11" i="30"/>
  <c r="J8" i="30"/>
  <c r="B8" i="30"/>
  <c r="C9" i="30"/>
  <c r="G9" i="30"/>
  <c r="K9" i="30"/>
  <c r="E10" i="30"/>
  <c r="C11" i="30"/>
  <c r="G11" i="30"/>
  <c r="K11" i="30"/>
  <c r="E12" i="30"/>
  <c r="I12" i="30"/>
  <c r="C13" i="30"/>
  <c r="G13" i="30"/>
  <c r="K13" i="30"/>
  <c r="D11" i="30"/>
  <c r="H11" i="30"/>
  <c r="B12" i="30"/>
  <c r="F12" i="30"/>
  <c r="J12" i="30"/>
  <c r="D13" i="30"/>
  <c r="E11" i="30"/>
  <c r="I11" i="30"/>
  <c r="C12" i="30"/>
  <c r="G12" i="30"/>
  <c r="K12" i="30"/>
  <c r="E13" i="30"/>
  <c r="G12" i="28"/>
  <c r="H10" i="28"/>
  <c r="K12" i="28"/>
  <c r="C12" i="28"/>
  <c r="G11" i="28"/>
  <c r="D10" i="28"/>
  <c r="J12" i="28"/>
  <c r="F12" i="28"/>
  <c r="B12" i="28"/>
  <c r="H13" i="28"/>
  <c r="D13" i="28"/>
  <c r="F8" i="28"/>
  <c r="J8" i="28"/>
  <c r="F9" i="28"/>
  <c r="B11" i="28"/>
  <c r="J9" i="28"/>
  <c r="D11" i="28"/>
  <c r="H11" i="28"/>
  <c r="I11" i="28"/>
  <c r="E11" i="28"/>
  <c r="K10" i="28"/>
  <c r="G10" i="28"/>
  <c r="C10" i="28"/>
  <c r="I13" i="28"/>
  <c r="E13" i="28"/>
  <c r="K13" i="28"/>
  <c r="G13" i="28"/>
  <c r="C13" i="28"/>
  <c r="K11" i="28"/>
  <c r="G8" i="28"/>
  <c r="C11" i="28"/>
  <c r="I12" i="28"/>
  <c r="E12" i="28"/>
  <c r="J10" i="28"/>
  <c r="F10" i="28"/>
  <c r="B10" i="28"/>
  <c r="J13" i="28"/>
  <c r="F13" i="28"/>
  <c r="B13" i="28"/>
  <c r="J11" i="28"/>
  <c r="F11" i="28"/>
  <c r="B9" i="28"/>
  <c r="H12" i="28"/>
  <c r="D12" i="28"/>
  <c r="C9" i="28"/>
  <c r="C8" i="28"/>
  <c r="K8" i="28"/>
  <c r="K9" i="28"/>
  <c r="E10" i="28"/>
  <c r="I10" i="28"/>
  <c r="D8" i="28"/>
  <c r="H8" i="28"/>
  <c r="H9" i="28"/>
  <c r="B8" i="28"/>
  <c r="E8" i="28"/>
  <c r="I8" i="28"/>
  <c r="I9" i="28"/>
  <c r="G9" i="28"/>
  <c r="D9" i="28"/>
  <c r="M58" i="27" l="1"/>
  <c r="L58" i="27"/>
  <c r="M57" i="27"/>
  <c r="L57" i="27"/>
  <c r="M56" i="27"/>
  <c r="L56" i="27"/>
  <c r="M55" i="27"/>
  <c r="L55" i="27"/>
  <c r="M54" i="27"/>
  <c r="L54" i="27"/>
  <c r="M53" i="27"/>
  <c r="L53" i="27"/>
  <c r="M52" i="27"/>
  <c r="L52" i="27"/>
  <c r="M51" i="27"/>
  <c r="L51" i="27"/>
  <c r="M50" i="27"/>
  <c r="L50" i="27"/>
  <c r="M49" i="27"/>
  <c r="L49" i="27"/>
  <c r="M48" i="27"/>
  <c r="L48" i="27"/>
  <c r="M47" i="27"/>
  <c r="L47" i="27"/>
  <c r="M46" i="27"/>
  <c r="L46" i="27"/>
  <c r="M45" i="27"/>
  <c r="L45" i="27"/>
  <c r="M44" i="27"/>
  <c r="L44" i="27"/>
  <c r="M43" i="27"/>
  <c r="L43" i="27"/>
  <c r="M42" i="27"/>
  <c r="L42" i="27"/>
  <c r="M41" i="27"/>
  <c r="L41" i="27"/>
  <c r="M40" i="27"/>
  <c r="L40" i="27"/>
  <c r="M39" i="27"/>
  <c r="L39" i="27"/>
  <c r="M38" i="27"/>
  <c r="L38" i="27"/>
  <c r="M37" i="27"/>
  <c r="L37" i="27"/>
  <c r="M36" i="27"/>
  <c r="L36" i="27"/>
  <c r="M35" i="27"/>
  <c r="L35" i="27"/>
  <c r="M34" i="27"/>
  <c r="L34" i="27"/>
  <c r="M33" i="27"/>
  <c r="L33" i="27"/>
  <c r="M32" i="27"/>
  <c r="L32" i="27"/>
  <c r="M31" i="27"/>
  <c r="L31" i="27"/>
  <c r="M30" i="27"/>
  <c r="L30" i="27"/>
  <c r="M29" i="27"/>
  <c r="L29" i="27"/>
  <c r="M28" i="27"/>
  <c r="L28" i="27"/>
  <c r="M27" i="27"/>
  <c r="L27" i="27"/>
  <c r="M26" i="27"/>
  <c r="L26" i="27"/>
  <c r="M25" i="27"/>
  <c r="L25" i="27"/>
  <c r="M24" i="27"/>
  <c r="L24" i="27"/>
  <c r="M23" i="27"/>
  <c r="L23" i="27"/>
  <c r="M22" i="27"/>
  <c r="L22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L15" i="27"/>
  <c r="I13" i="27" s="1"/>
  <c r="M14" i="27"/>
  <c r="J10" i="27" s="1"/>
  <c r="L14" i="27"/>
  <c r="J13" i="27"/>
  <c r="F13" i="27"/>
  <c r="B13" i="27"/>
  <c r="D12" i="27"/>
  <c r="H10" i="27"/>
  <c r="C8" i="27"/>
  <c r="C9" i="27" l="1"/>
  <c r="I10" i="27"/>
  <c r="B9" i="27"/>
  <c r="D10" i="27"/>
  <c r="K10" i="27"/>
  <c r="E10" i="27"/>
  <c r="H12" i="27"/>
  <c r="D8" i="27"/>
  <c r="E9" i="27"/>
  <c r="B8" i="27"/>
  <c r="B11" i="27"/>
  <c r="E12" i="27"/>
  <c r="C13" i="27"/>
  <c r="K13" i="27"/>
  <c r="D9" i="27"/>
  <c r="B10" i="27"/>
  <c r="F10" i="27"/>
  <c r="D11" i="27"/>
  <c r="B12" i="27"/>
  <c r="F12" i="27"/>
  <c r="J12" i="27"/>
  <c r="D13" i="27"/>
  <c r="H13" i="27"/>
  <c r="C11" i="27"/>
  <c r="I12" i="27"/>
  <c r="G13" i="27"/>
  <c r="C10" i="27"/>
  <c r="G10" i="27"/>
  <c r="E11" i="27"/>
  <c r="C12" i="27"/>
  <c r="G12" i="27"/>
  <c r="K12" i="27"/>
  <c r="E13" i="27"/>
  <c r="D2" i="1"/>
  <c r="E2" i="1"/>
  <c r="F2" i="1" s="1"/>
  <c r="G2" i="1" s="1"/>
  <c r="H2" i="1" s="1"/>
  <c r="I2" i="1" s="1"/>
  <c r="J2" i="1" s="1"/>
  <c r="K2" i="1" s="1"/>
  <c r="C2" i="1"/>
  <c r="E8" i="27" l="1"/>
  <c r="D53" i="26"/>
  <c r="D52" i="26"/>
  <c r="D51" i="26"/>
  <c r="H53" i="26"/>
  <c r="H52" i="26"/>
  <c r="H51" i="26"/>
  <c r="F11" i="27" l="1"/>
  <c r="F9" i="27"/>
  <c r="F8" i="27"/>
  <c r="G8" i="27" l="1"/>
  <c r="G9" i="27"/>
  <c r="G11" i="27"/>
  <c r="H12" i="26"/>
  <c r="H16" i="26"/>
  <c r="H20" i="26"/>
  <c r="H24" i="26"/>
  <c r="H28" i="26"/>
  <c r="H32" i="26"/>
  <c r="H36" i="26"/>
  <c r="H40" i="26"/>
  <c r="H45" i="26"/>
  <c r="H49" i="26"/>
  <c r="C8" i="24"/>
  <c r="D8" i="24"/>
  <c r="E8" i="24"/>
  <c r="F8" i="24"/>
  <c r="G8" i="24"/>
  <c r="H8" i="24"/>
  <c r="I8" i="24"/>
  <c r="J8" i="24"/>
  <c r="K8" i="24"/>
  <c r="B8" i="24"/>
  <c r="H8" i="27" l="1"/>
  <c r="H9" i="27"/>
  <c r="H11" i="27"/>
  <c r="H48" i="26"/>
  <c r="H44" i="26"/>
  <c r="H39" i="26"/>
  <c r="H35" i="26"/>
  <c r="H31" i="26"/>
  <c r="H27" i="26"/>
  <c r="H23" i="26"/>
  <c r="H19" i="26"/>
  <c r="H15" i="26"/>
  <c r="H11" i="26"/>
  <c r="H47" i="26"/>
  <c r="H42" i="26"/>
  <c r="H38" i="26"/>
  <c r="H34" i="26"/>
  <c r="H30" i="26"/>
  <c r="H26" i="26"/>
  <c r="H22" i="26"/>
  <c r="H18" i="26"/>
  <c r="H14" i="26"/>
  <c r="H10" i="26"/>
  <c r="D12" i="26"/>
  <c r="H50" i="26"/>
  <c r="H46" i="26"/>
  <c r="H41" i="26"/>
  <c r="H37" i="26"/>
  <c r="H33" i="26"/>
  <c r="H29" i="26"/>
  <c r="H25" i="26"/>
  <c r="H21" i="26"/>
  <c r="H17" i="26"/>
  <c r="H13" i="26"/>
  <c r="H9" i="26"/>
  <c r="C10" i="24"/>
  <c r="C11" i="24"/>
  <c r="F9" i="24"/>
  <c r="E9" i="24"/>
  <c r="B9" i="24"/>
  <c r="B4" i="26" s="1"/>
  <c r="K10" i="24"/>
  <c r="G10" i="24"/>
  <c r="D46" i="26"/>
  <c r="D25" i="26"/>
  <c r="D17" i="26"/>
  <c r="D9" i="26"/>
  <c r="D43" i="26"/>
  <c r="D44" i="26"/>
  <c r="D35" i="26"/>
  <c r="D27" i="26"/>
  <c r="D19" i="26"/>
  <c r="D11" i="26"/>
  <c r="I12" i="24"/>
  <c r="D9" i="24"/>
  <c r="F4" i="26" s="1"/>
  <c r="B12" i="24"/>
  <c r="B7" i="26" s="1"/>
  <c r="D13" i="24"/>
  <c r="F8" i="26" s="1"/>
  <c r="J11" i="24"/>
  <c r="F11" i="24"/>
  <c r="B10" i="24"/>
  <c r="B5" i="26" s="1"/>
  <c r="K13" i="24"/>
  <c r="G13" i="24"/>
  <c r="C13" i="24"/>
  <c r="H12" i="24"/>
  <c r="D12" i="24"/>
  <c r="F7" i="26" s="1"/>
  <c r="I11" i="24"/>
  <c r="E11" i="24"/>
  <c r="J10" i="24"/>
  <c r="F10" i="24"/>
  <c r="K9" i="24"/>
  <c r="G9" i="24"/>
  <c r="C9" i="24"/>
  <c r="D38" i="26"/>
  <c r="D30" i="26"/>
  <c r="D22" i="26"/>
  <c r="D14" i="26"/>
  <c r="H13" i="24"/>
  <c r="E12" i="24"/>
  <c r="H9" i="24"/>
  <c r="B11" i="24"/>
  <c r="B6" i="26" s="1"/>
  <c r="J13" i="24"/>
  <c r="F13" i="24"/>
  <c r="K12" i="24"/>
  <c r="G12" i="24"/>
  <c r="C12" i="24"/>
  <c r="H11" i="24"/>
  <c r="D11" i="24"/>
  <c r="F6" i="26" s="1"/>
  <c r="I10" i="24"/>
  <c r="E10" i="24"/>
  <c r="J9" i="24"/>
  <c r="B13" i="24"/>
  <c r="B8" i="26" s="1"/>
  <c r="I13" i="24"/>
  <c r="E13" i="24"/>
  <c r="J12" i="24"/>
  <c r="F12" i="24"/>
  <c r="K11" i="24"/>
  <c r="G11" i="24"/>
  <c r="H10" i="24"/>
  <c r="D10" i="24"/>
  <c r="F5" i="26" s="1"/>
  <c r="I9" i="24"/>
  <c r="D36" i="26"/>
  <c r="D28" i="26"/>
  <c r="D20" i="26"/>
  <c r="H43" i="26"/>
  <c r="D49" i="26"/>
  <c r="D41" i="26"/>
  <c r="D33" i="26"/>
  <c r="D42" i="26"/>
  <c r="D10" i="26"/>
  <c r="D18" i="26"/>
  <c r="D26" i="26"/>
  <c r="D34" i="26"/>
  <c r="D16" i="26"/>
  <c r="D24" i="26"/>
  <c r="D32" i="26"/>
  <c r="D40" i="26"/>
  <c r="D48" i="26"/>
  <c r="D13" i="26"/>
  <c r="D21" i="26"/>
  <c r="D29" i="26"/>
  <c r="D37" i="26"/>
  <c r="D45" i="26"/>
  <c r="D50" i="26"/>
  <c r="D15" i="26"/>
  <c r="D23" i="26"/>
  <c r="D31" i="26"/>
  <c r="D39" i="26"/>
  <c r="D47" i="26"/>
  <c r="H7" i="26" l="1"/>
  <c r="H8" i="26"/>
  <c r="D6" i="26"/>
  <c r="D7" i="26"/>
  <c r="D8" i="26"/>
  <c r="H6" i="26"/>
  <c r="I8" i="27"/>
  <c r="I9" i="27"/>
  <c r="I11" i="27"/>
  <c r="J9" i="27" l="1"/>
  <c r="J8" i="27"/>
  <c r="J11" i="27"/>
  <c r="K9" i="27" l="1"/>
  <c r="K8" i="27"/>
  <c r="K11" i="27"/>
  <c r="H5" i="26" l="1"/>
  <c r="D5" i="26"/>
  <c r="H4" i="26"/>
  <c r="D4" i="26" l="1"/>
  <c r="H3" i="26"/>
  <c r="D3" i="26" l="1"/>
  <c r="C44" i="1"/>
  <c r="C26" i="1"/>
  <c r="K21" i="1"/>
  <c r="G21" i="1"/>
  <c r="B54" i="1"/>
  <c r="G56" i="1"/>
  <c r="G53" i="1"/>
  <c r="K23" i="1"/>
  <c r="J28" i="1"/>
  <c r="D18" i="1"/>
  <c r="B51" i="1"/>
  <c r="F22" i="1"/>
  <c r="J27" i="1"/>
  <c r="I42" i="1"/>
  <c r="G41" i="1"/>
  <c r="I19" i="1"/>
  <c r="D25" i="1"/>
  <c r="H47" i="1"/>
  <c r="D28" i="1"/>
  <c r="C28" i="1"/>
  <c r="D26" i="1"/>
  <c r="K11" i="1"/>
  <c r="J46" i="1"/>
  <c r="G15" i="1"/>
  <c r="C56" i="1"/>
  <c r="C47" i="1"/>
  <c r="E58" i="1"/>
  <c r="J24" i="1"/>
  <c r="G49" i="1"/>
  <c r="E35" i="1"/>
  <c r="H35" i="1"/>
  <c r="G27" i="1"/>
  <c r="H55" i="1"/>
  <c r="E30" i="1"/>
  <c r="B32" i="1"/>
  <c r="H37" i="1"/>
  <c r="G28" i="1"/>
  <c r="C58" i="1"/>
  <c r="B9" i="1"/>
  <c r="F33" i="1"/>
  <c r="J21" i="1"/>
  <c r="I40" i="1"/>
  <c r="K42" i="1"/>
  <c r="I13" i="1"/>
  <c r="B45" i="1"/>
  <c r="K52" i="1"/>
  <c r="J39" i="1"/>
  <c r="E20" i="1"/>
  <c r="E22" i="1"/>
  <c r="C19" i="1"/>
  <c r="K27" i="1"/>
  <c r="H16" i="1"/>
  <c r="H22" i="1"/>
  <c r="E41" i="1"/>
  <c r="C40" i="1"/>
  <c r="G32" i="1"/>
  <c r="I33" i="1"/>
  <c r="J56" i="1"/>
  <c r="F45" i="1"/>
  <c r="D19" i="1"/>
  <c r="B49" i="1"/>
  <c r="D23" i="1"/>
  <c r="H36" i="1"/>
  <c r="C15" i="1"/>
  <c r="C48" i="1"/>
  <c r="B19" i="1"/>
  <c r="K25" i="1"/>
  <c r="B52" i="1"/>
  <c r="G44" i="1"/>
  <c r="K50" i="1"/>
  <c r="I41" i="1"/>
  <c r="C17" i="1"/>
  <c r="G57" i="1"/>
  <c r="G23" i="1"/>
  <c r="K51" i="1"/>
  <c r="C30" i="1"/>
  <c r="E10" i="1"/>
  <c r="E40" i="1"/>
  <c r="H23" i="1"/>
  <c r="C11" i="1"/>
  <c r="J36" i="1"/>
  <c r="E36" i="1"/>
  <c r="B28" i="1"/>
  <c r="K38" i="1"/>
  <c r="J12" i="1"/>
  <c r="B15" i="1"/>
  <c r="B21" i="1"/>
  <c r="J49" i="1"/>
  <c r="C50" i="1"/>
  <c r="K22" i="1"/>
  <c r="G22" i="1"/>
  <c r="B12" i="1"/>
  <c r="C42" i="1"/>
  <c r="D22" i="1"/>
  <c r="B39" i="1"/>
  <c r="B22" i="1"/>
  <c r="H31" i="1"/>
  <c r="I23" i="1"/>
  <c r="H10" i="1"/>
  <c r="E29" i="1"/>
  <c r="J58" i="1"/>
  <c r="B56" i="1"/>
  <c r="D51" i="1"/>
  <c r="K33" i="1"/>
  <c r="J30" i="1"/>
  <c r="I47" i="1"/>
  <c r="I15" i="1"/>
  <c r="B47" i="1"/>
  <c r="E51" i="1"/>
  <c r="I51" i="1"/>
  <c r="G13" i="1"/>
  <c r="I28" i="1"/>
  <c r="J54" i="1"/>
  <c r="E52" i="1"/>
  <c r="I11" i="1"/>
  <c r="I57" i="1"/>
  <c r="E11" i="1"/>
  <c r="B29" i="1"/>
  <c r="C32" i="1"/>
  <c r="B48" i="1"/>
  <c r="G9" i="1"/>
  <c r="I21" i="1"/>
  <c r="I39" i="1"/>
  <c r="F9" i="1"/>
  <c r="K20" i="1"/>
  <c r="E23" i="1"/>
  <c r="D50" i="1"/>
  <c r="D15" i="1"/>
  <c r="E19" i="1"/>
  <c r="H12" i="1"/>
  <c r="B57" i="1"/>
  <c r="E57" i="1"/>
  <c r="F48" i="1"/>
  <c r="C38" i="1"/>
  <c r="C33" i="1"/>
  <c r="B53" i="1"/>
  <c r="D21" i="1"/>
  <c r="G25" i="1"/>
  <c r="D12" i="1"/>
  <c r="F42" i="1"/>
  <c r="C29" i="1"/>
  <c r="H21" i="1"/>
  <c r="F29" i="1"/>
  <c r="C23" i="1"/>
  <c r="E47" i="1"/>
  <c r="B16" i="1"/>
  <c r="F20" i="1"/>
  <c r="H13" i="1"/>
  <c r="I17" i="1"/>
  <c r="I46" i="1"/>
  <c r="G40" i="1"/>
  <c r="G31" i="1"/>
  <c r="B26" i="1"/>
  <c r="I31" i="1"/>
  <c r="J29" i="1"/>
  <c r="C53" i="1"/>
  <c r="D29" i="1"/>
  <c r="G42" i="1"/>
  <c r="J47" i="1"/>
  <c r="E12" i="1"/>
  <c r="C34" i="1"/>
  <c r="E56" i="1"/>
  <c r="D32" i="1"/>
  <c r="J22" i="1"/>
  <c r="C46" i="1"/>
  <c r="E43" i="1"/>
  <c r="B23" i="1"/>
  <c r="J57" i="1"/>
  <c r="D20" i="1"/>
  <c r="K45" i="1"/>
  <c r="H24" i="1"/>
  <c r="C18" i="1"/>
  <c r="J8" i="1"/>
  <c r="J52" i="1"/>
  <c r="E27" i="1"/>
  <c r="I52" i="1"/>
  <c r="E14" i="1"/>
  <c r="K53" i="1"/>
  <c r="B46" i="1"/>
  <c r="D37" i="1"/>
  <c r="C22" i="1"/>
  <c r="K29" i="1"/>
  <c r="G11" i="1"/>
  <c r="K58" i="1"/>
  <c r="E15" i="1"/>
  <c r="K9" i="1"/>
  <c r="G48" i="1"/>
  <c r="I34" i="1"/>
  <c r="D24" i="1"/>
  <c r="K41" i="1"/>
  <c r="K31" i="1"/>
  <c r="E48" i="1"/>
  <c r="H20" i="1"/>
  <c r="H30" i="1"/>
  <c r="H56" i="1"/>
  <c r="F54" i="1"/>
  <c r="G33" i="1"/>
  <c r="E17" i="1"/>
  <c r="J9" i="1"/>
  <c r="K56" i="1"/>
  <c r="E54" i="1"/>
  <c r="I35" i="1"/>
  <c r="C36" i="1"/>
  <c r="J33" i="1"/>
  <c r="F52" i="1"/>
  <c r="E38" i="1"/>
  <c r="H58" i="1"/>
  <c r="F30" i="1"/>
  <c r="I43" i="1"/>
  <c r="E18" i="1"/>
  <c r="F39" i="1"/>
  <c r="K8" i="1"/>
  <c r="D46" i="1"/>
  <c r="B42" i="1"/>
  <c r="H40" i="1"/>
  <c r="H57" i="1"/>
  <c r="F53" i="1"/>
  <c r="G34" i="1"/>
  <c r="I54" i="1"/>
  <c r="F14" i="1"/>
  <c r="B41" i="1"/>
  <c r="H39" i="1"/>
  <c r="E31" i="1"/>
  <c r="D48" i="1"/>
  <c r="F56" i="1"/>
  <c r="D8" i="1"/>
  <c r="K44" i="1"/>
  <c r="I36" i="1"/>
  <c r="H38" i="1"/>
  <c r="I56" i="1"/>
  <c r="K39" i="1"/>
  <c r="D13" i="1"/>
  <c r="B30" i="1"/>
  <c r="F36" i="1"/>
  <c r="G35" i="1"/>
  <c r="I55" i="1"/>
  <c r="I14" i="1"/>
  <c r="E42" i="1"/>
  <c r="J50" i="1"/>
  <c r="I24" i="1"/>
  <c r="B20" i="1"/>
  <c r="J53" i="1"/>
  <c r="J17" i="1"/>
  <c r="H51" i="1"/>
  <c r="F40" i="1"/>
  <c r="H43" i="1"/>
  <c r="K28" i="1"/>
  <c r="J19" i="1"/>
  <c r="H19" i="1"/>
  <c r="H45" i="1"/>
  <c r="C45" i="1"/>
  <c r="F26" i="1"/>
  <c r="J31" i="1"/>
  <c r="K13" i="1"/>
  <c r="D17" i="1"/>
  <c r="D42" i="1"/>
  <c r="E33" i="1"/>
  <c r="J51" i="1"/>
  <c r="G58" i="1"/>
  <c r="H49" i="1"/>
  <c r="K37" i="1"/>
  <c r="E45" i="1"/>
  <c r="E8" i="1"/>
  <c r="C13" i="1"/>
  <c r="J18" i="1"/>
  <c r="E37" i="1"/>
  <c r="J55" i="1"/>
  <c r="B25" i="1"/>
  <c r="D16" i="1"/>
  <c r="F21" i="1"/>
  <c r="K14" i="1"/>
  <c r="J34" i="1"/>
  <c r="E44" i="1"/>
  <c r="D44" i="1"/>
  <c r="G10" i="1"/>
  <c r="I38" i="1"/>
  <c r="D34" i="1"/>
  <c r="C55" i="1"/>
  <c r="E53" i="1"/>
  <c r="H15" i="1"/>
  <c r="I16" i="1"/>
  <c r="J26" i="1"/>
  <c r="C14" i="1"/>
  <c r="H25" i="1"/>
  <c r="D38" i="1"/>
  <c r="F55" i="1"/>
  <c r="F34" i="1"/>
  <c r="D39" i="1"/>
  <c r="I20" i="1"/>
  <c r="D41" i="1"/>
  <c r="J10" i="1"/>
  <c r="D43" i="1"/>
  <c r="H11" i="1"/>
  <c r="I18" i="1"/>
  <c r="K16" i="1"/>
  <c r="F44" i="1"/>
  <c r="I44" i="1"/>
  <c r="I53" i="1"/>
  <c r="B31" i="1"/>
  <c r="H50" i="1"/>
  <c r="F12" i="1"/>
  <c r="C24" i="1"/>
  <c r="J25" i="1"/>
  <c r="H53" i="1"/>
  <c r="B13" i="1"/>
  <c r="F15" i="1"/>
  <c r="C39" i="1"/>
  <c r="I8" i="1"/>
  <c r="D36" i="1"/>
  <c r="B8" i="1"/>
  <c r="F57" i="1"/>
  <c r="D53" i="1"/>
  <c r="G54" i="1"/>
  <c r="F23" i="1"/>
  <c r="C52" i="1"/>
  <c r="G46" i="1"/>
  <c r="G50" i="1"/>
  <c r="J20" i="1"/>
  <c r="F46" i="1"/>
  <c r="H9" i="1"/>
  <c r="I29" i="1"/>
  <c r="J48" i="1"/>
  <c r="D49" i="1"/>
  <c r="G14" i="1"/>
  <c r="K30" i="1"/>
  <c r="C51" i="1"/>
  <c r="H54" i="1"/>
  <c r="D35" i="1"/>
  <c r="D47" i="1"/>
  <c r="G20" i="1"/>
  <c r="F47" i="1"/>
  <c r="G18" i="1"/>
  <c r="F37" i="1"/>
  <c r="D33" i="1"/>
  <c r="F19" i="1"/>
  <c r="J37" i="1"/>
  <c r="F35" i="1"/>
  <c r="E39" i="1"/>
  <c r="B35" i="1"/>
  <c r="C12" i="1"/>
  <c r="K48" i="1"/>
  <c r="E26" i="1"/>
  <c r="H26" i="1"/>
  <c r="D57" i="1"/>
  <c r="C54" i="1"/>
  <c r="B27" i="1"/>
  <c r="E49" i="1"/>
  <c r="K35" i="1"/>
  <c r="E28" i="1"/>
  <c r="J35" i="1"/>
  <c r="B58" i="1"/>
  <c r="K57" i="1"/>
  <c r="G51" i="1"/>
  <c r="D14" i="1"/>
  <c r="F27" i="1"/>
  <c r="B36" i="1"/>
  <c r="G19" i="1"/>
  <c r="E46" i="1"/>
  <c r="C16" i="1"/>
  <c r="J40" i="1"/>
  <c r="H46" i="1"/>
  <c r="C35" i="1"/>
  <c r="B14" i="1"/>
  <c r="C49" i="1"/>
  <c r="J14" i="1"/>
  <c r="I26" i="1"/>
  <c r="G37" i="1"/>
  <c r="G52" i="1"/>
  <c r="G39" i="1"/>
  <c r="D45" i="1"/>
  <c r="F31" i="1"/>
  <c r="J23" i="1"/>
  <c r="K40" i="1"/>
  <c r="B50" i="1"/>
  <c r="E50" i="1"/>
  <c r="G45" i="1"/>
  <c r="D56" i="1"/>
  <c r="I32" i="1"/>
  <c r="D40" i="1"/>
  <c r="F8" i="1"/>
  <c r="D54" i="1"/>
  <c r="F24" i="1"/>
  <c r="E9" i="1"/>
  <c r="K17" i="1"/>
  <c r="I12" i="1"/>
  <c r="B17" i="1"/>
  <c r="J41" i="1"/>
  <c r="D27" i="1"/>
  <c r="H33" i="1"/>
  <c r="H41" i="1"/>
  <c r="B55" i="1"/>
  <c r="H34" i="1"/>
  <c r="D31" i="1"/>
  <c r="B44" i="1"/>
  <c r="B37" i="1"/>
  <c r="I25" i="1"/>
  <c r="F32" i="1"/>
  <c r="C20" i="1"/>
  <c r="J44" i="1"/>
  <c r="B33" i="1"/>
  <c r="J11" i="1"/>
  <c r="J43" i="1"/>
  <c r="D55" i="1"/>
  <c r="G36" i="1"/>
  <c r="H42" i="1"/>
  <c r="I49" i="1"/>
  <c r="B18" i="1"/>
  <c r="H18" i="1"/>
  <c r="H29" i="1"/>
  <c r="G30" i="1"/>
  <c r="F49" i="1"/>
  <c r="J38" i="1"/>
  <c r="F38" i="1"/>
  <c r="E21" i="1"/>
  <c r="B34" i="1"/>
  <c r="I48" i="1"/>
  <c r="G55" i="1"/>
  <c r="K15" i="1"/>
  <c r="F17" i="1"/>
  <c r="H27" i="1"/>
  <c r="I10" i="1"/>
  <c r="F18" i="1"/>
  <c r="G24" i="1"/>
  <c r="G47" i="1"/>
  <c r="C9" i="1"/>
  <c r="J45" i="1"/>
  <c r="K12" i="1"/>
  <c r="H28" i="1"/>
  <c r="K32" i="1"/>
  <c r="E25" i="1"/>
  <c r="C57" i="1"/>
  <c r="J32" i="1"/>
  <c r="H8" i="1"/>
  <c r="K54" i="1"/>
  <c r="H48" i="1"/>
  <c r="E32" i="1"/>
  <c r="C21" i="1"/>
  <c r="I27" i="1"/>
  <c r="H14" i="1"/>
  <c r="H17" i="1"/>
  <c r="K34" i="1"/>
  <c r="F50" i="1"/>
  <c r="I22" i="1"/>
  <c r="K18" i="1"/>
  <c r="K43" i="1"/>
  <c r="F11" i="1"/>
  <c r="K24" i="1"/>
  <c r="B40" i="1"/>
  <c r="B24" i="1"/>
  <c r="F58" i="1"/>
  <c r="D52" i="1"/>
  <c r="I37" i="1"/>
  <c r="G12" i="1"/>
  <c r="B38" i="1"/>
  <c r="F51" i="1"/>
  <c r="K36" i="1"/>
  <c r="G16" i="1"/>
  <c r="H52" i="1"/>
  <c r="C41" i="1"/>
  <c r="C37" i="1"/>
  <c r="F43" i="1"/>
  <c r="F28" i="1"/>
  <c r="G38" i="1"/>
  <c r="B11" i="1"/>
  <c r="G17" i="1"/>
  <c r="C31" i="1"/>
  <c r="E55" i="1"/>
  <c r="J42" i="1"/>
  <c r="K46" i="1"/>
  <c r="K47" i="1"/>
  <c r="F13" i="1"/>
  <c r="I45" i="1"/>
  <c r="C25" i="1"/>
  <c r="D58" i="1"/>
  <c r="B10" i="1"/>
  <c r="K10" i="1"/>
  <c r="H32" i="1"/>
  <c r="F16" i="1"/>
  <c r="G26" i="1"/>
  <c r="I9" i="1"/>
  <c r="J15" i="1"/>
  <c r="E24" i="1"/>
  <c r="G8" i="1"/>
  <c r="J16" i="1"/>
  <c r="D30" i="1"/>
  <c r="F10" i="1"/>
  <c r="F41" i="1"/>
  <c r="K55" i="1"/>
  <c r="D10" i="1"/>
  <c r="C8" i="1"/>
  <c r="E16" i="1"/>
  <c r="B43" i="1"/>
  <c r="E13" i="1"/>
  <c r="F25" i="1"/>
  <c r="D9" i="1"/>
  <c r="K49" i="1"/>
  <c r="H44" i="1"/>
  <c r="K19" i="1"/>
  <c r="I30" i="1"/>
  <c r="C27" i="1"/>
  <c r="G43" i="1"/>
  <c r="C43" i="1"/>
  <c r="D11" i="1"/>
  <c r="G29" i="1"/>
  <c r="I58" i="1"/>
  <c r="I50" i="1"/>
  <c r="C10" i="1"/>
  <c r="E34" i="1"/>
  <c r="J13" i="1"/>
  <c r="K26" i="1"/>
  <c r="K26" i="11" l="1"/>
  <c r="J13" i="11"/>
  <c r="E34" i="11"/>
  <c r="C10" i="11"/>
  <c r="I50" i="11"/>
  <c r="I58" i="11"/>
  <c r="G29" i="11"/>
  <c r="D11" i="11"/>
  <c r="C43" i="11"/>
  <c r="G43" i="11"/>
  <c r="C27" i="11"/>
  <c r="I30" i="11"/>
  <c r="K19" i="11"/>
  <c r="H44" i="11"/>
  <c r="K49" i="11"/>
  <c r="D9" i="11"/>
  <c r="F25" i="11"/>
  <c r="E13" i="11"/>
  <c r="B43" i="11"/>
  <c r="E16" i="11"/>
  <c r="C8" i="11"/>
  <c r="D10" i="11"/>
  <c r="K55" i="11"/>
  <c r="F41" i="11"/>
  <c r="F10" i="11"/>
  <c r="D30" i="11"/>
  <c r="J16" i="11"/>
  <c r="G8" i="11"/>
  <c r="E24" i="11"/>
  <c r="J15" i="11"/>
  <c r="I9" i="11"/>
  <c r="G26" i="11"/>
  <c r="F16" i="11"/>
  <c r="H32" i="11"/>
  <c r="K10" i="11"/>
  <c r="B10" i="11"/>
  <c r="D58" i="11"/>
  <c r="C25" i="11"/>
  <c r="I45" i="11"/>
  <c r="F13" i="11"/>
  <c r="K47" i="11"/>
  <c r="K46" i="11"/>
  <c r="J42" i="11"/>
  <c r="E55" i="11"/>
  <c r="C31" i="11"/>
  <c r="G17" i="11"/>
  <c r="B11" i="11"/>
  <c r="G38" i="11"/>
  <c r="F28" i="11"/>
  <c r="F43" i="11"/>
  <c r="C37" i="11"/>
  <c r="C41" i="11"/>
  <c r="H52" i="11"/>
  <c r="G16" i="11"/>
  <c r="K36" i="11"/>
  <c r="F51" i="11"/>
  <c r="B38" i="11"/>
  <c r="G12" i="11"/>
  <c r="I37" i="11"/>
  <c r="D52" i="11"/>
  <c r="F58" i="11"/>
  <c r="B24" i="11"/>
  <c r="B40" i="11"/>
  <c r="K24" i="11"/>
  <c r="F11" i="11"/>
  <c r="K43" i="11"/>
  <c r="K18" i="11"/>
  <c r="I22" i="11"/>
  <c r="F50" i="11"/>
  <c r="K34" i="11"/>
  <c r="H17" i="11"/>
  <c r="H14" i="11"/>
  <c r="I27" i="11"/>
  <c r="C21" i="11"/>
  <c r="E32" i="11"/>
  <c r="H48" i="11"/>
  <c r="K54" i="11"/>
  <c r="H8" i="11"/>
  <c r="J32" i="11"/>
  <c r="C57" i="11"/>
  <c r="E25" i="11"/>
  <c r="K32" i="11"/>
  <c r="H28" i="11"/>
  <c r="K12" i="11"/>
  <c r="J45" i="11"/>
  <c r="C9" i="11"/>
  <c r="G47" i="11"/>
  <c r="G24" i="11"/>
  <c r="F18" i="11"/>
  <c r="I10" i="11"/>
  <c r="H27" i="11"/>
  <c r="F17" i="11"/>
  <c r="K15" i="11"/>
  <c r="G55" i="11"/>
  <c r="I48" i="11"/>
  <c r="B34" i="11"/>
  <c r="E21" i="11"/>
  <c r="F38" i="11"/>
  <c r="J38" i="11"/>
  <c r="F49" i="11"/>
  <c r="G30" i="11"/>
  <c r="H29" i="11"/>
  <c r="H18" i="11"/>
  <c r="B18" i="11"/>
  <c r="I49" i="11"/>
  <c r="H42" i="11"/>
  <c r="G36" i="11"/>
  <c r="D55" i="11"/>
  <c r="J43" i="11"/>
  <c r="J11" i="11"/>
  <c r="B33" i="11"/>
  <c r="J44" i="11"/>
  <c r="C20" i="11"/>
  <c r="F32" i="11"/>
  <c r="I25" i="11"/>
  <c r="B37" i="11"/>
  <c r="B44" i="11"/>
  <c r="D31" i="11"/>
  <c r="H34" i="11"/>
  <c r="B55" i="11"/>
  <c r="H41" i="11"/>
  <c r="H33" i="11"/>
  <c r="D27" i="11"/>
  <c r="J41" i="11"/>
  <c r="B17" i="11"/>
  <c r="I12" i="11"/>
  <c r="K17" i="11"/>
  <c r="E9" i="11"/>
  <c r="F24" i="11"/>
  <c r="D54" i="11"/>
  <c r="F8" i="11"/>
  <c r="D40" i="11"/>
  <c r="I32" i="11"/>
  <c r="D56" i="11"/>
  <c r="G45" i="11"/>
  <c r="E50" i="11"/>
  <c r="B50" i="11"/>
  <c r="K40" i="11"/>
  <c r="J23" i="11"/>
  <c r="F31" i="11"/>
  <c r="D45" i="11"/>
  <c r="G39" i="11"/>
  <c r="G52" i="11"/>
  <c r="G37" i="11"/>
  <c r="I26" i="11"/>
  <c r="J14" i="11"/>
  <c r="C49" i="11"/>
  <c r="B14" i="11"/>
  <c r="C35" i="11"/>
  <c r="H46" i="11"/>
  <c r="J40" i="11"/>
  <c r="C16" i="11"/>
  <c r="E46" i="11"/>
  <c r="G19" i="11"/>
  <c r="B36" i="11"/>
  <c r="F27" i="11"/>
  <c r="D14" i="11"/>
  <c r="G51" i="11"/>
  <c r="K57" i="11"/>
  <c r="B58" i="11"/>
  <c r="J35" i="11"/>
  <c r="E28" i="11"/>
  <c r="K35" i="11"/>
  <c r="E49" i="11"/>
  <c r="B27" i="11"/>
  <c r="C54" i="11"/>
  <c r="D57" i="11"/>
  <c r="H26" i="11"/>
  <c r="E26" i="11"/>
  <c r="K48" i="11"/>
  <c r="C12" i="11"/>
  <c r="B35" i="11"/>
  <c r="E39" i="11"/>
  <c r="F35" i="11"/>
  <c r="J37" i="11"/>
  <c r="F19" i="11"/>
  <c r="D33" i="11"/>
  <c r="F37" i="11"/>
  <c r="G18" i="11"/>
  <c r="F47" i="11"/>
  <c r="G20" i="11"/>
  <c r="D47" i="11"/>
  <c r="D35" i="11"/>
  <c r="H54" i="11"/>
  <c r="C51" i="11"/>
  <c r="K30" i="11"/>
  <c r="G14" i="11"/>
  <c r="D49" i="11"/>
  <c r="J48" i="11"/>
  <c r="I29" i="11"/>
  <c r="H9" i="11"/>
  <c r="F46" i="11"/>
  <c r="J20" i="11"/>
  <c r="G50" i="11"/>
  <c r="G46" i="11"/>
  <c r="C52" i="11"/>
  <c r="F23" i="11"/>
  <c r="G54" i="11"/>
  <c r="D53" i="11"/>
  <c r="F57" i="11"/>
  <c r="B8" i="11"/>
  <c r="D36" i="11"/>
  <c r="I8" i="11"/>
  <c r="C39" i="11"/>
  <c r="F15" i="11"/>
  <c r="B13" i="11"/>
  <c r="H53" i="11"/>
  <c r="J25" i="11"/>
  <c r="C24" i="11"/>
  <c r="F12" i="11"/>
  <c r="H50" i="11"/>
  <c r="B31" i="11"/>
  <c r="I53" i="11"/>
  <c r="I44" i="11"/>
  <c r="F44" i="11"/>
  <c r="K16" i="11"/>
  <c r="I18" i="11"/>
  <c r="H11" i="11"/>
  <c r="D43" i="11"/>
  <c r="J10" i="11"/>
  <c r="D41" i="11"/>
  <c r="I20" i="11"/>
  <c r="D39" i="11"/>
  <c r="F34" i="11"/>
  <c r="F55" i="11"/>
  <c r="D38" i="11"/>
  <c r="H25" i="11"/>
  <c r="C14" i="11"/>
  <c r="J26" i="11"/>
  <c r="I16" i="11"/>
  <c r="H15" i="11"/>
  <c r="E53" i="11"/>
  <c r="C55" i="11"/>
  <c r="D34" i="11"/>
  <c r="I38" i="11"/>
  <c r="G10" i="11"/>
  <c r="D44" i="11"/>
  <c r="E44" i="11"/>
  <c r="J34" i="11"/>
  <c r="K14" i="11"/>
  <c r="F21" i="11"/>
  <c r="D16" i="11"/>
  <c r="B25" i="11"/>
  <c r="J55" i="11"/>
  <c r="E37" i="11"/>
  <c r="J18" i="11"/>
  <c r="C13" i="11"/>
  <c r="E8" i="11"/>
  <c r="E45" i="11"/>
  <c r="K37" i="11"/>
  <c r="H49" i="11"/>
  <c r="G58" i="11"/>
  <c r="J51" i="11"/>
  <c r="E33" i="11"/>
  <c r="D42" i="11"/>
  <c r="D17" i="11"/>
  <c r="K13" i="11"/>
  <c r="J31" i="11"/>
  <c r="F26" i="11"/>
  <c r="C45" i="11"/>
  <c r="H45" i="11"/>
  <c r="H19" i="11"/>
  <c r="J19" i="11"/>
  <c r="K28" i="11"/>
  <c r="H43" i="11"/>
  <c r="F40" i="11"/>
  <c r="H51" i="11"/>
  <c r="J17" i="11"/>
  <c r="J53" i="11"/>
  <c r="B20" i="11"/>
  <c r="I24" i="11"/>
  <c r="J50" i="11"/>
  <c r="E42" i="11"/>
  <c r="I14" i="11"/>
  <c r="I55" i="11"/>
  <c r="G35" i="11"/>
  <c r="F36" i="11"/>
  <c r="B30" i="11"/>
  <c r="D13" i="11"/>
  <c r="K39" i="11"/>
  <c r="I56" i="11"/>
  <c r="H38" i="11"/>
  <c r="I36" i="11"/>
  <c r="K44" i="11"/>
  <c r="D8" i="11"/>
  <c r="F56" i="11"/>
  <c r="D48" i="11"/>
  <c r="E31" i="11"/>
  <c r="H39" i="11"/>
  <c r="B41" i="11"/>
  <c r="F14" i="11"/>
  <c r="I54" i="11"/>
  <c r="G34" i="11"/>
  <c r="F53" i="11"/>
  <c r="H57" i="11"/>
  <c r="H40" i="11"/>
  <c r="B42" i="11"/>
  <c r="D46" i="11"/>
  <c r="K8" i="11"/>
  <c r="F39" i="11"/>
  <c r="E18" i="11"/>
  <c r="I43" i="11"/>
  <c r="F30" i="11"/>
  <c r="H58" i="11"/>
  <c r="E38" i="11"/>
  <c r="F52" i="11"/>
  <c r="J33" i="11"/>
  <c r="C36" i="11"/>
  <c r="I35" i="11"/>
  <c r="E54" i="11"/>
  <c r="K56" i="11"/>
  <c r="J9" i="11"/>
  <c r="E17" i="11"/>
  <c r="G33" i="11"/>
  <c r="F54" i="11"/>
  <c r="H56" i="11"/>
  <c r="H30" i="11"/>
  <c r="H20" i="11"/>
  <c r="E48" i="11"/>
  <c r="K31" i="11"/>
  <c r="K41" i="11"/>
  <c r="D24" i="11"/>
  <c r="I34" i="11"/>
  <c r="G48" i="11"/>
  <c r="K9" i="11"/>
  <c r="E15" i="11"/>
  <c r="K58" i="11"/>
  <c r="G11" i="11"/>
  <c r="K29" i="11"/>
  <c r="C22" i="11"/>
  <c r="D37" i="11"/>
  <c r="B46" i="11"/>
  <c r="K53" i="11"/>
  <c r="E14" i="11"/>
  <c r="I52" i="11"/>
  <c r="E27" i="11"/>
  <c r="J52" i="11"/>
  <c r="J8" i="11"/>
  <c r="C18" i="11"/>
  <c r="H24" i="11"/>
  <c r="K45" i="11"/>
  <c r="D20" i="11"/>
  <c r="J57" i="11"/>
  <c r="B23" i="11"/>
  <c r="E43" i="11"/>
  <c r="C46" i="11"/>
  <c r="J22" i="11"/>
  <c r="D32" i="11"/>
  <c r="E56" i="11"/>
  <c r="C34" i="11"/>
  <c r="E12" i="11"/>
  <c r="J47" i="11"/>
  <c r="G42" i="11"/>
  <c r="D29" i="11"/>
  <c r="C53" i="11"/>
  <c r="J29" i="11"/>
  <c r="I31" i="11"/>
  <c r="B26" i="11"/>
  <c r="G31" i="11"/>
  <c r="G40" i="11"/>
  <c r="I46" i="11"/>
  <c r="I17" i="11"/>
  <c r="H13" i="11"/>
  <c r="F20" i="11"/>
  <c r="B16" i="11"/>
  <c r="E47" i="11"/>
  <c r="C23" i="11"/>
  <c r="F29" i="11"/>
  <c r="H21" i="11"/>
  <c r="C29" i="11"/>
  <c r="F42" i="11"/>
  <c r="D12" i="11"/>
  <c r="G25" i="11"/>
  <c r="D21" i="11"/>
  <c r="B53" i="11"/>
  <c r="C33" i="11"/>
  <c r="C38" i="11"/>
  <c r="F48" i="11"/>
  <c r="E57" i="11"/>
  <c r="B57" i="11"/>
  <c r="H12" i="11"/>
  <c r="E19" i="11"/>
  <c r="D15" i="11"/>
  <c r="D50" i="11"/>
  <c r="E23" i="11"/>
  <c r="K20" i="11"/>
  <c r="F9" i="11"/>
  <c r="I39" i="11"/>
  <c r="I21" i="11"/>
  <c r="G9" i="11"/>
  <c r="B48" i="11"/>
  <c r="C32" i="11"/>
  <c r="B29" i="11"/>
  <c r="E11" i="11"/>
  <c r="I57" i="11"/>
  <c r="I11" i="11"/>
  <c r="E52" i="11"/>
  <c r="J54" i="11"/>
  <c r="I28" i="11"/>
  <c r="G13" i="11"/>
  <c r="I51" i="11"/>
  <c r="E51" i="11"/>
  <c r="B47" i="11"/>
  <c r="I15" i="11"/>
  <c r="I47" i="11"/>
  <c r="J30" i="11"/>
  <c r="K33" i="11"/>
  <c r="D51" i="11"/>
  <c r="B56" i="11"/>
  <c r="J58" i="11"/>
  <c r="E29" i="11"/>
  <c r="H10" i="11"/>
  <c r="I23" i="11"/>
  <c r="H31" i="11"/>
  <c r="B22" i="11"/>
  <c r="B39" i="11"/>
  <c r="D22" i="11"/>
  <c r="C42" i="11"/>
  <c r="B12" i="11"/>
  <c r="G22" i="11"/>
  <c r="K22" i="11"/>
  <c r="C50" i="11"/>
  <c r="J49" i="11"/>
  <c r="B21" i="11"/>
  <c r="B15" i="11"/>
  <c r="J12" i="11"/>
  <c r="K38" i="11"/>
  <c r="B28" i="11"/>
  <c r="E36" i="11"/>
  <c r="J36" i="11"/>
  <c r="C11" i="11"/>
  <c r="H23" i="11"/>
  <c r="E40" i="11"/>
  <c r="E10" i="11"/>
  <c r="C30" i="11"/>
  <c r="K51" i="11"/>
  <c r="G23" i="11"/>
  <c r="G57" i="11"/>
  <c r="C17" i="11"/>
  <c r="I41" i="11"/>
  <c r="K50" i="11"/>
  <c r="G44" i="11"/>
  <c r="B52" i="11"/>
  <c r="K25" i="11"/>
  <c r="B19" i="11"/>
  <c r="C48" i="11"/>
  <c r="C15" i="11"/>
  <c r="H36" i="11"/>
  <c r="D23" i="11"/>
  <c r="B49" i="11"/>
  <c r="D19" i="11"/>
  <c r="F45" i="11"/>
  <c r="J56" i="11"/>
  <c r="I33" i="11"/>
  <c r="G32" i="11"/>
  <c r="C40" i="11"/>
  <c r="E41" i="11"/>
  <c r="H22" i="11"/>
  <c r="H16" i="11"/>
  <c r="K27" i="11"/>
  <c r="C19" i="11"/>
  <c r="E22" i="11"/>
  <c r="E20" i="11"/>
  <c r="J39" i="11"/>
  <c r="K52" i="11"/>
  <c r="B45" i="11"/>
  <c r="I13" i="11"/>
  <c r="K42" i="11"/>
  <c r="I40" i="11"/>
  <c r="J21" i="11"/>
  <c r="F33" i="11"/>
  <c r="B9" i="11"/>
  <c r="C58" i="11"/>
  <c r="G28" i="11"/>
  <c r="H37" i="11"/>
  <c r="B32" i="11"/>
  <c r="E30" i="11"/>
  <c r="H55" i="11"/>
  <c r="G27" i="11"/>
  <c r="H35" i="11"/>
  <c r="E35" i="11"/>
  <c r="G49" i="11"/>
  <c r="J24" i="11"/>
  <c r="E58" i="11"/>
  <c r="C47" i="11"/>
  <c r="C56" i="11"/>
  <c r="G15" i="11"/>
  <c r="J46" i="11"/>
  <c r="K11" i="11"/>
  <c r="D26" i="11"/>
  <c r="C28" i="11"/>
  <c r="D28" i="11"/>
  <c r="H47" i="11"/>
  <c r="D25" i="11"/>
  <c r="I19" i="11"/>
  <c r="G41" i="11"/>
  <c r="I42" i="11"/>
  <c r="J27" i="11"/>
  <c r="F22" i="11"/>
  <c r="B51" i="11"/>
  <c r="D18" i="11"/>
  <c r="J28" i="11"/>
  <c r="K23" i="11"/>
  <c r="G53" i="11"/>
  <c r="G56" i="11"/>
  <c r="B54" i="11"/>
  <c r="G21" i="11"/>
  <c r="K21" i="11"/>
  <c r="C26" i="11"/>
  <c r="C44" i="11"/>
</calcChain>
</file>

<file path=xl/sharedStrings.xml><?xml version="1.0" encoding="utf-8"?>
<sst xmlns="http://schemas.openxmlformats.org/spreadsheetml/2006/main" count="1024" uniqueCount="145">
  <si>
    <t>England</t>
  </si>
  <si>
    <t>https://www.gov.uk/government/collections/fire-statistics</t>
  </si>
  <si>
    <t>Source: Home Office Operational Statistics Data Collection, figures supplied by fire and rescue authorities.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</si>
  <si>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</si>
  <si>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</si>
  <si>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</si>
  <si>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</si>
  <si>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</si>
  <si>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</si>
  <si>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</si>
  <si>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</si>
  <si>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</si>
  <si>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</si>
  <si>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</si>
  <si>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</si>
  <si>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</si>
  <si>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</si>
  <si>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</si>
  <si>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</si>
  <si>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</si>
  <si>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</si>
  <si>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</si>
  <si>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</si>
  <si>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</si>
  <si>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</si>
  <si>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</si>
  <si>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</si>
  <si>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</si>
  <si>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</si>
  <si>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</si>
  <si>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</si>
  <si>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</si>
  <si>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</si>
  <si>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</si>
  <si>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</si>
  <si>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</si>
  <si>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</si>
  <si>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</si>
  <si>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</si>
  <si>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</si>
  <si>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</si>
  <si>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</si>
  <si>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</si>
  <si>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</si>
  <si>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</si>
  <si>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</si>
  <si>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</si>
  <si>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Isle of Wight</t>
  </si>
  <si>
    <t>Metropolitan</t>
  </si>
  <si>
    <t>FRA</t>
  </si>
  <si>
    <t>Select a year from the drop-down list in the orange box below:</t>
  </si>
  <si>
    <t>The statistics in this table are Official Statistics.</t>
  </si>
  <si>
    <t>Audits/Inspections</t>
  </si>
  <si>
    <t xml:space="preserve">Informal notifications </t>
  </si>
  <si>
    <t xml:space="preserve"> Number of enforcement notices served under Article 30 </t>
  </si>
  <si>
    <t xml:space="preserve"> Number of prohibition notices served under Article 31</t>
  </si>
  <si>
    <t xml:space="preserve"> Number of prosecutions for offences under Article 32</t>
  </si>
  <si>
    <t xml:space="preserve"> Number of alterations notices served under Article 29</t>
  </si>
  <si>
    <t xml:space="preserve">Number of premises satisfactory following enforcement action </t>
  </si>
  <si>
    <t xml:space="preserve">Premises known to FRAs </t>
  </si>
  <si>
    <t>Number of audits</t>
  </si>
  <si>
    <t>Of which Satisfactory</t>
  </si>
  <si>
    <t>Of which Unsatisfactory</t>
  </si>
  <si>
    <t>N/A Not Available</t>
  </si>
  <si>
    <t>N/A</t>
  </si>
  <si>
    <t>Notes</t>
  </si>
  <si>
    <t>2010/11</t>
  </si>
  <si>
    <t>2011/12</t>
  </si>
  <si>
    <t>2012/13</t>
  </si>
  <si>
    <t>2013/14</t>
  </si>
  <si>
    <t>2014/15</t>
  </si>
  <si>
    <t>2015/16</t>
  </si>
  <si>
    <t>Financial Years</t>
  </si>
  <si>
    <t>Dorset and Wiltshire</t>
  </si>
  <si>
    <t>2016/17</t>
  </si>
  <si>
    <t>Staffordshire over-reported numbers, especially around audits and inspections, due to a fault in the data collection in 2011/12 and 2012/13.</t>
  </si>
  <si>
    <t>A number of fire authorities report "Premises known to FRAs" as estimates based on historical data.</t>
  </si>
  <si>
    <t>The full set of fire statistics releases, tables and guidance can be found on our landing page, here:</t>
  </si>
  <si>
    <t>FIRE STATISTICS TABLE 1202: Fire Safety Audits carried out by Fire and Rescue Services, by fire and rescue authority</t>
  </si>
  <si>
    <t>2017/18</t>
  </si>
  <si>
    <t>Contact: FireStatistics@homeoffice.gov.uk</t>
  </si>
  <si>
    <t>FRS</t>
  </si>
  <si>
    <t>Berkshire did not provide figures for premises known between 2014/15 and 2017/18.</t>
  </si>
  <si>
    <t>Satisfactory Audits/Inspections</t>
  </si>
  <si>
    <t>Unsatisfactory Audits/Inspections</t>
  </si>
  <si>
    <t>Non-metropolitan</t>
  </si>
  <si>
    <t>Predominantly Urban</t>
  </si>
  <si>
    <t>Significantly Rural</t>
  </si>
  <si>
    <t>Predominantly Rural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</si>
  <si>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</si>
  <si>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</si>
  <si>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</si>
  <si>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Isles Of Scilly</t>
  </si>
  <si>
    <t>1  Rural Urban classifications of Fire and Rescue Service as defined by Department for Environment, Food and Rural Affairs (DEFRA)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</si>
  <si>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</si>
  <si>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</si>
  <si>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</si>
  <si>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2018/19</t>
  </si>
  <si>
    <t>Audits</t>
  </si>
  <si>
    <t>Unsatisfactory</t>
  </si>
  <si>
    <t>(2018-19)</t>
  </si>
  <si>
    <t>(2017-18)</t>
  </si>
  <si>
    <t>(2010-11)</t>
  </si>
  <si>
    <t>(2011-12)</t>
  </si>
  <si>
    <t>(2012-13)</t>
  </si>
  <si>
    <t>(2013-14)</t>
  </si>
  <si>
    <t>(2014-15)</t>
  </si>
  <si>
    <t>(2015-16)</t>
  </si>
  <si>
    <t>(2016-17)</t>
  </si>
  <si>
    <t>2019/20</t>
  </si>
  <si>
    <t>(2019-20)</t>
  </si>
  <si>
    <t>Next Update: Autumn 2021</t>
  </si>
  <si>
    <t>The figures for the number of premises known were not supplied by West Midlands FRS for 2018/19 or 2019/20, so the figures from 2017/18 have been brought forward for these years.</t>
  </si>
  <si>
    <t>2019/20 refers to the financial year, from 1 April 2019 to 31 March 2020. Other years follow the same pattern.</t>
  </si>
  <si>
    <t>Last Updated: 10 September 2020</t>
  </si>
  <si>
    <t>Fire prevention and protection statistics</t>
  </si>
  <si>
    <t>England, year ending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</si>
  <si>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</si>
  <si>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</si>
  <si>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020 7035 3535</t>
    </r>
  </si>
  <si>
    <t>Published: 10 September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</si>
  <si>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</si>
  <si>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</si>
  <si>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</si>
  <si>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</si>
  <si>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Publication Date: 10 September 2020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</si>
  <si>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</si>
  <si>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</si>
  <si>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</si>
  <si>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</si>
  <si>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</si>
  <si>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</si>
  <si>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</si>
  <si>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FRS geographical categories</t>
  </si>
  <si>
    <t>How FRAs are categorised</t>
  </si>
  <si>
    <t>Table 1202</t>
  </si>
  <si>
    <t>FIRE 1202</t>
  </si>
  <si>
    <t>Fire Safety Audits carried out by Fire and Rescue Services, by fire and rescue authority</t>
  </si>
  <si>
    <t>2010/11 to 2019/20</t>
  </si>
  <si>
    <t>Satisfactory audits</t>
  </si>
  <si>
    <t>Unsatisfactory audits</t>
  </si>
  <si>
    <t>Total number of audits</t>
  </si>
  <si>
    <t>End of table</t>
  </si>
  <si>
    <t xml:space="preserve">If you find any problems, or have any feedback, relating to accessibility please email us at </t>
  </si>
  <si>
    <t>firestatistics@homeoffice.gov.uk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</si>
</sst>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auto="1"/>
      </bottom>
      <diagonal/>
    </border>
  </borders>
  <cellStyleXfs count="17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/>
    <xf numFmtId="0" fontId="16" fillId="0" borderId="0" applyNumberFormat="0" applyBorder="0" applyProtection="0"/>
    <xf numFmtId="0" fontId="17" fillId="0" borderId="0" applyNumberFormat="0" applyBorder="0" applyProtection="0"/>
    <xf numFmtId="0" fontId="3" fillId="0" borderId="0" applyNumberFormat="0" applyFont="0" applyBorder="0" applyProtection="0"/>
    <xf numFmtId="0" fontId="25" fillId="0" borderId="0" applyNumberFormat="0" applyFill="0" applyBorder="0" applyAlignment="0" applyProtection="0"/>
    <xf numFmtId="0" fontId="17" fillId="0" borderId="0" applyNumberFormat="0" applyBorder="0" applyProtection="0"/>
    <xf numFmtId="0" fontId="3" fillId="0" borderId="0"/>
    <xf numFmtId="0" fontId="3" fillId="0" borderId="0" applyNumberFormat="0" applyFont="0" applyBorder="0" applyProtection="0"/>
  </cellStyleXfs>
  <cellXfs count="106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1" fillId="5" borderId="0" xfId="0" applyNumberFormat="1" applyFont="1" applyFill="1" applyBorder="1" applyAlignment="1">
      <alignment horizontal="right"/>
    </xf>
    <xf numFmtId="0" fontId="4" fillId="4" borderId="0" xfId="0" applyFont="1" applyFill="1"/>
    <xf numFmtId="0" fontId="5" fillId="4" borderId="0" xfId="2" applyFont="1" applyFill="1"/>
    <xf numFmtId="0" fontId="0" fillId="4" borderId="0" xfId="0" applyFill="1" applyAlignment="1">
      <alignment horizontal="right"/>
    </xf>
    <xf numFmtId="0" fontId="4" fillId="4" borderId="0" xfId="1" applyFont="1" applyFill="1" applyAlignment="1">
      <alignment vertical="center"/>
    </xf>
    <xf numFmtId="0" fontId="3" fillId="5" borderId="0" xfId="1" applyFill="1"/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3" fontId="0" fillId="5" borderId="0" xfId="0" applyNumberFormat="1" applyFont="1" applyFill="1" applyBorder="1" applyAlignment="1">
      <alignment horizontal="right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1" fontId="0" fillId="4" borderId="0" xfId="0" quotePrefix="1" applyNumberFormat="1" applyFill="1"/>
    <xf numFmtId="0" fontId="1" fillId="4" borderId="0" xfId="0" applyFont="1" applyFill="1" applyAlignment="1">
      <alignment horizontal="left" wrapText="1"/>
    </xf>
    <xf numFmtId="9" fontId="0" fillId="5" borderId="0" xfId="7" applyFont="1" applyFill="1"/>
    <xf numFmtId="9" fontId="0" fillId="4" borderId="0" xfId="7" applyFont="1" applyFill="1"/>
    <xf numFmtId="0" fontId="0" fillId="4" borderId="0" xfId="0" applyFill="1" applyAlignment="1">
      <alignment horizontal="left"/>
    </xf>
    <xf numFmtId="0" fontId="5" fillId="4" borderId="0" xfId="2" applyFill="1"/>
    <xf numFmtId="0" fontId="0" fillId="4" borderId="0" xfId="0" applyFill="1" applyAlignment="1">
      <alignment horizontal="left" wrapText="1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10" fillId="0" borderId="0" xfId="0" applyFont="1"/>
    <xf numFmtId="0" fontId="1" fillId="5" borderId="1" xfId="0" applyFont="1" applyFill="1" applyBorder="1"/>
    <xf numFmtId="0" fontId="0" fillId="5" borderId="4" xfId="0" applyFill="1" applyBorder="1"/>
    <xf numFmtId="0" fontId="8" fillId="5" borderId="0" xfId="0" applyFont="1" applyFill="1" applyAlignment="1">
      <alignment horizontal="left"/>
    </xf>
    <xf numFmtId="3" fontId="0" fillId="0" borderId="0" xfId="0" applyNumberFormat="1"/>
    <xf numFmtId="9" fontId="14" fillId="0" borderId="0" xfId="7" applyFont="1"/>
    <xf numFmtId="0" fontId="1" fillId="7" borderId="0" xfId="0" applyFont="1" applyFill="1"/>
    <xf numFmtId="0" fontId="11" fillId="8" borderId="0" xfId="0" applyFont="1" applyFill="1"/>
    <xf numFmtId="0" fontId="1" fillId="0" borderId="0" xfId="0" applyFont="1"/>
    <xf numFmtId="0" fontId="0" fillId="0" borderId="0" xfId="0"/>
    <xf numFmtId="0" fontId="0" fillId="5" borderId="0" xfId="0" applyFill="1"/>
    <xf numFmtId="0" fontId="0" fillId="4" borderId="0" xfId="0" applyFill="1"/>
    <xf numFmtId="0" fontId="1" fillId="4" borderId="2" xfId="0" applyFont="1" applyFill="1" applyBorder="1"/>
    <xf numFmtId="3" fontId="1" fillId="5" borderId="0" xfId="0" applyNumberFormat="1" applyFont="1" applyFill="1" applyBorder="1" applyAlignment="1">
      <alignment horizontal="right"/>
    </xf>
    <xf numFmtId="3" fontId="0" fillId="0" borderId="0" xfId="0" applyNumberFormat="1"/>
    <xf numFmtId="3" fontId="0" fillId="5" borderId="0" xfId="0" applyNumberFormat="1" applyFont="1" applyFill="1" applyBorder="1" applyAlignment="1">
      <alignment horizontal="right"/>
    </xf>
    <xf numFmtId="0" fontId="0" fillId="5" borderId="0" xfId="0" applyFill="1" applyBorder="1"/>
    <xf numFmtId="0" fontId="0" fillId="5" borderId="1" xfId="0" applyFill="1" applyBorder="1"/>
    <xf numFmtId="3" fontId="0" fillId="5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5" borderId="0" xfId="0" applyFont="1" applyFill="1"/>
    <xf numFmtId="0" fontId="1" fillId="5" borderId="0" xfId="0" applyFont="1" applyFill="1"/>
    <xf numFmtId="0" fontId="0" fillId="8" borderId="0" xfId="0" applyFill="1"/>
    <xf numFmtId="0" fontId="5" fillId="5" borderId="0" xfId="2" applyFill="1" applyAlignment="1">
      <alignment horizontal="right"/>
    </xf>
    <xf numFmtId="0" fontId="0" fillId="4" borderId="0" xfId="0" applyFill="1" applyAlignment="1">
      <alignment horizontal="left"/>
    </xf>
    <xf numFmtId="0" fontId="5" fillId="4" borderId="0" xfId="2" applyFill="1" applyAlignment="1">
      <alignment horizontal="right"/>
    </xf>
    <xf numFmtId="0" fontId="17" fillId="9" borderId="0" xfId="10" applyFont="1" applyFill="1" applyAlignment="1"/>
    <xf numFmtId="0" fontId="18" fillId="9" borderId="0" xfId="10" applyFont="1" applyFill="1" applyAlignment="1"/>
    <xf numFmtId="0" fontId="19" fillId="9" borderId="0" xfId="11" applyFont="1" applyFill="1" applyAlignment="1">
      <alignment vertical="center"/>
    </xf>
    <xf numFmtId="0" fontId="20" fillId="9" borderId="0" xfId="10" applyFont="1" applyFill="1" applyAlignment="1"/>
    <xf numFmtId="0" fontId="21" fillId="0" borderId="0" xfId="11" applyFont="1" applyFill="1" applyAlignment="1">
      <alignment vertical="center"/>
    </xf>
    <xf numFmtId="0" fontId="22" fillId="0" borderId="0" xfId="10" applyFont="1" applyFill="1" applyAlignment="1"/>
    <xf numFmtId="0" fontId="16" fillId="9" borderId="0" xfId="10" applyFont="1" applyFill="1" applyAlignment="1"/>
    <xf numFmtId="0" fontId="23" fillId="9" borderId="0" xfId="8" applyFont="1" applyFill="1" applyAlignment="1"/>
    <xf numFmtId="0" fontId="16" fillId="9" borderId="0" xfId="12" applyFont="1" applyFill="1" applyAlignment="1"/>
    <xf numFmtId="0" fontId="26" fillId="9" borderId="0" xfId="13" applyFont="1" applyFill="1" applyAlignment="1"/>
    <xf numFmtId="0" fontId="27" fillId="9" borderId="0" xfId="2" applyFont="1" applyFill="1" applyAlignment="1"/>
    <xf numFmtId="0" fontId="28" fillId="9" borderId="0" xfId="11" applyFont="1" applyFill="1" applyAlignment="1"/>
    <xf numFmtId="0" fontId="29" fillId="9" borderId="0" xfId="14" applyFont="1" applyFill="1" applyAlignment="1"/>
    <xf numFmtId="0" fontId="29" fillId="9" borderId="0" xfId="14" applyFont="1" applyFill="1" applyAlignment="1">
      <alignment horizontal="left"/>
    </xf>
    <xf numFmtId="0" fontId="29" fillId="9" borderId="0" xfId="11" applyFont="1" applyFill="1" applyAlignment="1"/>
    <xf numFmtId="0" fontId="29" fillId="9" borderId="0" xfId="11" applyFont="1" applyFill="1" applyAlignment="1">
      <alignment horizontal="left"/>
    </xf>
    <xf numFmtId="0" fontId="30" fillId="9" borderId="0" xfId="13" applyFont="1" applyFill="1" applyAlignment="1"/>
    <xf numFmtId="0" fontId="28" fillId="9" borderId="0" xfId="14" applyFont="1" applyFill="1" applyAlignment="1">
      <alignment wrapText="1"/>
    </xf>
    <xf numFmtId="0" fontId="28" fillId="9" borderId="0" xfId="14" applyFont="1" applyFill="1" applyAlignment="1">
      <alignment horizontal="left" wrapText="1"/>
    </xf>
    <xf numFmtId="0" fontId="3" fillId="9" borderId="0" xfId="15" applyFill="1"/>
    <xf numFmtId="0" fontId="29" fillId="9" borderId="0" xfId="16" applyFont="1" applyFill="1" applyAlignment="1">
      <alignment horizontal="left" vertical="center" wrapText="1"/>
    </xf>
    <xf numFmtId="0" fontId="29" fillId="9" borderId="0" xfId="15" applyFont="1" applyFill="1"/>
    <xf numFmtId="0" fontId="31" fillId="9" borderId="0" xfId="15" applyFont="1" applyFill="1" applyAlignment="1">
      <alignment horizontal="left"/>
    </xf>
    <xf numFmtId="0" fontId="31" fillId="9" borderId="0" xfId="15" applyFont="1" applyFill="1"/>
    <xf numFmtId="0" fontId="31" fillId="9" borderId="0" xfId="15" applyFont="1" applyFill="1" applyAlignment="1">
      <alignment wrapText="1"/>
    </xf>
    <xf numFmtId="0" fontId="15" fillId="4" borderId="0" xfId="0" applyFont="1" applyFill="1"/>
    <xf numFmtId="0" fontId="5" fillId="4" borderId="0" xfId="2" applyFont="1" applyFill="1" applyAlignment="1"/>
    <xf numFmtId="0" fontId="0" fillId="4" borderId="0" xfId="0" applyFill="1" applyAlignment="1"/>
    <xf numFmtId="0" fontId="2" fillId="2" borderId="0" xfId="0" applyFont="1" applyFill="1" applyAlignment="1"/>
    <xf numFmtId="0" fontId="4" fillId="6" borderId="0" xfId="1" applyFont="1" applyFill="1" applyAlignment="1">
      <alignment vertical="center"/>
    </xf>
    <xf numFmtId="0" fontId="0" fillId="4" borderId="1" xfId="0" applyFill="1" applyBorder="1" applyAlignment="1"/>
    <xf numFmtId="0" fontId="13" fillId="5" borderId="0" xfId="8" applyFill="1" applyAlignment="1"/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17">
    <cellStyle name="Hyperlink" xfId="2" xr:uid="{00000000-0005-0000-0000-000000000000}"/>
    <cellStyle name="Hyperlink 2" xfId="8" xr:uid="{FED5EF07-20B4-40CC-87B7-75C5F2C8B0B9}"/>
    <cellStyle name="Hyperlink 2 2" xfId="13" xr:uid="{C45836EF-2732-492C-9F0E-49E7F193EAFE}"/>
    <cellStyle name="Normal" xfId="0" builtinId="0"/>
    <cellStyle name="Normal 2" xfId="1" xr:uid="{00000000-0005-0000-0000-000002000000}"/>
    <cellStyle name="Normal 2 2" xfId="3" xr:uid="{00000000-0005-0000-0000-000003000000}"/>
    <cellStyle name="Normal 2 2 2" xfId="11" xr:uid="{F04C24B1-90A7-4BE9-B5FE-4C18D00A50A7}"/>
    <cellStyle name="Normal 2 3" xfId="14" xr:uid="{426616FD-3603-49C1-8250-C20F78EDC11B}"/>
    <cellStyle name="Normal 2 4" xfId="16" xr:uid="{1BF20DC8-F914-4ECE-B590-C647FB142ED4}"/>
    <cellStyle name="Normal 3" xfId="4" xr:uid="{00000000-0005-0000-0000-000004000000}"/>
    <cellStyle name="Normal 3 2" xfId="9" xr:uid="{991D0911-3D0C-493B-9059-106F6A055690}"/>
    <cellStyle name="Normal 5" xfId="15" xr:uid="{84CCD54B-356A-4C0A-86ED-7EECF720B348}"/>
    <cellStyle name="Normal 6 2" xfId="10" xr:uid="{BF50ABB6-6159-4B29-B6C6-A71E6C199A70}"/>
    <cellStyle name="Normal 7 2" xfId="12" xr:uid="{561D5F24-DA5A-43CD-BAEE-AB5AF07968BA}"/>
    <cellStyle name="Percent" xfId="7" builtinId="5"/>
    <cellStyle name="Percent 2" xfId="5" xr:uid="{00000000-0005-0000-0000-00000E000000}"/>
    <cellStyle name="Percent 3" xfId="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A0DCF40D-F278-4170-9BBE-B126648090D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678448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4BBB1945-17AB-47AE-929E-F7BDC93F56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0703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gov.uk/search/research-and-statistics?keywords=fire&amp;content_store_document_type=upcoming_statistics&amp;organisations%5B%5D=home-office&amp;order=relevanc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79A9-52EA-45E8-A07D-6BD4B16C530C}">
  <dimension ref="A1:K14"/>
  <sheetViews>
    <sheetView tabSelected="1" workbookViewId="0"/>
  </sheetViews>
  <sheetFormatPr defaultRowHeight="13.2" x14ac:dyDescent="0.25"/>
  <cols>
    <col min="1" max="1" width="74" style="63" bestFit="1" customWidth="1"/>
    <col min="2" max="255" width="9.44140625" style="63" customWidth="1"/>
    <col min="256" max="256" width="2.77734375" style="63" customWidth="1"/>
    <col min="257" max="257" width="74" style="63" bestFit="1" customWidth="1"/>
    <col min="258" max="511" width="9.44140625" style="63" customWidth="1"/>
    <col min="512" max="512" width="2.77734375" style="63" customWidth="1"/>
    <col min="513" max="513" width="74" style="63" bestFit="1" customWidth="1"/>
    <col min="514" max="767" width="9.44140625" style="63" customWidth="1"/>
    <col min="768" max="768" width="2.77734375" style="63" customWidth="1"/>
    <col min="769" max="769" width="74" style="63" bestFit="1" customWidth="1"/>
    <col min="770" max="1023" width="9.44140625" style="63" customWidth="1"/>
    <col min="1024" max="1024" width="2.77734375" style="63" customWidth="1"/>
    <col min="1025" max="1025" width="74" style="63" bestFit="1" customWidth="1"/>
    <col min="1026" max="1279" width="9.44140625" style="63" customWidth="1"/>
    <col min="1280" max="1280" width="2.77734375" style="63" customWidth="1"/>
    <col min="1281" max="1281" width="74" style="63" bestFit="1" customWidth="1"/>
    <col min="1282" max="1535" width="9.44140625" style="63" customWidth="1"/>
    <col min="1536" max="1536" width="2.77734375" style="63" customWidth="1"/>
    <col min="1537" max="1537" width="74" style="63" bestFit="1" customWidth="1"/>
    <col min="1538" max="1791" width="9.44140625" style="63" customWidth="1"/>
    <col min="1792" max="1792" width="2.77734375" style="63" customWidth="1"/>
    <col min="1793" max="1793" width="74" style="63" bestFit="1" customWidth="1"/>
    <col min="1794" max="2047" width="9.44140625" style="63" customWidth="1"/>
    <col min="2048" max="2048" width="2.77734375" style="63" customWidth="1"/>
    <col min="2049" max="2049" width="74" style="63" bestFit="1" customWidth="1"/>
    <col min="2050" max="2303" width="9.44140625" style="63" customWidth="1"/>
    <col min="2304" max="2304" width="2.77734375" style="63" customWidth="1"/>
    <col min="2305" max="2305" width="74" style="63" bestFit="1" customWidth="1"/>
    <col min="2306" max="2559" width="9.44140625" style="63" customWidth="1"/>
    <col min="2560" max="2560" width="2.77734375" style="63" customWidth="1"/>
    <col min="2561" max="2561" width="74" style="63" bestFit="1" customWidth="1"/>
    <col min="2562" max="2815" width="9.44140625" style="63" customWidth="1"/>
    <col min="2816" max="2816" width="2.77734375" style="63" customWidth="1"/>
    <col min="2817" max="2817" width="74" style="63" bestFit="1" customWidth="1"/>
    <col min="2818" max="3071" width="9.44140625" style="63" customWidth="1"/>
    <col min="3072" max="3072" width="2.77734375" style="63" customWidth="1"/>
    <col min="3073" max="3073" width="74" style="63" bestFit="1" customWidth="1"/>
    <col min="3074" max="3327" width="9.44140625" style="63" customWidth="1"/>
    <col min="3328" max="3328" width="2.77734375" style="63" customWidth="1"/>
    <col min="3329" max="3329" width="74" style="63" bestFit="1" customWidth="1"/>
    <col min="3330" max="3583" width="9.44140625" style="63" customWidth="1"/>
    <col min="3584" max="3584" width="2.77734375" style="63" customWidth="1"/>
    <col min="3585" max="3585" width="74" style="63" bestFit="1" customWidth="1"/>
    <col min="3586" max="3839" width="9.44140625" style="63" customWidth="1"/>
    <col min="3840" max="3840" width="2.77734375" style="63" customWidth="1"/>
    <col min="3841" max="3841" width="74" style="63" bestFit="1" customWidth="1"/>
    <col min="3842" max="4095" width="9.44140625" style="63" customWidth="1"/>
    <col min="4096" max="4096" width="2.77734375" style="63" customWidth="1"/>
    <col min="4097" max="4097" width="74" style="63" bestFit="1" customWidth="1"/>
    <col min="4098" max="4351" width="9.44140625" style="63" customWidth="1"/>
    <col min="4352" max="4352" width="2.77734375" style="63" customWidth="1"/>
    <col min="4353" max="4353" width="74" style="63" bestFit="1" customWidth="1"/>
    <col min="4354" max="4607" width="9.44140625" style="63" customWidth="1"/>
    <col min="4608" max="4608" width="2.77734375" style="63" customWidth="1"/>
    <col min="4609" max="4609" width="74" style="63" bestFit="1" customWidth="1"/>
    <col min="4610" max="4863" width="9.44140625" style="63" customWidth="1"/>
    <col min="4864" max="4864" width="2.77734375" style="63" customWidth="1"/>
    <col min="4865" max="4865" width="74" style="63" bestFit="1" customWidth="1"/>
    <col min="4866" max="5119" width="9.44140625" style="63" customWidth="1"/>
    <col min="5120" max="5120" width="2.77734375" style="63" customWidth="1"/>
    <col min="5121" max="5121" width="74" style="63" bestFit="1" customWidth="1"/>
    <col min="5122" max="5375" width="9.44140625" style="63" customWidth="1"/>
    <col min="5376" max="5376" width="2.77734375" style="63" customWidth="1"/>
    <col min="5377" max="5377" width="74" style="63" bestFit="1" customWidth="1"/>
    <col min="5378" max="5631" width="9.44140625" style="63" customWidth="1"/>
    <col min="5632" max="5632" width="2.77734375" style="63" customWidth="1"/>
    <col min="5633" max="5633" width="74" style="63" bestFit="1" customWidth="1"/>
    <col min="5634" max="5887" width="9.44140625" style="63" customWidth="1"/>
    <col min="5888" max="5888" width="2.77734375" style="63" customWidth="1"/>
    <col min="5889" max="5889" width="74" style="63" bestFit="1" customWidth="1"/>
    <col min="5890" max="6143" width="9.44140625" style="63" customWidth="1"/>
    <col min="6144" max="6144" width="2.77734375" style="63" customWidth="1"/>
    <col min="6145" max="6145" width="74" style="63" bestFit="1" customWidth="1"/>
    <col min="6146" max="6399" width="9.44140625" style="63" customWidth="1"/>
    <col min="6400" max="6400" width="2.77734375" style="63" customWidth="1"/>
    <col min="6401" max="6401" width="74" style="63" bestFit="1" customWidth="1"/>
    <col min="6402" max="6655" width="9.44140625" style="63" customWidth="1"/>
    <col min="6656" max="6656" width="2.77734375" style="63" customWidth="1"/>
    <col min="6657" max="6657" width="74" style="63" bestFit="1" customWidth="1"/>
    <col min="6658" max="6911" width="9.44140625" style="63" customWidth="1"/>
    <col min="6912" max="6912" width="2.77734375" style="63" customWidth="1"/>
    <col min="6913" max="6913" width="74" style="63" bestFit="1" customWidth="1"/>
    <col min="6914" max="7167" width="9.44140625" style="63" customWidth="1"/>
    <col min="7168" max="7168" width="2.77734375" style="63" customWidth="1"/>
    <col min="7169" max="7169" width="74" style="63" bestFit="1" customWidth="1"/>
    <col min="7170" max="7423" width="9.44140625" style="63" customWidth="1"/>
    <col min="7424" max="7424" width="2.77734375" style="63" customWidth="1"/>
    <col min="7425" max="7425" width="74" style="63" bestFit="1" customWidth="1"/>
    <col min="7426" max="7679" width="9.44140625" style="63" customWidth="1"/>
    <col min="7680" max="7680" width="2.77734375" style="63" customWidth="1"/>
    <col min="7681" max="7681" width="74" style="63" bestFit="1" customWidth="1"/>
    <col min="7682" max="7935" width="9.44140625" style="63" customWidth="1"/>
    <col min="7936" max="7936" width="2.77734375" style="63" customWidth="1"/>
    <col min="7937" max="7937" width="74" style="63" bestFit="1" customWidth="1"/>
    <col min="7938" max="8191" width="9.44140625" style="63" customWidth="1"/>
    <col min="8192" max="8192" width="2.77734375" style="63" customWidth="1"/>
    <col min="8193" max="8193" width="74" style="63" bestFit="1" customWidth="1"/>
    <col min="8194" max="8447" width="9.44140625" style="63" customWidth="1"/>
    <col min="8448" max="8448" width="2.77734375" style="63" customWidth="1"/>
    <col min="8449" max="8449" width="74" style="63" bestFit="1" customWidth="1"/>
    <col min="8450" max="8703" width="9.44140625" style="63" customWidth="1"/>
    <col min="8704" max="8704" width="2.77734375" style="63" customWidth="1"/>
    <col min="8705" max="8705" width="74" style="63" bestFit="1" customWidth="1"/>
    <col min="8706" max="8959" width="9.44140625" style="63" customWidth="1"/>
    <col min="8960" max="8960" width="2.77734375" style="63" customWidth="1"/>
    <col min="8961" max="8961" width="74" style="63" bestFit="1" customWidth="1"/>
    <col min="8962" max="9215" width="9.44140625" style="63" customWidth="1"/>
    <col min="9216" max="9216" width="2.77734375" style="63" customWidth="1"/>
    <col min="9217" max="9217" width="74" style="63" bestFit="1" customWidth="1"/>
    <col min="9218" max="9471" width="9.44140625" style="63" customWidth="1"/>
    <col min="9472" max="9472" width="2.77734375" style="63" customWidth="1"/>
    <col min="9473" max="9473" width="74" style="63" bestFit="1" customWidth="1"/>
    <col min="9474" max="9727" width="9.44140625" style="63" customWidth="1"/>
    <col min="9728" max="9728" width="2.77734375" style="63" customWidth="1"/>
    <col min="9729" max="9729" width="74" style="63" bestFit="1" customWidth="1"/>
    <col min="9730" max="9983" width="9.44140625" style="63" customWidth="1"/>
    <col min="9984" max="9984" width="2.77734375" style="63" customWidth="1"/>
    <col min="9985" max="9985" width="74" style="63" bestFit="1" customWidth="1"/>
    <col min="9986" max="10239" width="9.44140625" style="63" customWidth="1"/>
    <col min="10240" max="10240" width="2.77734375" style="63" customWidth="1"/>
    <col min="10241" max="10241" width="74" style="63" bestFit="1" customWidth="1"/>
    <col min="10242" max="10495" width="9.44140625" style="63" customWidth="1"/>
    <col min="10496" max="10496" width="2.77734375" style="63" customWidth="1"/>
    <col min="10497" max="10497" width="74" style="63" bestFit="1" customWidth="1"/>
    <col min="10498" max="10751" width="9.44140625" style="63" customWidth="1"/>
    <col min="10752" max="10752" width="2.77734375" style="63" customWidth="1"/>
    <col min="10753" max="10753" width="74" style="63" bestFit="1" customWidth="1"/>
    <col min="10754" max="11007" width="9.44140625" style="63" customWidth="1"/>
    <col min="11008" max="11008" width="2.77734375" style="63" customWidth="1"/>
    <col min="11009" max="11009" width="74" style="63" bestFit="1" customWidth="1"/>
    <col min="11010" max="11263" width="9.44140625" style="63" customWidth="1"/>
    <col min="11264" max="11264" width="2.77734375" style="63" customWidth="1"/>
    <col min="11265" max="11265" width="74" style="63" bestFit="1" customWidth="1"/>
    <col min="11266" max="11519" width="9.44140625" style="63" customWidth="1"/>
    <col min="11520" max="11520" width="2.77734375" style="63" customWidth="1"/>
    <col min="11521" max="11521" width="74" style="63" bestFit="1" customWidth="1"/>
    <col min="11522" max="11775" width="9.44140625" style="63" customWidth="1"/>
    <col min="11776" max="11776" width="2.77734375" style="63" customWidth="1"/>
    <col min="11777" max="11777" width="74" style="63" bestFit="1" customWidth="1"/>
    <col min="11778" max="12031" width="9.44140625" style="63" customWidth="1"/>
    <col min="12032" max="12032" width="2.77734375" style="63" customWidth="1"/>
    <col min="12033" max="12033" width="74" style="63" bestFit="1" customWidth="1"/>
    <col min="12034" max="12287" width="9.44140625" style="63" customWidth="1"/>
    <col min="12288" max="12288" width="2.77734375" style="63" customWidth="1"/>
    <col min="12289" max="12289" width="74" style="63" bestFit="1" customWidth="1"/>
    <col min="12290" max="12543" width="9.44140625" style="63" customWidth="1"/>
    <col min="12544" max="12544" width="2.77734375" style="63" customWidth="1"/>
    <col min="12545" max="12545" width="74" style="63" bestFit="1" customWidth="1"/>
    <col min="12546" max="12799" width="9.44140625" style="63" customWidth="1"/>
    <col min="12800" max="12800" width="2.77734375" style="63" customWidth="1"/>
    <col min="12801" max="12801" width="74" style="63" bestFit="1" customWidth="1"/>
    <col min="12802" max="13055" width="9.44140625" style="63" customWidth="1"/>
    <col min="13056" max="13056" width="2.77734375" style="63" customWidth="1"/>
    <col min="13057" max="13057" width="74" style="63" bestFit="1" customWidth="1"/>
    <col min="13058" max="13311" width="9.44140625" style="63" customWidth="1"/>
    <col min="13312" max="13312" width="2.77734375" style="63" customWidth="1"/>
    <col min="13313" max="13313" width="74" style="63" bestFit="1" customWidth="1"/>
    <col min="13314" max="13567" width="9.44140625" style="63" customWidth="1"/>
    <col min="13568" max="13568" width="2.77734375" style="63" customWidth="1"/>
    <col min="13569" max="13569" width="74" style="63" bestFit="1" customWidth="1"/>
    <col min="13570" max="13823" width="9.44140625" style="63" customWidth="1"/>
    <col min="13824" max="13824" width="2.77734375" style="63" customWidth="1"/>
    <col min="13825" max="13825" width="74" style="63" bestFit="1" customWidth="1"/>
    <col min="13826" max="14079" width="9.44140625" style="63" customWidth="1"/>
    <col min="14080" max="14080" width="2.77734375" style="63" customWidth="1"/>
    <col min="14081" max="14081" width="74" style="63" bestFit="1" customWidth="1"/>
    <col min="14082" max="14335" width="9.44140625" style="63" customWidth="1"/>
    <col min="14336" max="14336" width="2.77734375" style="63" customWidth="1"/>
    <col min="14337" max="14337" width="74" style="63" bestFit="1" customWidth="1"/>
    <col min="14338" max="14591" width="9.44140625" style="63" customWidth="1"/>
    <col min="14592" max="14592" width="2.77734375" style="63" customWidth="1"/>
    <col min="14593" max="14593" width="74" style="63" bestFit="1" customWidth="1"/>
    <col min="14594" max="14847" width="9.44140625" style="63" customWidth="1"/>
    <col min="14848" max="14848" width="2.77734375" style="63" customWidth="1"/>
    <col min="14849" max="14849" width="74" style="63" bestFit="1" customWidth="1"/>
    <col min="14850" max="15103" width="9.44140625" style="63" customWidth="1"/>
    <col min="15104" max="15104" width="2.77734375" style="63" customWidth="1"/>
    <col min="15105" max="15105" width="74" style="63" bestFit="1" customWidth="1"/>
    <col min="15106" max="15359" width="9.44140625" style="63" customWidth="1"/>
    <col min="15360" max="15360" width="2.77734375" style="63" customWidth="1"/>
    <col min="15361" max="15361" width="74" style="63" bestFit="1" customWidth="1"/>
    <col min="15362" max="15615" width="9.44140625" style="63" customWidth="1"/>
    <col min="15616" max="15616" width="2.77734375" style="63" customWidth="1"/>
    <col min="15617" max="15617" width="74" style="63" bestFit="1" customWidth="1"/>
    <col min="15618" max="15871" width="9.44140625" style="63" customWidth="1"/>
    <col min="15872" max="15872" width="2.77734375" style="63" customWidth="1"/>
    <col min="15873" max="15873" width="74" style="63" bestFit="1" customWidth="1"/>
    <col min="15874" max="16127" width="9.44140625" style="63" customWidth="1"/>
    <col min="16128" max="16128" width="2.77734375" style="63" customWidth="1"/>
    <col min="16129" max="16129" width="74" style="63" bestFit="1" customWidth="1"/>
    <col min="16130" max="16384" width="9.44140625" style="63" customWidth="1"/>
  </cols>
  <sheetData>
    <row r="1" spans="1:11" ht="84" customHeight="1" x14ac:dyDescent="0.25"/>
    <row r="2" spans="1:11" ht="27.6" x14ac:dyDescent="0.45">
      <c r="A2" s="64" t="s">
        <v>115</v>
      </c>
    </row>
    <row r="3" spans="1:11" ht="22.8" x14ac:dyDescent="0.25">
      <c r="A3" s="65" t="s">
        <v>116</v>
      </c>
    </row>
    <row r="4" spans="1:11" ht="45" customHeight="1" x14ac:dyDescent="0.3">
      <c r="A4" s="66" t="s">
        <v>135</v>
      </c>
      <c r="C4" s="67"/>
      <c r="K4" s="68"/>
    </row>
    <row r="5" spans="1:11" ht="32.25" customHeight="1" x14ac:dyDescent="0.25">
      <c r="A5" s="69" t="s">
        <v>117</v>
      </c>
      <c r="B5" s="69"/>
    </row>
    <row r="6" spans="1:11" ht="15" x14ac:dyDescent="0.25">
      <c r="A6" s="70" t="s">
        <v>118</v>
      </c>
      <c r="B6" s="69"/>
    </row>
    <row r="7" spans="1:11" ht="15.6" x14ac:dyDescent="0.3">
      <c r="A7" s="71" t="s">
        <v>119</v>
      </c>
      <c r="B7" s="72"/>
    </row>
    <row r="8" spans="1:11" ht="28.5" customHeight="1" x14ac:dyDescent="0.25">
      <c r="A8" s="69" t="s">
        <v>120</v>
      </c>
      <c r="B8" s="71"/>
    </row>
    <row r="9" spans="1:11" ht="15" x14ac:dyDescent="0.25">
      <c r="A9" s="69" t="s">
        <v>121</v>
      </c>
      <c r="B9" s="71"/>
    </row>
    <row r="10" spans="1:11" ht="30" customHeight="1" x14ac:dyDescent="0.25">
      <c r="A10" s="69" t="s">
        <v>122</v>
      </c>
    </row>
    <row r="11" spans="1:11" ht="15" x14ac:dyDescent="0.25">
      <c r="A11" s="73" t="s">
        <v>123</v>
      </c>
    </row>
    <row r="12" spans="1:11" ht="26.25" customHeight="1" x14ac:dyDescent="0.25">
      <c r="A12" s="69" t="s">
        <v>124</v>
      </c>
    </row>
    <row r="13" spans="1:11" ht="15" x14ac:dyDescent="0.25">
      <c r="A13" s="69" t="s">
        <v>143</v>
      </c>
    </row>
    <row r="14" spans="1:11" ht="15" x14ac:dyDescent="0.25">
      <c r="A14" s="70" t="s">
        <v>144</v>
      </c>
    </row>
  </sheetData>
  <hyperlinks>
    <hyperlink ref="A6" r:id="rId1" xr:uid="{119CE319-3C64-43C4-BFA4-240A2BF904FF}"/>
    <hyperlink ref="A11" location="Contents!A1" display="Contents" xr:uid="{9572457B-9CD0-403F-8F36-DDDF2A5BC285}"/>
    <hyperlink ref="A14" r:id="rId2" display="If you find any problems, or have any feedback, relating to accessibility please email us at firestatistics@homeoffice.gov.uk" xr:uid="{C11727CA-B40E-4AEA-875E-4D5919291720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06A0-11C0-42FC-8207-2A85569DA946}">
  <sheetPr codeName="Sheet6"/>
  <dimension ref="A5:M58"/>
  <sheetViews>
    <sheetView topLeftCell="A25" workbookViewId="0">
      <selection activeCell="A4" sqref="A4:E4"/>
    </sheetView>
  </sheetViews>
  <sheetFormatPr defaultColWidth="8.77734375" defaultRowHeight="14.4" x14ac:dyDescent="0.3"/>
  <cols>
    <col min="1" max="1" width="21" style="46" bestFit="1" customWidth="1"/>
    <col min="2" max="16384" width="8.77734375" style="46"/>
  </cols>
  <sheetData>
    <row r="5" spans="1:13" x14ac:dyDescent="0.3">
      <c r="B5" s="51"/>
    </row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63201</v>
      </c>
      <c r="C8" s="45">
        <f t="shared" ref="C8:K8" si="0">SUM(C14:C58)</f>
        <v>43705</v>
      </c>
      <c r="D8" s="45">
        <f t="shared" si="0"/>
        <v>19496</v>
      </c>
      <c r="E8" s="45">
        <f t="shared" si="0"/>
        <v>14469</v>
      </c>
      <c r="F8" s="45">
        <f t="shared" si="0"/>
        <v>1518</v>
      </c>
      <c r="G8" s="45">
        <f t="shared" si="0"/>
        <v>496</v>
      </c>
      <c r="H8" s="45">
        <f t="shared" si="0"/>
        <v>99</v>
      </c>
      <c r="I8" s="45">
        <f t="shared" si="0"/>
        <v>65</v>
      </c>
      <c r="J8" s="45">
        <f t="shared" si="0"/>
        <v>3181</v>
      </c>
      <c r="K8" s="45">
        <f t="shared" si="0"/>
        <v>1484061</v>
      </c>
    </row>
    <row r="9" spans="1:13" x14ac:dyDescent="0.3">
      <c r="A9" s="45" t="s">
        <v>85</v>
      </c>
      <c r="B9" s="45">
        <f>SUMIF($M$14:$M$58,$A9,B$14:B$58)</f>
        <v>31258</v>
      </c>
      <c r="C9" s="45">
        <f t="shared" ref="C9:K10" si="1">SUMIF($M$14:$M$58,$A9,C$14:C$58)</f>
        <v>20832</v>
      </c>
      <c r="D9" s="45">
        <f t="shared" si="1"/>
        <v>10426</v>
      </c>
      <c r="E9" s="45">
        <f t="shared" si="1"/>
        <v>8199</v>
      </c>
      <c r="F9" s="45">
        <f t="shared" si="1"/>
        <v>776</v>
      </c>
      <c r="G9" s="45">
        <f t="shared" si="1"/>
        <v>347</v>
      </c>
      <c r="H9" s="45">
        <f t="shared" si="1"/>
        <v>55</v>
      </c>
      <c r="I9" s="45">
        <f t="shared" si="1"/>
        <v>49</v>
      </c>
      <c r="J9" s="45">
        <f t="shared" si="1"/>
        <v>2546</v>
      </c>
      <c r="K9" s="45">
        <f t="shared" si="1"/>
        <v>995407</v>
      </c>
    </row>
    <row r="10" spans="1:13" x14ac:dyDescent="0.3">
      <c r="A10" s="45" t="s">
        <v>48</v>
      </c>
      <c r="B10" s="45">
        <f>SUMIF($M$14:$M$58,$A10,B$14:B$58)</f>
        <v>31943</v>
      </c>
      <c r="C10" s="45">
        <f t="shared" si="1"/>
        <v>22873</v>
      </c>
      <c r="D10" s="45">
        <f t="shared" si="1"/>
        <v>9070</v>
      </c>
      <c r="E10" s="45">
        <f t="shared" si="1"/>
        <v>6270</v>
      </c>
      <c r="F10" s="45">
        <f t="shared" si="1"/>
        <v>742</v>
      </c>
      <c r="G10" s="45">
        <f t="shared" si="1"/>
        <v>149</v>
      </c>
      <c r="H10" s="45">
        <f t="shared" si="1"/>
        <v>44</v>
      </c>
      <c r="I10" s="45">
        <f t="shared" si="1"/>
        <v>16</v>
      </c>
      <c r="J10" s="45">
        <f t="shared" si="1"/>
        <v>635</v>
      </c>
      <c r="K10" s="45">
        <f t="shared" si="1"/>
        <v>488654</v>
      </c>
    </row>
    <row r="11" spans="1:13" x14ac:dyDescent="0.3">
      <c r="A11" s="45" t="s">
        <v>86</v>
      </c>
      <c r="B11" s="45">
        <f>SUMIF($L$14:$L$58,$A11,B$14:B$58)</f>
        <v>39506</v>
      </c>
      <c r="C11" s="45">
        <f t="shared" ref="C11:K11" si="2">SUMIF($L$14:$L$58,$A11,C$14:C$58)</f>
        <v>27386</v>
      </c>
      <c r="D11" s="45">
        <f t="shared" si="2"/>
        <v>12120</v>
      </c>
      <c r="E11" s="45">
        <f t="shared" si="2"/>
        <v>8526</v>
      </c>
      <c r="F11" s="45">
        <f t="shared" si="2"/>
        <v>998</v>
      </c>
      <c r="G11" s="45">
        <f t="shared" si="2"/>
        <v>212</v>
      </c>
      <c r="H11" s="45">
        <f t="shared" si="2"/>
        <v>71</v>
      </c>
      <c r="I11" s="45">
        <f t="shared" si="2"/>
        <v>49</v>
      </c>
      <c r="J11" s="45">
        <f t="shared" si="2"/>
        <v>1044</v>
      </c>
      <c r="K11" s="45">
        <f t="shared" si="2"/>
        <v>731907</v>
      </c>
    </row>
    <row r="12" spans="1:13" x14ac:dyDescent="0.3">
      <c r="A12" s="45" t="s">
        <v>87</v>
      </c>
      <c r="B12" s="45">
        <f t="shared" ref="B12:K13" si="3">SUMIF($L$14:$L$58,$A12,B$14:B$58)</f>
        <v>13935</v>
      </c>
      <c r="C12" s="45">
        <f t="shared" si="3"/>
        <v>9748</v>
      </c>
      <c r="D12" s="45">
        <f t="shared" si="3"/>
        <v>4187</v>
      </c>
      <c r="E12" s="45">
        <f t="shared" si="3"/>
        <v>3096</v>
      </c>
      <c r="F12" s="45">
        <f t="shared" si="3"/>
        <v>352</v>
      </c>
      <c r="G12" s="45">
        <f t="shared" si="3"/>
        <v>179</v>
      </c>
      <c r="H12" s="45">
        <f t="shared" si="3"/>
        <v>10</v>
      </c>
      <c r="I12" s="45">
        <f t="shared" si="3"/>
        <v>13</v>
      </c>
      <c r="J12" s="45">
        <f t="shared" si="3"/>
        <v>1260</v>
      </c>
      <c r="K12" s="45">
        <f t="shared" si="3"/>
        <v>398535</v>
      </c>
    </row>
    <row r="13" spans="1:13" x14ac:dyDescent="0.3">
      <c r="A13" s="45" t="s">
        <v>88</v>
      </c>
      <c r="B13" s="45">
        <f t="shared" si="3"/>
        <v>9760</v>
      </c>
      <c r="C13" s="45">
        <f t="shared" si="3"/>
        <v>6571</v>
      </c>
      <c r="D13" s="45">
        <f t="shared" si="3"/>
        <v>3189</v>
      </c>
      <c r="E13" s="45">
        <f t="shared" si="3"/>
        <v>2847</v>
      </c>
      <c r="F13" s="45">
        <f t="shared" si="3"/>
        <v>168</v>
      </c>
      <c r="G13" s="45">
        <f t="shared" si="3"/>
        <v>105</v>
      </c>
      <c r="H13" s="45">
        <f t="shared" si="3"/>
        <v>18</v>
      </c>
      <c r="I13" s="45">
        <f t="shared" si="3"/>
        <v>3</v>
      </c>
      <c r="J13" s="45">
        <f t="shared" si="3"/>
        <v>877</v>
      </c>
      <c r="K13" s="45">
        <f t="shared" si="3"/>
        <v>353619</v>
      </c>
    </row>
    <row r="14" spans="1:13" x14ac:dyDescent="0.3">
      <c r="A14" s="46" t="s">
        <v>3</v>
      </c>
      <c r="B14" s="56">
        <v>610</v>
      </c>
      <c r="C14" s="56">
        <v>306</v>
      </c>
      <c r="D14" s="56">
        <v>304</v>
      </c>
      <c r="E14" s="56">
        <v>280</v>
      </c>
      <c r="F14" s="56">
        <v>10</v>
      </c>
      <c r="G14" s="56">
        <v>11</v>
      </c>
      <c r="H14" s="56">
        <v>3</v>
      </c>
      <c r="I14" s="56">
        <v>2</v>
      </c>
      <c r="J14" s="56">
        <v>99</v>
      </c>
      <c r="K14" s="56">
        <v>16020</v>
      </c>
      <c r="L14" s="46" t="str">
        <f>VLOOKUP(A14,'FRS geographical categories'!A:J,2,FALSE)</f>
        <v>Predominantly Urban</v>
      </c>
      <c r="M14" s="46" t="str">
        <f>VLOOKUP(A14,'FRS geographical categories'!A:J,3,FALSE)</f>
        <v>Non-metropolitan</v>
      </c>
    </row>
    <row r="15" spans="1:13" x14ac:dyDescent="0.3">
      <c r="A15" s="46" t="s">
        <v>4</v>
      </c>
      <c r="B15" s="56">
        <v>1358</v>
      </c>
      <c r="C15" s="56">
        <v>1176</v>
      </c>
      <c r="D15" s="56">
        <v>182</v>
      </c>
      <c r="E15" s="56">
        <v>0</v>
      </c>
      <c r="F15" s="56">
        <v>2</v>
      </c>
      <c r="G15" s="56">
        <v>3</v>
      </c>
      <c r="H15" s="56">
        <v>0</v>
      </c>
      <c r="I15" s="56">
        <v>0</v>
      </c>
      <c r="J15" s="56">
        <v>23</v>
      </c>
      <c r="K15" s="56">
        <v>19766</v>
      </c>
      <c r="L15" s="46" t="str">
        <f>VLOOKUP(A15,'FRS geographical categories'!A:J,2,FALSE)</f>
        <v>Significantly Rural</v>
      </c>
      <c r="M15" s="46" t="str">
        <f>VLOOKUP(A15,'FRS geographical categories'!A:J,3,FALSE)</f>
        <v>Non-metropolitan</v>
      </c>
    </row>
    <row r="16" spans="1:13" x14ac:dyDescent="0.3">
      <c r="A16" s="46" t="s">
        <v>5</v>
      </c>
      <c r="B16" s="56">
        <v>2056</v>
      </c>
      <c r="C16" s="56">
        <v>1478</v>
      </c>
      <c r="D16" s="56">
        <v>578</v>
      </c>
      <c r="E16" s="56">
        <v>467</v>
      </c>
      <c r="F16" s="56">
        <v>21</v>
      </c>
      <c r="G16" s="56">
        <v>1</v>
      </c>
      <c r="H16" s="56">
        <v>4</v>
      </c>
      <c r="I16" s="56">
        <v>0</v>
      </c>
      <c r="J16" s="56">
        <v>16</v>
      </c>
      <c r="K16" s="56" t="s">
        <v>64</v>
      </c>
      <c r="L16" s="46" t="str">
        <f>VLOOKUP(A16,'FRS geographical categories'!A:J,2,FALSE)</f>
        <v>Predominantly Urban</v>
      </c>
      <c r="M16" s="46" t="str">
        <f>VLOOKUP(A16,'FRS geographical categories'!A:J,3,FALSE)</f>
        <v>Non-metropolitan</v>
      </c>
    </row>
    <row r="17" spans="1:13" x14ac:dyDescent="0.3">
      <c r="A17" s="46" t="s">
        <v>6</v>
      </c>
      <c r="B17" s="56">
        <v>856</v>
      </c>
      <c r="C17" s="56">
        <v>156</v>
      </c>
      <c r="D17" s="56">
        <v>700</v>
      </c>
      <c r="E17" s="56">
        <v>423</v>
      </c>
      <c r="F17" s="56">
        <v>5</v>
      </c>
      <c r="G17" s="56">
        <v>5</v>
      </c>
      <c r="H17" s="56">
        <v>2</v>
      </c>
      <c r="I17" s="56">
        <v>5</v>
      </c>
      <c r="J17" s="56">
        <v>14</v>
      </c>
      <c r="K17" s="56">
        <v>11752</v>
      </c>
      <c r="L17" s="46" t="str">
        <f>VLOOKUP(A17,'FRS geographical categories'!A:J,2,FALSE)</f>
        <v>Significantly Rural</v>
      </c>
      <c r="M17" s="46" t="str">
        <f>VLOOKUP(A17,'FRS geographical categories'!A:J,3,FALSE)</f>
        <v>Non-metropolitan</v>
      </c>
    </row>
    <row r="18" spans="1:13" x14ac:dyDescent="0.3">
      <c r="A18" s="46" t="s">
        <v>7</v>
      </c>
      <c r="B18" s="56">
        <v>482</v>
      </c>
      <c r="C18" s="56">
        <v>358</v>
      </c>
      <c r="D18" s="56">
        <v>124</v>
      </c>
      <c r="E18" s="56">
        <v>86</v>
      </c>
      <c r="F18" s="56">
        <v>7</v>
      </c>
      <c r="G18" s="56">
        <v>8</v>
      </c>
      <c r="H18" s="56">
        <v>0</v>
      </c>
      <c r="I18" s="56">
        <v>0</v>
      </c>
      <c r="J18" s="56">
        <v>31</v>
      </c>
      <c r="K18" s="56">
        <v>35597</v>
      </c>
      <c r="L18" s="46" t="str">
        <f>VLOOKUP(A18,'FRS geographical categories'!A:J,2,FALSE)</f>
        <v>Predominantly Rural</v>
      </c>
      <c r="M18" s="46" t="str">
        <f>VLOOKUP(A18,'FRS geographical categories'!A:J,3,FALSE)</f>
        <v>Non-metropolitan</v>
      </c>
    </row>
    <row r="19" spans="1:13" x14ac:dyDescent="0.3">
      <c r="A19" s="46" t="s">
        <v>8</v>
      </c>
      <c r="B19" s="56">
        <v>2408</v>
      </c>
      <c r="C19" s="56">
        <v>1719</v>
      </c>
      <c r="D19" s="56">
        <v>689</v>
      </c>
      <c r="E19" s="56">
        <v>603</v>
      </c>
      <c r="F19" s="56">
        <v>105</v>
      </c>
      <c r="G19" s="56">
        <v>19</v>
      </c>
      <c r="H19" s="56">
        <v>1</v>
      </c>
      <c r="I19" s="56">
        <v>0</v>
      </c>
      <c r="J19" s="56">
        <v>274</v>
      </c>
      <c r="K19" s="56">
        <v>26978</v>
      </c>
      <c r="L19" s="46" t="str">
        <f>VLOOKUP(A19,'FRS geographical categories'!A:J,2,FALSE)</f>
        <v>Significantly Rural</v>
      </c>
      <c r="M19" s="46" t="str">
        <f>VLOOKUP(A19,'FRS geographical categories'!A:J,3,FALSE)</f>
        <v>Non-metropolitan</v>
      </c>
    </row>
    <row r="20" spans="1:13" x14ac:dyDescent="0.3">
      <c r="A20" s="46" t="s">
        <v>9</v>
      </c>
      <c r="B20" s="56">
        <v>922</v>
      </c>
      <c r="C20" s="56">
        <v>780</v>
      </c>
      <c r="D20" s="56">
        <v>142</v>
      </c>
      <c r="E20" s="56">
        <v>126</v>
      </c>
      <c r="F20" s="56">
        <v>2</v>
      </c>
      <c r="G20" s="56">
        <v>5</v>
      </c>
      <c r="H20" s="56">
        <v>0</v>
      </c>
      <c r="I20" s="56">
        <v>0</v>
      </c>
      <c r="J20" s="56">
        <v>49</v>
      </c>
      <c r="K20" s="56">
        <v>14182</v>
      </c>
      <c r="L20" s="46" t="str">
        <f>VLOOKUP(A20,'FRS geographical categories'!A:J,2,FALSE)</f>
        <v>Predominantly Urban</v>
      </c>
      <c r="M20" s="46" t="str">
        <f>VLOOKUP(A20,'FRS geographical categories'!A:J,3,FALSE)</f>
        <v>Non-metropolitan</v>
      </c>
    </row>
    <row r="21" spans="1:13" x14ac:dyDescent="0.3">
      <c r="A21" s="46" t="s">
        <v>10</v>
      </c>
      <c r="B21" s="56">
        <v>577</v>
      </c>
      <c r="C21" s="56">
        <v>455</v>
      </c>
      <c r="D21" s="56">
        <v>122</v>
      </c>
      <c r="E21" s="56">
        <v>113</v>
      </c>
      <c r="F21" s="56">
        <v>6</v>
      </c>
      <c r="G21" s="56">
        <v>3</v>
      </c>
      <c r="H21" s="56">
        <v>0</v>
      </c>
      <c r="I21" s="56">
        <v>0</v>
      </c>
      <c r="J21" s="56">
        <v>33</v>
      </c>
      <c r="K21" s="56">
        <v>17257</v>
      </c>
      <c r="L21" s="46" t="str">
        <f>VLOOKUP(A21,'FRS geographical categories'!A:J,2,FALSE)</f>
        <v>Predominantly Rural</v>
      </c>
      <c r="M21" s="46" t="str">
        <f>VLOOKUP(A21,'FRS geographical categories'!A:J,3,FALSE)</f>
        <v>Non-metropolitan</v>
      </c>
    </row>
    <row r="22" spans="1:13" x14ac:dyDescent="0.3">
      <c r="A22" s="46" t="s">
        <v>11</v>
      </c>
      <c r="B22" s="56">
        <v>700</v>
      </c>
      <c r="C22" s="56">
        <v>553</v>
      </c>
      <c r="D22" s="56">
        <v>147</v>
      </c>
      <c r="E22" s="56">
        <v>128</v>
      </c>
      <c r="F22" s="56">
        <v>39</v>
      </c>
      <c r="G22" s="56">
        <v>8</v>
      </c>
      <c r="H22" s="56">
        <v>0</v>
      </c>
      <c r="I22" s="56">
        <v>0</v>
      </c>
      <c r="J22" s="56">
        <v>47</v>
      </c>
      <c r="K22" s="56">
        <v>7508</v>
      </c>
      <c r="L22" s="46" t="str">
        <f>VLOOKUP(A22,'FRS geographical categories'!A:J,2,FALSE)</f>
        <v>Predominantly Rural</v>
      </c>
      <c r="M22" s="46" t="str">
        <f>VLOOKUP(A22,'FRS geographical categories'!A:J,3,FALSE)</f>
        <v>Non-metropolitan</v>
      </c>
    </row>
    <row r="23" spans="1:13" x14ac:dyDescent="0.3">
      <c r="A23" s="46" t="s">
        <v>12</v>
      </c>
      <c r="B23" s="56">
        <v>909</v>
      </c>
      <c r="C23" s="56">
        <v>544</v>
      </c>
      <c r="D23" s="56">
        <v>365</v>
      </c>
      <c r="E23" s="56">
        <v>300</v>
      </c>
      <c r="F23" s="56">
        <v>28</v>
      </c>
      <c r="G23" s="56">
        <v>12</v>
      </c>
      <c r="H23" s="56">
        <v>3</v>
      </c>
      <c r="I23" s="56">
        <v>2</v>
      </c>
      <c r="J23" s="56">
        <v>384</v>
      </c>
      <c r="K23" s="56">
        <v>34845</v>
      </c>
      <c r="L23" s="46" t="str">
        <f>VLOOKUP(A23,'FRS geographical categories'!A:J,2,FALSE)</f>
        <v>Significantly Rural</v>
      </c>
      <c r="M23" s="46" t="str">
        <f>VLOOKUP(A23,'FRS geographical categories'!A:J,3,FALSE)</f>
        <v>Non-metropolitan</v>
      </c>
    </row>
    <row r="24" spans="1:13" x14ac:dyDescent="0.3">
      <c r="A24" s="46" t="s">
        <v>13</v>
      </c>
      <c r="B24" s="56">
        <v>605</v>
      </c>
      <c r="C24" s="56">
        <v>221</v>
      </c>
      <c r="D24" s="56">
        <v>384</v>
      </c>
      <c r="E24" s="56">
        <v>333</v>
      </c>
      <c r="F24" s="56">
        <v>41</v>
      </c>
      <c r="G24" s="56">
        <v>38</v>
      </c>
      <c r="H24" s="56">
        <v>5</v>
      </c>
      <c r="I24" s="56">
        <v>2</v>
      </c>
      <c r="J24" s="56">
        <v>48</v>
      </c>
      <c r="K24" s="56">
        <v>95482</v>
      </c>
      <c r="L24" s="46" t="str">
        <f>VLOOKUP(A24,'FRS geographical categories'!A:J,2,FALSE)</f>
        <v>Predominantly Rural</v>
      </c>
      <c r="M24" s="46" t="str">
        <f>VLOOKUP(A24,'FRS geographical categories'!A:J,3,FALSE)</f>
        <v>Non-metropolitan</v>
      </c>
    </row>
    <row r="25" spans="1:13" x14ac:dyDescent="0.3">
      <c r="A25" s="46" t="s">
        <v>73</v>
      </c>
      <c r="B25" s="56">
        <v>1025</v>
      </c>
      <c r="C25" s="56">
        <v>753</v>
      </c>
      <c r="D25" s="56">
        <v>272</v>
      </c>
      <c r="E25" s="56">
        <v>255</v>
      </c>
      <c r="F25" s="56">
        <v>22</v>
      </c>
      <c r="G25" s="56">
        <v>7</v>
      </c>
      <c r="H25" s="56">
        <v>0</v>
      </c>
      <c r="I25" s="56">
        <v>1</v>
      </c>
      <c r="J25" s="56">
        <v>32</v>
      </c>
      <c r="K25" s="56">
        <v>72280</v>
      </c>
      <c r="L25" s="46" t="str">
        <f>VLOOKUP(A25,'FRS geographical categories'!A:J,2,FALSE)</f>
        <v>Significantly Rural</v>
      </c>
      <c r="M25" s="46" t="str">
        <f>VLOOKUP(A25,'FRS geographical categories'!A:J,3,FALSE)</f>
        <v>Non-metropolitan</v>
      </c>
    </row>
    <row r="26" spans="1:13" x14ac:dyDescent="0.3">
      <c r="A26" s="46" t="s">
        <v>14</v>
      </c>
      <c r="B26" s="56">
        <v>2283</v>
      </c>
      <c r="C26" s="56">
        <v>1655</v>
      </c>
      <c r="D26" s="56">
        <v>628</v>
      </c>
      <c r="E26" s="56">
        <v>531</v>
      </c>
      <c r="F26" s="56">
        <v>0</v>
      </c>
      <c r="G26" s="56">
        <v>3</v>
      </c>
      <c r="H26" s="56">
        <v>0</v>
      </c>
      <c r="I26" s="56">
        <v>1</v>
      </c>
      <c r="J26" s="56">
        <v>52</v>
      </c>
      <c r="K26" s="56">
        <v>15364</v>
      </c>
      <c r="L26" s="46" t="str">
        <f>VLOOKUP(A26,'FRS geographical categories'!A:J,2,FALSE)</f>
        <v>Predominantly Rural</v>
      </c>
      <c r="M26" s="46" t="str">
        <f>VLOOKUP(A26,'FRS geographical categories'!A:J,3,FALSE)</f>
        <v>Non-metropolitan</v>
      </c>
    </row>
    <row r="27" spans="1:13" x14ac:dyDescent="0.3">
      <c r="A27" s="46" t="s">
        <v>15</v>
      </c>
      <c r="B27" s="56">
        <v>272</v>
      </c>
      <c r="C27" s="56">
        <v>156</v>
      </c>
      <c r="D27" s="56">
        <v>116</v>
      </c>
      <c r="E27" s="56">
        <v>104</v>
      </c>
      <c r="F27" s="56">
        <v>6</v>
      </c>
      <c r="G27" s="56">
        <v>13</v>
      </c>
      <c r="H27" s="56">
        <v>2</v>
      </c>
      <c r="I27" s="56">
        <v>0</v>
      </c>
      <c r="J27" s="56">
        <v>96</v>
      </c>
      <c r="K27" s="56">
        <v>25747</v>
      </c>
      <c r="L27" s="46" t="str">
        <f>VLOOKUP(A27,'FRS geographical categories'!A:J,2,FALSE)</f>
        <v>Significantly Rural</v>
      </c>
      <c r="M27" s="46" t="str">
        <f>VLOOKUP(A27,'FRS geographical categories'!A:J,3,FALSE)</f>
        <v>Non-metropolitan</v>
      </c>
    </row>
    <row r="28" spans="1:13" x14ac:dyDescent="0.3">
      <c r="A28" s="46" t="s">
        <v>16</v>
      </c>
      <c r="B28" s="56">
        <v>1270</v>
      </c>
      <c r="C28" s="56">
        <v>927</v>
      </c>
      <c r="D28" s="56">
        <v>343</v>
      </c>
      <c r="E28" s="56">
        <v>0</v>
      </c>
      <c r="F28" s="56">
        <v>7</v>
      </c>
      <c r="G28" s="56">
        <v>11</v>
      </c>
      <c r="H28" s="56">
        <v>0</v>
      </c>
      <c r="I28" s="56">
        <v>0</v>
      </c>
      <c r="J28" s="56">
        <v>3</v>
      </c>
      <c r="K28" s="56">
        <v>32954</v>
      </c>
      <c r="L28" s="46" t="str">
        <f>VLOOKUP(A28,'FRS geographical categories'!A:J,2,FALSE)</f>
        <v>Significantly Rural</v>
      </c>
      <c r="M28" s="46" t="str">
        <f>VLOOKUP(A28,'FRS geographical categories'!A:J,3,FALSE)</f>
        <v>Non-metropolitan</v>
      </c>
    </row>
    <row r="29" spans="1:13" x14ac:dyDescent="0.3">
      <c r="A29" s="46" t="s">
        <v>17</v>
      </c>
      <c r="B29" s="56">
        <v>397</v>
      </c>
      <c r="C29" s="56">
        <v>314</v>
      </c>
      <c r="D29" s="56">
        <v>83</v>
      </c>
      <c r="E29" s="56">
        <v>75</v>
      </c>
      <c r="F29" s="56">
        <v>10</v>
      </c>
      <c r="G29" s="56">
        <v>4</v>
      </c>
      <c r="H29" s="56">
        <v>0</v>
      </c>
      <c r="I29" s="56">
        <v>1</v>
      </c>
      <c r="J29" s="56">
        <v>14</v>
      </c>
      <c r="K29" s="56">
        <v>15987</v>
      </c>
      <c r="L29" s="46" t="str">
        <f>VLOOKUP(A29,'FRS geographical categories'!A:J,2,FALSE)</f>
        <v>Significantly Rural</v>
      </c>
      <c r="M29" s="46" t="str">
        <f>VLOOKUP(A29,'FRS geographical categories'!A:J,3,FALSE)</f>
        <v>Non-metropolitan</v>
      </c>
    </row>
    <row r="30" spans="1:13" x14ac:dyDescent="0.3">
      <c r="A30" s="46" t="s">
        <v>18</v>
      </c>
      <c r="B30" s="56">
        <v>13709</v>
      </c>
      <c r="C30" s="56">
        <v>11285</v>
      </c>
      <c r="D30" s="56">
        <v>2424</v>
      </c>
      <c r="E30" s="56">
        <v>1948</v>
      </c>
      <c r="F30" s="56">
        <v>415</v>
      </c>
      <c r="G30" s="56">
        <v>30</v>
      </c>
      <c r="H30" s="56">
        <v>3</v>
      </c>
      <c r="I30" s="56">
        <v>0</v>
      </c>
      <c r="J30" s="56">
        <v>0</v>
      </c>
      <c r="K30" s="56">
        <v>156112</v>
      </c>
      <c r="L30" s="46" t="str">
        <f>VLOOKUP(A30,'FRS geographical categories'!A:J,2,FALSE)</f>
        <v>Predominantly Urban</v>
      </c>
      <c r="M30" s="46" t="str">
        <f>VLOOKUP(A30,'FRS geographical categories'!A:J,3,FALSE)</f>
        <v>Metropolitan</v>
      </c>
    </row>
    <row r="31" spans="1:13" x14ac:dyDescent="0.3">
      <c r="A31" s="46" t="s">
        <v>19</v>
      </c>
      <c r="B31" s="56">
        <v>8336</v>
      </c>
      <c r="C31" s="56">
        <v>5537</v>
      </c>
      <c r="D31" s="56">
        <v>2799</v>
      </c>
      <c r="E31" s="56">
        <v>1222</v>
      </c>
      <c r="F31" s="56">
        <v>116</v>
      </c>
      <c r="G31" s="56">
        <v>42</v>
      </c>
      <c r="H31" s="56">
        <v>13</v>
      </c>
      <c r="I31" s="56">
        <v>0</v>
      </c>
      <c r="J31" s="56">
        <v>20</v>
      </c>
      <c r="K31" s="56">
        <v>67103</v>
      </c>
      <c r="L31" s="46" t="str">
        <f>VLOOKUP(A31,'FRS geographical categories'!A:J,2,FALSE)</f>
        <v>Predominantly Urban</v>
      </c>
      <c r="M31" s="46" t="str">
        <f>VLOOKUP(A31,'FRS geographical categories'!A:J,3,FALSE)</f>
        <v>Metropolitan</v>
      </c>
    </row>
    <row r="32" spans="1:13" x14ac:dyDescent="0.3">
      <c r="A32" s="46" t="s">
        <v>20</v>
      </c>
      <c r="B32" s="56">
        <v>631</v>
      </c>
      <c r="C32" s="56">
        <v>312</v>
      </c>
      <c r="D32" s="56">
        <v>319</v>
      </c>
      <c r="E32" s="56">
        <v>283</v>
      </c>
      <c r="F32" s="56">
        <v>25</v>
      </c>
      <c r="G32" s="56">
        <v>13</v>
      </c>
      <c r="H32" s="56">
        <v>0</v>
      </c>
      <c r="I32" s="56">
        <v>21</v>
      </c>
      <c r="J32" s="56">
        <v>0</v>
      </c>
      <c r="K32" s="56">
        <v>104352</v>
      </c>
      <c r="L32" s="46" t="str">
        <f>VLOOKUP(A32,'FRS geographical categories'!A:J,2,FALSE)</f>
        <v>Predominantly Urban</v>
      </c>
      <c r="M32" s="46" t="str">
        <f>VLOOKUP(A32,'FRS geographical categories'!A:J,3,FALSE)</f>
        <v>Non-metropolitan</v>
      </c>
    </row>
    <row r="33" spans="1:13" x14ac:dyDescent="0.3">
      <c r="A33" s="46" t="s">
        <v>21</v>
      </c>
      <c r="B33" s="56">
        <v>718</v>
      </c>
      <c r="C33" s="56">
        <v>540</v>
      </c>
      <c r="D33" s="56">
        <v>178</v>
      </c>
      <c r="E33" s="56">
        <v>222</v>
      </c>
      <c r="F33" s="56">
        <v>9</v>
      </c>
      <c r="G33" s="56">
        <v>8</v>
      </c>
      <c r="H33" s="56">
        <v>0</v>
      </c>
      <c r="I33" s="56">
        <v>0</v>
      </c>
      <c r="J33" s="56">
        <v>6</v>
      </c>
      <c r="K33" s="56">
        <v>17477</v>
      </c>
      <c r="L33" s="46" t="str">
        <f>VLOOKUP(A33,'FRS geographical categories'!A:J,2,FALSE)</f>
        <v>Significantly Rural</v>
      </c>
      <c r="M33" s="46" t="str">
        <f>VLOOKUP(A33,'FRS geographical categories'!A:J,3,FALSE)</f>
        <v>Non-metropolitan</v>
      </c>
    </row>
    <row r="34" spans="1:13" x14ac:dyDescent="0.3">
      <c r="A34" s="46" t="s">
        <v>22</v>
      </c>
      <c r="B34" s="56">
        <v>333</v>
      </c>
      <c r="C34" s="56">
        <v>255</v>
      </c>
      <c r="D34" s="56">
        <v>78</v>
      </c>
      <c r="E34" s="56">
        <v>34</v>
      </c>
      <c r="F34" s="56">
        <v>25</v>
      </c>
      <c r="G34" s="56">
        <v>7</v>
      </c>
      <c r="H34" s="56">
        <v>0</v>
      </c>
      <c r="I34" s="56">
        <v>0</v>
      </c>
      <c r="J34" s="56">
        <v>75</v>
      </c>
      <c r="K34" s="56">
        <v>23661</v>
      </c>
      <c r="L34" s="46" t="str">
        <f>VLOOKUP(A34,'FRS geographical categories'!A:J,2,FALSE)</f>
        <v>Predominantly Urban</v>
      </c>
      <c r="M34" s="46" t="str">
        <f>VLOOKUP(A34,'FRS geographical categories'!A:J,3,FALSE)</f>
        <v>Non-metropolitan</v>
      </c>
    </row>
    <row r="35" spans="1:13" x14ac:dyDescent="0.3">
      <c r="A35" s="46" t="s">
        <v>23</v>
      </c>
      <c r="B35" s="56">
        <v>1238</v>
      </c>
      <c r="C35" s="56">
        <v>957</v>
      </c>
      <c r="D35" s="56">
        <v>281</v>
      </c>
      <c r="E35" s="56">
        <v>264</v>
      </c>
      <c r="F35" s="56">
        <v>19</v>
      </c>
      <c r="G35" s="56">
        <v>19</v>
      </c>
      <c r="H35" s="56">
        <v>1</v>
      </c>
      <c r="I35" s="56">
        <v>3</v>
      </c>
      <c r="J35" s="56">
        <v>178</v>
      </c>
      <c r="K35" s="56">
        <v>38334</v>
      </c>
      <c r="L35" s="46" t="str">
        <f>VLOOKUP(A35,'FRS geographical categories'!A:J,2,FALSE)</f>
        <v>Significantly Rural</v>
      </c>
      <c r="M35" s="46" t="str">
        <f>VLOOKUP(A35,'FRS geographical categories'!A:J,3,FALSE)</f>
        <v>Non-metropolitan</v>
      </c>
    </row>
    <row r="36" spans="1:13" x14ac:dyDescent="0.3">
      <c r="A36" s="46" t="s">
        <v>47</v>
      </c>
      <c r="B36" s="56">
        <v>152</v>
      </c>
      <c r="C36" s="56">
        <v>103</v>
      </c>
      <c r="D36" s="56">
        <v>49</v>
      </c>
      <c r="E36" s="56">
        <v>48</v>
      </c>
      <c r="F36" s="56">
        <v>3</v>
      </c>
      <c r="G36" s="56">
        <v>0</v>
      </c>
      <c r="H36" s="56">
        <v>0</v>
      </c>
      <c r="I36" s="56">
        <v>0</v>
      </c>
      <c r="J36" s="56">
        <v>5</v>
      </c>
      <c r="K36" s="56">
        <v>6341</v>
      </c>
      <c r="L36" s="46" t="str">
        <f>VLOOKUP(A36,'FRS geographical categories'!A:J,2,FALSE)</f>
        <v>Predominantly Rural</v>
      </c>
      <c r="M36" s="46" t="str">
        <f>VLOOKUP(A36,'FRS geographical categories'!A:J,3,FALSE)</f>
        <v>Non-metropolitan</v>
      </c>
    </row>
    <row r="37" spans="1:13" x14ac:dyDescent="0.3">
      <c r="A37" s="46" t="s">
        <v>25</v>
      </c>
      <c r="B37" s="56">
        <v>25</v>
      </c>
      <c r="C37" s="56">
        <v>25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1</v>
      </c>
      <c r="K37" s="56">
        <v>333</v>
      </c>
      <c r="L37" s="46" t="str">
        <f>VLOOKUP(A37,'FRS geographical categories'!A:J,2,FALSE)</f>
        <v>Predominantly Rural</v>
      </c>
      <c r="M37" s="46" t="str">
        <f>VLOOKUP(A37,'FRS geographical categories'!A:J,3,FALSE)</f>
        <v>Non-metropolitan</v>
      </c>
    </row>
    <row r="38" spans="1:13" x14ac:dyDescent="0.3">
      <c r="A38" s="46" t="s">
        <v>26</v>
      </c>
      <c r="B38" s="56">
        <v>445</v>
      </c>
      <c r="C38" s="56">
        <v>333</v>
      </c>
      <c r="D38" s="56">
        <v>112</v>
      </c>
      <c r="E38" s="56">
        <v>0</v>
      </c>
      <c r="F38" s="56">
        <v>34</v>
      </c>
      <c r="G38" s="56">
        <v>15</v>
      </c>
      <c r="H38" s="56">
        <v>1</v>
      </c>
      <c r="I38" s="56">
        <v>0</v>
      </c>
      <c r="J38" s="56">
        <v>0</v>
      </c>
      <c r="K38" s="56" t="s">
        <v>64</v>
      </c>
      <c r="L38" s="46" t="str">
        <f>VLOOKUP(A38,'FRS geographical categories'!A:J,2,FALSE)</f>
        <v>Significantly Rural</v>
      </c>
      <c r="M38" s="46" t="str">
        <f>VLOOKUP(A38,'FRS geographical categories'!A:J,3,FALSE)</f>
        <v>Non-metropolitan</v>
      </c>
    </row>
    <row r="39" spans="1:13" x14ac:dyDescent="0.3">
      <c r="A39" s="46" t="s">
        <v>27</v>
      </c>
      <c r="B39" s="56">
        <v>2100</v>
      </c>
      <c r="C39" s="56">
        <v>829</v>
      </c>
      <c r="D39" s="56">
        <v>1271</v>
      </c>
      <c r="E39" s="56">
        <v>943</v>
      </c>
      <c r="F39" s="56">
        <v>152</v>
      </c>
      <c r="G39" s="56">
        <v>10</v>
      </c>
      <c r="H39" s="56">
        <v>19</v>
      </c>
      <c r="I39" s="56">
        <v>10</v>
      </c>
      <c r="J39" s="56">
        <v>102</v>
      </c>
      <c r="K39" s="56">
        <v>33576</v>
      </c>
      <c r="L39" s="46" t="str">
        <f>VLOOKUP(A39,'FRS geographical categories'!A:J,2,FALSE)</f>
        <v>Predominantly Urban</v>
      </c>
      <c r="M39" s="46" t="str">
        <f>VLOOKUP(A39,'FRS geographical categories'!A:J,3,FALSE)</f>
        <v>Non-metropolitan</v>
      </c>
    </row>
    <row r="40" spans="1:13" x14ac:dyDescent="0.3">
      <c r="A40" s="46" t="s">
        <v>28</v>
      </c>
      <c r="B40" s="56">
        <v>540</v>
      </c>
      <c r="C40" s="56">
        <v>414</v>
      </c>
      <c r="D40" s="56">
        <v>126</v>
      </c>
      <c r="E40" s="56">
        <v>250</v>
      </c>
      <c r="F40" s="56">
        <v>36</v>
      </c>
      <c r="G40" s="56">
        <v>23</v>
      </c>
      <c r="H40" s="56">
        <v>0</v>
      </c>
      <c r="I40" s="56">
        <v>0</v>
      </c>
      <c r="J40" s="56">
        <v>122</v>
      </c>
      <c r="K40" s="56">
        <v>24190</v>
      </c>
      <c r="L40" s="46" t="str">
        <f>VLOOKUP(A40,'FRS geographical categories'!A:J,2,FALSE)</f>
        <v>Significantly Rural</v>
      </c>
      <c r="M40" s="46" t="str">
        <f>VLOOKUP(A40,'FRS geographical categories'!A:J,3,FALSE)</f>
        <v>Non-metropolitan</v>
      </c>
    </row>
    <row r="41" spans="1:13" x14ac:dyDescent="0.3">
      <c r="A41" s="46" t="s">
        <v>29</v>
      </c>
      <c r="B41" s="56">
        <v>243</v>
      </c>
      <c r="C41" s="56">
        <v>157</v>
      </c>
      <c r="D41" s="56">
        <v>86</v>
      </c>
      <c r="E41" s="56">
        <v>71</v>
      </c>
      <c r="F41" s="56">
        <v>18</v>
      </c>
      <c r="G41" s="56">
        <v>6</v>
      </c>
      <c r="H41" s="56">
        <v>1</v>
      </c>
      <c r="I41" s="56">
        <v>0</v>
      </c>
      <c r="J41" s="56">
        <v>13</v>
      </c>
      <c r="K41" s="56">
        <v>27598</v>
      </c>
      <c r="L41" s="46" t="str">
        <f>VLOOKUP(A41,'FRS geographical categories'!A:J,2,FALSE)</f>
        <v>Predominantly Rural</v>
      </c>
      <c r="M41" s="46" t="str">
        <f>VLOOKUP(A41,'FRS geographical categories'!A:J,3,FALSE)</f>
        <v>Non-metropolitan</v>
      </c>
    </row>
    <row r="42" spans="1:13" x14ac:dyDescent="0.3">
      <c r="A42" s="46" t="s">
        <v>30</v>
      </c>
      <c r="B42" s="56">
        <v>1854</v>
      </c>
      <c r="C42" s="56">
        <v>1417</v>
      </c>
      <c r="D42" s="56">
        <v>437</v>
      </c>
      <c r="E42" s="56">
        <v>381</v>
      </c>
      <c r="F42" s="56">
        <v>25</v>
      </c>
      <c r="G42" s="56">
        <v>27</v>
      </c>
      <c r="H42" s="56">
        <v>1</v>
      </c>
      <c r="I42" s="56">
        <v>4</v>
      </c>
      <c r="J42" s="56">
        <v>36</v>
      </c>
      <c r="K42" s="56">
        <v>27858</v>
      </c>
      <c r="L42" s="46" t="str">
        <f>VLOOKUP(A42,'FRS geographical categories'!A:J,2,FALSE)</f>
        <v>Predominantly Urban</v>
      </c>
      <c r="M42" s="46" t="str">
        <f>VLOOKUP(A42,'FRS geographical categories'!A:J,3,FALSE)</f>
        <v>Metropolitan</v>
      </c>
    </row>
    <row r="43" spans="1:13" x14ac:dyDescent="0.3">
      <c r="A43" s="46" t="s">
        <v>31</v>
      </c>
      <c r="B43" s="56">
        <v>949</v>
      </c>
      <c r="C43" s="56">
        <v>802</v>
      </c>
      <c r="D43" s="56">
        <v>147</v>
      </c>
      <c r="E43" s="56">
        <v>135</v>
      </c>
      <c r="F43" s="56">
        <v>14</v>
      </c>
      <c r="G43" s="56">
        <v>6</v>
      </c>
      <c r="H43" s="56">
        <v>0</v>
      </c>
      <c r="I43" s="56">
        <v>0</v>
      </c>
      <c r="J43" s="56">
        <v>156</v>
      </c>
      <c r="K43" s="56">
        <v>22003</v>
      </c>
      <c r="L43" s="46" t="str">
        <f>VLOOKUP(A43,'FRS geographical categories'!A:J,2,FALSE)</f>
        <v>Predominantly Rural</v>
      </c>
      <c r="M43" s="46" t="str">
        <f>VLOOKUP(A43,'FRS geographical categories'!A:J,3,FALSE)</f>
        <v>Non-metropolitan</v>
      </c>
    </row>
    <row r="44" spans="1:13" x14ac:dyDescent="0.3">
      <c r="A44" s="46" t="s">
        <v>32</v>
      </c>
      <c r="B44" s="56">
        <v>1830</v>
      </c>
      <c r="C44" s="56">
        <v>1003</v>
      </c>
      <c r="D44" s="56">
        <v>827</v>
      </c>
      <c r="E44" s="56">
        <v>791</v>
      </c>
      <c r="F44" s="56">
        <v>25</v>
      </c>
      <c r="G44" s="56">
        <v>11</v>
      </c>
      <c r="H44" s="56">
        <v>4</v>
      </c>
      <c r="I44" s="56">
        <v>0</v>
      </c>
      <c r="J44" s="56">
        <v>120</v>
      </c>
      <c r="K44" s="56">
        <v>45874</v>
      </c>
      <c r="L44" s="46" t="str">
        <f>VLOOKUP(A44,'FRS geographical categories'!A:J,2,FALSE)</f>
        <v>Predominantly Rural</v>
      </c>
      <c r="M44" s="46" t="str">
        <f>VLOOKUP(A44,'FRS geographical categories'!A:J,3,FALSE)</f>
        <v>Non-metropolitan</v>
      </c>
    </row>
    <row r="45" spans="1:13" x14ac:dyDescent="0.3">
      <c r="A45" s="46" t="s">
        <v>33</v>
      </c>
      <c r="B45" s="56">
        <v>1141</v>
      </c>
      <c r="C45" s="56">
        <v>720</v>
      </c>
      <c r="D45" s="56">
        <v>421</v>
      </c>
      <c r="E45" s="56">
        <v>224</v>
      </c>
      <c r="F45" s="56">
        <v>42</v>
      </c>
      <c r="G45" s="56">
        <v>27</v>
      </c>
      <c r="H45" s="56">
        <v>0</v>
      </c>
      <c r="I45" s="56">
        <v>0</v>
      </c>
      <c r="J45" s="56">
        <v>36</v>
      </c>
      <c r="K45" s="56">
        <v>19469</v>
      </c>
      <c r="L45" s="46" t="str">
        <f>VLOOKUP(A45,'FRS geographical categories'!A:J,2,FALSE)</f>
        <v>Significantly Rural</v>
      </c>
      <c r="M45" s="46" t="str">
        <f>VLOOKUP(A45,'FRS geographical categories'!A:J,3,FALSE)</f>
        <v>Non-metropolitan</v>
      </c>
    </row>
    <row r="46" spans="1:13" x14ac:dyDescent="0.3">
      <c r="A46" s="46" t="s">
        <v>34</v>
      </c>
      <c r="B46" s="56">
        <v>351</v>
      </c>
      <c r="C46" s="56">
        <v>161</v>
      </c>
      <c r="D46" s="56">
        <v>190</v>
      </c>
      <c r="E46" s="56">
        <v>186</v>
      </c>
      <c r="F46" s="56">
        <v>5</v>
      </c>
      <c r="G46" s="56">
        <v>1</v>
      </c>
      <c r="H46" s="56">
        <v>0</v>
      </c>
      <c r="I46" s="56">
        <v>0</v>
      </c>
      <c r="J46" s="56">
        <v>34</v>
      </c>
      <c r="K46" s="56">
        <v>8484</v>
      </c>
      <c r="L46" s="46" t="str">
        <f>VLOOKUP(A46,'FRS geographical categories'!A:J,2,FALSE)</f>
        <v>Predominantly Rural</v>
      </c>
      <c r="M46" s="46" t="str">
        <f>VLOOKUP(A46,'FRS geographical categories'!A:J,3,FALSE)</f>
        <v>Non-metropolitan</v>
      </c>
    </row>
    <row r="47" spans="1:13" x14ac:dyDescent="0.3">
      <c r="A47" s="46" t="s">
        <v>35</v>
      </c>
      <c r="B47" s="56">
        <v>392</v>
      </c>
      <c r="C47" s="56">
        <v>260</v>
      </c>
      <c r="D47" s="56">
        <v>132</v>
      </c>
      <c r="E47" s="56">
        <v>123</v>
      </c>
      <c r="F47" s="56">
        <v>10</v>
      </c>
      <c r="G47" s="56">
        <v>14</v>
      </c>
      <c r="H47" s="56">
        <v>1</v>
      </c>
      <c r="I47" s="56">
        <v>0</v>
      </c>
      <c r="J47" s="56">
        <v>68</v>
      </c>
      <c r="K47" s="56">
        <v>25078</v>
      </c>
      <c r="L47" s="46" t="str">
        <f>VLOOKUP(A47,'FRS geographical categories'!A:J,2,FALSE)</f>
        <v>Predominantly Urban</v>
      </c>
      <c r="M47" s="46" t="str">
        <f>VLOOKUP(A47,'FRS geographical categories'!A:J,3,FALSE)</f>
        <v>Non-metropolitan</v>
      </c>
    </row>
    <row r="48" spans="1:13" x14ac:dyDescent="0.3">
      <c r="A48" s="46" t="s">
        <v>36</v>
      </c>
      <c r="B48" s="56">
        <v>419</v>
      </c>
      <c r="C48" s="56">
        <v>211</v>
      </c>
      <c r="D48" s="56">
        <v>208</v>
      </c>
      <c r="E48" s="56">
        <v>197</v>
      </c>
      <c r="F48" s="56">
        <v>7</v>
      </c>
      <c r="G48" s="56">
        <v>13</v>
      </c>
      <c r="H48" s="56">
        <v>7</v>
      </c>
      <c r="I48" s="56">
        <v>0</v>
      </c>
      <c r="J48" s="56">
        <v>198</v>
      </c>
      <c r="K48" s="56">
        <v>19804</v>
      </c>
      <c r="L48" s="46" t="str">
        <f>VLOOKUP(A48,'FRS geographical categories'!A:J,2,FALSE)</f>
        <v>Predominantly Rural</v>
      </c>
      <c r="M48" s="46" t="str">
        <f>VLOOKUP(A48,'FRS geographical categories'!A:J,3,FALSE)</f>
        <v>Non-metropolitan</v>
      </c>
    </row>
    <row r="49" spans="1:13" x14ac:dyDescent="0.3">
      <c r="A49" s="46" t="s">
        <v>37</v>
      </c>
      <c r="B49" s="56">
        <v>401</v>
      </c>
      <c r="C49" s="56">
        <v>256</v>
      </c>
      <c r="D49" s="56">
        <v>145</v>
      </c>
      <c r="E49" s="56">
        <v>98</v>
      </c>
      <c r="F49" s="56">
        <v>1</v>
      </c>
      <c r="G49" s="56">
        <v>8</v>
      </c>
      <c r="H49" s="56">
        <v>0</v>
      </c>
      <c r="I49" s="56">
        <v>0</v>
      </c>
      <c r="J49" s="56">
        <v>2</v>
      </c>
      <c r="K49" s="56">
        <v>14010</v>
      </c>
      <c r="L49" s="46" t="str">
        <f>VLOOKUP(A49,'FRS geographical categories'!A:J,2,FALSE)</f>
        <v>Predominantly Rural</v>
      </c>
      <c r="M49" s="46" t="str">
        <f>VLOOKUP(A49,'FRS geographical categories'!A:J,3,FALSE)</f>
        <v>Non-metropolitan</v>
      </c>
    </row>
    <row r="50" spans="1:13" x14ac:dyDescent="0.3">
      <c r="A50" s="46" t="s">
        <v>38</v>
      </c>
      <c r="B50" s="56">
        <v>2632</v>
      </c>
      <c r="C50" s="56">
        <v>1264</v>
      </c>
      <c r="D50" s="56">
        <v>1368</v>
      </c>
      <c r="E50" s="56">
        <v>1229</v>
      </c>
      <c r="F50" s="56">
        <v>36</v>
      </c>
      <c r="G50" s="56">
        <v>9</v>
      </c>
      <c r="H50" s="56">
        <v>0</v>
      </c>
      <c r="I50" s="56">
        <v>0</v>
      </c>
      <c r="J50" s="56">
        <v>106</v>
      </c>
      <c r="K50" s="56">
        <v>38277</v>
      </c>
      <c r="L50" s="46" t="str">
        <f>VLOOKUP(A50,'FRS geographical categories'!A:J,2,FALSE)</f>
        <v>Predominantly Urban</v>
      </c>
      <c r="M50" s="46" t="str">
        <f>VLOOKUP(A50,'FRS geographical categories'!A:J,3,FALSE)</f>
        <v>Metropolitan</v>
      </c>
    </row>
    <row r="51" spans="1:13" x14ac:dyDescent="0.3">
      <c r="A51" s="46" t="s">
        <v>39</v>
      </c>
      <c r="B51" s="56">
        <v>167</v>
      </c>
      <c r="C51" s="56">
        <v>120</v>
      </c>
      <c r="D51" s="56">
        <v>47</v>
      </c>
      <c r="E51" s="56">
        <v>122</v>
      </c>
      <c r="F51" s="56">
        <v>2</v>
      </c>
      <c r="G51" s="56">
        <v>4</v>
      </c>
      <c r="H51" s="56">
        <v>0</v>
      </c>
      <c r="I51" s="56">
        <v>1</v>
      </c>
      <c r="J51" s="56">
        <v>0</v>
      </c>
      <c r="K51" s="56">
        <v>25327</v>
      </c>
      <c r="L51" s="46" t="str">
        <f>VLOOKUP(A51,'FRS geographical categories'!A:J,2,FALSE)</f>
        <v>Significantly Rural</v>
      </c>
      <c r="M51" s="46" t="str">
        <f>VLOOKUP(A51,'FRS geographical categories'!A:J,3,FALSE)</f>
        <v>Non-metropolitan</v>
      </c>
    </row>
    <row r="52" spans="1:13" x14ac:dyDescent="0.3">
      <c r="A52" s="46" t="s">
        <v>40</v>
      </c>
      <c r="B52" s="56">
        <v>743</v>
      </c>
      <c r="C52" s="56">
        <v>611</v>
      </c>
      <c r="D52" s="56">
        <v>132</v>
      </c>
      <c r="E52" s="56">
        <v>130</v>
      </c>
      <c r="F52" s="56">
        <v>2</v>
      </c>
      <c r="G52" s="56">
        <v>0</v>
      </c>
      <c r="H52" s="56">
        <v>1</v>
      </c>
      <c r="I52" s="56">
        <v>0</v>
      </c>
      <c r="J52" s="56">
        <v>137</v>
      </c>
      <c r="K52" s="56">
        <v>37964</v>
      </c>
      <c r="L52" s="46" t="str">
        <f>VLOOKUP(A52,'FRS geographical categories'!A:J,2,FALSE)</f>
        <v>Predominantly Rural</v>
      </c>
      <c r="M52" s="46" t="str">
        <f>VLOOKUP(A52,'FRS geographical categories'!A:J,3,FALSE)</f>
        <v>Non-metropolitan</v>
      </c>
    </row>
    <row r="53" spans="1:13" x14ac:dyDescent="0.3">
      <c r="A53" s="46" t="s">
        <v>41</v>
      </c>
      <c r="B53" s="56">
        <v>519</v>
      </c>
      <c r="C53" s="56">
        <v>293</v>
      </c>
      <c r="D53" s="56">
        <v>226</v>
      </c>
      <c r="E53" s="56">
        <v>0</v>
      </c>
      <c r="F53" s="56">
        <v>11</v>
      </c>
      <c r="G53" s="56">
        <v>2</v>
      </c>
      <c r="H53" s="56">
        <v>0</v>
      </c>
      <c r="I53" s="56">
        <v>0</v>
      </c>
      <c r="J53" s="56">
        <v>0</v>
      </c>
      <c r="K53" s="56">
        <v>26384</v>
      </c>
      <c r="L53" s="46" t="str">
        <f>VLOOKUP(A53,'FRS geographical categories'!A:J,2,FALSE)</f>
        <v>Predominantly Urban</v>
      </c>
      <c r="M53" s="46" t="str">
        <f>VLOOKUP(A53,'FRS geographical categories'!A:J,3,FALSE)</f>
        <v>Non-metropolitan</v>
      </c>
    </row>
    <row r="54" spans="1:13" x14ac:dyDescent="0.3">
      <c r="A54" s="46" t="s">
        <v>42</v>
      </c>
      <c r="B54" s="56">
        <v>2354</v>
      </c>
      <c r="C54" s="56">
        <v>1614</v>
      </c>
      <c r="D54" s="56">
        <v>740</v>
      </c>
      <c r="E54" s="56">
        <v>716</v>
      </c>
      <c r="F54" s="56">
        <v>12</v>
      </c>
      <c r="G54" s="56">
        <v>8</v>
      </c>
      <c r="H54" s="56">
        <v>1</v>
      </c>
      <c r="I54" s="56">
        <v>7</v>
      </c>
      <c r="J54" s="56">
        <v>21</v>
      </c>
      <c r="K54" s="56">
        <v>31719</v>
      </c>
      <c r="L54" s="46" t="str">
        <f>VLOOKUP(A54,'FRS geographical categories'!A:J,2,FALSE)</f>
        <v>Predominantly Urban</v>
      </c>
      <c r="M54" s="46" t="str">
        <f>VLOOKUP(A54,'FRS geographical categories'!A:J,3,FALSE)</f>
        <v>Metropolitan</v>
      </c>
    </row>
    <row r="55" spans="1:13" x14ac:dyDescent="0.3">
      <c r="A55" s="46" t="s">
        <v>43</v>
      </c>
      <c r="B55" s="56">
        <v>452</v>
      </c>
      <c r="C55" s="56">
        <v>244</v>
      </c>
      <c r="D55" s="56">
        <v>208</v>
      </c>
      <c r="E55" s="56">
        <v>175</v>
      </c>
      <c r="F55" s="56">
        <v>21</v>
      </c>
      <c r="G55" s="56">
        <v>8</v>
      </c>
      <c r="H55" s="56">
        <v>0</v>
      </c>
      <c r="I55" s="56">
        <v>0</v>
      </c>
      <c r="J55" s="56">
        <v>19</v>
      </c>
      <c r="K55" s="56">
        <v>13530</v>
      </c>
      <c r="L55" s="46" t="str">
        <f>VLOOKUP(A55,'FRS geographical categories'!A:J,2,FALSE)</f>
        <v>Significantly Rural</v>
      </c>
      <c r="M55" s="46" t="str">
        <f>VLOOKUP(A55,'FRS geographical categories'!A:J,3,FALSE)</f>
        <v>Non-metropolitan</v>
      </c>
    </row>
    <row r="56" spans="1:13" x14ac:dyDescent="0.3">
      <c r="A56" s="46" t="s">
        <v>44</v>
      </c>
      <c r="B56" s="56">
        <v>1526</v>
      </c>
      <c r="C56" s="56">
        <v>732</v>
      </c>
      <c r="D56" s="56">
        <v>794</v>
      </c>
      <c r="E56" s="56">
        <v>426</v>
      </c>
      <c r="F56" s="56">
        <v>24</v>
      </c>
      <c r="G56" s="56">
        <v>26</v>
      </c>
      <c r="H56" s="56">
        <v>20</v>
      </c>
      <c r="I56" s="56">
        <v>5</v>
      </c>
      <c r="J56" s="56">
        <v>167</v>
      </c>
      <c r="K56" s="56">
        <v>89103</v>
      </c>
      <c r="L56" s="46" t="str">
        <f>VLOOKUP(A56,'FRS geographical categories'!A:J,2,FALSE)</f>
        <v>Predominantly Urban</v>
      </c>
      <c r="M56" s="46" t="str">
        <f>VLOOKUP(A56,'FRS geographical categories'!A:J,3,FALSE)</f>
        <v>Metropolitan</v>
      </c>
    </row>
    <row r="57" spans="1:13" x14ac:dyDescent="0.3">
      <c r="A57" s="46" t="s">
        <v>45</v>
      </c>
      <c r="B57" s="56">
        <v>739</v>
      </c>
      <c r="C57" s="56">
        <v>675</v>
      </c>
      <c r="D57" s="56">
        <v>64</v>
      </c>
      <c r="E57" s="56">
        <v>79</v>
      </c>
      <c r="F57" s="56">
        <v>4</v>
      </c>
      <c r="G57" s="56">
        <v>1</v>
      </c>
      <c r="H57" s="56">
        <v>0</v>
      </c>
      <c r="I57" s="56">
        <v>0</v>
      </c>
      <c r="J57" s="56">
        <v>59</v>
      </c>
      <c r="K57" s="56">
        <v>19899</v>
      </c>
      <c r="L57" s="46" t="str">
        <f>VLOOKUP(A57,'FRS geographical categories'!A:J,2,FALSE)</f>
        <v>Significantly Rural</v>
      </c>
      <c r="M57" s="46" t="str">
        <f>VLOOKUP(A57,'FRS geographical categories'!A:J,3,FALSE)</f>
        <v>Non-metropolitan</v>
      </c>
    </row>
    <row r="58" spans="1:13" x14ac:dyDescent="0.3">
      <c r="A58" s="46" t="s">
        <v>46</v>
      </c>
      <c r="B58" s="56">
        <v>1532</v>
      </c>
      <c r="C58" s="56">
        <v>1024</v>
      </c>
      <c r="D58" s="56">
        <v>508</v>
      </c>
      <c r="E58" s="56">
        <v>348</v>
      </c>
      <c r="F58" s="56">
        <v>114</v>
      </c>
      <c r="G58" s="56">
        <v>7</v>
      </c>
      <c r="H58" s="56">
        <v>6</v>
      </c>
      <c r="I58" s="56">
        <v>0</v>
      </c>
      <c r="J58" s="56">
        <v>285</v>
      </c>
      <c r="K58" s="56">
        <v>78482</v>
      </c>
      <c r="L58" s="46" t="str">
        <f>VLOOKUP(A58,'FRS geographical categories'!A:J,2,FALSE)</f>
        <v>Predominantly Urban</v>
      </c>
      <c r="M58" s="46" t="str">
        <f>VLOOKUP(A58,'FRS geographical categories'!A:J,3,FALSE)</f>
        <v>Metropolitan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6DE19-074E-49B7-BB10-487587EA3CAE}">
  <sheetPr codeName="Sheet7"/>
  <dimension ref="A5:M58"/>
  <sheetViews>
    <sheetView workbookViewId="0">
      <selection activeCell="A4" sqref="A4:E4"/>
    </sheetView>
  </sheetViews>
  <sheetFormatPr defaultColWidth="8.77734375" defaultRowHeight="14.4" x14ac:dyDescent="0.3"/>
  <cols>
    <col min="1" max="1" width="21" style="46" bestFit="1" customWidth="1"/>
    <col min="2" max="16384" width="8.77734375" style="46"/>
  </cols>
  <sheetData>
    <row r="5" spans="1:13" x14ac:dyDescent="0.3">
      <c r="B5" s="51"/>
    </row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54247</v>
      </c>
      <c r="C8" s="45">
        <f t="shared" ref="C8:K8" si="0">SUM(C14:C58)</f>
        <v>37096</v>
      </c>
      <c r="D8" s="45">
        <f t="shared" si="0"/>
        <v>17151</v>
      </c>
      <c r="E8" s="45">
        <f t="shared" si="0"/>
        <v>14200</v>
      </c>
      <c r="F8" s="45">
        <f t="shared" si="0"/>
        <v>1369</v>
      </c>
      <c r="G8" s="45">
        <f t="shared" si="0"/>
        <v>527</v>
      </c>
      <c r="H8" s="45">
        <f t="shared" si="0"/>
        <v>68</v>
      </c>
      <c r="I8" s="45">
        <f t="shared" si="0"/>
        <v>61</v>
      </c>
      <c r="J8" s="45">
        <f t="shared" si="0"/>
        <v>3332</v>
      </c>
      <c r="K8" s="45">
        <f t="shared" si="0"/>
        <v>1515170.25</v>
      </c>
    </row>
    <row r="9" spans="1:13" x14ac:dyDescent="0.3">
      <c r="A9" s="45" t="s">
        <v>85</v>
      </c>
      <c r="B9" s="45">
        <f>SUMIF($M$14:$M$58,$A9,B$14:B$58)</f>
        <v>28992</v>
      </c>
      <c r="C9" s="45">
        <f t="shared" ref="C9:K10" si="1">SUMIF($M$14:$M$58,$A9,C$14:C$58)</f>
        <v>19889</v>
      </c>
      <c r="D9" s="45">
        <f t="shared" si="1"/>
        <v>9103</v>
      </c>
      <c r="E9" s="45">
        <f t="shared" si="1"/>
        <v>8932</v>
      </c>
      <c r="F9" s="45">
        <f t="shared" si="1"/>
        <v>731</v>
      </c>
      <c r="G9" s="45">
        <f t="shared" si="1"/>
        <v>345</v>
      </c>
      <c r="H9" s="45">
        <f t="shared" si="1"/>
        <v>47</v>
      </c>
      <c r="I9" s="45">
        <f t="shared" si="1"/>
        <v>53</v>
      </c>
      <c r="J9" s="45">
        <f t="shared" si="1"/>
        <v>2457</v>
      </c>
      <c r="K9" s="45">
        <f t="shared" si="1"/>
        <v>1007717.25</v>
      </c>
    </row>
    <row r="10" spans="1:13" x14ac:dyDescent="0.3">
      <c r="A10" s="45" t="s">
        <v>48</v>
      </c>
      <c r="B10" s="45">
        <f>SUMIF($M$14:$M$58,$A10,B$14:B$58)</f>
        <v>25255</v>
      </c>
      <c r="C10" s="45">
        <f t="shared" si="1"/>
        <v>17207</v>
      </c>
      <c r="D10" s="45">
        <f t="shared" si="1"/>
        <v>8048</v>
      </c>
      <c r="E10" s="45">
        <f t="shared" si="1"/>
        <v>5268</v>
      </c>
      <c r="F10" s="45">
        <f t="shared" si="1"/>
        <v>638</v>
      </c>
      <c r="G10" s="45">
        <f t="shared" si="1"/>
        <v>182</v>
      </c>
      <c r="H10" s="45">
        <f t="shared" si="1"/>
        <v>21</v>
      </c>
      <c r="I10" s="45">
        <f t="shared" si="1"/>
        <v>8</v>
      </c>
      <c r="J10" s="45">
        <f t="shared" si="1"/>
        <v>875</v>
      </c>
      <c r="K10" s="45">
        <f t="shared" si="1"/>
        <v>507453</v>
      </c>
    </row>
    <row r="11" spans="1:13" x14ac:dyDescent="0.3">
      <c r="A11" s="45" t="s">
        <v>86</v>
      </c>
      <c r="B11" s="45">
        <f>SUMIF($L$14:$L$58,$A11,B$14:B$58)</f>
        <v>32987</v>
      </c>
      <c r="C11" s="45">
        <f t="shared" ref="C11:K11" si="2">SUMIF($L$14:$L$58,$A11,C$14:C$58)</f>
        <v>22084</v>
      </c>
      <c r="D11" s="45">
        <f t="shared" si="2"/>
        <v>10903</v>
      </c>
      <c r="E11" s="45">
        <f t="shared" si="2"/>
        <v>8814</v>
      </c>
      <c r="F11" s="45">
        <f t="shared" si="2"/>
        <v>899</v>
      </c>
      <c r="G11" s="45">
        <f t="shared" si="2"/>
        <v>265</v>
      </c>
      <c r="H11" s="45">
        <f t="shared" si="2"/>
        <v>34</v>
      </c>
      <c r="I11" s="45">
        <f t="shared" si="2"/>
        <v>28</v>
      </c>
      <c r="J11" s="45">
        <f t="shared" si="2"/>
        <v>1477</v>
      </c>
      <c r="K11" s="45">
        <f t="shared" si="2"/>
        <v>745700.25</v>
      </c>
    </row>
    <row r="12" spans="1:13" x14ac:dyDescent="0.3">
      <c r="A12" s="45" t="s">
        <v>87</v>
      </c>
      <c r="B12" s="45">
        <f t="shared" ref="B12:K13" si="3">SUMIF($L$14:$L$58,$A12,B$14:B$58)</f>
        <v>11694</v>
      </c>
      <c r="C12" s="45">
        <f t="shared" si="3"/>
        <v>8669</v>
      </c>
      <c r="D12" s="45">
        <f t="shared" si="3"/>
        <v>3025</v>
      </c>
      <c r="E12" s="45">
        <f t="shared" si="3"/>
        <v>2369</v>
      </c>
      <c r="F12" s="45">
        <f t="shared" si="3"/>
        <v>328</v>
      </c>
      <c r="G12" s="45">
        <f t="shared" si="3"/>
        <v>179</v>
      </c>
      <c r="H12" s="45">
        <f t="shared" si="3"/>
        <v>22</v>
      </c>
      <c r="I12" s="45">
        <f t="shared" si="3"/>
        <v>22</v>
      </c>
      <c r="J12" s="45">
        <f t="shared" si="3"/>
        <v>1285</v>
      </c>
      <c r="K12" s="45">
        <f t="shared" si="3"/>
        <v>439796</v>
      </c>
    </row>
    <row r="13" spans="1:13" x14ac:dyDescent="0.3">
      <c r="A13" s="45" t="s">
        <v>88</v>
      </c>
      <c r="B13" s="45">
        <f t="shared" si="3"/>
        <v>9566</v>
      </c>
      <c r="C13" s="45">
        <f t="shared" si="3"/>
        <v>6343</v>
      </c>
      <c r="D13" s="45">
        <f t="shared" si="3"/>
        <v>3223</v>
      </c>
      <c r="E13" s="45">
        <f t="shared" si="3"/>
        <v>3017</v>
      </c>
      <c r="F13" s="45">
        <f t="shared" si="3"/>
        <v>142</v>
      </c>
      <c r="G13" s="45">
        <f t="shared" si="3"/>
        <v>83</v>
      </c>
      <c r="H13" s="45">
        <f t="shared" si="3"/>
        <v>12</v>
      </c>
      <c r="I13" s="45">
        <f t="shared" si="3"/>
        <v>11</v>
      </c>
      <c r="J13" s="45">
        <f t="shared" si="3"/>
        <v>570</v>
      </c>
      <c r="K13" s="45">
        <f t="shared" si="3"/>
        <v>329674</v>
      </c>
    </row>
    <row r="14" spans="1:13" x14ac:dyDescent="0.3">
      <c r="A14" s="46" t="s">
        <v>3</v>
      </c>
      <c r="B14" s="56">
        <v>672</v>
      </c>
      <c r="C14" s="56">
        <v>292</v>
      </c>
      <c r="D14" s="56">
        <v>380</v>
      </c>
      <c r="E14" s="56">
        <v>322</v>
      </c>
      <c r="F14" s="56">
        <v>29</v>
      </c>
      <c r="G14" s="56">
        <v>15</v>
      </c>
      <c r="H14" s="56">
        <v>3</v>
      </c>
      <c r="I14" s="56">
        <v>1</v>
      </c>
      <c r="J14" s="56">
        <v>78</v>
      </c>
      <c r="K14" s="56">
        <v>17118</v>
      </c>
      <c r="L14" s="46" t="str">
        <f>VLOOKUP(A14,'FRS geographical categories'!A:J,2,FALSE)</f>
        <v>Predominantly Urban</v>
      </c>
      <c r="M14" s="46" t="str">
        <f>VLOOKUP(A14,'FRS geographical categories'!A:J,3,FALSE)</f>
        <v>Non-metropolitan</v>
      </c>
    </row>
    <row r="15" spans="1:13" x14ac:dyDescent="0.3">
      <c r="A15" s="46" t="s">
        <v>4</v>
      </c>
      <c r="B15" s="56">
        <v>1244</v>
      </c>
      <c r="C15" s="56">
        <v>1071</v>
      </c>
      <c r="D15" s="56">
        <v>173</v>
      </c>
      <c r="E15" s="56">
        <v>0</v>
      </c>
      <c r="F15" s="56">
        <v>2</v>
      </c>
      <c r="G15" s="56">
        <v>5</v>
      </c>
      <c r="H15" s="56">
        <v>0</v>
      </c>
      <c r="I15" s="56">
        <v>1</v>
      </c>
      <c r="J15" s="56">
        <v>30</v>
      </c>
      <c r="K15" s="56">
        <v>19679</v>
      </c>
      <c r="L15" s="46" t="str">
        <f>VLOOKUP(A15,'FRS geographical categories'!A:J,2,FALSE)</f>
        <v>Significantly Rural</v>
      </c>
      <c r="M15" s="46" t="str">
        <f>VLOOKUP(A15,'FRS geographical categories'!A:J,3,FALSE)</f>
        <v>Non-metropolitan</v>
      </c>
    </row>
    <row r="16" spans="1:13" x14ac:dyDescent="0.3">
      <c r="A16" s="46" t="s">
        <v>5</v>
      </c>
      <c r="B16" s="56">
        <v>1596</v>
      </c>
      <c r="C16" s="56">
        <v>1286</v>
      </c>
      <c r="D16" s="56">
        <v>310</v>
      </c>
      <c r="E16" s="56">
        <v>270</v>
      </c>
      <c r="F16" s="56">
        <v>9</v>
      </c>
      <c r="G16" s="56">
        <v>2</v>
      </c>
      <c r="H16" s="56">
        <v>0</v>
      </c>
      <c r="I16" s="56">
        <v>0</v>
      </c>
      <c r="J16" s="56">
        <v>0</v>
      </c>
      <c r="K16" s="56">
        <v>0</v>
      </c>
      <c r="L16" s="46" t="str">
        <f>VLOOKUP(A16,'FRS geographical categories'!A:J,2,FALSE)</f>
        <v>Predominantly Urban</v>
      </c>
      <c r="M16" s="46" t="str">
        <f>VLOOKUP(A16,'FRS geographical categories'!A:J,3,FALSE)</f>
        <v>Non-metropolitan</v>
      </c>
    </row>
    <row r="17" spans="1:13" x14ac:dyDescent="0.3">
      <c r="A17" s="46" t="s">
        <v>6</v>
      </c>
      <c r="B17" s="56">
        <v>375</v>
      </c>
      <c r="C17" s="56">
        <v>132</v>
      </c>
      <c r="D17" s="56">
        <v>243</v>
      </c>
      <c r="E17" s="56">
        <v>271</v>
      </c>
      <c r="F17" s="56">
        <v>5</v>
      </c>
      <c r="G17" s="56">
        <v>0</v>
      </c>
      <c r="H17" s="56">
        <v>2</v>
      </c>
      <c r="I17" s="56">
        <v>0</v>
      </c>
      <c r="J17" s="56">
        <v>27</v>
      </c>
      <c r="K17" s="56">
        <v>12216</v>
      </c>
      <c r="L17" s="46" t="str">
        <f>VLOOKUP(A17,'FRS geographical categories'!A:J,2,FALSE)</f>
        <v>Significantly Rural</v>
      </c>
      <c r="M17" s="46" t="str">
        <f>VLOOKUP(A17,'FRS geographical categories'!A:J,3,FALSE)</f>
        <v>Non-metropolitan</v>
      </c>
    </row>
    <row r="18" spans="1:13" x14ac:dyDescent="0.3">
      <c r="A18" s="46" t="s">
        <v>7</v>
      </c>
      <c r="B18" s="56">
        <v>703</v>
      </c>
      <c r="C18" s="56">
        <v>508</v>
      </c>
      <c r="D18" s="56">
        <v>195</v>
      </c>
      <c r="E18" s="56">
        <v>119</v>
      </c>
      <c r="F18" s="56">
        <v>7</v>
      </c>
      <c r="G18" s="56">
        <v>4</v>
      </c>
      <c r="H18" s="56">
        <v>0</v>
      </c>
      <c r="I18" s="56">
        <v>0</v>
      </c>
      <c r="J18" s="56">
        <v>62</v>
      </c>
      <c r="K18" s="56">
        <v>35597</v>
      </c>
      <c r="L18" s="46" t="str">
        <f>VLOOKUP(A18,'FRS geographical categories'!A:J,2,FALSE)</f>
        <v>Predominantly Rural</v>
      </c>
      <c r="M18" s="46" t="str">
        <f>VLOOKUP(A18,'FRS geographical categories'!A:J,3,FALSE)</f>
        <v>Non-metropolitan</v>
      </c>
    </row>
    <row r="19" spans="1:13" x14ac:dyDescent="0.3">
      <c r="A19" s="46" t="s">
        <v>8</v>
      </c>
      <c r="B19" s="56">
        <v>1629</v>
      </c>
      <c r="C19" s="56">
        <v>1056</v>
      </c>
      <c r="D19" s="56">
        <v>573</v>
      </c>
      <c r="E19" s="56">
        <v>510</v>
      </c>
      <c r="F19" s="56">
        <v>75</v>
      </c>
      <c r="G19" s="56">
        <v>16</v>
      </c>
      <c r="H19" s="56">
        <v>9</v>
      </c>
      <c r="I19" s="56">
        <v>1</v>
      </c>
      <c r="J19" s="56">
        <v>255</v>
      </c>
      <c r="K19" s="56">
        <v>27235</v>
      </c>
      <c r="L19" s="46" t="str">
        <f>VLOOKUP(A19,'FRS geographical categories'!A:J,2,FALSE)</f>
        <v>Significantly Rural</v>
      </c>
      <c r="M19" s="46" t="str">
        <f>VLOOKUP(A19,'FRS geographical categories'!A:J,3,FALSE)</f>
        <v>Non-metropolitan</v>
      </c>
    </row>
    <row r="20" spans="1:13" x14ac:dyDescent="0.3">
      <c r="A20" s="46" t="s">
        <v>9</v>
      </c>
      <c r="B20" s="56">
        <v>1244</v>
      </c>
      <c r="C20" s="56">
        <v>1074</v>
      </c>
      <c r="D20" s="56">
        <v>170</v>
      </c>
      <c r="E20" s="56">
        <v>161</v>
      </c>
      <c r="F20" s="56">
        <v>2</v>
      </c>
      <c r="G20" s="56">
        <v>5</v>
      </c>
      <c r="H20" s="56">
        <v>0</v>
      </c>
      <c r="I20" s="56">
        <v>1</v>
      </c>
      <c r="J20" s="56">
        <v>14</v>
      </c>
      <c r="K20" s="56">
        <v>15076</v>
      </c>
      <c r="L20" s="46" t="str">
        <f>VLOOKUP(A20,'FRS geographical categories'!A:J,2,FALSE)</f>
        <v>Predominantly Urban</v>
      </c>
      <c r="M20" s="46" t="str">
        <f>VLOOKUP(A20,'FRS geographical categories'!A:J,3,FALSE)</f>
        <v>Non-metropolitan</v>
      </c>
    </row>
    <row r="21" spans="1:13" x14ac:dyDescent="0.3">
      <c r="A21" s="46" t="s">
        <v>10</v>
      </c>
      <c r="B21" s="56">
        <v>535</v>
      </c>
      <c r="C21" s="56">
        <v>366</v>
      </c>
      <c r="D21" s="56">
        <v>169</v>
      </c>
      <c r="E21" s="56">
        <v>160</v>
      </c>
      <c r="F21" s="56">
        <v>6</v>
      </c>
      <c r="G21" s="56">
        <v>6</v>
      </c>
      <c r="H21" s="56">
        <v>0</v>
      </c>
      <c r="I21" s="56">
        <v>0</v>
      </c>
      <c r="J21" s="56">
        <v>14</v>
      </c>
      <c r="K21" s="56">
        <v>17969</v>
      </c>
      <c r="L21" s="46" t="str">
        <f>VLOOKUP(A21,'FRS geographical categories'!A:J,2,FALSE)</f>
        <v>Predominantly Rural</v>
      </c>
      <c r="M21" s="46" t="str">
        <f>VLOOKUP(A21,'FRS geographical categories'!A:J,3,FALSE)</f>
        <v>Non-metropolitan</v>
      </c>
    </row>
    <row r="22" spans="1:13" x14ac:dyDescent="0.3">
      <c r="A22" s="46" t="s">
        <v>11</v>
      </c>
      <c r="B22" s="56">
        <v>1003</v>
      </c>
      <c r="C22" s="56">
        <v>704</v>
      </c>
      <c r="D22" s="56">
        <v>299</v>
      </c>
      <c r="E22" s="56">
        <v>287</v>
      </c>
      <c r="F22" s="56">
        <v>31</v>
      </c>
      <c r="G22" s="56">
        <v>6</v>
      </c>
      <c r="H22" s="56">
        <v>0</v>
      </c>
      <c r="I22" s="56">
        <v>0</v>
      </c>
      <c r="J22" s="56">
        <v>34</v>
      </c>
      <c r="K22" s="56">
        <v>6852</v>
      </c>
      <c r="L22" s="46" t="str">
        <f>VLOOKUP(A22,'FRS geographical categories'!A:J,2,FALSE)</f>
        <v>Predominantly Rural</v>
      </c>
      <c r="M22" s="46" t="str">
        <f>VLOOKUP(A22,'FRS geographical categories'!A:J,3,FALSE)</f>
        <v>Non-metropolitan</v>
      </c>
    </row>
    <row r="23" spans="1:13" x14ac:dyDescent="0.3">
      <c r="A23" s="46" t="s">
        <v>12</v>
      </c>
      <c r="B23" s="56">
        <v>866</v>
      </c>
      <c r="C23" s="56">
        <v>540</v>
      </c>
      <c r="D23" s="56">
        <v>326</v>
      </c>
      <c r="E23" s="56">
        <v>277</v>
      </c>
      <c r="F23" s="56">
        <v>35</v>
      </c>
      <c r="G23" s="56">
        <v>19</v>
      </c>
      <c r="H23" s="56">
        <v>3</v>
      </c>
      <c r="I23" s="56">
        <v>0</v>
      </c>
      <c r="J23" s="56">
        <v>312</v>
      </c>
      <c r="K23" s="56">
        <v>34845</v>
      </c>
      <c r="L23" s="46" t="str">
        <f>VLOOKUP(A23,'FRS geographical categories'!A:J,2,FALSE)</f>
        <v>Significantly Rural</v>
      </c>
      <c r="M23" s="46" t="str">
        <f>VLOOKUP(A23,'FRS geographical categories'!A:J,3,FALSE)</f>
        <v>Non-metropolitan</v>
      </c>
    </row>
    <row r="24" spans="1:13" x14ac:dyDescent="0.3">
      <c r="A24" s="46" t="s">
        <v>13</v>
      </c>
      <c r="B24" s="56">
        <v>581</v>
      </c>
      <c r="C24" s="56">
        <v>177</v>
      </c>
      <c r="D24" s="56">
        <v>404</v>
      </c>
      <c r="E24" s="56">
        <v>337</v>
      </c>
      <c r="F24" s="56">
        <v>59</v>
      </c>
      <c r="G24" s="56">
        <v>33</v>
      </c>
      <c r="H24" s="56">
        <v>4</v>
      </c>
      <c r="I24" s="56">
        <v>10</v>
      </c>
      <c r="J24" s="56">
        <v>54</v>
      </c>
      <c r="K24" s="56">
        <v>98145</v>
      </c>
      <c r="L24" s="46" t="str">
        <f>VLOOKUP(A24,'FRS geographical categories'!A:J,2,FALSE)</f>
        <v>Predominantly Rural</v>
      </c>
      <c r="M24" s="46" t="str">
        <f>VLOOKUP(A24,'FRS geographical categories'!A:J,3,FALSE)</f>
        <v>Non-metropolitan</v>
      </c>
    </row>
    <row r="25" spans="1:13" x14ac:dyDescent="0.3">
      <c r="A25" s="46" t="s">
        <v>73</v>
      </c>
      <c r="B25" s="56">
        <v>706</v>
      </c>
      <c r="C25" s="56">
        <v>544</v>
      </c>
      <c r="D25" s="56">
        <v>162</v>
      </c>
      <c r="E25" s="56">
        <v>137</v>
      </c>
      <c r="F25" s="56">
        <v>13</v>
      </c>
      <c r="G25" s="56">
        <v>14</v>
      </c>
      <c r="H25" s="56">
        <v>0</v>
      </c>
      <c r="I25" s="56">
        <v>2</v>
      </c>
      <c r="J25" s="56">
        <v>20</v>
      </c>
      <c r="K25" s="56">
        <v>87216</v>
      </c>
      <c r="L25" s="46" t="str">
        <f>VLOOKUP(A25,'FRS geographical categories'!A:J,2,FALSE)</f>
        <v>Significantly Rural</v>
      </c>
      <c r="M25" s="46" t="str">
        <f>VLOOKUP(A25,'FRS geographical categories'!A:J,3,FALSE)</f>
        <v>Non-metropolitan</v>
      </c>
    </row>
    <row r="26" spans="1:13" x14ac:dyDescent="0.3">
      <c r="A26" s="46" t="s">
        <v>14</v>
      </c>
      <c r="B26" s="56">
        <v>2066</v>
      </c>
      <c r="C26" s="56">
        <v>1639</v>
      </c>
      <c r="D26" s="56">
        <v>427</v>
      </c>
      <c r="E26" s="56">
        <v>394</v>
      </c>
      <c r="F26" s="56">
        <v>0</v>
      </c>
      <c r="G26" s="56">
        <v>6</v>
      </c>
      <c r="H26" s="56">
        <v>2</v>
      </c>
      <c r="I26" s="56">
        <v>0</v>
      </c>
      <c r="J26" s="56">
        <v>11</v>
      </c>
      <c r="K26" s="56">
        <v>15292</v>
      </c>
      <c r="L26" s="46" t="str">
        <f>VLOOKUP(A26,'FRS geographical categories'!A:J,2,FALSE)</f>
        <v>Predominantly Rural</v>
      </c>
      <c r="M26" s="46" t="str">
        <f>VLOOKUP(A26,'FRS geographical categories'!A:J,3,FALSE)</f>
        <v>Non-metropolitan</v>
      </c>
    </row>
    <row r="27" spans="1:13" x14ac:dyDescent="0.3">
      <c r="A27" s="46" t="s">
        <v>15</v>
      </c>
      <c r="B27" s="56">
        <v>299</v>
      </c>
      <c r="C27" s="56">
        <v>189</v>
      </c>
      <c r="D27" s="56">
        <v>110</v>
      </c>
      <c r="E27" s="56">
        <v>105</v>
      </c>
      <c r="F27" s="56">
        <v>11</v>
      </c>
      <c r="G27" s="56">
        <v>17</v>
      </c>
      <c r="H27" s="56">
        <v>2</v>
      </c>
      <c r="I27" s="56">
        <v>2</v>
      </c>
      <c r="J27" s="56">
        <v>94</v>
      </c>
      <c r="K27" s="56">
        <v>26377</v>
      </c>
      <c r="L27" s="46" t="str">
        <f>VLOOKUP(A27,'FRS geographical categories'!A:J,2,FALSE)</f>
        <v>Significantly Rural</v>
      </c>
      <c r="M27" s="46" t="str">
        <f>VLOOKUP(A27,'FRS geographical categories'!A:J,3,FALSE)</f>
        <v>Non-metropolitan</v>
      </c>
    </row>
    <row r="28" spans="1:13" x14ac:dyDescent="0.3">
      <c r="A28" s="46" t="s">
        <v>16</v>
      </c>
      <c r="B28" s="56">
        <v>1172</v>
      </c>
      <c r="C28" s="56">
        <v>1085</v>
      </c>
      <c r="D28" s="56">
        <v>87</v>
      </c>
      <c r="E28" s="56">
        <v>0</v>
      </c>
      <c r="F28" s="56">
        <v>1</v>
      </c>
      <c r="G28" s="56">
        <v>1</v>
      </c>
      <c r="H28" s="56">
        <v>1</v>
      </c>
      <c r="I28" s="56">
        <v>0</v>
      </c>
      <c r="J28" s="56">
        <v>0</v>
      </c>
      <c r="K28" s="56">
        <v>31964</v>
      </c>
      <c r="L28" s="46" t="str">
        <f>VLOOKUP(A28,'FRS geographical categories'!A:J,2,FALSE)</f>
        <v>Significantly Rural</v>
      </c>
      <c r="M28" s="46" t="str">
        <f>VLOOKUP(A28,'FRS geographical categories'!A:J,3,FALSE)</f>
        <v>Non-metropolitan</v>
      </c>
    </row>
    <row r="29" spans="1:13" x14ac:dyDescent="0.3">
      <c r="A29" s="46" t="s">
        <v>17</v>
      </c>
      <c r="B29" s="56">
        <v>237</v>
      </c>
      <c r="C29" s="56">
        <v>174</v>
      </c>
      <c r="D29" s="56">
        <v>63</v>
      </c>
      <c r="E29" s="56">
        <v>50</v>
      </c>
      <c r="F29" s="56">
        <v>7</v>
      </c>
      <c r="G29" s="56">
        <v>9</v>
      </c>
      <c r="H29" s="56">
        <v>1</v>
      </c>
      <c r="I29" s="56">
        <v>0</v>
      </c>
      <c r="J29" s="56">
        <v>12</v>
      </c>
      <c r="K29" s="56">
        <v>16344</v>
      </c>
      <c r="L29" s="46" t="str">
        <f>VLOOKUP(A29,'FRS geographical categories'!A:J,2,FALSE)</f>
        <v>Significantly Rural</v>
      </c>
      <c r="M29" s="46" t="str">
        <f>VLOOKUP(A29,'FRS geographical categories'!A:J,3,FALSE)</f>
        <v>Non-metropolitan</v>
      </c>
    </row>
    <row r="30" spans="1:13" x14ac:dyDescent="0.3">
      <c r="A30" s="46" t="s">
        <v>18</v>
      </c>
      <c r="B30" s="56">
        <v>12631</v>
      </c>
      <c r="C30" s="56">
        <v>10248</v>
      </c>
      <c r="D30" s="56">
        <v>2383</v>
      </c>
      <c r="E30" s="56">
        <v>2075</v>
      </c>
      <c r="F30" s="56">
        <v>388</v>
      </c>
      <c r="G30" s="56">
        <v>51</v>
      </c>
      <c r="H30" s="56">
        <v>5</v>
      </c>
      <c r="I30" s="56">
        <v>0</v>
      </c>
      <c r="J30" s="56">
        <v>416</v>
      </c>
      <c r="K30" s="56">
        <v>168427</v>
      </c>
      <c r="L30" s="46" t="str">
        <f>VLOOKUP(A30,'FRS geographical categories'!A:J,2,FALSE)</f>
        <v>Predominantly Urban</v>
      </c>
      <c r="M30" s="46" t="str">
        <f>VLOOKUP(A30,'FRS geographical categories'!A:J,3,FALSE)</f>
        <v>Metropolitan</v>
      </c>
    </row>
    <row r="31" spans="1:13" x14ac:dyDescent="0.3">
      <c r="A31" s="46" t="s">
        <v>19</v>
      </c>
      <c r="B31" s="56">
        <v>4595</v>
      </c>
      <c r="C31" s="56">
        <v>2738</v>
      </c>
      <c r="D31" s="56">
        <v>1857</v>
      </c>
      <c r="E31" s="56">
        <v>541</v>
      </c>
      <c r="F31" s="56">
        <v>69</v>
      </c>
      <c r="G31" s="56">
        <v>49</v>
      </c>
      <c r="H31" s="56">
        <v>5</v>
      </c>
      <c r="I31" s="56">
        <v>0</v>
      </c>
      <c r="J31" s="56">
        <v>7</v>
      </c>
      <c r="K31" s="56">
        <v>68001</v>
      </c>
      <c r="L31" s="46" t="str">
        <f>VLOOKUP(A31,'FRS geographical categories'!A:J,2,FALSE)</f>
        <v>Predominantly Urban</v>
      </c>
      <c r="M31" s="46" t="str">
        <f>VLOOKUP(A31,'FRS geographical categories'!A:J,3,FALSE)</f>
        <v>Metropolitan</v>
      </c>
    </row>
    <row r="32" spans="1:13" x14ac:dyDescent="0.3">
      <c r="A32" s="46" t="s">
        <v>20</v>
      </c>
      <c r="B32" s="56">
        <v>574</v>
      </c>
      <c r="C32" s="56">
        <v>286</v>
      </c>
      <c r="D32" s="56">
        <v>288</v>
      </c>
      <c r="E32" s="56">
        <v>262</v>
      </c>
      <c r="F32" s="56">
        <v>20</v>
      </c>
      <c r="G32" s="56">
        <v>20</v>
      </c>
      <c r="H32" s="56">
        <v>1</v>
      </c>
      <c r="I32" s="56">
        <v>9</v>
      </c>
      <c r="J32" s="56">
        <v>173</v>
      </c>
      <c r="K32" s="56">
        <v>103595</v>
      </c>
      <c r="L32" s="46" t="str">
        <f>VLOOKUP(A32,'FRS geographical categories'!A:J,2,FALSE)</f>
        <v>Predominantly Urban</v>
      </c>
      <c r="M32" s="46" t="str">
        <f>VLOOKUP(A32,'FRS geographical categories'!A:J,3,FALSE)</f>
        <v>Non-metropolitan</v>
      </c>
    </row>
    <row r="33" spans="1:13" x14ac:dyDescent="0.3">
      <c r="A33" s="46" t="s">
        <v>21</v>
      </c>
      <c r="B33" s="56">
        <v>591</v>
      </c>
      <c r="C33" s="56">
        <v>325</v>
      </c>
      <c r="D33" s="56">
        <v>266</v>
      </c>
      <c r="E33" s="56">
        <v>270</v>
      </c>
      <c r="F33" s="56">
        <v>45</v>
      </c>
      <c r="G33" s="56">
        <v>37</v>
      </c>
      <c r="H33" s="56">
        <v>0</v>
      </c>
      <c r="I33" s="56">
        <v>0</v>
      </c>
      <c r="J33" s="56">
        <v>18</v>
      </c>
      <c r="K33" s="56">
        <v>17980</v>
      </c>
      <c r="L33" s="46" t="str">
        <f>VLOOKUP(A33,'FRS geographical categories'!A:J,2,FALSE)</f>
        <v>Significantly Rural</v>
      </c>
      <c r="M33" s="46" t="str">
        <f>VLOOKUP(A33,'FRS geographical categories'!A:J,3,FALSE)</f>
        <v>Non-metropolitan</v>
      </c>
    </row>
    <row r="34" spans="1:13" x14ac:dyDescent="0.3">
      <c r="A34" s="46" t="s">
        <v>22</v>
      </c>
      <c r="B34" s="56">
        <v>288</v>
      </c>
      <c r="C34" s="56">
        <v>225</v>
      </c>
      <c r="D34" s="56">
        <v>63</v>
      </c>
      <c r="E34" s="56">
        <v>39</v>
      </c>
      <c r="F34" s="56">
        <v>16</v>
      </c>
      <c r="G34" s="56">
        <v>7</v>
      </c>
      <c r="H34" s="56">
        <v>1</v>
      </c>
      <c r="I34" s="56">
        <v>0</v>
      </c>
      <c r="J34" s="56">
        <v>38</v>
      </c>
      <c r="K34" s="56">
        <v>25701</v>
      </c>
      <c r="L34" s="46" t="str">
        <f>VLOOKUP(A34,'FRS geographical categories'!A:J,2,FALSE)</f>
        <v>Predominantly Urban</v>
      </c>
      <c r="M34" s="46" t="str">
        <f>VLOOKUP(A34,'FRS geographical categories'!A:J,3,FALSE)</f>
        <v>Non-metropolitan</v>
      </c>
    </row>
    <row r="35" spans="1:13" x14ac:dyDescent="0.3">
      <c r="A35" s="46" t="s">
        <v>23</v>
      </c>
      <c r="B35" s="56">
        <v>1464</v>
      </c>
      <c r="C35" s="56">
        <v>1208</v>
      </c>
      <c r="D35" s="56">
        <v>256</v>
      </c>
      <c r="E35" s="56">
        <v>231</v>
      </c>
      <c r="F35" s="56">
        <v>16</v>
      </c>
      <c r="G35" s="56">
        <v>10</v>
      </c>
      <c r="H35" s="56">
        <v>0</v>
      </c>
      <c r="I35" s="56">
        <v>7</v>
      </c>
      <c r="J35" s="56">
        <v>187</v>
      </c>
      <c r="K35" s="56">
        <v>38390</v>
      </c>
      <c r="L35" s="46" t="str">
        <f>VLOOKUP(A35,'FRS geographical categories'!A:J,2,FALSE)</f>
        <v>Significantly Rural</v>
      </c>
      <c r="M35" s="46" t="str">
        <f>VLOOKUP(A35,'FRS geographical categories'!A:J,3,FALSE)</f>
        <v>Non-metropolitan</v>
      </c>
    </row>
    <row r="36" spans="1:13" x14ac:dyDescent="0.3">
      <c r="A36" s="46" t="s">
        <v>47</v>
      </c>
      <c r="B36" s="56">
        <v>194</v>
      </c>
      <c r="C36" s="56">
        <v>119</v>
      </c>
      <c r="D36" s="56">
        <v>75</v>
      </c>
      <c r="E36" s="56">
        <v>79</v>
      </c>
      <c r="F36" s="56">
        <v>1</v>
      </c>
      <c r="G36" s="56">
        <v>2</v>
      </c>
      <c r="H36" s="56">
        <v>0</v>
      </c>
      <c r="I36" s="56">
        <v>0</v>
      </c>
      <c r="J36" s="56">
        <v>2</v>
      </c>
      <c r="K36" s="56">
        <v>6450</v>
      </c>
      <c r="L36" s="46" t="str">
        <f>VLOOKUP(A36,'FRS geographical categories'!A:J,2,FALSE)</f>
        <v>Predominantly Rural</v>
      </c>
      <c r="M36" s="46" t="str">
        <f>VLOOKUP(A36,'FRS geographical categories'!A:J,3,FALSE)</f>
        <v>Non-metropolitan</v>
      </c>
    </row>
    <row r="37" spans="1:13" x14ac:dyDescent="0.3">
      <c r="A37" s="46" t="s">
        <v>25</v>
      </c>
      <c r="B37" s="56">
        <v>7</v>
      </c>
      <c r="C37" s="56">
        <v>7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340</v>
      </c>
      <c r="L37" s="46" t="str">
        <f>VLOOKUP(A37,'FRS geographical categories'!A:J,2,FALSE)</f>
        <v>Predominantly Rural</v>
      </c>
      <c r="M37" s="46" t="str">
        <f>VLOOKUP(A37,'FRS geographical categories'!A:J,3,FALSE)</f>
        <v>Non-metropolitan</v>
      </c>
    </row>
    <row r="38" spans="1:13" x14ac:dyDescent="0.3">
      <c r="A38" s="46" t="s">
        <v>26</v>
      </c>
      <c r="B38" s="56">
        <v>723</v>
      </c>
      <c r="C38" s="56">
        <v>597</v>
      </c>
      <c r="D38" s="56">
        <v>126</v>
      </c>
      <c r="E38" s="56">
        <v>104</v>
      </c>
      <c r="F38" s="56">
        <v>43</v>
      </c>
      <c r="G38" s="56">
        <v>17</v>
      </c>
      <c r="H38" s="56">
        <v>1</v>
      </c>
      <c r="I38" s="56">
        <v>0</v>
      </c>
      <c r="J38" s="56">
        <v>17</v>
      </c>
      <c r="K38" s="56">
        <v>22825</v>
      </c>
      <c r="L38" s="46" t="str">
        <f>VLOOKUP(A38,'FRS geographical categories'!A:J,2,FALSE)</f>
        <v>Significantly Rural</v>
      </c>
      <c r="M38" s="46" t="str">
        <f>VLOOKUP(A38,'FRS geographical categories'!A:J,3,FALSE)</f>
        <v>Non-metropolitan</v>
      </c>
    </row>
    <row r="39" spans="1:13" x14ac:dyDescent="0.3">
      <c r="A39" s="46" t="s">
        <v>27</v>
      </c>
      <c r="B39" s="56">
        <v>1614</v>
      </c>
      <c r="C39" s="56">
        <v>606</v>
      </c>
      <c r="D39" s="56">
        <v>1008</v>
      </c>
      <c r="E39" s="56">
        <v>1073</v>
      </c>
      <c r="F39" s="56">
        <v>139</v>
      </c>
      <c r="G39" s="56">
        <v>10</v>
      </c>
      <c r="H39" s="56">
        <v>5</v>
      </c>
      <c r="I39" s="56">
        <v>8</v>
      </c>
      <c r="J39" s="56">
        <v>116</v>
      </c>
      <c r="K39" s="56">
        <v>23616</v>
      </c>
      <c r="L39" s="46" t="str">
        <f>VLOOKUP(A39,'FRS geographical categories'!A:J,2,FALSE)</f>
        <v>Predominantly Urban</v>
      </c>
      <c r="M39" s="46" t="str">
        <f>VLOOKUP(A39,'FRS geographical categories'!A:J,3,FALSE)</f>
        <v>Non-metropolitan</v>
      </c>
    </row>
    <row r="40" spans="1:13" x14ac:dyDescent="0.3">
      <c r="A40" s="46" t="s">
        <v>28</v>
      </c>
      <c r="B40" s="56">
        <v>362</v>
      </c>
      <c r="C40" s="56">
        <v>275</v>
      </c>
      <c r="D40" s="56">
        <v>87</v>
      </c>
      <c r="E40" s="56">
        <v>146</v>
      </c>
      <c r="F40" s="56">
        <v>21</v>
      </c>
      <c r="G40" s="56">
        <v>7</v>
      </c>
      <c r="H40" s="56">
        <v>1</v>
      </c>
      <c r="I40" s="56">
        <v>8</v>
      </c>
      <c r="J40" s="56">
        <v>105</v>
      </c>
      <c r="K40" s="56">
        <v>24869</v>
      </c>
      <c r="L40" s="46" t="str">
        <f>VLOOKUP(A40,'FRS geographical categories'!A:J,2,FALSE)</f>
        <v>Significantly Rural</v>
      </c>
      <c r="M40" s="46" t="str">
        <f>VLOOKUP(A40,'FRS geographical categories'!A:J,3,FALSE)</f>
        <v>Non-metropolitan</v>
      </c>
    </row>
    <row r="41" spans="1:13" x14ac:dyDescent="0.3">
      <c r="A41" s="46" t="s">
        <v>29</v>
      </c>
      <c r="B41" s="56">
        <v>298</v>
      </c>
      <c r="C41" s="56">
        <v>177</v>
      </c>
      <c r="D41" s="56">
        <v>121</v>
      </c>
      <c r="E41" s="56">
        <v>203</v>
      </c>
      <c r="F41" s="56">
        <v>3</v>
      </c>
      <c r="G41" s="56">
        <v>4</v>
      </c>
      <c r="H41" s="56">
        <v>0</v>
      </c>
      <c r="I41" s="56">
        <v>0</v>
      </c>
      <c r="J41" s="56">
        <v>1</v>
      </c>
      <c r="K41" s="56">
        <v>27611</v>
      </c>
      <c r="L41" s="46" t="str">
        <f>VLOOKUP(A41,'FRS geographical categories'!A:J,2,FALSE)</f>
        <v>Predominantly Rural</v>
      </c>
      <c r="M41" s="46" t="str">
        <f>VLOOKUP(A41,'FRS geographical categories'!A:J,3,FALSE)</f>
        <v>Non-metropolitan</v>
      </c>
    </row>
    <row r="42" spans="1:13" x14ac:dyDescent="0.3">
      <c r="A42" s="46" t="s">
        <v>30</v>
      </c>
      <c r="B42" s="56">
        <v>1166</v>
      </c>
      <c r="C42" s="56">
        <v>978</v>
      </c>
      <c r="D42" s="56">
        <v>188</v>
      </c>
      <c r="E42" s="56">
        <v>122</v>
      </c>
      <c r="F42" s="56">
        <v>33</v>
      </c>
      <c r="G42" s="56">
        <v>33</v>
      </c>
      <c r="H42" s="56">
        <v>4</v>
      </c>
      <c r="I42" s="56">
        <v>1</v>
      </c>
      <c r="J42" s="56">
        <v>64</v>
      </c>
      <c r="K42" s="56">
        <v>28898</v>
      </c>
      <c r="L42" s="46" t="str">
        <f>VLOOKUP(A42,'FRS geographical categories'!A:J,2,FALSE)</f>
        <v>Predominantly Urban</v>
      </c>
      <c r="M42" s="46" t="str">
        <f>VLOOKUP(A42,'FRS geographical categories'!A:J,3,FALSE)</f>
        <v>Metropolitan</v>
      </c>
    </row>
    <row r="43" spans="1:13" x14ac:dyDescent="0.3">
      <c r="A43" s="46" t="s">
        <v>31</v>
      </c>
      <c r="B43" s="56" t="s">
        <v>64</v>
      </c>
      <c r="C43" s="56" t="s">
        <v>64</v>
      </c>
      <c r="D43" s="56" t="s">
        <v>64</v>
      </c>
      <c r="E43" s="56" t="s">
        <v>64</v>
      </c>
      <c r="F43" s="56" t="s">
        <v>64</v>
      </c>
      <c r="G43" s="56" t="s">
        <v>64</v>
      </c>
      <c r="H43" s="56" t="s">
        <v>64</v>
      </c>
      <c r="I43" s="56" t="s">
        <v>64</v>
      </c>
      <c r="J43" s="56" t="s">
        <v>64</v>
      </c>
      <c r="K43" s="56" t="s">
        <v>64</v>
      </c>
      <c r="L43" s="46" t="str">
        <f>VLOOKUP(A43,'FRS geographical categories'!A:J,2,FALSE)</f>
        <v>Predominantly Rural</v>
      </c>
      <c r="M43" s="46" t="str">
        <f>VLOOKUP(A43,'FRS geographical categories'!A:J,3,FALSE)</f>
        <v>Non-metropolitan</v>
      </c>
    </row>
    <row r="44" spans="1:13" x14ac:dyDescent="0.3">
      <c r="A44" s="46" t="s">
        <v>32</v>
      </c>
      <c r="B44" s="56">
        <v>2010</v>
      </c>
      <c r="C44" s="56">
        <v>1237</v>
      </c>
      <c r="D44" s="56">
        <v>773</v>
      </c>
      <c r="E44" s="56">
        <v>752</v>
      </c>
      <c r="F44" s="56">
        <v>15</v>
      </c>
      <c r="G44" s="56">
        <v>6</v>
      </c>
      <c r="H44" s="56">
        <v>2</v>
      </c>
      <c r="I44" s="56">
        <v>0</v>
      </c>
      <c r="J44" s="56">
        <v>184</v>
      </c>
      <c r="K44" s="56">
        <v>43968</v>
      </c>
      <c r="L44" s="46" t="str">
        <f>VLOOKUP(A44,'FRS geographical categories'!A:J,2,FALSE)</f>
        <v>Predominantly Rural</v>
      </c>
      <c r="M44" s="46" t="str">
        <f>VLOOKUP(A44,'FRS geographical categories'!A:J,3,FALSE)</f>
        <v>Non-metropolitan</v>
      </c>
    </row>
    <row r="45" spans="1:13" x14ac:dyDescent="0.3">
      <c r="A45" s="46" t="s">
        <v>33</v>
      </c>
      <c r="B45" s="56">
        <v>716</v>
      </c>
      <c r="C45" s="56">
        <v>545</v>
      </c>
      <c r="D45" s="56">
        <v>171</v>
      </c>
      <c r="E45" s="56">
        <v>65</v>
      </c>
      <c r="F45" s="56">
        <v>26</v>
      </c>
      <c r="G45" s="56">
        <v>7</v>
      </c>
      <c r="H45" s="56">
        <v>0</v>
      </c>
      <c r="I45" s="56">
        <v>0</v>
      </c>
      <c r="J45" s="56">
        <v>14</v>
      </c>
      <c r="K45" s="56">
        <v>20031</v>
      </c>
      <c r="L45" s="46" t="str">
        <f>VLOOKUP(A45,'FRS geographical categories'!A:J,2,FALSE)</f>
        <v>Significantly Rural</v>
      </c>
      <c r="M45" s="46" t="str">
        <f>VLOOKUP(A45,'FRS geographical categories'!A:J,3,FALSE)</f>
        <v>Non-metropolitan</v>
      </c>
    </row>
    <row r="46" spans="1:13" x14ac:dyDescent="0.3">
      <c r="A46" s="46" t="s">
        <v>34</v>
      </c>
      <c r="B46" s="56">
        <v>786</v>
      </c>
      <c r="C46" s="56">
        <v>372</v>
      </c>
      <c r="D46" s="56">
        <v>414</v>
      </c>
      <c r="E46" s="56">
        <v>383</v>
      </c>
      <c r="F46" s="56">
        <v>1</v>
      </c>
      <c r="G46" s="56">
        <v>1</v>
      </c>
      <c r="H46" s="56">
        <v>1</v>
      </c>
      <c r="I46" s="56">
        <v>1</v>
      </c>
      <c r="J46" s="56">
        <v>28</v>
      </c>
      <c r="K46" s="56">
        <v>8733</v>
      </c>
      <c r="L46" s="46" t="str">
        <f>VLOOKUP(A46,'FRS geographical categories'!A:J,2,FALSE)</f>
        <v>Predominantly Rural</v>
      </c>
      <c r="M46" s="46" t="str">
        <f>VLOOKUP(A46,'FRS geographical categories'!A:J,3,FALSE)</f>
        <v>Non-metropolitan</v>
      </c>
    </row>
    <row r="47" spans="1:13" x14ac:dyDescent="0.3">
      <c r="A47" s="46" t="s">
        <v>35</v>
      </c>
      <c r="B47" s="56">
        <v>596</v>
      </c>
      <c r="C47" s="56">
        <v>316</v>
      </c>
      <c r="D47" s="56">
        <v>280</v>
      </c>
      <c r="E47" s="56">
        <v>246</v>
      </c>
      <c r="F47" s="56">
        <v>30</v>
      </c>
      <c r="G47" s="56">
        <v>21</v>
      </c>
      <c r="H47" s="56">
        <v>1</v>
      </c>
      <c r="I47" s="56">
        <v>0</v>
      </c>
      <c r="J47" s="56">
        <v>178</v>
      </c>
      <c r="K47" s="56">
        <v>25444</v>
      </c>
      <c r="L47" s="46" t="str">
        <f>VLOOKUP(A47,'FRS geographical categories'!A:J,2,FALSE)</f>
        <v>Predominantly Urban</v>
      </c>
      <c r="M47" s="46" t="str">
        <f>VLOOKUP(A47,'FRS geographical categories'!A:J,3,FALSE)</f>
        <v>Non-metropolitan</v>
      </c>
    </row>
    <row r="48" spans="1:13" x14ac:dyDescent="0.3">
      <c r="A48" s="46" t="s">
        <v>36</v>
      </c>
      <c r="B48" s="56">
        <v>455</v>
      </c>
      <c r="C48" s="56">
        <v>283</v>
      </c>
      <c r="D48" s="56">
        <v>172</v>
      </c>
      <c r="E48" s="56">
        <v>137</v>
      </c>
      <c r="F48" s="56">
        <v>12</v>
      </c>
      <c r="G48" s="56">
        <v>4</v>
      </c>
      <c r="H48" s="56">
        <v>2</v>
      </c>
      <c r="I48" s="56">
        <v>0</v>
      </c>
      <c r="J48" s="56">
        <v>143</v>
      </c>
      <c r="K48" s="56">
        <v>19804</v>
      </c>
      <c r="L48" s="46" t="str">
        <f>VLOOKUP(A48,'FRS geographical categories'!A:J,2,FALSE)</f>
        <v>Predominantly Rural</v>
      </c>
      <c r="M48" s="46" t="str">
        <f>VLOOKUP(A48,'FRS geographical categories'!A:J,3,FALSE)</f>
        <v>Non-metropolitan</v>
      </c>
    </row>
    <row r="49" spans="1:13" x14ac:dyDescent="0.3">
      <c r="A49" s="46" t="s">
        <v>37</v>
      </c>
      <c r="B49" s="56">
        <v>542</v>
      </c>
      <c r="C49" s="56">
        <v>424</v>
      </c>
      <c r="D49" s="56">
        <v>118</v>
      </c>
      <c r="E49" s="56">
        <v>113</v>
      </c>
      <c r="F49" s="56">
        <v>1</v>
      </c>
      <c r="G49" s="56">
        <v>2</v>
      </c>
      <c r="H49" s="56">
        <v>1</v>
      </c>
      <c r="I49" s="56">
        <v>0</v>
      </c>
      <c r="J49" s="56">
        <v>1</v>
      </c>
      <c r="K49" s="56">
        <v>14360</v>
      </c>
      <c r="L49" s="46" t="str">
        <f>VLOOKUP(A49,'FRS geographical categories'!A:J,2,FALSE)</f>
        <v>Predominantly Rural</v>
      </c>
      <c r="M49" s="46" t="str">
        <f>VLOOKUP(A49,'FRS geographical categories'!A:J,3,FALSE)</f>
        <v>Non-metropolitan</v>
      </c>
    </row>
    <row r="50" spans="1:13" x14ac:dyDescent="0.3">
      <c r="A50" s="46" t="s">
        <v>38</v>
      </c>
      <c r="B50" s="56">
        <v>2340</v>
      </c>
      <c r="C50" s="56">
        <v>990</v>
      </c>
      <c r="D50" s="56">
        <v>1350</v>
      </c>
      <c r="E50" s="56">
        <v>1191</v>
      </c>
      <c r="F50" s="56">
        <v>38</v>
      </c>
      <c r="G50" s="56">
        <v>6</v>
      </c>
      <c r="H50" s="56">
        <v>0</v>
      </c>
      <c r="I50" s="56">
        <v>0</v>
      </c>
      <c r="J50" s="56">
        <v>109</v>
      </c>
      <c r="K50" s="56">
        <v>38258</v>
      </c>
      <c r="L50" s="46" t="str">
        <f>VLOOKUP(A50,'FRS geographical categories'!A:J,2,FALSE)</f>
        <v>Predominantly Urban</v>
      </c>
      <c r="M50" s="46" t="str">
        <f>VLOOKUP(A50,'FRS geographical categories'!A:J,3,FALSE)</f>
        <v>Metropolitan</v>
      </c>
    </row>
    <row r="51" spans="1:13" x14ac:dyDescent="0.3">
      <c r="A51" s="46" t="s">
        <v>39</v>
      </c>
      <c r="B51" s="56">
        <v>317</v>
      </c>
      <c r="C51" s="56">
        <v>183</v>
      </c>
      <c r="D51" s="56">
        <v>134</v>
      </c>
      <c r="E51" s="56">
        <v>129</v>
      </c>
      <c r="F51" s="56">
        <v>2</v>
      </c>
      <c r="G51" s="56">
        <v>2</v>
      </c>
      <c r="H51" s="56">
        <v>0</v>
      </c>
      <c r="I51" s="56">
        <v>1</v>
      </c>
      <c r="J51" s="56">
        <v>0</v>
      </c>
      <c r="K51" s="56">
        <v>25825</v>
      </c>
      <c r="L51" s="46" t="str">
        <f>VLOOKUP(A51,'FRS geographical categories'!A:J,2,FALSE)</f>
        <v>Significantly Rural</v>
      </c>
      <c r="M51" s="46" t="str">
        <f>VLOOKUP(A51,'FRS geographical categories'!A:J,3,FALSE)</f>
        <v>Non-metropolitan</v>
      </c>
    </row>
    <row r="52" spans="1:13" x14ac:dyDescent="0.3">
      <c r="A52" s="46" t="s">
        <v>40</v>
      </c>
      <c r="B52" s="56">
        <v>386</v>
      </c>
      <c r="C52" s="56">
        <v>330</v>
      </c>
      <c r="D52" s="56">
        <v>56</v>
      </c>
      <c r="E52" s="56">
        <v>53</v>
      </c>
      <c r="F52" s="56">
        <v>6</v>
      </c>
      <c r="G52" s="56">
        <v>9</v>
      </c>
      <c r="H52" s="56">
        <v>0</v>
      </c>
      <c r="I52" s="56">
        <v>0</v>
      </c>
      <c r="J52" s="56">
        <v>36</v>
      </c>
      <c r="K52" s="56">
        <v>34553</v>
      </c>
      <c r="L52" s="46" t="str">
        <f>VLOOKUP(A52,'FRS geographical categories'!A:J,2,FALSE)</f>
        <v>Predominantly Rural</v>
      </c>
      <c r="M52" s="46" t="str">
        <f>VLOOKUP(A52,'FRS geographical categories'!A:J,3,FALSE)</f>
        <v>Non-metropolitan</v>
      </c>
    </row>
    <row r="53" spans="1:13" x14ac:dyDescent="0.3">
      <c r="A53" s="46" t="s">
        <v>41</v>
      </c>
      <c r="B53" s="56">
        <v>1148</v>
      </c>
      <c r="C53" s="56">
        <v>792</v>
      </c>
      <c r="D53" s="56">
        <v>356</v>
      </c>
      <c r="E53" s="56">
        <v>1173</v>
      </c>
      <c r="F53" s="56">
        <v>16</v>
      </c>
      <c r="G53" s="56">
        <v>3</v>
      </c>
      <c r="H53" s="56">
        <v>2</v>
      </c>
      <c r="I53" s="56">
        <v>1</v>
      </c>
      <c r="J53" s="56">
        <v>5</v>
      </c>
      <c r="K53" s="56">
        <v>27697.25</v>
      </c>
      <c r="L53" s="46" t="str">
        <f>VLOOKUP(A53,'FRS geographical categories'!A:J,2,FALSE)</f>
        <v>Predominantly Urban</v>
      </c>
      <c r="M53" s="46" t="str">
        <f>VLOOKUP(A53,'FRS geographical categories'!A:J,3,FALSE)</f>
        <v>Non-metropolitan</v>
      </c>
    </row>
    <row r="54" spans="1:13" x14ac:dyDescent="0.3">
      <c r="A54" s="46" t="s">
        <v>42</v>
      </c>
      <c r="B54" s="56">
        <v>1745</v>
      </c>
      <c r="C54" s="56">
        <v>1189</v>
      </c>
      <c r="D54" s="56">
        <v>556</v>
      </c>
      <c r="E54" s="56">
        <v>548</v>
      </c>
      <c r="F54" s="56">
        <v>6</v>
      </c>
      <c r="G54" s="56">
        <v>5</v>
      </c>
      <c r="H54" s="56">
        <v>1</v>
      </c>
      <c r="I54" s="56">
        <v>3</v>
      </c>
      <c r="J54" s="56">
        <v>14</v>
      </c>
      <c r="K54" s="56">
        <v>31299</v>
      </c>
      <c r="L54" s="46" t="str">
        <f>VLOOKUP(A54,'FRS geographical categories'!A:J,2,FALSE)</f>
        <v>Predominantly Urban</v>
      </c>
      <c r="M54" s="46" t="str">
        <f>VLOOKUP(A54,'FRS geographical categories'!A:J,3,FALSE)</f>
        <v>Metropolitan</v>
      </c>
    </row>
    <row r="55" spans="1:13" x14ac:dyDescent="0.3">
      <c r="A55" s="46" t="s">
        <v>43</v>
      </c>
      <c r="B55" s="56">
        <v>599</v>
      </c>
      <c r="C55" s="56">
        <v>372</v>
      </c>
      <c r="D55" s="56">
        <v>227</v>
      </c>
      <c r="E55" s="56">
        <v>13</v>
      </c>
      <c r="F55" s="56">
        <v>13</v>
      </c>
      <c r="G55" s="56">
        <v>10</v>
      </c>
      <c r="H55" s="56">
        <v>0</v>
      </c>
      <c r="I55" s="56">
        <v>0</v>
      </c>
      <c r="J55" s="56">
        <v>176</v>
      </c>
      <c r="K55" s="56">
        <v>13749</v>
      </c>
      <c r="L55" s="46" t="str">
        <f>VLOOKUP(A55,'FRS geographical categories'!A:J,2,FALSE)</f>
        <v>Significantly Rural</v>
      </c>
      <c r="M55" s="46" t="str">
        <f>VLOOKUP(A55,'FRS geographical categories'!A:J,3,FALSE)</f>
        <v>Non-metropolitan</v>
      </c>
    </row>
    <row r="56" spans="1:13" x14ac:dyDescent="0.3">
      <c r="A56" s="46" t="s">
        <v>44</v>
      </c>
      <c r="B56" s="56">
        <v>1594</v>
      </c>
      <c r="C56" s="56">
        <v>360</v>
      </c>
      <c r="D56" s="56">
        <v>1234</v>
      </c>
      <c r="E56" s="56">
        <v>520</v>
      </c>
      <c r="F56" s="56">
        <v>25</v>
      </c>
      <c r="G56" s="56">
        <v>26</v>
      </c>
      <c r="H56" s="56">
        <v>6</v>
      </c>
      <c r="I56" s="56">
        <v>3</v>
      </c>
      <c r="J56" s="56">
        <v>132</v>
      </c>
      <c r="K56" s="56">
        <v>91154</v>
      </c>
      <c r="L56" s="46" t="str">
        <f>VLOOKUP(A56,'FRS geographical categories'!A:J,2,FALSE)</f>
        <v>Predominantly Urban</v>
      </c>
      <c r="M56" s="46" t="str">
        <f>VLOOKUP(A56,'FRS geographical categories'!A:J,3,FALSE)</f>
        <v>Metropolitan</v>
      </c>
    </row>
    <row r="57" spans="1:13" x14ac:dyDescent="0.3">
      <c r="A57" s="46" t="s">
        <v>45</v>
      </c>
      <c r="B57" s="56">
        <v>394</v>
      </c>
      <c r="C57" s="56">
        <v>373</v>
      </c>
      <c r="D57" s="56">
        <v>21</v>
      </c>
      <c r="E57" s="56">
        <v>61</v>
      </c>
      <c r="F57" s="56">
        <v>13</v>
      </c>
      <c r="G57" s="56">
        <v>8</v>
      </c>
      <c r="H57" s="56">
        <v>2</v>
      </c>
      <c r="I57" s="56">
        <v>0</v>
      </c>
      <c r="J57" s="56">
        <v>18</v>
      </c>
      <c r="K57" s="56">
        <v>20251</v>
      </c>
      <c r="L57" s="46" t="str">
        <f>VLOOKUP(A57,'FRS geographical categories'!A:J,2,FALSE)</f>
        <v>Significantly Rural</v>
      </c>
      <c r="M57" s="46" t="str">
        <f>VLOOKUP(A57,'FRS geographical categories'!A:J,3,FALSE)</f>
        <v>Non-metropolitan</v>
      </c>
    </row>
    <row r="58" spans="1:13" x14ac:dyDescent="0.3">
      <c r="A58" s="46" t="s">
        <v>46</v>
      </c>
      <c r="B58" s="56">
        <v>1184</v>
      </c>
      <c r="C58" s="56">
        <v>704</v>
      </c>
      <c r="D58" s="56">
        <v>480</v>
      </c>
      <c r="E58" s="56">
        <v>271</v>
      </c>
      <c r="F58" s="56">
        <v>79</v>
      </c>
      <c r="G58" s="56">
        <v>12</v>
      </c>
      <c r="H58" s="56">
        <v>0</v>
      </c>
      <c r="I58" s="56">
        <v>1</v>
      </c>
      <c r="J58" s="56">
        <v>133</v>
      </c>
      <c r="K58" s="56">
        <v>81416</v>
      </c>
      <c r="L58" s="46" t="str">
        <f>VLOOKUP(A58,'FRS geographical categories'!A:J,2,FALSE)</f>
        <v>Predominantly Urban</v>
      </c>
      <c r="M58" s="46" t="str">
        <f>VLOOKUP(A58,'FRS geographical categories'!A:J,3,FALSE)</f>
        <v>Metropolitan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93A54-A3E7-41CB-A5BC-C4BCCFBB6337}">
  <sheetPr codeName="Sheet18"/>
  <dimension ref="A7:M58"/>
  <sheetViews>
    <sheetView topLeftCell="A28" workbookViewId="0">
      <selection activeCell="A4" sqref="A4:E4"/>
    </sheetView>
  </sheetViews>
  <sheetFormatPr defaultColWidth="8.77734375" defaultRowHeight="14.4" x14ac:dyDescent="0.3"/>
  <cols>
    <col min="1" max="1" width="21" style="46" bestFit="1" customWidth="1"/>
    <col min="2" max="16384" width="8.77734375" style="46"/>
  </cols>
  <sheetData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49423</v>
      </c>
      <c r="C8" s="45">
        <f t="shared" ref="C8:K8" si="0">SUM(C14:C58)</f>
        <v>33851</v>
      </c>
      <c r="D8" s="45">
        <f t="shared" si="0"/>
        <v>15572</v>
      </c>
      <c r="E8" s="45">
        <f t="shared" si="0"/>
        <v>14734</v>
      </c>
      <c r="F8" s="45">
        <f t="shared" si="0"/>
        <v>1424</v>
      </c>
      <c r="G8" s="45">
        <f t="shared" si="0"/>
        <v>635</v>
      </c>
      <c r="H8" s="45">
        <f t="shared" si="0"/>
        <v>75</v>
      </c>
      <c r="I8" s="45">
        <f t="shared" si="0"/>
        <v>105</v>
      </c>
      <c r="J8" s="45">
        <f t="shared" si="0"/>
        <v>3500</v>
      </c>
      <c r="K8" s="45">
        <f t="shared" si="0"/>
        <v>1647617.1625000001</v>
      </c>
    </row>
    <row r="9" spans="1:13" x14ac:dyDescent="0.3">
      <c r="A9" s="45" t="s">
        <v>85</v>
      </c>
      <c r="B9" s="45">
        <f>SUMIF($M$14:$M$58,$A9,B$14:B$58)</f>
        <v>30298</v>
      </c>
      <c r="C9" s="45">
        <f t="shared" ref="C9:K10" si="1">SUMIF($M$14:$M$58,$A9,C$14:C$58)</f>
        <v>21122</v>
      </c>
      <c r="D9" s="45">
        <f t="shared" si="1"/>
        <v>9176</v>
      </c>
      <c r="E9" s="45">
        <f t="shared" si="1"/>
        <v>8033</v>
      </c>
      <c r="F9" s="45">
        <f t="shared" si="1"/>
        <v>752</v>
      </c>
      <c r="G9" s="45">
        <f t="shared" si="1"/>
        <v>415</v>
      </c>
      <c r="H9" s="45">
        <f t="shared" si="1"/>
        <v>34</v>
      </c>
      <c r="I9" s="45">
        <f t="shared" si="1"/>
        <v>96</v>
      </c>
      <c r="J9" s="45">
        <f t="shared" si="1"/>
        <v>2544</v>
      </c>
      <c r="K9" s="45">
        <f t="shared" si="1"/>
        <v>1081522.1625000001</v>
      </c>
    </row>
    <row r="10" spans="1:13" x14ac:dyDescent="0.3">
      <c r="A10" s="45" t="s">
        <v>48</v>
      </c>
      <c r="B10" s="45">
        <f>SUMIF($M$14:$M$58,$A10,B$14:B$58)</f>
        <v>19125</v>
      </c>
      <c r="C10" s="45">
        <f t="shared" si="1"/>
        <v>12729</v>
      </c>
      <c r="D10" s="45">
        <f t="shared" si="1"/>
        <v>6396</v>
      </c>
      <c r="E10" s="45">
        <f t="shared" si="1"/>
        <v>6701</v>
      </c>
      <c r="F10" s="45">
        <f t="shared" si="1"/>
        <v>672</v>
      </c>
      <c r="G10" s="45">
        <f t="shared" si="1"/>
        <v>220</v>
      </c>
      <c r="H10" s="45">
        <f t="shared" si="1"/>
        <v>41</v>
      </c>
      <c r="I10" s="45">
        <f t="shared" si="1"/>
        <v>9</v>
      </c>
      <c r="J10" s="45">
        <f t="shared" si="1"/>
        <v>956</v>
      </c>
      <c r="K10" s="45">
        <f t="shared" si="1"/>
        <v>566095</v>
      </c>
    </row>
    <row r="11" spans="1:13" x14ac:dyDescent="0.3">
      <c r="A11" s="45" t="s">
        <v>86</v>
      </c>
      <c r="B11" s="45">
        <f>SUMIF($L$14:$L$58,$A11,B$14:B$58)</f>
        <v>27430</v>
      </c>
      <c r="C11" s="45">
        <f t="shared" ref="C11:K11" si="2">SUMIF($L$14:$L$58,$A11,C$14:C$58)</f>
        <v>17767</v>
      </c>
      <c r="D11" s="45">
        <f t="shared" si="2"/>
        <v>9663</v>
      </c>
      <c r="E11" s="45">
        <f t="shared" si="2"/>
        <v>9346</v>
      </c>
      <c r="F11" s="45">
        <f t="shared" si="2"/>
        <v>870</v>
      </c>
      <c r="G11" s="45">
        <f t="shared" si="2"/>
        <v>306</v>
      </c>
      <c r="H11" s="45">
        <f t="shared" si="2"/>
        <v>51</v>
      </c>
      <c r="I11" s="45">
        <f t="shared" si="2"/>
        <v>24</v>
      </c>
      <c r="J11" s="45">
        <f t="shared" si="2"/>
        <v>1776</v>
      </c>
      <c r="K11" s="45">
        <f t="shared" si="2"/>
        <v>812875.16249999998</v>
      </c>
    </row>
    <row r="12" spans="1:13" x14ac:dyDescent="0.3">
      <c r="A12" s="45" t="s">
        <v>87</v>
      </c>
      <c r="B12" s="45">
        <f t="shared" ref="B12:K13" si="3">SUMIF($L$14:$L$58,$A12,B$14:B$58)</f>
        <v>11824</v>
      </c>
      <c r="C12" s="45">
        <f t="shared" si="3"/>
        <v>8747</v>
      </c>
      <c r="D12" s="45">
        <f t="shared" si="3"/>
        <v>3077</v>
      </c>
      <c r="E12" s="45">
        <f t="shared" si="3"/>
        <v>2798</v>
      </c>
      <c r="F12" s="45">
        <f t="shared" si="3"/>
        <v>417</v>
      </c>
      <c r="G12" s="45">
        <f t="shared" si="3"/>
        <v>232</v>
      </c>
      <c r="H12" s="45">
        <f t="shared" si="3"/>
        <v>10</v>
      </c>
      <c r="I12" s="45">
        <f t="shared" si="3"/>
        <v>74</v>
      </c>
      <c r="J12" s="45">
        <f t="shared" si="3"/>
        <v>1084</v>
      </c>
      <c r="K12" s="45">
        <f t="shared" si="3"/>
        <v>464523</v>
      </c>
    </row>
    <row r="13" spans="1:13" x14ac:dyDescent="0.3">
      <c r="A13" s="45" t="s">
        <v>88</v>
      </c>
      <c r="B13" s="45">
        <f t="shared" si="3"/>
        <v>10169</v>
      </c>
      <c r="C13" s="45">
        <f t="shared" si="3"/>
        <v>7337</v>
      </c>
      <c r="D13" s="45">
        <f t="shared" si="3"/>
        <v>2832</v>
      </c>
      <c r="E13" s="45">
        <f t="shared" si="3"/>
        <v>2590</v>
      </c>
      <c r="F13" s="45">
        <f t="shared" si="3"/>
        <v>137</v>
      </c>
      <c r="G13" s="45">
        <f t="shared" si="3"/>
        <v>97</v>
      </c>
      <c r="H13" s="45">
        <f t="shared" si="3"/>
        <v>14</v>
      </c>
      <c r="I13" s="45">
        <f t="shared" si="3"/>
        <v>7</v>
      </c>
      <c r="J13" s="45">
        <f t="shared" si="3"/>
        <v>640</v>
      </c>
      <c r="K13" s="45">
        <f t="shared" si="3"/>
        <v>370219</v>
      </c>
    </row>
    <row r="14" spans="1:13" x14ac:dyDescent="0.3">
      <c r="A14" s="46" t="s">
        <v>3</v>
      </c>
      <c r="B14" s="46">
        <v>282</v>
      </c>
      <c r="C14" s="46">
        <v>130</v>
      </c>
      <c r="D14" s="46">
        <v>152</v>
      </c>
      <c r="E14" s="46">
        <v>149</v>
      </c>
      <c r="F14" s="46">
        <v>13</v>
      </c>
      <c r="G14" s="46">
        <v>20</v>
      </c>
      <c r="H14" s="46">
        <v>0</v>
      </c>
      <c r="I14" s="46">
        <v>3</v>
      </c>
      <c r="J14" s="46">
        <v>44</v>
      </c>
      <c r="K14" s="46">
        <v>18781</v>
      </c>
      <c r="L14" s="46" t="str">
        <f>VLOOKUP(A14,'FRS geographical categories'!A:J,2,FALSE)</f>
        <v>Predominantly Urban</v>
      </c>
      <c r="M14" s="46" t="str">
        <f>VLOOKUP(A14,'FRS geographical categories'!A:J,3,FALSE)</f>
        <v>Non-metropolitan</v>
      </c>
    </row>
    <row r="15" spans="1:13" x14ac:dyDescent="0.3">
      <c r="A15" s="46" t="s">
        <v>4</v>
      </c>
      <c r="B15" s="46">
        <v>1321</v>
      </c>
      <c r="C15" s="46">
        <v>1210</v>
      </c>
      <c r="D15" s="46">
        <v>111</v>
      </c>
      <c r="E15" s="46">
        <v>0</v>
      </c>
      <c r="F15" s="46">
        <v>1</v>
      </c>
      <c r="G15" s="46">
        <v>2</v>
      </c>
      <c r="H15" s="46">
        <v>0</v>
      </c>
      <c r="I15" s="46">
        <v>0</v>
      </c>
      <c r="J15" s="46">
        <v>15</v>
      </c>
      <c r="K15" s="46">
        <v>19748</v>
      </c>
      <c r="L15" s="46" t="str">
        <f>VLOOKUP(A15,'FRS geographical categories'!A:J,2,FALSE)</f>
        <v>Significantly Rural</v>
      </c>
      <c r="M15" s="46" t="str">
        <f>VLOOKUP(A15,'FRS geographical categories'!A:J,3,FALSE)</f>
        <v>Non-metropolitan</v>
      </c>
    </row>
    <row r="16" spans="1:13" x14ac:dyDescent="0.3">
      <c r="A16" s="46" t="s">
        <v>5</v>
      </c>
      <c r="B16" s="46">
        <v>943</v>
      </c>
      <c r="C16" s="46">
        <v>564</v>
      </c>
      <c r="D16" s="46">
        <v>379</v>
      </c>
      <c r="E16" s="46">
        <v>257</v>
      </c>
      <c r="F16" s="46">
        <v>23</v>
      </c>
      <c r="G16" s="46">
        <v>2</v>
      </c>
      <c r="H16" s="46">
        <v>2</v>
      </c>
      <c r="I16" s="46">
        <v>4</v>
      </c>
      <c r="J16" s="46">
        <v>361</v>
      </c>
      <c r="K16" s="46">
        <v>0</v>
      </c>
      <c r="L16" s="46" t="str">
        <f>VLOOKUP(A16,'FRS geographical categories'!A:J,2,FALSE)</f>
        <v>Predominantly Urban</v>
      </c>
      <c r="M16" s="46" t="str">
        <f>VLOOKUP(A16,'FRS geographical categories'!A:J,3,FALSE)</f>
        <v>Non-metropolitan</v>
      </c>
    </row>
    <row r="17" spans="1:13" x14ac:dyDescent="0.3">
      <c r="A17" s="46" t="s">
        <v>6</v>
      </c>
      <c r="B17" s="46">
        <v>364</v>
      </c>
      <c r="C17" s="46">
        <v>125</v>
      </c>
      <c r="D17" s="46">
        <v>239</v>
      </c>
      <c r="E17" s="46">
        <v>251</v>
      </c>
      <c r="F17" s="46">
        <v>5</v>
      </c>
      <c r="G17" s="46">
        <v>1</v>
      </c>
      <c r="H17" s="46">
        <v>0</v>
      </c>
      <c r="I17" s="46">
        <v>1</v>
      </c>
      <c r="J17" s="46">
        <v>17</v>
      </c>
      <c r="K17" s="46">
        <v>12678</v>
      </c>
      <c r="L17" s="46" t="str">
        <f>VLOOKUP(A17,'FRS geographical categories'!A:J,2,FALSE)</f>
        <v>Significantly Rural</v>
      </c>
      <c r="M17" s="46" t="str">
        <f>VLOOKUP(A17,'FRS geographical categories'!A:J,3,FALSE)</f>
        <v>Non-metropolitan</v>
      </c>
    </row>
    <row r="18" spans="1:13" x14ac:dyDescent="0.3">
      <c r="A18" s="46" t="s">
        <v>7</v>
      </c>
      <c r="B18" s="46">
        <v>1506</v>
      </c>
      <c r="C18" s="46">
        <v>1240</v>
      </c>
      <c r="D18" s="46">
        <v>266</v>
      </c>
      <c r="E18" s="46">
        <v>219</v>
      </c>
      <c r="F18" s="46">
        <v>2</v>
      </c>
      <c r="G18" s="46">
        <v>0</v>
      </c>
      <c r="H18" s="46">
        <v>0</v>
      </c>
      <c r="I18" s="46">
        <v>0</v>
      </c>
      <c r="J18" s="46">
        <v>77</v>
      </c>
      <c r="K18" s="46">
        <v>35597</v>
      </c>
      <c r="L18" s="46" t="str">
        <f>VLOOKUP(A18,'FRS geographical categories'!A:J,2,FALSE)</f>
        <v>Predominantly Rural</v>
      </c>
      <c r="M18" s="46" t="str">
        <f>VLOOKUP(A18,'FRS geographical categories'!A:J,3,FALSE)</f>
        <v>Non-metropolitan</v>
      </c>
    </row>
    <row r="19" spans="1:13" x14ac:dyDescent="0.3">
      <c r="A19" s="46" t="s">
        <v>8</v>
      </c>
      <c r="B19" s="46">
        <v>1317</v>
      </c>
      <c r="C19" s="46">
        <v>864</v>
      </c>
      <c r="D19" s="46">
        <v>453</v>
      </c>
      <c r="E19" s="46">
        <v>424</v>
      </c>
      <c r="F19" s="46">
        <v>26</v>
      </c>
      <c r="G19" s="46">
        <v>5</v>
      </c>
      <c r="H19" s="46">
        <v>3</v>
      </c>
      <c r="I19" s="46">
        <v>0</v>
      </c>
      <c r="J19" s="46">
        <v>199</v>
      </c>
      <c r="K19" s="46">
        <v>27374</v>
      </c>
      <c r="L19" s="46" t="str">
        <f>VLOOKUP(A19,'FRS geographical categories'!A:J,2,FALSE)</f>
        <v>Significantly Rural</v>
      </c>
      <c r="M19" s="46" t="str">
        <f>VLOOKUP(A19,'FRS geographical categories'!A:J,3,FALSE)</f>
        <v>Non-metropolitan</v>
      </c>
    </row>
    <row r="20" spans="1:13" x14ac:dyDescent="0.3">
      <c r="A20" s="46" t="s">
        <v>9</v>
      </c>
      <c r="B20" s="46">
        <v>1862</v>
      </c>
      <c r="C20" s="46">
        <v>1638</v>
      </c>
      <c r="D20" s="46">
        <v>224</v>
      </c>
      <c r="E20" s="46">
        <v>161</v>
      </c>
      <c r="F20" s="46">
        <v>3</v>
      </c>
      <c r="G20" s="46">
        <v>7</v>
      </c>
      <c r="H20" s="46">
        <v>0</v>
      </c>
      <c r="I20" s="46">
        <v>0</v>
      </c>
      <c r="J20" s="46">
        <v>24</v>
      </c>
      <c r="K20" s="46">
        <v>15352</v>
      </c>
      <c r="L20" s="46" t="str">
        <f>VLOOKUP(A20,'FRS geographical categories'!A:J,2,FALSE)</f>
        <v>Predominantly Urban</v>
      </c>
      <c r="M20" s="46" t="str">
        <f>VLOOKUP(A20,'FRS geographical categories'!A:J,3,FALSE)</f>
        <v>Non-metropolitan</v>
      </c>
    </row>
    <row r="21" spans="1:13" x14ac:dyDescent="0.3">
      <c r="A21" s="46" t="s">
        <v>10</v>
      </c>
      <c r="B21" s="46">
        <v>505</v>
      </c>
      <c r="C21" s="46">
        <v>362</v>
      </c>
      <c r="D21" s="46">
        <v>143</v>
      </c>
      <c r="E21" s="46">
        <v>126</v>
      </c>
      <c r="F21" s="46">
        <v>15</v>
      </c>
      <c r="G21" s="46">
        <v>9</v>
      </c>
      <c r="H21" s="46">
        <v>0</v>
      </c>
      <c r="I21" s="46">
        <v>0</v>
      </c>
      <c r="J21" s="46">
        <v>41</v>
      </c>
      <c r="K21" s="46">
        <v>18582</v>
      </c>
      <c r="L21" s="46" t="str">
        <f>VLOOKUP(A21,'FRS geographical categories'!A:J,2,FALSE)</f>
        <v>Predominantly Rural</v>
      </c>
      <c r="M21" s="46" t="str">
        <f>VLOOKUP(A21,'FRS geographical categories'!A:J,3,FALSE)</f>
        <v>Non-metropolitan</v>
      </c>
    </row>
    <row r="22" spans="1:13" x14ac:dyDescent="0.3">
      <c r="A22" s="46" t="s">
        <v>11</v>
      </c>
      <c r="B22" s="46">
        <v>1056</v>
      </c>
      <c r="C22" s="46">
        <v>682</v>
      </c>
      <c r="D22" s="46">
        <v>374</v>
      </c>
      <c r="E22" s="46">
        <v>337</v>
      </c>
      <c r="F22" s="46">
        <v>28</v>
      </c>
      <c r="G22" s="46">
        <v>7</v>
      </c>
      <c r="H22" s="46">
        <v>1</v>
      </c>
      <c r="I22" s="46">
        <v>0</v>
      </c>
      <c r="J22" s="46">
        <v>21</v>
      </c>
      <c r="K22" s="46">
        <v>7455</v>
      </c>
      <c r="L22" s="46" t="str">
        <f>VLOOKUP(A22,'FRS geographical categories'!A:J,2,FALSE)</f>
        <v>Predominantly Rural</v>
      </c>
      <c r="M22" s="46" t="str">
        <f>VLOOKUP(A22,'FRS geographical categories'!A:J,3,FALSE)</f>
        <v>Non-metropolitan</v>
      </c>
    </row>
    <row r="23" spans="1:13" x14ac:dyDescent="0.3">
      <c r="A23" s="46" t="s">
        <v>12</v>
      </c>
      <c r="B23" s="46">
        <v>980</v>
      </c>
      <c r="C23" s="46">
        <v>612</v>
      </c>
      <c r="D23" s="46">
        <v>368</v>
      </c>
      <c r="E23" s="46">
        <v>324</v>
      </c>
      <c r="F23" s="46">
        <v>39</v>
      </c>
      <c r="G23" s="46">
        <v>13</v>
      </c>
      <c r="H23" s="46">
        <v>0</v>
      </c>
      <c r="I23" s="46">
        <v>0</v>
      </c>
      <c r="J23" s="46">
        <v>305</v>
      </c>
      <c r="K23" s="46">
        <v>34845</v>
      </c>
      <c r="L23" s="46" t="str">
        <f>VLOOKUP(A23,'FRS geographical categories'!A:J,2,FALSE)</f>
        <v>Significantly Rural</v>
      </c>
      <c r="M23" s="46" t="str">
        <f>VLOOKUP(A23,'FRS geographical categories'!A:J,3,FALSE)</f>
        <v>Non-metropolitan</v>
      </c>
    </row>
    <row r="24" spans="1:13" x14ac:dyDescent="0.3">
      <c r="A24" s="46" t="s">
        <v>13</v>
      </c>
      <c r="B24" s="46">
        <v>683</v>
      </c>
      <c r="C24" s="46">
        <v>181</v>
      </c>
      <c r="D24" s="46">
        <v>502</v>
      </c>
      <c r="E24" s="46">
        <v>428</v>
      </c>
      <c r="F24" s="46">
        <v>45</v>
      </c>
      <c r="G24" s="46">
        <v>44</v>
      </c>
      <c r="H24" s="46">
        <v>6</v>
      </c>
      <c r="I24" s="46">
        <v>4</v>
      </c>
      <c r="J24" s="46">
        <v>59</v>
      </c>
      <c r="K24" s="46">
        <v>97800</v>
      </c>
      <c r="L24" s="46" t="str">
        <f>VLOOKUP(A24,'FRS geographical categories'!A:J,2,FALSE)</f>
        <v>Predominantly Rural</v>
      </c>
      <c r="M24" s="46" t="str">
        <f>VLOOKUP(A24,'FRS geographical categories'!A:J,3,FALSE)</f>
        <v>Non-metropolitan</v>
      </c>
    </row>
    <row r="25" spans="1:13" x14ac:dyDescent="0.3">
      <c r="A25" s="46" t="s">
        <v>73</v>
      </c>
      <c r="B25" s="46">
        <v>1230</v>
      </c>
      <c r="C25" s="46">
        <v>879</v>
      </c>
      <c r="D25" s="46">
        <v>351</v>
      </c>
      <c r="E25" s="46">
        <v>96</v>
      </c>
      <c r="F25" s="46">
        <v>7</v>
      </c>
      <c r="G25" s="46">
        <v>19</v>
      </c>
      <c r="H25" s="46">
        <v>1</v>
      </c>
      <c r="I25" s="46">
        <v>0</v>
      </c>
      <c r="J25" s="46">
        <v>5</v>
      </c>
      <c r="K25" s="46">
        <v>95621</v>
      </c>
      <c r="L25" s="46" t="str">
        <f>VLOOKUP(A25,'FRS geographical categories'!A:J,2,FALSE)</f>
        <v>Significantly Rural</v>
      </c>
      <c r="M25" s="46" t="str">
        <f>VLOOKUP(A25,'FRS geographical categories'!A:J,3,FALSE)</f>
        <v>Non-metropolitan</v>
      </c>
    </row>
    <row r="26" spans="1:13" x14ac:dyDescent="0.3">
      <c r="A26" s="46" t="s">
        <v>14</v>
      </c>
      <c r="B26" s="46">
        <v>2138</v>
      </c>
      <c r="C26" s="46">
        <v>1815</v>
      </c>
      <c r="D26" s="46">
        <v>323</v>
      </c>
      <c r="E26" s="46">
        <v>353</v>
      </c>
      <c r="F26" s="46">
        <v>0</v>
      </c>
      <c r="G26" s="46">
        <v>4</v>
      </c>
      <c r="H26" s="46">
        <v>0</v>
      </c>
      <c r="I26" s="46">
        <v>0</v>
      </c>
      <c r="J26" s="46">
        <v>1</v>
      </c>
      <c r="K26" s="46">
        <v>15699</v>
      </c>
      <c r="L26" s="46" t="str">
        <f>VLOOKUP(A26,'FRS geographical categories'!A:J,2,FALSE)</f>
        <v>Predominantly Rural</v>
      </c>
      <c r="M26" s="46" t="str">
        <f>VLOOKUP(A26,'FRS geographical categories'!A:J,3,FALSE)</f>
        <v>Non-metropolitan</v>
      </c>
    </row>
    <row r="27" spans="1:13" x14ac:dyDescent="0.3">
      <c r="A27" s="46" t="s">
        <v>15</v>
      </c>
      <c r="B27" s="46">
        <v>499</v>
      </c>
      <c r="C27" s="46">
        <v>372</v>
      </c>
      <c r="D27" s="46">
        <v>127</v>
      </c>
      <c r="E27" s="46">
        <v>117</v>
      </c>
      <c r="F27" s="46">
        <v>7</v>
      </c>
      <c r="G27" s="46">
        <v>17</v>
      </c>
      <c r="H27" s="46">
        <v>2</v>
      </c>
      <c r="I27" s="46">
        <v>1</v>
      </c>
      <c r="J27" s="46">
        <v>123</v>
      </c>
      <c r="K27" s="46">
        <v>27060</v>
      </c>
      <c r="L27" s="46" t="str">
        <f>VLOOKUP(A27,'FRS geographical categories'!A:J,2,FALSE)</f>
        <v>Significantly Rural</v>
      </c>
      <c r="M27" s="46" t="str">
        <f>VLOOKUP(A27,'FRS geographical categories'!A:J,3,FALSE)</f>
        <v>Non-metropolitan</v>
      </c>
    </row>
    <row r="28" spans="1:13" x14ac:dyDescent="0.3">
      <c r="A28" s="46" t="s">
        <v>16</v>
      </c>
      <c r="B28" s="46">
        <v>1290</v>
      </c>
      <c r="C28" s="46">
        <v>1252</v>
      </c>
      <c r="D28" s="46">
        <v>38</v>
      </c>
      <c r="E28" s="46">
        <v>112</v>
      </c>
      <c r="F28" s="46">
        <v>5</v>
      </c>
      <c r="G28" s="46">
        <v>0</v>
      </c>
      <c r="H28" s="46">
        <v>1</v>
      </c>
      <c r="I28" s="46">
        <v>3</v>
      </c>
      <c r="J28" s="46">
        <v>2</v>
      </c>
      <c r="K28" s="46">
        <v>41430</v>
      </c>
      <c r="L28" s="46" t="str">
        <f>VLOOKUP(A28,'FRS geographical categories'!A:J,2,FALSE)</f>
        <v>Significantly Rural</v>
      </c>
      <c r="M28" s="46" t="str">
        <f>VLOOKUP(A28,'FRS geographical categories'!A:J,3,FALSE)</f>
        <v>Non-metropolitan</v>
      </c>
    </row>
    <row r="29" spans="1:13" x14ac:dyDescent="0.3">
      <c r="A29" s="46" t="s">
        <v>17</v>
      </c>
      <c r="B29" s="46">
        <v>277</v>
      </c>
      <c r="C29" s="46">
        <v>217</v>
      </c>
      <c r="D29" s="46">
        <v>60</v>
      </c>
      <c r="E29" s="46">
        <v>43</v>
      </c>
      <c r="F29" s="46">
        <v>8</v>
      </c>
      <c r="G29" s="46">
        <v>4</v>
      </c>
      <c r="H29" s="46">
        <v>1</v>
      </c>
      <c r="I29" s="46">
        <v>0</v>
      </c>
      <c r="J29" s="46">
        <v>10</v>
      </c>
      <c r="K29" s="46">
        <v>16674</v>
      </c>
      <c r="L29" s="46" t="str">
        <f>VLOOKUP(A29,'FRS geographical categories'!A:J,2,FALSE)</f>
        <v>Significantly Rural</v>
      </c>
      <c r="M29" s="46" t="str">
        <f>VLOOKUP(A29,'FRS geographical categories'!A:J,3,FALSE)</f>
        <v>Non-metropolitan</v>
      </c>
    </row>
    <row r="30" spans="1:13" x14ac:dyDescent="0.3">
      <c r="A30" s="46" t="s">
        <v>18</v>
      </c>
      <c r="B30" s="46">
        <v>10400</v>
      </c>
      <c r="C30" s="46">
        <v>7876</v>
      </c>
      <c r="D30" s="46">
        <v>2524</v>
      </c>
      <c r="E30" s="46">
        <v>2129</v>
      </c>
      <c r="F30" s="46">
        <v>382</v>
      </c>
      <c r="G30" s="46">
        <v>63</v>
      </c>
      <c r="H30" s="46">
        <v>8</v>
      </c>
      <c r="I30" s="46">
        <v>0</v>
      </c>
      <c r="J30" s="46">
        <v>441</v>
      </c>
      <c r="K30" s="46">
        <v>179413</v>
      </c>
      <c r="L30" s="46" t="str">
        <f>VLOOKUP(A30,'FRS geographical categories'!A:J,2,FALSE)</f>
        <v>Predominantly Urban</v>
      </c>
      <c r="M30" s="46" t="str">
        <f>VLOOKUP(A30,'FRS geographical categories'!A:J,3,FALSE)</f>
        <v>Metropolitan</v>
      </c>
    </row>
    <row r="31" spans="1:13" x14ac:dyDescent="0.3">
      <c r="A31" s="46" t="s">
        <v>19</v>
      </c>
      <c r="B31" s="46">
        <v>1248</v>
      </c>
      <c r="C31" s="46">
        <v>554</v>
      </c>
      <c r="D31" s="46">
        <v>694</v>
      </c>
      <c r="E31" s="46">
        <v>579</v>
      </c>
      <c r="F31" s="46">
        <v>103</v>
      </c>
      <c r="G31" s="46">
        <v>38</v>
      </c>
      <c r="H31" s="46">
        <v>7</v>
      </c>
      <c r="I31" s="46">
        <v>0</v>
      </c>
      <c r="J31" s="46">
        <v>19</v>
      </c>
      <c r="K31" s="46">
        <v>112713</v>
      </c>
      <c r="L31" s="46" t="str">
        <f>VLOOKUP(A31,'FRS geographical categories'!A:J,2,FALSE)</f>
        <v>Predominantly Urban</v>
      </c>
      <c r="M31" s="46" t="str">
        <f>VLOOKUP(A31,'FRS geographical categories'!A:J,3,FALSE)</f>
        <v>Metropolitan</v>
      </c>
    </row>
    <row r="32" spans="1:13" x14ac:dyDescent="0.3">
      <c r="A32" s="46" t="s">
        <v>20</v>
      </c>
      <c r="B32" s="46">
        <v>457</v>
      </c>
      <c r="C32" s="46">
        <v>148</v>
      </c>
      <c r="D32" s="46">
        <v>309</v>
      </c>
      <c r="E32" s="46">
        <v>165</v>
      </c>
      <c r="F32" s="46">
        <v>1</v>
      </c>
      <c r="G32" s="46">
        <v>24</v>
      </c>
      <c r="H32" s="46">
        <v>0</v>
      </c>
      <c r="I32" s="46">
        <v>5</v>
      </c>
      <c r="J32" s="46">
        <v>141</v>
      </c>
      <c r="K32" s="46">
        <v>104639</v>
      </c>
      <c r="L32" s="46" t="str">
        <f>VLOOKUP(A32,'FRS geographical categories'!A:J,2,FALSE)</f>
        <v>Predominantly Urban</v>
      </c>
      <c r="M32" s="46" t="str">
        <f>VLOOKUP(A32,'FRS geographical categories'!A:J,3,FALSE)</f>
        <v>Non-metropolitan</v>
      </c>
    </row>
    <row r="33" spans="1:13" x14ac:dyDescent="0.3">
      <c r="A33" s="46" t="s">
        <v>21</v>
      </c>
      <c r="B33" s="46">
        <v>726</v>
      </c>
      <c r="C33" s="46">
        <v>362</v>
      </c>
      <c r="D33" s="46">
        <v>364</v>
      </c>
      <c r="E33" s="46">
        <v>319</v>
      </c>
      <c r="F33" s="46">
        <v>132</v>
      </c>
      <c r="G33" s="46">
        <v>113</v>
      </c>
      <c r="H33" s="46">
        <v>0</v>
      </c>
      <c r="I33" s="46">
        <v>62</v>
      </c>
      <c r="J33" s="46">
        <v>112</v>
      </c>
      <c r="K33" s="46">
        <v>18689</v>
      </c>
      <c r="L33" s="46" t="str">
        <f>VLOOKUP(A33,'FRS geographical categories'!A:J,2,FALSE)</f>
        <v>Significantly Rural</v>
      </c>
      <c r="M33" s="46" t="str">
        <f>VLOOKUP(A33,'FRS geographical categories'!A:J,3,FALSE)</f>
        <v>Non-metropolitan</v>
      </c>
    </row>
    <row r="34" spans="1:13" x14ac:dyDescent="0.3">
      <c r="A34" s="46" t="s">
        <v>22</v>
      </c>
      <c r="B34" s="46">
        <v>282</v>
      </c>
      <c r="C34" s="46">
        <v>256</v>
      </c>
      <c r="D34" s="46">
        <v>26</v>
      </c>
      <c r="E34" s="46">
        <v>30</v>
      </c>
      <c r="F34" s="46">
        <v>6</v>
      </c>
      <c r="G34" s="46">
        <v>6</v>
      </c>
      <c r="H34" s="46">
        <v>0</v>
      </c>
      <c r="I34" s="46">
        <v>0</v>
      </c>
      <c r="J34" s="46">
        <v>24</v>
      </c>
      <c r="K34" s="46">
        <v>27885</v>
      </c>
      <c r="L34" s="46" t="str">
        <f>VLOOKUP(A34,'FRS geographical categories'!A:J,2,FALSE)</f>
        <v>Predominantly Urban</v>
      </c>
      <c r="M34" s="46" t="str">
        <f>VLOOKUP(A34,'FRS geographical categories'!A:J,3,FALSE)</f>
        <v>Non-metropolitan</v>
      </c>
    </row>
    <row r="35" spans="1:13" x14ac:dyDescent="0.3">
      <c r="A35" s="46" t="s">
        <v>23</v>
      </c>
      <c r="B35" s="46">
        <v>881</v>
      </c>
      <c r="C35" s="46">
        <v>715</v>
      </c>
      <c r="D35" s="46">
        <v>166</v>
      </c>
      <c r="E35" s="46">
        <v>128</v>
      </c>
      <c r="F35" s="46">
        <v>21</v>
      </c>
      <c r="G35" s="46">
        <v>6</v>
      </c>
      <c r="H35" s="46">
        <v>0</v>
      </c>
      <c r="I35" s="46">
        <v>4</v>
      </c>
      <c r="J35" s="46">
        <v>117</v>
      </c>
      <c r="K35" s="46">
        <v>38319</v>
      </c>
      <c r="L35" s="46" t="str">
        <f>VLOOKUP(A35,'FRS geographical categories'!A:J,2,FALSE)</f>
        <v>Significantly Rural</v>
      </c>
      <c r="M35" s="46" t="str">
        <f>VLOOKUP(A35,'FRS geographical categories'!A:J,3,FALSE)</f>
        <v>Non-metropolitan</v>
      </c>
    </row>
    <row r="36" spans="1:13" x14ac:dyDescent="0.3">
      <c r="A36" s="46" t="s">
        <v>47</v>
      </c>
      <c r="B36" s="46">
        <v>106</v>
      </c>
      <c r="C36" s="46">
        <v>66</v>
      </c>
      <c r="D36" s="46">
        <v>40</v>
      </c>
      <c r="E36" s="46">
        <v>40</v>
      </c>
      <c r="F36" s="46">
        <v>2</v>
      </c>
      <c r="G36" s="46">
        <v>0</v>
      </c>
      <c r="H36" s="46">
        <v>0</v>
      </c>
      <c r="I36" s="46">
        <v>0</v>
      </c>
      <c r="J36" s="46">
        <v>1</v>
      </c>
      <c r="K36" s="46">
        <v>6492</v>
      </c>
      <c r="L36" s="46" t="str">
        <f>VLOOKUP(A36,'FRS geographical categories'!A:J,2,FALSE)</f>
        <v>Predominantly Rural</v>
      </c>
      <c r="M36" s="46" t="str">
        <f>VLOOKUP(A36,'FRS geographical categories'!A:J,3,FALSE)</f>
        <v>Non-metropolitan</v>
      </c>
    </row>
    <row r="37" spans="1:13" x14ac:dyDescent="0.3">
      <c r="A37" s="46" t="s">
        <v>25</v>
      </c>
      <c r="B37" s="46">
        <v>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 t="str">
        <f>VLOOKUP(A37,'FRS geographical categories'!A:J,2,FALSE)</f>
        <v>Predominantly Rural</v>
      </c>
      <c r="M37" s="46" t="str">
        <f>VLOOKUP(A37,'FRS geographical categories'!A:J,3,FALSE)</f>
        <v>Non-metropolitan</v>
      </c>
    </row>
    <row r="38" spans="1:13" x14ac:dyDescent="0.3">
      <c r="A38" s="46" t="s">
        <v>26</v>
      </c>
      <c r="B38" s="46">
        <v>802</v>
      </c>
      <c r="C38" s="46">
        <v>649</v>
      </c>
      <c r="D38" s="46">
        <v>153</v>
      </c>
      <c r="E38" s="46">
        <v>232</v>
      </c>
      <c r="F38" s="46">
        <v>77</v>
      </c>
      <c r="G38" s="46">
        <v>12</v>
      </c>
      <c r="H38" s="46">
        <v>0</v>
      </c>
      <c r="I38" s="46">
        <v>0</v>
      </c>
      <c r="J38" s="46">
        <v>44</v>
      </c>
      <c r="K38" s="46">
        <v>25440</v>
      </c>
      <c r="L38" s="46" t="str">
        <f>VLOOKUP(A38,'FRS geographical categories'!A:J,2,FALSE)</f>
        <v>Significantly Rural</v>
      </c>
      <c r="M38" s="46" t="str">
        <f>VLOOKUP(A38,'FRS geographical categories'!A:J,3,FALSE)</f>
        <v>Non-metropolitan</v>
      </c>
    </row>
    <row r="39" spans="1:13" x14ac:dyDescent="0.3">
      <c r="A39" s="46" t="s">
        <v>27</v>
      </c>
      <c r="B39" s="46">
        <v>2101</v>
      </c>
      <c r="C39" s="46">
        <v>561</v>
      </c>
      <c r="D39" s="46">
        <v>1540</v>
      </c>
      <c r="E39" s="46">
        <v>1317</v>
      </c>
      <c r="F39" s="46">
        <v>125</v>
      </c>
      <c r="G39" s="46">
        <v>14</v>
      </c>
      <c r="H39" s="46">
        <v>7</v>
      </c>
      <c r="I39" s="46">
        <v>3</v>
      </c>
      <c r="J39" s="46">
        <v>53</v>
      </c>
      <c r="K39" s="46">
        <v>25510</v>
      </c>
      <c r="L39" s="46" t="str">
        <f>VLOOKUP(A39,'FRS geographical categories'!A:J,2,FALSE)</f>
        <v>Predominantly Urban</v>
      </c>
      <c r="M39" s="46" t="str">
        <f>VLOOKUP(A39,'FRS geographical categories'!A:J,3,FALSE)</f>
        <v>Non-metropolitan</v>
      </c>
    </row>
    <row r="40" spans="1:13" x14ac:dyDescent="0.3">
      <c r="A40" s="46" t="s">
        <v>28</v>
      </c>
      <c r="B40" s="46">
        <v>259</v>
      </c>
      <c r="C40" s="46">
        <v>166</v>
      </c>
      <c r="D40" s="46">
        <v>93</v>
      </c>
      <c r="E40" s="46">
        <v>128</v>
      </c>
      <c r="F40" s="46">
        <v>37</v>
      </c>
      <c r="G40" s="46">
        <v>13</v>
      </c>
      <c r="H40" s="46">
        <v>1</v>
      </c>
      <c r="I40" s="46">
        <v>3</v>
      </c>
      <c r="J40" s="46">
        <v>77</v>
      </c>
      <c r="K40" s="46">
        <v>25587</v>
      </c>
      <c r="L40" s="46" t="str">
        <f>VLOOKUP(A40,'FRS geographical categories'!A:J,2,FALSE)</f>
        <v>Significantly Rural</v>
      </c>
      <c r="M40" s="46" t="str">
        <f>VLOOKUP(A40,'FRS geographical categories'!A:J,3,FALSE)</f>
        <v>Non-metropolitan</v>
      </c>
    </row>
    <row r="41" spans="1:13" x14ac:dyDescent="0.3">
      <c r="A41" s="46" t="s">
        <v>29</v>
      </c>
      <c r="B41" s="46">
        <v>299</v>
      </c>
      <c r="C41" s="46">
        <v>198</v>
      </c>
      <c r="D41" s="46">
        <v>101</v>
      </c>
      <c r="E41" s="46">
        <v>85</v>
      </c>
      <c r="F41" s="46">
        <v>6</v>
      </c>
      <c r="G41" s="46">
        <v>3</v>
      </c>
      <c r="H41" s="46">
        <v>0</v>
      </c>
      <c r="I41" s="46">
        <v>1</v>
      </c>
      <c r="J41" s="46">
        <v>4</v>
      </c>
      <c r="K41" s="46">
        <v>28639</v>
      </c>
      <c r="L41" s="46" t="str">
        <f>VLOOKUP(A41,'FRS geographical categories'!A:J,2,FALSE)</f>
        <v>Predominantly Rural</v>
      </c>
      <c r="M41" s="46" t="str">
        <f>VLOOKUP(A41,'FRS geographical categories'!A:J,3,FALSE)</f>
        <v>Non-metropolitan</v>
      </c>
    </row>
    <row r="42" spans="1:13" x14ac:dyDescent="0.3">
      <c r="A42" s="46" t="s">
        <v>30</v>
      </c>
      <c r="B42" s="46">
        <v>908</v>
      </c>
      <c r="C42" s="46">
        <v>824</v>
      </c>
      <c r="D42" s="46">
        <v>84</v>
      </c>
      <c r="E42" s="46">
        <v>47</v>
      </c>
      <c r="F42" s="46">
        <v>37</v>
      </c>
      <c r="G42" s="46">
        <v>30</v>
      </c>
      <c r="H42" s="46">
        <v>0</v>
      </c>
      <c r="I42" s="46">
        <v>1</v>
      </c>
      <c r="J42" s="46">
        <v>46</v>
      </c>
      <c r="K42" s="46">
        <v>30427</v>
      </c>
      <c r="L42" s="46" t="str">
        <f>VLOOKUP(A42,'FRS geographical categories'!A:J,2,FALSE)</f>
        <v>Predominantly Urban</v>
      </c>
      <c r="M42" s="46" t="str">
        <f>VLOOKUP(A42,'FRS geographical categories'!A:J,3,FALSE)</f>
        <v>Metropolitan</v>
      </c>
    </row>
    <row r="43" spans="1:13" x14ac:dyDescent="0.3">
      <c r="A43" s="46" t="s">
        <v>31</v>
      </c>
      <c r="B43" s="46">
        <v>676</v>
      </c>
      <c r="C43" s="46">
        <v>598</v>
      </c>
      <c r="D43" s="46">
        <v>78</v>
      </c>
      <c r="E43" s="46">
        <v>63</v>
      </c>
      <c r="F43" s="46">
        <v>4</v>
      </c>
      <c r="G43" s="46">
        <v>3</v>
      </c>
      <c r="H43" s="46">
        <v>1</v>
      </c>
      <c r="I43" s="46">
        <v>0</v>
      </c>
      <c r="J43" s="46">
        <v>99</v>
      </c>
      <c r="K43" s="46">
        <v>23275</v>
      </c>
      <c r="L43" s="46" t="str">
        <f>VLOOKUP(A43,'FRS geographical categories'!A:J,2,FALSE)</f>
        <v>Predominantly Rural</v>
      </c>
      <c r="M43" s="46" t="str">
        <f>VLOOKUP(A43,'FRS geographical categories'!A:J,3,FALSE)</f>
        <v>Non-metropolitan</v>
      </c>
    </row>
    <row r="44" spans="1:13" x14ac:dyDescent="0.3">
      <c r="A44" s="46" t="s">
        <v>32</v>
      </c>
      <c r="B44" s="46">
        <v>1767</v>
      </c>
      <c r="C44" s="46">
        <v>1182</v>
      </c>
      <c r="D44" s="46">
        <v>585</v>
      </c>
      <c r="E44" s="46">
        <v>563</v>
      </c>
      <c r="F44" s="46">
        <v>20</v>
      </c>
      <c r="G44" s="46">
        <v>4</v>
      </c>
      <c r="H44" s="46">
        <v>5</v>
      </c>
      <c r="I44" s="46">
        <v>0</v>
      </c>
      <c r="J44" s="46">
        <v>156</v>
      </c>
      <c r="K44" s="46">
        <v>44124</v>
      </c>
      <c r="L44" s="46" t="str">
        <f>VLOOKUP(A44,'FRS geographical categories'!A:J,2,FALSE)</f>
        <v>Predominantly Rural</v>
      </c>
      <c r="M44" s="46" t="str">
        <f>VLOOKUP(A44,'FRS geographical categories'!A:J,3,FALSE)</f>
        <v>Non-metropolitan</v>
      </c>
    </row>
    <row r="45" spans="1:13" x14ac:dyDescent="0.3">
      <c r="A45" s="46" t="s">
        <v>33</v>
      </c>
      <c r="B45" s="46">
        <v>510</v>
      </c>
      <c r="C45" s="46">
        <v>368</v>
      </c>
      <c r="D45" s="46">
        <v>142</v>
      </c>
      <c r="E45" s="46">
        <v>137</v>
      </c>
      <c r="F45" s="46">
        <v>19</v>
      </c>
      <c r="G45" s="46">
        <v>6</v>
      </c>
      <c r="H45" s="46">
        <v>0</v>
      </c>
      <c r="I45" s="46">
        <v>0</v>
      </c>
      <c r="J45" s="46">
        <v>5</v>
      </c>
      <c r="K45" s="46">
        <v>20981</v>
      </c>
      <c r="L45" s="46" t="str">
        <f>VLOOKUP(A45,'FRS geographical categories'!A:J,2,FALSE)</f>
        <v>Significantly Rural</v>
      </c>
      <c r="M45" s="46" t="str">
        <f>VLOOKUP(A45,'FRS geographical categories'!A:J,3,FALSE)</f>
        <v>Non-metropolitan</v>
      </c>
    </row>
    <row r="46" spans="1:13" x14ac:dyDescent="0.3">
      <c r="A46" s="46" t="s">
        <v>34</v>
      </c>
      <c r="B46" s="46">
        <v>339</v>
      </c>
      <c r="C46" s="46">
        <v>226</v>
      </c>
      <c r="D46" s="46">
        <v>113</v>
      </c>
      <c r="E46" s="46">
        <v>99</v>
      </c>
      <c r="F46" s="46">
        <v>0</v>
      </c>
      <c r="G46" s="46">
        <v>1</v>
      </c>
      <c r="H46" s="46">
        <v>0</v>
      </c>
      <c r="I46" s="46">
        <v>0</v>
      </c>
      <c r="J46" s="46">
        <v>24</v>
      </c>
      <c r="K46" s="46">
        <v>8856</v>
      </c>
      <c r="L46" s="46" t="str">
        <f>VLOOKUP(A46,'FRS geographical categories'!A:J,2,FALSE)</f>
        <v>Predominantly Rural</v>
      </c>
      <c r="M46" s="46" t="str">
        <f>VLOOKUP(A46,'FRS geographical categories'!A:J,3,FALSE)</f>
        <v>Non-metropolitan</v>
      </c>
    </row>
    <row r="47" spans="1:13" x14ac:dyDescent="0.3">
      <c r="A47" s="46" t="s">
        <v>35</v>
      </c>
      <c r="B47" s="46">
        <v>853</v>
      </c>
      <c r="C47" s="46">
        <v>579</v>
      </c>
      <c r="D47" s="46">
        <v>274</v>
      </c>
      <c r="E47" s="46">
        <v>236</v>
      </c>
      <c r="F47" s="46">
        <v>19</v>
      </c>
      <c r="G47" s="46">
        <v>9</v>
      </c>
      <c r="H47" s="46">
        <v>0</v>
      </c>
      <c r="I47" s="46">
        <v>0</v>
      </c>
      <c r="J47" s="46">
        <v>170</v>
      </c>
      <c r="K47" s="46">
        <v>25537</v>
      </c>
      <c r="L47" s="46" t="str">
        <f>VLOOKUP(A47,'FRS geographical categories'!A:J,2,FALSE)</f>
        <v>Predominantly Urban</v>
      </c>
      <c r="M47" s="46" t="str">
        <f>VLOOKUP(A47,'FRS geographical categories'!A:J,3,FALSE)</f>
        <v>Non-metropolitan</v>
      </c>
    </row>
    <row r="48" spans="1:13" x14ac:dyDescent="0.3">
      <c r="A48" s="46" t="s">
        <v>36</v>
      </c>
      <c r="B48" s="46">
        <v>349</v>
      </c>
      <c r="C48" s="46">
        <v>233</v>
      </c>
      <c r="D48" s="46">
        <v>116</v>
      </c>
      <c r="E48" s="46">
        <v>98</v>
      </c>
      <c r="F48" s="46">
        <v>11</v>
      </c>
      <c r="G48" s="46">
        <v>5</v>
      </c>
      <c r="H48" s="46">
        <v>1</v>
      </c>
      <c r="I48" s="46">
        <v>2</v>
      </c>
      <c r="J48" s="46">
        <v>65</v>
      </c>
      <c r="K48" s="46">
        <v>19804</v>
      </c>
      <c r="L48" s="46" t="str">
        <f>VLOOKUP(A48,'FRS geographical categories'!A:J,2,FALSE)</f>
        <v>Predominantly Rural</v>
      </c>
      <c r="M48" s="46" t="str">
        <f>VLOOKUP(A48,'FRS geographical categories'!A:J,3,FALSE)</f>
        <v>Non-metropolitan</v>
      </c>
    </row>
    <row r="49" spans="1:13" x14ac:dyDescent="0.3">
      <c r="A49" s="46" t="s">
        <v>37</v>
      </c>
      <c r="B49" s="46">
        <v>451</v>
      </c>
      <c r="C49" s="46">
        <v>344</v>
      </c>
      <c r="D49" s="46">
        <v>107</v>
      </c>
      <c r="E49" s="46">
        <v>98</v>
      </c>
      <c r="F49" s="46">
        <v>2</v>
      </c>
      <c r="G49" s="46">
        <v>8</v>
      </c>
      <c r="H49" s="46">
        <v>0</v>
      </c>
      <c r="I49" s="46">
        <v>0</v>
      </c>
      <c r="J49" s="46">
        <v>79</v>
      </c>
      <c r="K49" s="46">
        <v>14709</v>
      </c>
      <c r="L49" s="46" t="str">
        <f>VLOOKUP(A49,'FRS geographical categories'!A:J,2,FALSE)</f>
        <v>Predominantly Rural</v>
      </c>
      <c r="M49" s="46" t="str">
        <f>VLOOKUP(A49,'FRS geographical categories'!A:J,3,FALSE)</f>
        <v>Non-metropolitan</v>
      </c>
    </row>
    <row r="50" spans="1:13" x14ac:dyDescent="0.3">
      <c r="A50" s="46" t="s">
        <v>38</v>
      </c>
      <c r="B50" s="46">
        <v>1454</v>
      </c>
      <c r="C50" s="46">
        <v>383</v>
      </c>
      <c r="D50" s="46">
        <v>1071</v>
      </c>
      <c r="E50" s="46">
        <v>876</v>
      </c>
      <c r="F50" s="46">
        <v>31</v>
      </c>
      <c r="G50" s="46">
        <v>17</v>
      </c>
      <c r="H50" s="46">
        <v>2</v>
      </c>
      <c r="I50" s="46">
        <v>0</v>
      </c>
      <c r="J50" s="46">
        <v>31</v>
      </c>
      <c r="K50" s="46">
        <v>38569</v>
      </c>
      <c r="L50" s="46" t="str">
        <f>VLOOKUP(A50,'FRS geographical categories'!A:J,2,FALSE)</f>
        <v>Predominantly Urban</v>
      </c>
      <c r="M50" s="46" t="str">
        <f>VLOOKUP(A50,'FRS geographical categories'!A:J,3,FALSE)</f>
        <v>Metropolitan</v>
      </c>
    </row>
    <row r="51" spans="1:13" x14ac:dyDescent="0.3">
      <c r="A51" s="46" t="s">
        <v>39</v>
      </c>
      <c r="B51" s="46">
        <v>416</v>
      </c>
      <c r="C51" s="46">
        <v>249</v>
      </c>
      <c r="D51" s="46">
        <v>167</v>
      </c>
      <c r="E51" s="46">
        <v>162</v>
      </c>
      <c r="F51" s="46">
        <v>9</v>
      </c>
      <c r="G51" s="46">
        <v>4</v>
      </c>
      <c r="H51" s="46">
        <v>0</v>
      </c>
      <c r="I51" s="46">
        <v>0</v>
      </c>
      <c r="J51" s="46">
        <v>0</v>
      </c>
      <c r="K51" s="46">
        <v>26218</v>
      </c>
      <c r="L51" s="46" t="str">
        <f>VLOOKUP(A51,'FRS geographical categories'!A:J,2,FALSE)</f>
        <v>Significantly Rural</v>
      </c>
      <c r="M51" s="46" t="str">
        <f>VLOOKUP(A51,'FRS geographical categories'!A:J,3,FALSE)</f>
        <v>Non-metropolitan</v>
      </c>
    </row>
    <row r="52" spans="1:13" x14ac:dyDescent="0.3">
      <c r="A52" s="46" t="s">
        <v>40</v>
      </c>
      <c r="B52" s="46">
        <v>294</v>
      </c>
      <c r="C52" s="46">
        <v>210</v>
      </c>
      <c r="D52" s="46">
        <v>84</v>
      </c>
      <c r="E52" s="46">
        <v>81</v>
      </c>
      <c r="F52" s="46">
        <v>2</v>
      </c>
      <c r="G52" s="46">
        <v>9</v>
      </c>
      <c r="H52" s="46">
        <v>0</v>
      </c>
      <c r="I52" s="46">
        <v>0</v>
      </c>
      <c r="J52" s="46">
        <v>13</v>
      </c>
      <c r="K52" s="46">
        <v>49187</v>
      </c>
      <c r="L52" s="46" t="str">
        <f>VLOOKUP(A52,'FRS geographical categories'!A:J,2,FALSE)</f>
        <v>Predominantly Rural</v>
      </c>
      <c r="M52" s="46" t="str">
        <f>VLOOKUP(A52,'FRS geographical categories'!A:J,3,FALSE)</f>
        <v>Non-metropolitan</v>
      </c>
    </row>
    <row r="53" spans="1:13" x14ac:dyDescent="0.3">
      <c r="A53" s="46" t="s">
        <v>41</v>
      </c>
      <c r="B53" s="46">
        <v>1525</v>
      </c>
      <c r="C53" s="46">
        <v>1162</v>
      </c>
      <c r="D53" s="46">
        <v>363</v>
      </c>
      <c r="E53" s="46">
        <v>330</v>
      </c>
      <c r="F53" s="46">
        <v>8</v>
      </c>
      <c r="G53" s="46">
        <v>4</v>
      </c>
      <c r="H53" s="46">
        <v>1</v>
      </c>
      <c r="I53" s="46">
        <v>0</v>
      </c>
      <c r="J53" s="46">
        <v>3</v>
      </c>
      <c r="K53" s="46">
        <v>29076.162500000002</v>
      </c>
      <c r="L53" s="46" t="str">
        <f>VLOOKUP(A53,'FRS geographical categories'!A:J,2,FALSE)</f>
        <v>Predominantly Urban</v>
      </c>
      <c r="M53" s="46" t="str">
        <f>VLOOKUP(A53,'FRS geographical categories'!A:J,3,FALSE)</f>
        <v>Non-metropolitan</v>
      </c>
    </row>
    <row r="54" spans="1:13" x14ac:dyDescent="0.3">
      <c r="A54" s="46" t="s">
        <v>42</v>
      </c>
      <c r="B54" s="46">
        <v>1976</v>
      </c>
      <c r="C54" s="46">
        <v>1327</v>
      </c>
      <c r="D54" s="46">
        <v>649</v>
      </c>
      <c r="E54" s="46">
        <v>635</v>
      </c>
      <c r="F54" s="46">
        <v>10</v>
      </c>
      <c r="G54" s="46">
        <v>18</v>
      </c>
      <c r="H54" s="46">
        <v>2</v>
      </c>
      <c r="I54" s="46">
        <v>2</v>
      </c>
      <c r="J54" s="46">
        <v>25</v>
      </c>
      <c r="K54" s="46">
        <v>31100</v>
      </c>
      <c r="L54" s="46" t="str">
        <f>VLOOKUP(A54,'FRS geographical categories'!A:J,2,FALSE)</f>
        <v>Predominantly Urban</v>
      </c>
      <c r="M54" s="46" t="str">
        <f>VLOOKUP(A54,'FRS geographical categories'!A:J,3,FALSE)</f>
        <v>Metropolitan</v>
      </c>
    </row>
    <row r="55" spans="1:13" x14ac:dyDescent="0.3">
      <c r="A55" s="46" t="s">
        <v>43</v>
      </c>
      <c r="B55" s="46">
        <v>513</v>
      </c>
      <c r="C55" s="46">
        <v>307</v>
      </c>
      <c r="D55" s="46">
        <v>206</v>
      </c>
      <c r="E55" s="46">
        <v>189</v>
      </c>
      <c r="F55" s="46">
        <v>16</v>
      </c>
      <c r="G55" s="46">
        <v>11</v>
      </c>
      <c r="H55" s="46">
        <v>0</v>
      </c>
      <c r="I55" s="46">
        <v>0</v>
      </c>
      <c r="J55" s="46">
        <v>19</v>
      </c>
      <c r="K55" s="46">
        <v>13060</v>
      </c>
      <c r="L55" s="46" t="str">
        <f>VLOOKUP(A55,'FRS geographical categories'!A:J,2,FALSE)</f>
        <v>Significantly Rural</v>
      </c>
      <c r="M55" s="46" t="str">
        <f>VLOOKUP(A55,'FRS geographical categories'!A:J,3,FALSE)</f>
        <v>Non-metropolitan</v>
      </c>
    </row>
    <row r="56" spans="1:13" x14ac:dyDescent="0.3">
      <c r="A56" s="46" t="s">
        <v>44</v>
      </c>
      <c r="B56" s="46">
        <v>2211</v>
      </c>
      <c r="C56" s="46">
        <v>1227</v>
      </c>
      <c r="D56" s="46">
        <v>984</v>
      </c>
      <c r="E56" s="46">
        <v>2211</v>
      </c>
      <c r="F56" s="46">
        <v>22</v>
      </c>
      <c r="G56" s="46">
        <v>32</v>
      </c>
      <c r="H56" s="46">
        <v>21</v>
      </c>
      <c r="I56" s="46">
        <v>6</v>
      </c>
      <c r="J56" s="46">
        <v>315</v>
      </c>
      <c r="K56" s="46">
        <v>91154</v>
      </c>
      <c r="L56" s="46" t="str">
        <f>VLOOKUP(A56,'FRS geographical categories'!A:J,2,FALSE)</f>
        <v>Predominantly Urban</v>
      </c>
      <c r="M56" s="46" t="str">
        <f>VLOOKUP(A56,'FRS geographical categories'!A:J,3,FALSE)</f>
        <v>Metropolitan</v>
      </c>
    </row>
    <row r="57" spans="1:13" x14ac:dyDescent="0.3">
      <c r="A57" s="46" t="s">
        <v>45</v>
      </c>
      <c r="B57" s="46">
        <v>439</v>
      </c>
      <c r="C57" s="46">
        <v>400</v>
      </c>
      <c r="D57" s="46">
        <v>39</v>
      </c>
      <c r="E57" s="46">
        <v>136</v>
      </c>
      <c r="F57" s="46">
        <v>8</v>
      </c>
      <c r="G57" s="46">
        <v>6</v>
      </c>
      <c r="H57" s="46">
        <v>1</v>
      </c>
      <c r="I57" s="46">
        <v>0</v>
      </c>
      <c r="J57" s="46">
        <v>34</v>
      </c>
      <c r="K57" s="46">
        <v>20799</v>
      </c>
      <c r="L57" s="46" t="str">
        <f>VLOOKUP(A57,'FRS geographical categories'!A:J,2,FALSE)</f>
        <v>Significantly Rural</v>
      </c>
      <c r="M57" s="46" t="str">
        <f>VLOOKUP(A57,'FRS geographical categories'!A:J,3,FALSE)</f>
        <v>Non-metropolitan</v>
      </c>
    </row>
    <row r="58" spans="1:13" x14ac:dyDescent="0.3">
      <c r="A58" s="46" t="s">
        <v>46</v>
      </c>
      <c r="B58" s="46">
        <v>928</v>
      </c>
      <c r="C58" s="46">
        <v>538</v>
      </c>
      <c r="D58" s="46">
        <v>390</v>
      </c>
      <c r="E58" s="46">
        <v>224</v>
      </c>
      <c r="F58" s="46">
        <v>87</v>
      </c>
      <c r="G58" s="46">
        <v>22</v>
      </c>
      <c r="H58" s="46">
        <v>1</v>
      </c>
      <c r="I58" s="46">
        <v>0</v>
      </c>
      <c r="J58" s="46">
        <v>79</v>
      </c>
      <c r="K58" s="46">
        <v>82719</v>
      </c>
      <c r="L58" s="46" t="str">
        <f>VLOOKUP(A58,'FRS geographical categories'!A:J,2,FALSE)</f>
        <v>Predominantly Urban</v>
      </c>
      <c r="M58" s="46" t="str">
        <f>VLOOKUP(A58,'FRS geographical categories'!A:J,3,FALSE)</f>
        <v>Metropolitan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F8846-99DF-484B-A6FC-F05B49E46670}">
  <sheetPr codeName="Sheet15"/>
  <dimension ref="A7:M58"/>
  <sheetViews>
    <sheetView workbookViewId="0"/>
  </sheetViews>
  <sheetFormatPr defaultRowHeight="14.4" x14ac:dyDescent="0.3"/>
  <cols>
    <col min="1" max="1" width="21" bestFit="1" customWidth="1"/>
  </cols>
  <sheetData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49327</v>
      </c>
      <c r="C8" s="45">
        <f t="shared" ref="C8:K8" si="0">SUM(C14:C58)</f>
        <v>33265</v>
      </c>
      <c r="D8" s="45">
        <f t="shared" si="0"/>
        <v>16062</v>
      </c>
      <c r="E8" s="45">
        <f t="shared" si="0"/>
        <v>14514</v>
      </c>
      <c r="F8" s="45">
        <f t="shared" si="0"/>
        <v>1479</v>
      </c>
      <c r="G8" s="45">
        <f t="shared" si="0"/>
        <v>775</v>
      </c>
      <c r="H8" s="45">
        <f t="shared" si="0"/>
        <v>45</v>
      </c>
      <c r="I8" s="45">
        <f t="shared" si="0"/>
        <v>91</v>
      </c>
      <c r="J8" s="45">
        <f t="shared" si="0"/>
        <v>3799</v>
      </c>
      <c r="K8" s="45">
        <f t="shared" si="0"/>
        <v>1880298.24275</v>
      </c>
    </row>
    <row r="9" spans="1:13" x14ac:dyDescent="0.3">
      <c r="A9" s="45" t="s">
        <v>85</v>
      </c>
      <c r="B9" s="45">
        <f>SUMIF($M$14:$M$58,$A9,B$14:B$58)</f>
        <v>30126</v>
      </c>
      <c r="C9" s="45">
        <f t="shared" ref="C9:K10" si="1">SUMIF($M$14:$M$58,$A9,C$14:C$58)</f>
        <v>20546</v>
      </c>
      <c r="D9" s="45">
        <f t="shared" si="1"/>
        <v>9580</v>
      </c>
      <c r="E9" s="45">
        <f t="shared" si="1"/>
        <v>8818</v>
      </c>
      <c r="F9" s="45">
        <f t="shared" si="1"/>
        <v>820</v>
      </c>
      <c r="G9" s="45">
        <f t="shared" si="1"/>
        <v>418</v>
      </c>
      <c r="H9" s="45">
        <f t="shared" si="1"/>
        <v>18</v>
      </c>
      <c r="I9" s="45">
        <f t="shared" si="1"/>
        <v>79</v>
      </c>
      <c r="J9" s="45">
        <f t="shared" si="1"/>
        <v>2472</v>
      </c>
      <c r="K9" s="45">
        <f t="shared" si="1"/>
        <v>1296328.24275</v>
      </c>
    </row>
    <row r="10" spans="1:13" x14ac:dyDescent="0.3">
      <c r="A10" s="45" t="s">
        <v>48</v>
      </c>
      <c r="B10" s="45">
        <f>SUMIF($M$14:$M$58,$A10,B$14:B$58)</f>
        <v>19201</v>
      </c>
      <c r="C10" s="45">
        <f t="shared" si="1"/>
        <v>12719</v>
      </c>
      <c r="D10" s="45">
        <f t="shared" si="1"/>
        <v>6482</v>
      </c>
      <c r="E10" s="45">
        <f t="shared" si="1"/>
        <v>5696</v>
      </c>
      <c r="F10" s="45">
        <f t="shared" si="1"/>
        <v>659</v>
      </c>
      <c r="G10" s="45">
        <f t="shared" si="1"/>
        <v>357</v>
      </c>
      <c r="H10" s="45">
        <f t="shared" si="1"/>
        <v>27</v>
      </c>
      <c r="I10" s="45">
        <f t="shared" si="1"/>
        <v>12</v>
      </c>
      <c r="J10" s="45">
        <f t="shared" si="1"/>
        <v>1327</v>
      </c>
      <c r="K10" s="45">
        <f t="shared" si="1"/>
        <v>583970</v>
      </c>
    </row>
    <row r="11" spans="1:13" x14ac:dyDescent="0.3">
      <c r="A11" s="45" t="s">
        <v>86</v>
      </c>
      <c r="B11" s="45">
        <f>SUMIF($L$14:$L$58,$A11,B$14:B$58)</f>
        <v>27547</v>
      </c>
      <c r="C11" s="45">
        <f t="shared" ref="C11:K11" si="2">SUMIF($L$14:$L$58,$A11,C$14:C$58)</f>
        <v>17800</v>
      </c>
      <c r="D11" s="45">
        <f t="shared" si="2"/>
        <v>9747</v>
      </c>
      <c r="E11" s="45">
        <f t="shared" si="2"/>
        <v>7882</v>
      </c>
      <c r="F11" s="45">
        <f t="shared" si="2"/>
        <v>880</v>
      </c>
      <c r="G11" s="45">
        <f t="shared" si="2"/>
        <v>425</v>
      </c>
      <c r="H11" s="45">
        <f t="shared" si="2"/>
        <v>32</v>
      </c>
      <c r="I11" s="45">
        <f t="shared" si="2"/>
        <v>37</v>
      </c>
      <c r="J11" s="45">
        <f t="shared" si="2"/>
        <v>2089</v>
      </c>
      <c r="K11" s="45">
        <f t="shared" si="2"/>
        <v>966756.24274999998</v>
      </c>
    </row>
    <row r="12" spans="1:13" x14ac:dyDescent="0.3">
      <c r="A12" s="45" t="s">
        <v>87</v>
      </c>
      <c r="B12" s="45">
        <f t="shared" ref="B12:K13" si="3">SUMIF($L$14:$L$58,$A12,B$14:B$58)</f>
        <v>12816</v>
      </c>
      <c r="C12" s="45">
        <f t="shared" si="3"/>
        <v>9146</v>
      </c>
      <c r="D12" s="45">
        <f t="shared" si="3"/>
        <v>3670</v>
      </c>
      <c r="E12" s="45">
        <f t="shared" si="3"/>
        <v>3618</v>
      </c>
      <c r="F12" s="45">
        <f t="shared" si="3"/>
        <v>435</v>
      </c>
      <c r="G12" s="45">
        <f t="shared" si="3"/>
        <v>221</v>
      </c>
      <c r="H12" s="45">
        <f t="shared" si="3"/>
        <v>5</v>
      </c>
      <c r="I12" s="45">
        <f t="shared" si="3"/>
        <v>44</v>
      </c>
      <c r="J12" s="45">
        <f t="shared" si="3"/>
        <v>1199</v>
      </c>
      <c r="K12" s="45">
        <f t="shared" si="3"/>
        <v>488233</v>
      </c>
    </row>
    <row r="13" spans="1:13" x14ac:dyDescent="0.3">
      <c r="A13" s="45" t="s">
        <v>88</v>
      </c>
      <c r="B13" s="45">
        <f t="shared" si="3"/>
        <v>8964</v>
      </c>
      <c r="C13" s="45">
        <f t="shared" si="3"/>
        <v>6319</v>
      </c>
      <c r="D13" s="45">
        <f t="shared" si="3"/>
        <v>2645</v>
      </c>
      <c r="E13" s="45">
        <f t="shared" si="3"/>
        <v>3014</v>
      </c>
      <c r="F13" s="45">
        <f t="shared" si="3"/>
        <v>164</v>
      </c>
      <c r="G13" s="45">
        <f t="shared" si="3"/>
        <v>129</v>
      </c>
      <c r="H13" s="45">
        <f t="shared" si="3"/>
        <v>8</v>
      </c>
      <c r="I13" s="45">
        <f t="shared" si="3"/>
        <v>10</v>
      </c>
      <c r="J13" s="45">
        <f t="shared" si="3"/>
        <v>511</v>
      </c>
      <c r="K13" s="45">
        <f t="shared" si="3"/>
        <v>425309</v>
      </c>
    </row>
    <row r="14" spans="1:13" x14ac:dyDescent="0.3">
      <c r="A14" t="s">
        <v>3</v>
      </c>
      <c r="B14">
        <v>127</v>
      </c>
      <c r="C14">
        <v>69</v>
      </c>
      <c r="D14">
        <v>58</v>
      </c>
      <c r="E14">
        <v>56</v>
      </c>
      <c r="F14">
        <v>11</v>
      </c>
      <c r="G14">
        <v>16</v>
      </c>
      <c r="H14">
        <v>0</v>
      </c>
      <c r="I14">
        <v>0</v>
      </c>
      <c r="J14">
        <v>7</v>
      </c>
      <c r="K14">
        <v>19671</v>
      </c>
      <c r="L14" s="46" t="str">
        <f>VLOOKUP(A14,'FRS geographical categories'!$A$2:$C$46,2,0)</f>
        <v>Predominantly Urban</v>
      </c>
      <c r="M14" s="46" t="str">
        <f>VLOOKUP(A14,'FRS geographical categories'!$A$2:$C$46,3,0)</f>
        <v>Non-metropolitan</v>
      </c>
    </row>
    <row r="15" spans="1:13" x14ac:dyDescent="0.3">
      <c r="A15" t="s">
        <v>4</v>
      </c>
      <c r="B15">
        <v>920</v>
      </c>
      <c r="C15">
        <v>880</v>
      </c>
      <c r="D15">
        <v>40</v>
      </c>
      <c r="E15">
        <v>37</v>
      </c>
      <c r="F15">
        <v>1</v>
      </c>
      <c r="G15">
        <v>0</v>
      </c>
      <c r="H15">
        <v>0</v>
      </c>
      <c r="I15">
        <v>2</v>
      </c>
      <c r="J15">
        <v>8</v>
      </c>
      <c r="K15">
        <v>21142</v>
      </c>
      <c r="L15" s="46" t="str">
        <f>VLOOKUP(A15,'FRS geographical categories'!$A$2:$C$46,2,0)</f>
        <v>Significantly Rural</v>
      </c>
      <c r="M15" s="46" t="str">
        <f>VLOOKUP(A15,'FRS geographical categories'!$A$2:$C$46,3,0)</f>
        <v>Non-metropolitan</v>
      </c>
    </row>
    <row r="16" spans="1:13" x14ac:dyDescent="0.3">
      <c r="A16" t="s">
        <v>5</v>
      </c>
      <c r="B16">
        <v>1137</v>
      </c>
      <c r="C16">
        <v>730</v>
      </c>
      <c r="D16">
        <v>407</v>
      </c>
      <c r="E16">
        <v>286</v>
      </c>
      <c r="F16">
        <v>13</v>
      </c>
      <c r="G16">
        <v>1</v>
      </c>
      <c r="H16">
        <v>1</v>
      </c>
      <c r="I16">
        <v>1</v>
      </c>
      <c r="J16">
        <v>381</v>
      </c>
      <c r="K16">
        <v>34841</v>
      </c>
      <c r="L16" s="46" t="str">
        <f>VLOOKUP(A16,'FRS geographical categories'!$A$2:$C$46,2,0)</f>
        <v>Predominantly Urban</v>
      </c>
      <c r="M16" s="46" t="str">
        <f>VLOOKUP(A16,'FRS geographical categories'!$A$2:$C$46,3,0)</f>
        <v>Non-metropolitan</v>
      </c>
    </row>
    <row r="17" spans="1:13" x14ac:dyDescent="0.3">
      <c r="A17" t="s">
        <v>6</v>
      </c>
      <c r="B17">
        <v>360</v>
      </c>
      <c r="C17">
        <v>84</v>
      </c>
      <c r="D17">
        <v>276</v>
      </c>
      <c r="E17">
        <v>294</v>
      </c>
      <c r="F17">
        <v>0</v>
      </c>
      <c r="G17">
        <v>0</v>
      </c>
      <c r="H17">
        <v>0</v>
      </c>
      <c r="I17">
        <v>0</v>
      </c>
      <c r="J17">
        <v>17</v>
      </c>
      <c r="K17">
        <v>13030</v>
      </c>
      <c r="L17" s="46" t="str">
        <f>VLOOKUP(A17,'FRS geographical categories'!$A$2:$C$46,2,0)</f>
        <v>Significantly Rural</v>
      </c>
      <c r="M17" s="46" t="str">
        <f>VLOOKUP(A17,'FRS geographical categories'!$A$2:$C$46,3,0)</f>
        <v>Non-metropolitan</v>
      </c>
    </row>
    <row r="18" spans="1:13" x14ac:dyDescent="0.3">
      <c r="A18" t="s">
        <v>7</v>
      </c>
      <c r="B18">
        <v>1187</v>
      </c>
      <c r="C18">
        <v>964</v>
      </c>
      <c r="D18">
        <v>223</v>
      </c>
      <c r="E18">
        <v>203</v>
      </c>
      <c r="F18">
        <v>1</v>
      </c>
      <c r="G18">
        <v>12</v>
      </c>
      <c r="H18">
        <v>0</v>
      </c>
      <c r="I18">
        <v>0</v>
      </c>
      <c r="J18">
        <v>74</v>
      </c>
      <c r="K18">
        <v>21748</v>
      </c>
      <c r="L18" s="46" t="str">
        <f>VLOOKUP(A18,'FRS geographical categories'!$A$2:$C$46,2,0)</f>
        <v>Predominantly Rural</v>
      </c>
      <c r="M18" s="46" t="str">
        <f>VLOOKUP(A18,'FRS geographical categories'!$A$2:$C$46,3,0)</f>
        <v>Non-metropolitan</v>
      </c>
    </row>
    <row r="19" spans="1:13" x14ac:dyDescent="0.3">
      <c r="A19" t="s">
        <v>8</v>
      </c>
      <c r="B19">
        <v>1673</v>
      </c>
      <c r="C19">
        <v>1279</v>
      </c>
      <c r="D19">
        <v>394</v>
      </c>
      <c r="E19">
        <v>379</v>
      </c>
      <c r="F19">
        <v>18</v>
      </c>
      <c r="G19">
        <v>6</v>
      </c>
      <c r="H19">
        <v>2</v>
      </c>
      <c r="I19">
        <v>0</v>
      </c>
      <c r="J19">
        <v>173</v>
      </c>
      <c r="K19">
        <v>27792</v>
      </c>
      <c r="L19" s="46" t="str">
        <f>VLOOKUP(A19,'FRS geographical categories'!$A$2:$C$46,2,0)</f>
        <v>Significantly Rural</v>
      </c>
      <c r="M19" s="46" t="str">
        <f>VLOOKUP(A19,'FRS geographical categories'!$A$2:$C$46,3,0)</f>
        <v>Non-metropolitan</v>
      </c>
    </row>
    <row r="20" spans="1:13" x14ac:dyDescent="0.3">
      <c r="A20" t="s">
        <v>9</v>
      </c>
      <c r="B20">
        <v>1456</v>
      </c>
      <c r="C20">
        <v>1316</v>
      </c>
      <c r="D20">
        <v>140</v>
      </c>
      <c r="E20">
        <v>95</v>
      </c>
      <c r="F20">
        <v>3</v>
      </c>
      <c r="G20">
        <v>12</v>
      </c>
      <c r="H20">
        <v>0</v>
      </c>
      <c r="I20">
        <v>2</v>
      </c>
      <c r="J20">
        <v>70</v>
      </c>
      <c r="K20">
        <v>15947</v>
      </c>
      <c r="L20" s="46" t="str">
        <f>VLOOKUP(A20,'FRS geographical categories'!$A$2:$C$46,2,0)</f>
        <v>Predominantly Urban</v>
      </c>
      <c r="M20" s="46" t="str">
        <f>VLOOKUP(A20,'FRS geographical categories'!$A$2:$C$46,3,0)</f>
        <v>Non-metropolitan</v>
      </c>
    </row>
    <row r="21" spans="1:13" x14ac:dyDescent="0.3">
      <c r="A21" t="s">
        <v>10</v>
      </c>
      <c r="B21">
        <v>364</v>
      </c>
      <c r="C21">
        <v>203</v>
      </c>
      <c r="D21">
        <v>161</v>
      </c>
      <c r="E21">
        <v>134</v>
      </c>
      <c r="F21">
        <v>12</v>
      </c>
      <c r="G21">
        <v>8</v>
      </c>
      <c r="H21">
        <v>1</v>
      </c>
      <c r="I21">
        <v>0</v>
      </c>
      <c r="J21">
        <v>79</v>
      </c>
      <c r="K21">
        <v>19217</v>
      </c>
      <c r="L21" s="46" t="str">
        <f>VLOOKUP(A21,'FRS geographical categories'!$A$2:$C$46,2,0)</f>
        <v>Predominantly Rural</v>
      </c>
      <c r="M21" s="46" t="str">
        <f>VLOOKUP(A21,'FRS geographical categories'!$A$2:$C$46,3,0)</f>
        <v>Non-metropolitan</v>
      </c>
    </row>
    <row r="22" spans="1:13" x14ac:dyDescent="0.3">
      <c r="A22" t="s">
        <v>11</v>
      </c>
      <c r="B22">
        <v>833</v>
      </c>
      <c r="C22">
        <v>509</v>
      </c>
      <c r="D22">
        <v>324</v>
      </c>
      <c r="E22">
        <v>295</v>
      </c>
      <c r="F22">
        <v>15</v>
      </c>
      <c r="G22">
        <v>7</v>
      </c>
      <c r="H22">
        <v>0</v>
      </c>
      <c r="I22">
        <v>3</v>
      </c>
      <c r="J22">
        <v>21</v>
      </c>
      <c r="K22">
        <v>39196</v>
      </c>
      <c r="L22" s="46" t="str">
        <f>VLOOKUP(A22,'FRS geographical categories'!$A$2:$C$46,2,0)</f>
        <v>Predominantly Rural</v>
      </c>
      <c r="M22" s="46" t="str">
        <f>VLOOKUP(A22,'FRS geographical categories'!$A$2:$C$46,3,0)</f>
        <v>Non-metropolitan</v>
      </c>
    </row>
    <row r="23" spans="1:13" x14ac:dyDescent="0.3">
      <c r="A23" t="s">
        <v>12</v>
      </c>
      <c r="B23">
        <v>1090</v>
      </c>
      <c r="C23">
        <v>724</v>
      </c>
      <c r="D23">
        <v>366</v>
      </c>
      <c r="E23">
        <v>337</v>
      </c>
      <c r="F23">
        <v>30</v>
      </c>
      <c r="G23">
        <v>18</v>
      </c>
      <c r="H23">
        <v>1</v>
      </c>
      <c r="I23">
        <v>2</v>
      </c>
      <c r="J23">
        <v>315</v>
      </c>
      <c r="K23">
        <v>43036</v>
      </c>
      <c r="L23" s="46" t="str">
        <f>VLOOKUP(A23,'FRS geographical categories'!$A$2:$C$46,2,0)</f>
        <v>Significantly Rural</v>
      </c>
      <c r="M23" s="46" t="str">
        <f>VLOOKUP(A23,'FRS geographical categories'!$A$2:$C$46,3,0)</f>
        <v>Non-metropolitan</v>
      </c>
    </row>
    <row r="24" spans="1:13" x14ac:dyDescent="0.3">
      <c r="A24" t="s">
        <v>13</v>
      </c>
      <c r="B24">
        <v>859</v>
      </c>
      <c r="C24">
        <v>238</v>
      </c>
      <c r="D24">
        <v>621</v>
      </c>
      <c r="E24">
        <v>523</v>
      </c>
      <c r="F24">
        <v>68</v>
      </c>
      <c r="G24">
        <v>48</v>
      </c>
      <c r="H24">
        <v>3</v>
      </c>
      <c r="I24">
        <v>1</v>
      </c>
      <c r="J24">
        <v>79</v>
      </c>
      <c r="K24">
        <v>103767</v>
      </c>
      <c r="L24" s="46" t="str">
        <f>VLOOKUP(A24,'FRS geographical categories'!$A$2:$C$46,2,0)</f>
        <v>Predominantly Rural</v>
      </c>
      <c r="M24" s="46" t="str">
        <f>VLOOKUP(A24,'FRS geographical categories'!$A$2:$C$46,3,0)</f>
        <v>Non-metropolitan</v>
      </c>
    </row>
    <row r="25" spans="1:13" x14ac:dyDescent="0.3">
      <c r="A25" t="s">
        <v>73</v>
      </c>
      <c r="B25">
        <v>1198</v>
      </c>
      <c r="C25">
        <v>641</v>
      </c>
      <c r="D25">
        <v>557</v>
      </c>
      <c r="E25">
        <v>116</v>
      </c>
      <c r="F25">
        <v>2</v>
      </c>
      <c r="G25">
        <v>9</v>
      </c>
      <c r="H25">
        <v>0</v>
      </c>
      <c r="I25">
        <v>1</v>
      </c>
      <c r="J25">
        <v>6</v>
      </c>
      <c r="K25">
        <v>91902</v>
      </c>
      <c r="L25" s="46" t="str">
        <f>VLOOKUP(A25,'FRS geographical categories'!$A$2:$C$46,2,0)</f>
        <v>Significantly Rural</v>
      </c>
      <c r="M25" s="46" t="str">
        <f>VLOOKUP(A25,'FRS geographical categories'!$A$2:$C$46,3,0)</f>
        <v>Non-metropolitan</v>
      </c>
    </row>
    <row r="26" spans="1:13" x14ac:dyDescent="0.3">
      <c r="A26" t="s">
        <v>14</v>
      </c>
      <c r="B26">
        <v>2187</v>
      </c>
      <c r="C26">
        <v>1889</v>
      </c>
      <c r="D26">
        <v>298</v>
      </c>
      <c r="E26">
        <v>317</v>
      </c>
      <c r="F26">
        <v>0</v>
      </c>
      <c r="G26">
        <v>0</v>
      </c>
      <c r="H26">
        <v>0</v>
      </c>
      <c r="I26">
        <v>0</v>
      </c>
      <c r="J26">
        <v>0</v>
      </c>
      <c r="K26">
        <v>16948</v>
      </c>
      <c r="L26" s="46" t="str">
        <f>VLOOKUP(A26,'FRS geographical categories'!$A$2:$C$46,2,0)</f>
        <v>Predominantly Rural</v>
      </c>
      <c r="M26" s="46" t="str">
        <f>VLOOKUP(A26,'FRS geographical categories'!$A$2:$C$46,3,0)</f>
        <v>Non-metropolitan</v>
      </c>
    </row>
    <row r="27" spans="1:13" x14ac:dyDescent="0.3">
      <c r="A27" t="s">
        <v>15</v>
      </c>
      <c r="B27">
        <v>581</v>
      </c>
      <c r="C27">
        <v>411</v>
      </c>
      <c r="D27">
        <v>170</v>
      </c>
      <c r="E27">
        <v>125</v>
      </c>
      <c r="F27">
        <v>23</v>
      </c>
      <c r="G27">
        <v>19</v>
      </c>
      <c r="H27">
        <v>0</v>
      </c>
      <c r="I27">
        <v>0</v>
      </c>
      <c r="J27">
        <v>130</v>
      </c>
      <c r="K27">
        <v>27326</v>
      </c>
      <c r="L27" s="46" t="str">
        <f>VLOOKUP(A27,'FRS geographical categories'!$A$2:$C$46,2,0)</f>
        <v>Significantly Rural</v>
      </c>
      <c r="M27" s="46" t="str">
        <f>VLOOKUP(A27,'FRS geographical categories'!$A$2:$C$46,3,0)</f>
        <v>Non-metropolitan</v>
      </c>
    </row>
    <row r="28" spans="1:13" x14ac:dyDescent="0.3">
      <c r="A28" t="s">
        <v>16</v>
      </c>
      <c r="B28">
        <v>846</v>
      </c>
      <c r="C28">
        <v>482</v>
      </c>
      <c r="D28">
        <v>364</v>
      </c>
      <c r="E28">
        <v>364</v>
      </c>
      <c r="F28">
        <v>1</v>
      </c>
      <c r="G28">
        <v>0</v>
      </c>
      <c r="H28">
        <v>0</v>
      </c>
      <c r="I28">
        <v>0</v>
      </c>
      <c r="J28">
        <v>0</v>
      </c>
      <c r="K28">
        <v>46318</v>
      </c>
      <c r="L28" s="46" t="str">
        <f>VLOOKUP(A28,'FRS geographical categories'!$A$2:$C$46,2,0)</f>
        <v>Significantly Rural</v>
      </c>
      <c r="M28" s="46" t="str">
        <f>VLOOKUP(A28,'FRS geographical categories'!$A$2:$C$46,3,0)</f>
        <v>Non-metropolitan</v>
      </c>
    </row>
    <row r="29" spans="1:13" x14ac:dyDescent="0.3">
      <c r="A29" t="s">
        <v>17</v>
      </c>
      <c r="B29">
        <v>960</v>
      </c>
      <c r="C29">
        <v>866</v>
      </c>
      <c r="D29">
        <v>94</v>
      </c>
      <c r="E29">
        <v>69</v>
      </c>
      <c r="F29">
        <v>2</v>
      </c>
      <c r="G29">
        <v>2</v>
      </c>
      <c r="H29">
        <v>0</v>
      </c>
      <c r="I29">
        <v>0</v>
      </c>
      <c r="J29">
        <v>4</v>
      </c>
      <c r="K29">
        <v>22506</v>
      </c>
      <c r="L29" s="46" t="str">
        <f>VLOOKUP(A29,'FRS geographical categories'!$A$2:$C$46,2,0)</f>
        <v>Significantly Rural</v>
      </c>
      <c r="M29" s="46" t="str">
        <f>VLOOKUP(A29,'FRS geographical categories'!$A$2:$C$46,3,0)</f>
        <v>Non-metropolitan</v>
      </c>
    </row>
    <row r="30" spans="1:13" x14ac:dyDescent="0.3">
      <c r="A30" t="s">
        <v>18</v>
      </c>
      <c r="B30">
        <v>10372</v>
      </c>
      <c r="C30">
        <v>7827</v>
      </c>
      <c r="D30">
        <v>2545</v>
      </c>
      <c r="E30">
        <v>2128</v>
      </c>
      <c r="F30">
        <v>376</v>
      </c>
      <c r="G30">
        <v>49</v>
      </c>
      <c r="H30">
        <v>2</v>
      </c>
      <c r="I30">
        <v>0</v>
      </c>
      <c r="J30">
        <v>392</v>
      </c>
      <c r="K30">
        <v>190119</v>
      </c>
      <c r="L30" s="46" t="str">
        <f>VLOOKUP(A30,'FRS geographical categories'!$A$2:$C$46,2,0)</f>
        <v>Predominantly Urban</v>
      </c>
      <c r="M30" s="46" t="str">
        <f>VLOOKUP(A30,'FRS geographical categories'!$A$2:$C$46,3,0)</f>
        <v>Metropolitan</v>
      </c>
    </row>
    <row r="31" spans="1:13" x14ac:dyDescent="0.3">
      <c r="A31" t="s">
        <v>19</v>
      </c>
      <c r="B31">
        <v>2133</v>
      </c>
      <c r="C31">
        <v>1119</v>
      </c>
      <c r="D31">
        <v>1014</v>
      </c>
      <c r="E31">
        <v>921</v>
      </c>
      <c r="F31">
        <v>94</v>
      </c>
      <c r="G31">
        <v>48</v>
      </c>
      <c r="H31">
        <v>0</v>
      </c>
      <c r="I31">
        <v>0</v>
      </c>
      <c r="J31">
        <v>22</v>
      </c>
      <c r="K31">
        <v>114319</v>
      </c>
      <c r="L31" s="46" t="str">
        <f>VLOOKUP(A31,'FRS geographical categories'!$A$2:$C$46,2,0)</f>
        <v>Predominantly Urban</v>
      </c>
      <c r="M31" s="46" t="str">
        <f>VLOOKUP(A31,'FRS geographical categories'!$A$2:$C$46,3,0)</f>
        <v>Metropolitan</v>
      </c>
    </row>
    <row r="32" spans="1:13" x14ac:dyDescent="0.3">
      <c r="A32" t="s">
        <v>20</v>
      </c>
      <c r="B32">
        <v>923</v>
      </c>
      <c r="C32">
        <v>393</v>
      </c>
      <c r="D32">
        <v>530</v>
      </c>
      <c r="E32">
        <v>69</v>
      </c>
      <c r="F32">
        <v>1</v>
      </c>
      <c r="G32">
        <v>16</v>
      </c>
      <c r="H32">
        <v>0</v>
      </c>
      <c r="I32">
        <v>16</v>
      </c>
      <c r="J32">
        <v>58</v>
      </c>
      <c r="K32">
        <v>198159</v>
      </c>
      <c r="L32" s="46" t="str">
        <f>VLOOKUP(A32,'FRS geographical categories'!$A$2:$C$46,2,0)</f>
        <v>Predominantly Urban</v>
      </c>
      <c r="M32" s="46" t="str">
        <f>VLOOKUP(A32,'FRS geographical categories'!$A$2:$C$46,3,0)</f>
        <v>Non-metropolitan</v>
      </c>
    </row>
    <row r="33" spans="1:13" x14ac:dyDescent="0.3">
      <c r="A33" t="s">
        <v>21</v>
      </c>
      <c r="B33">
        <v>714</v>
      </c>
      <c r="C33">
        <v>345</v>
      </c>
      <c r="D33">
        <v>369</v>
      </c>
      <c r="E33">
        <v>284</v>
      </c>
      <c r="F33">
        <v>113</v>
      </c>
      <c r="G33">
        <v>82</v>
      </c>
      <c r="H33">
        <v>0</v>
      </c>
      <c r="I33">
        <v>31</v>
      </c>
      <c r="J33">
        <v>244</v>
      </c>
      <c r="K33">
        <v>19208</v>
      </c>
      <c r="L33" s="46" t="str">
        <f>VLOOKUP(A33,'FRS geographical categories'!$A$2:$C$46,2,0)</f>
        <v>Significantly Rural</v>
      </c>
      <c r="M33" s="46" t="str">
        <f>VLOOKUP(A33,'FRS geographical categories'!$A$2:$C$46,3,0)</f>
        <v>Non-metropolitan</v>
      </c>
    </row>
    <row r="34" spans="1:13" x14ac:dyDescent="0.3">
      <c r="A34" t="s">
        <v>22</v>
      </c>
      <c r="B34">
        <v>221</v>
      </c>
      <c r="C34">
        <v>160</v>
      </c>
      <c r="D34">
        <v>61</v>
      </c>
      <c r="E34">
        <v>83</v>
      </c>
      <c r="F34">
        <v>4</v>
      </c>
      <c r="G34">
        <v>0</v>
      </c>
      <c r="H34">
        <v>2</v>
      </c>
      <c r="I34">
        <v>0</v>
      </c>
      <c r="J34">
        <v>7</v>
      </c>
      <c r="K34">
        <v>30413</v>
      </c>
      <c r="L34" s="46" t="str">
        <f>VLOOKUP(A34,'FRS geographical categories'!$A$2:$C$46,2,0)</f>
        <v>Predominantly Urban</v>
      </c>
      <c r="M34" s="46" t="str">
        <f>VLOOKUP(A34,'FRS geographical categories'!$A$2:$C$46,3,0)</f>
        <v>Non-metropolitan</v>
      </c>
    </row>
    <row r="35" spans="1:13" x14ac:dyDescent="0.3">
      <c r="A35" t="s">
        <v>23</v>
      </c>
      <c r="B35">
        <v>501</v>
      </c>
      <c r="C35">
        <v>421</v>
      </c>
      <c r="D35">
        <v>80</v>
      </c>
      <c r="E35">
        <v>65</v>
      </c>
      <c r="F35">
        <v>8</v>
      </c>
      <c r="G35">
        <v>9</v>
      </c>
      <c r="H35">
        <v>0</v>
      </c>
      <c r="I35">
        <v>3</v>
      </c>
      <c r="J35">
        <v>70</v>
      </c>
      <c r="K35">
        <v>38712</v>
      </c>
      <c r="L35" s="46" t="str">
        <f>VLOOKUP(A35,'FRS geographical categories'!$A$2:$C$46,2,0)</f>
        <v>Significantly Rural</v>
      </c>
      <c r="M35" s="46" t="str">
        <f>VLOOKUP(A35,'FRS geographical categories'!$A$2:$C$46,3,0)</f>
        <v>Non-metropolitan</v>
      </c>
    </row>
    <row r="36" spans="1:13" x14ac:dyDescent="0.3">
      <c r="A36" t="s">
        <v>47</v>
      </c>
      <c r="B36">
        <v>57</v>
      </c>
      <c r="C36">
        <v>31</v>
      </c>
      <c r="D36">
        <v>26</v>
      </c>
      <c r="E36">
        <v>25</v>
      </c>
      <c r="F36">
        <v>1</v>
      </c>
      <c r="G36">
        <v>0</v>
      </c>
      <c r="H36">
        <v>0</v>
      </c>
      <c r="I36">
        <v>0</v>
      </c>
      <c r="J36">
        <v>7</v>
      </c>
      <c r="K36">
        <v>6871</v>
      </c>
      <c r="L36" s="46" t="str">
        <f>VLOOKUP(A36,'FRS geographical categories'!$A$2:$C$46,2,0)</f>
        <v>Predominantly Rural</v>
      </c>
      <c r="M36" s="46" t="str">
        <f>VLOOKUP(A36,'FRS geographical categories'!$A$2:$C$46,3,0)</f>
        <v>Non-metropolitan</v>
      </c>
    </row>
    <row r="37" spans="1:13" x14ac:dyDescent="0.3">
      <c r="A37" t="s">
        <v>25</v>
      </c>
      <c r="B37">
        <v>15</v>
      </c>
      <c r="C37">
        <v>9</v>
      </c>
      <c r="D37">
        <v>6</v>
      </c>
      <c r="E37">
        <v>4</v>
      </c>
      <c r="F37">
        <v>0</v>
      </c>
      <c r="G37">
        <v>0</v>
      </c>
      <c r="H37">
        <v>0</v>
      </c>
      <c r="I37">
        <v>0</v>
      </c>
      <c r="J37">
        <v>0</v>
      </c>
      <c r="K37">
        <v>361</v>
      </c>
      <c r="L37" s="46" t="str">
        <f>VLOOKUP(A37,'FRS geographical categories'!$A$2:$C$46,2,0)</f>
        <v>Predominantly Rural</v>
      </c>
      <c r="M37" s="46" t="str">
        <f>VLOOKUP(A37,'FRS geographical categories'!$A$2:$C$46,3,0)</f>
        <v>Non-metropolitan</v>
      </c>
    </row>
    <row r="38" spans="1:13" x14ac:dyDescent="0.3">
      <c r="A38" t="s">
        <v>26</v>
      </c>
      <c r="B38">
        <v>1517</v>
      </c>
      <c r="C38">
        <v>1217</v>
      </c>
      <c r="D38">
        <v>300</v>
      </c>
      <c r="E38">
        <v>839</v>
      </c>
      <c r="F38">
        <v>149</v>
      </c>
      <c r="G38">
        <v>28</v>
      </c>
      <c r="H38">
        <v>1</v>
      </c>
      <c r="I38">
        <v>1</v>
      </c>
      <c r="J38">
        <v>51</v>
      </c>
      <c r="K38">
        <v>28171</v>
      </c>
      <c r="L38" s="46" t="str">
        <f>VLOOKUP(A38,'FRS geographical categories'!$A$2:$C$46,2,0)</f>
        <v>Significantly Rural</v>
      </c>
      <c r="M38" s="46" t="str">
        <f>VLOOKUP(A38,'FRS geographical categories'!$A$2:$C$46,3,0)</f>
        <v>Non-metropolitan</v>
      </c>
    </row>
    <row r="39" spans="1:13" x14ac:dyDescent="0.3">
      <c r="A39" t="s">
        <v>27</v>
      </c>
      <c r="B39">
        <v>1662</v>
      </c>
      <c r="C39">
        <v>468</v>
      </c>
      <c r="D39">
        <v>1194</v>
      </c>
      <c r="E39">
        <v>1010</v>
      </c>
      <c r="F39">
        <v>145</v>
      </c>
      <c r="G39">
        <v>9</v>
      </c>
      <c r="H39">
        <v>1</v>
      </c>
      <c r="I39">
        <v>6</v>
      </c>
      <c r="J39">
        <v>101</v>
      </c>
      <c r="K39">
        <v>27337</v>
      </c>
      <c r="L39" s="46" t="str">
        <f>VLOOKUP(A39,'FRS geographical categories'!$A$2:$C$46,2,0)</f>
        <v>Predominantly Urban</v>
      </c>
      <c r="M39" s="46" t="str">
        <f>VLOOKUP(A39,'FRS geographical categories'!$A$2:$C$46,3,0)</f>
        <v>Non-metropolitan</v>
      </c>
    </row>
    <row r="40" spans="1:13" x14ac:dyDescent="0.3">
      <c r="A40" t="s">
        <v>28</v>
      </c>
      <c r="B40">
        <v>444</v>
      </c>
      <c r="C40">
        <v>318</v>
      </c>
      <c r="D40">
        <v>126</v>
      </c>
      <c r="E40">
        <v>206</v>
      </c>
      <c r="F40">
        <v>34</v>
      </c>
      <c r="G40">
        <v>20</v>
      </c>
      <c r="H40">
        <v>1</v>
      </c>
      <c r="I40">
        <v>4</v>
      </c>
      <c r="J40">
        <v>121</v>
      </c>
      <c r="K40">
        <v>26086</v>
      </c>
      <c r="L40" s="46" t="str">
        <f>VLOOKUP(A40,'FRS geographical categories'!$A$2:$C$46,2,0)</f>
        <v>Significantly Rural</v>
      </c>
      <c r="M40" s="46" t="str">
        <f>VLOOKUP(A40,'FRS geographical categories'!$A$2:$C$46,3,0)</f>
        <v>Non-metropolitan</v>
      </c>
    </row>
    <row r="41" spans="1:13" x14ac:dyDescent="0.3">
      <c r="A41" t="s">
        <v>29</v>
      </c>
      <c r="B41">
        <v>300</v>
      </c>
      <c r="C41">
        <v>254</v>
      </c>
      <c r="D41">
        <v>46</v>
      </c>
      <c r="E41">
        <v>32</v>
      </c>
      <c r="F41">
        <v>19</v>
      </c>
      <c r="G41">
        <v>14</v>
      </c>
      <c r="H41">
        <v>0</v>
      </c>
      <c r="I41">
        <v>3</v>
      </c>
      <c r="J41">
        <v>7</v>
      </c>
      <c r="K41">
        <v>45061</v>
      </c>
      <c r="L41" s="46" t="str">
        <f>VLOOKUP(A41,'FRS geographical categories'!$A$2:$C$46,2,0)</f>
        <v>Predominantly Rural</v>
      </c>
      <c r="M41" s="46" t="str">
        <f>VLOOKUP(A41,'FRS geographical categories'!$A$2:$C$46,3,0)</f>
        <v>Non-metropolitan</v>
      </c>
    </row>
    <row r="42" spans="1:13" x14ac:dyDescent="0.3">
      <c r="A42" t="s">
        <v>30</v>
      </c>
      <c r="B42">
        <v>847</v>
      </c>
      <c r="C42">
        <v>697</v>
      </c>
      <c r="D42">
        <v>150</v>
      </c>
      <c r="E42">
        <v>98</v>
      </c>
      <c r="F42">
        <v>52</v>
      </c>
      <c r="G42">
        <v>34</v>
      </c>
      <c r="H42">
        <v>1</v>
      </c>
      <c r="I42">
        <v>1</v>
      </c>
      <c r="J42">
        <v>78</v>
      </c>
      <c r="K42">
        <v>32281</v>
      </c>
      <c r="L42" s="46" t="str">
        <f>VLOOKUP(A42,'FRS geographical categories'!$A$2:$C$46,2,0)</f>
        <v>Predominantly Urban</v>
      </c>
      <c r="M42" s="46" t="str">
        <f>VLOOKUP(A42,'FRS geographical categories'!$A$2:$C$46,3,0)</f>
        <v>Metropolitan</v>
      </c>
    </row>
    <row r="43" spans="1:13" x14ac:dyDescent="0.3">
      <c r="A43" t="s">
        <v>31</v>
      </c>
      <c r="B43">
        <v>668</v>
      </c>
      <c r="C43">
        <v>579</v>
      </c>
      <c r="D43">
        <v>89</v>
      </c>
      <c r="E43">
        <v>86</v>
      </c>
      <c r="F43">
        <v>8</v>
      </c>
      <c r="G43">
        <v>4</v>
      </c>
      <c r="H43">
        <v>2</v>
      </c>
      <c r="I43">
        <v>0</v>
      </c>
      <c r="J43">
        <v>5</v>
      </c>
      <c r="K43">
        <v>23272</v>
      </c>
      <c r="L43" s="46" t="str">
        <f>VLOOKUP(A43,'FRS geographical categories'!$A$2:$C$46,2,0)</f>
        <v>Predominantly Rural</v>
      </c>
      <c r="M43" s="46" t="str">
        <f>VLOOKUP(A43,'FRS geographical categories'!$A$2:$C$46,3,0)</f>
        <v>Non-metropolitan</v>
      </c>
    </row>
    <row r="44" spans="1:13" x14ac:dyDescent="0.3">
      <c r="A44" t="s">
        <v>32</v>
      </c>
      <c r="B44">
        <v>1131</v>
      </c>
      <c r="C44">
        <v>702</v>
      </c>
      <c r="D44">
        <v>429</v>
      </c>
      <c r="E44">
        <v>1094</v>
      </c>
      <c r="F44">
        <v>21</v>
      </c>
      <c r="G44">
        <v>16</v>
      </c>
      <c r="H44">
        <v>2</v>
      </c>
      <c r="I44">
        <v>0</v>
      </c>
      <c r="J44">
        <v>74</v>
      </c>
      <c r="K44">
        <v>44511</v>
      </c>
      <c r="L44" s="46" t="str">
        <f>VLOOKUP(A44,'FRS geographical categories'!$A$2:$C$46,2,0)</f>
        <v>Predominantly Rural</v>
      </c>
      <c r="M44" s="46" t="str">
        <f>VLOOKUP(A44,'FRS geographical categories'!$A$2:$C$46,3,0)</f>
        <v>Non-metropolitan</v>
      </c>
    </row>
    <row r="45" spans="1:13" x14ac:dyDescent="0.3">
      <c r="A45" t="s">
        <v>33</v>
      </c>
      <c r="B45">
        <v>838</v>
      </c>
      <c r="C45">
        <v>628</v>
      </c>
      <c r="D45">
        <v>210</v>
      </c>
      <c r="E45">
        <v>100</v>
      </c>
      <c r="F45">
        <v>28</v>
      </c>
      <c r="G45">
        <v>8</v>
      </c>
      <c r="H45">
        <v>0</v>
      </c>
      <c r="I45">
        <v>0</v>
      </c>
      <c r="J45">
        <v>16</v>
      </c>
      <c r="K45">
        <v>21305</v>
      </c>
      <c r="L45" s="46" t="str">
        <f>VLOOKUP(A45,'FRS geographical categories'!$A$2:$C$46,2,0)</f>
        <v>Significantly Rural</v>
      </c>
      <c r="M45" s="46" t="str">
        <f>VLOOKUP(A45,'FRS geographical categories'!$A$2:$C$46,3,0)</f>
        <v>Non-metropolitan</v>
      </c>
    </row>
    <row r="46" spans="1:13" x14ac:dyDescent="0.3">
      <c r="A46" t="s">
        <v>34</v>
      </c>
      <c r="B46">
        <v>169</v>
      </c>
      <c r="C46">
        <v>117</v>
      </c>
      <c r="D46">
        <v>52</v>
      </c>
      <c r="E46">
        <v>39</v>
      </c>
      <c r="F46">
        <v>1</v>
      </c>
      <c r="G46">
        <v>0</v>
      </c>
      <c r="H46">
        <v>0</v>
      </c>
      <c r="I46">
        <v>0</v>
      </c>
      <c r="J46">
        <v>29</v>
      </c>
      <c r="K46">
        <v>8935</v>
      </c>
      <c r="L46" s="46" t="str">
        <f>VLOOKUP(A46,'FRS geographical categories'!$A$2:$C$46,2,0)</f>
        <v>Predominantly Rural</v>
      </c>
      <c r="M46" s="46" t="str">
        <f>VLOOKUP(A46,'FRS geographical categories'!$A$2:$C$46,3,0)</f>
        <v>Non-metropolitan</v>
      </c>
    </row>
    <row r="47" spans="1:13" x14ac:dyDescent="0.3">
      <c r="A47" t="s">
        <v>35</v>
      </c>
      <c r="B47">
        <v>1043</v>
      </c>
      <c r="C47">
        <v>724</v>
      </c>
      <c r="D47">
        <v>319</v>
      </c>
      <c r="E47">
        <v>291</v>
      </c>
      <c r="F47">
        <v>22</v>
      </c>
      <c r="G47">
        <v>11</v>
      </c>
      <c r="H47">
        <v>1</v>
      </c>
      <c r="I47">
        <v>0</v>
      </c>
      <c r="J47">
        <v>135</v>
      </c>
      <c r="K47">
        <v>25895</v>
      </c>
      <c r="L47" s="46" t="str">
        <f>VLOOKUP(A47,'FRS geographical categories'!$A$2:$C$46,2,0)</f>
        <v>Predominantly Urban</v>
      </c>
      <c r="M47" s="46" t="str">
        <f>VLOOKUP(A47,'FRS geographical categories'!$A$2:$C$46,3,0)</f>
        <v>Non-metropolitan</v>
      </c>
    </row>
    <row r="48" spans="1:13" x14ac:dyDescent="0.3">
      <c r="A48" t="s">
        <v>36</v>
      </c>
      <c r="B48">
        <v>391</v>
      </c>
      <c r="C48">
        <v>246</v>
      </c>
      <c r="D48">
        <v>145</v>
      </c>
      <c r="E48">
        <v>123</v>
      </c>
      <c r="F48">
        <v>15</v>
      </c>
      <c r="G48">
        <v>5</v>
      </c>
      <c r="H48">
        <v>0</v>
      </c>
      <c r="I48">
        <v>2</v>
      </c>
      <c r="J48">
        <v>61</v>
      </c>
      <c r="K48">
        <v>19804</v>
      </c>
      <c r="L48" s="46" t="str">
        <f>VLOOKUP(A48,'FRS geographical categories'!$A$2:$C$46,2,0)</f>
        <v>Predominantly Rural</v>
      </c>
      <c r="M48" s="46" t="str">
        <f>VLOOKUP(A48,'FRS geographical categories'!$A$2:$C$46,3,0)</f>
        <v>Non-metropolitan</v>
      </c>
    </row>
    <row r="49" spans="1:13" x14ac:dyDescent="0.3">
      <c r="A49" t="s">
        <v>37</v>
      </c>
      <c r="B49">
        <v>312</v>
      </c>
      <c r="C49">
        <v>211</v>
      </c>
      <c r="D49">
        <v>101</v>
      </c>
      <c r="E49">
        <v>21</v>
      </c>
      <c r="F49">
        <v>0</v>
      </c>
      <c r="G49">
        <v>9</v>
      </c>
      <c r="H49">
        <v>0</v>
      </c>
      <c r="I49">
        <v>1</v>
      </c>
      <c r="J49">
        <v>59</v>
      </c>
      <c r="K49">
        <v>25235</v>
      </c>
      <c r="L49" s="46" t="str">
        <f>VLOOKUP(A49,'FRS geographical categories'!$A$2:$C$46,2,0)</f>
        <v>Predominantly Rural</v>
      </c>
      <c r="M49" s="46" t="str">
        <f>VLOOKUP(A49,'FRS geographical categories'!$A$2:$C$46,3,0)</f>
        <v>Non-metropolitan</v>
      </c>
    </row>
    <row r="50" spans="1:13" x14ac:dyDescent="0.3">
      <c r="A50" t="s">
        <v>38</v>
      </c>
      <c r="B50">
        <v>1877</v>
      </c>
      <c r="C50">
        <v>435</v>
      </c>
      <c r="D50">
        <v>1442</v>
      </c>
      <c r="E50">
        <v>1058</v>
      </c>
      <c r="F50">
        <v>30</v>
      </c>
      <c r="G50">
        <v>9</v>
      </c>
      <c r="H50">
        <v>0</v>
      </c>
      <c r="I50">
        <v>5</v>
      </c>
      <c r="J50">
        <v>32</v>
      </c>
      <c r="K50">
        <v>40716</v>
      </c>
      <c r="L50" s="46" t="str">
        <f>VLOOKUP(A50,'FRS geographical categories'!$A$2:$C$46,2,0)</f>
        <v>Predominantly Urban</v>
      </c>
      <c r="M50" s="46" t="str">
        <f>VLOOKUP(A50,'FRS geographical categories'!$A$2:$C$46,3,0)</f>
        <v>Metropolitan</v>
      </c>
    </row>
    <row r="51" spans="1:13" x14ac:dyDescent="0.3">
      <c r="A51" t="s">
        <v>39</v>
      </c>
      <c r="B51">
        <v>429</v>
      </c>
      <c r="C51">
        <v>308</v>
      </c>
      <c r="D51">
        <v>121</v>
      </c>
      <c r="E51">
        <v>115</v>
      </c>
      <c r="F51">
        <v>6</v>
      </c>
      <c r="G51">
        <v>4</v>
      </c>
      <c r="H51">
        <v>0</v>
      </c>
      <c r="I51">
        <v>0</v>
      </c>
      <c r="J51">
        <v>0</v>
      </c>
      <c r="K51">
        <v>26598</v>
      </c>
      <c r="L51" s="46" t="str">
        <f>VLOOKUP(A51,'FRS geographical categories'!$A$2:$C$46,2,0)</f>
        <v>Significantly Rural</v>
      </c>
      <c r="M51" s="46" t="str">
        <f>VLOOKUP(A51,'FRS geographical categories'!$A$2:$C$46,3,0)</f>
        <v>Non-metropolitan</v>
      </c>
    </row>
    <row r="52" spans="1:13" x14ac:dyDescent="0.3">
      <c r="A52" t="s">
        <v>40</v>
      </c>
      <c r="B52">
        <v>491</v>
      </c>
      <c r="C52">
        <v>367</v>
      </c>
      <c r="D52">
        <v>124</v>
      </c>
      <c r="E52">
        <v>118</v>
      </c>
      <c r="F52">
        <v>3</v>
      </c>
      <c r="G52">
        <v>6</v>
      </c>
      <c r="H52">
        <v>0</v>
      </c>
      <c r="I52">
        <v>0</v>
      </c>
      <c r="J52">
        <v>16</v>
      </c>
      <c r="K52">
        <v>50383</v>
      </c>
      <c r="L52" s="46" t="str">
        <f>VLOOKUP(A52,'FRS geographical categories'!$A$2:$C$46,2,0)</f>
        <v>Predominantly Rural</v>
      </c>
      <c r="M52" s="46" t="str">
        <f>VLOOKUP(A52,'FRS geographical categories'!$A$2:$C$46,3,0)</f>
        <v>Non-metropolitan</v>
      </c>
    </row>
    <row r="53" spans="1:13" x14ac:dyDescent="0.3">
      <c r="A53" t="s">
        <v>41</v>
      </c>
      <c r="B53">
        <v>1777</v>
      </c>
      <c r="C53">
        <v>1221</v>
      </c>
      <c r="D53">
        <v>556</v>
      </c>
      <c r="E53">
        <v>296</v>
      </c>
      <c r="F53">
        <v>22</v>
      </c>
      <c r="G53">
        <v>3</v>
      </c>
      <c r="H53">
        <v>0</v>
      </c>
      <c r="I53">
        <v>0</v>
      </c>
      <c r="J53">
        <v>3</v>
      </c>
      <c r="K53">
        <v>30523.242750000001</v>
      </c>
      <c r="L53" s="46" t="str">
        <f>VLOOKUP(A53,'FRS geographical categories'!$A$2:$C$46,2,0)</f>
        <v>Predominantly Urban</v>
      </c>
      <c r="M53" s="46" t="str">
        <f>VLOOKUP(A53,'FRS geographical categories'!$A$2:$C$46,3,0)</f>
        <v>Non-metropolitan</v>
      </c>
    </row>
    <row r="54" spans="1:13" x14ac:dyDescent="0.3">
      <c r="A54" t="s">
        <v>42</v>
      </c>
      <c r="B54">
        <v>1714</v>
      </c>
      <c r="C54">
        <v>1167</v>
      </c>
      <c r="D54">
        <v>547</v>
      </c>
      <c r="E54">
        <v>528</v>
      </c>
      <c r="F54">
        <v>13</v>
      </c>
      <c r="G54">
        <v>25</v>
      </c>
      <c r="H54">
        <v>1</v>
      </c>
      <c r="I54">
        <v>2</v>
      </c>
      <c r="J54">
        <v>47</v>
      </c>
      <c r="K54">
        <v>31870</v>
      </c>
      <c r="L54" s="46" t="str">
        <f>VLOOKUP(A54,'FRS geographical categories'!$A$2:$C$46,2,0)</f>
        <v>Predominantly Urban</v>
      </c>
      <c r="M54" s="46" t="str">
        <f>VLOOKUP(A54,'FRS geographical categories'!$A$2:$C$46,3,0)</f>
        <v>Metropolitan</v>
      </c>
    </row>
    <row r="55" spans="1:13" x14ac:dyDescent="0.3">
      <c r="A55" t="s">
        <v>43</v>
      </c>
      <c r="B55">
        <v>246</v>
      </c>
      <c r="C55">
        <v>77</v>
      </c>
      <c r="D55">
        <v>169</v>
      </c>
      <c r="E55">
        <v>156</v>
      </c>
      <c r="F55">
        <v>15</v>
      </c>
      <c r="G55">
        <v>14</v>
      </c>
      <c r="H55">
        <v>0</v>
      </c>
      <c r="I55">
        <v>0</v>
      </c>
      <c r="J55">
        <v>14</v>
      </c>
      <c r="K55">
        <v>13811</v>
      </c>
      <c r="L55" s="46" t="str">
        <f>VLOOKUP(A55,'FRS geographical categories'!$A$2:$C$46,2,0)</f>
        <v>Significantly Rural</v>
      </c>
      <c r="M55" s="46" t="str">
        <f>VLOOKUP(A55,'FRS geographical categories'!$A$2:$C$46,3,0)</f>
        <v>Non-metropolitan</v>
      </c>
    </row>
    <row r="56" spans="1:13" x14ac:dyDescent="0.3">
      <c r="A56" t="s">
        <v>44</v>
      </c>
      <c r="B56">
        <v>1463</v>
      </c>
      <c r="C56">
        <v>1006</v>
      </c>
      <c r="D56">
        <v>457</v>
      </c>
      <c r="E56">
        <v>724</v>
      </c>
      <c r="F56">
        <v>27</v>
      </c>
      <c r="G56">
        <v>22</v>
      </c>
      <c r="H56">
        <v>12</v>
      </c>
      <c r="I56">
        <v>4</v>
      </c>
      <c r="J56">
        <v>669</v>
      </c>
      <c r="K56" s="59">
        <f>'(2017-18)'!K56</f>
        <v>91154</v>
      </c>
      <c r="L56" s="46" t="str">
        <f>VLOOKUP(A56,'FRS geographical categories'!$A$2:$C$46,2,0)</f>
        <v>Predominantly Urban</v>
      </c>
      <c r="M56" s="46" t="str">
        <f>VLOOKUP(A56,'FRS geographical categories'!$A$2:$C$46,3,0)</f>
        <v>Metropolitan</v>
      </c>
    </row>
    <row r="57" spans="1:13" x14ac:dyDescent="0.3">
      <c r="A57" t="s">
        <v>45</v>
      </c>
      <c r="B57">
        <v>499</v>
      </c>
      <c r="C57">
        <v>465</v>
      </c>
      <c r="D57">
        <v>34</v>
      </c>
      <c r="E57">
        <v>132</v>
      </c>
      <c r="F57">
        <v>5</v>
      </c>
      <c r="G57">
        <v>2</v>
      </c>
      <c r="H57">
        <v>0</v>
      </c>
      <c r="I57">
        <v>0</v>
      </c>
      <c r="J57">
        <v>30</v>
      </c>
      <c r="K57">
        <v>21290</v>
      </c>
      <c r="L57" s="46" t="str">
        <f>VLOOKUP(A57,'FRS geographical categories'!$A$2:$C$46,2,0)</f>
        <v>Significantly Rural</v>
      </c>
      <c r="M57" s="46" t="str">
        <f>VLOOKUP(A57,'FRS geographical categories'!$A$2:$C$46,3,0)</f>
        <v>Non-metropolitan</v>
      </c>
    </row>
    <row r="58" spans="1:13" x14ac:dyDescent="0.3">
      <c r="A58" t="s">
        <v>46</v>
      </c>
      <c r="B58">
        <v>795</v>
      </c>
      <c r="C58">
        <v>468</v>
      </c>
      <c r="D58">
        <v>327</v>
      </c>
      <c r="E58">
        <v>239</v>
      </c>
      <c r="F58">
        <v>67</v>
      </c>
      <c r="G58">
        <v>170</v>
      </c>
      <c r="H58">
        <v>11</v>
      </c>
      <c r="I58">
        <v>0</v>
      </c>
      <c r="J58">
        <v>87</v>
      </c>
      <c r="K58">
        <v>83511</v>
      </c>
      <c r="L58" s="46" t="str">
        <f>VLOOKUP(A58,'FRS geographical categories'!$A$2:$C$46,2,0)</f>
        <v>Predominantly Urban</v>
      </c>
      <c r="M58" s="46" t="str">
        <f>VLOOKUP(A58,'FRS geographical categories'!$A$2:$C$46,3,0)</f>
        <v>Metropolitan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DACD-B003-4246-8AFB-FA0CF78216CB}">
  <sheetPr codeName="Sheet8"/>
  <dimension ref="A7:M58"/>
  <sheetViews>
    <sheetView workbookViewId="0"/>
  </sheetViews>
  <sheetFormatPr defaultColWidth="8.77734375" defaultRowHeight="14.4" x14ac:dyDescent="0.3"/>
  <cols>
    <col min="1" max="16384" width="8.77734375" style="46"/>
  </cols>
  <sheetData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48414</v>
      </c>
      <c r="C8" s="45">
        <f t="shared" ref="C8:K8" si="0">SUM(C14:C58)</f>
        <v>31978</v>
      </c>
      <c r="D8" s="45">
        <f t="shared" si="0"/>
        <v>16436</v>
      </c>
      <c r="E8" s="45">
        <f t="shared" si="0"/>
        <v>13184</v>
      </c>
      <c r="F8" s="45">
        <f t="shared" si="0"/>
        <v>1347</v>
      </c>
      <c r="G8" s="45">
        <f t="shared" si="0"/>
        <v>788</v>
      </c>
      <c r="H8" s="45">
        <f t="shared" si="0"/>
        <v>52</v>
      </c>
      <c r="I8" s="45">
        <f t="shared" si="0"/>
        <v>108</v>
      </c>
      <c r="J8" s="45">
        <f t="shared" si="0"/>
        <v>3445</v>
      </c>
      <c r="K8" s="45">
        <f t="shared" si="0"/>
        <v>1895360</v>
      </c>
    </row>
    <row r="9" spans="1:13" x14ac:dyDescent="0.3">
      <c r="A9" s="45" t="s">
        <v>85</v>
      </c>
      <c r="B9" s="45">
        <f>SUMIF($M$14:$M$58,$A9,B$14:B$58)</f>
        <v>32397</v>
      </c>
      <c r="C9" s="45">
        <f t="shared" ref="C9:K10" si="1">SUMIF($M$14:$M$58,$A9,C$14:C$58)</f>
        <v>22535</v>
      </c>
      <c r="D9" s="45">
        <f t="shared" si="1"/>
        <v>9862</v>
      </c>
      <c r="E9" s="45">
        <f t="shared" si="1"/>
        <v>7770</v>
      </c>
      <c r="F9" s="45">
        <f t="shared" si="1"/>
        <v>672</v>
      </c>
      <c r="G9" s="45">
        <f t="shared" si="1"/>
        <v>513</v>
      </c>
      <c r="H9" s="45">
        <f t="shared" si="1"/>
        <v>31</v>
      </c>
      <c r="I9" s="45">
        <f t="shared" si="1"/>
        <v>99</v>
      </c>
      <c r="J9" s="45">
        <f t="shared" si="1"/>
        <v>2377</v>
      </c>
      <c r="K9" s="45">
        <f t="shared" si="1"/>
        <v>1297993</v>
      </c>
    </row>
    <row r="10" spans="1:13" x14ac:dyDescent="0.3">
      <c r="A10" s="45" t="s">
        <v>48</v>
      </c>
      <c r="B10" s="45">
        <f>SUMIF($M$14:$M$58,$A10,B$14:B$58)</f>
        <v>16017</v>
      </c>
      <c r="C10" s="45">
        <f t="shared" si="1"/>
        <v>9443</v>
      </c>
      <c r="D10" s="45">
        <f t="shared" si="1"/>
        <v>6574</v>
      </c>
      <c r="E10" s="45">
        <f t="shared" si="1"/>
        <v>5414</v>
      </c>
      <c r="F10" s="45">
        <f t="shared" si="1"/>
        <v>675</v>
      </c>
      <c r="G10" s="45">
        <f t="shared" si="1"/>
        <v>275</v>
      </c>
      <c r="H10" s="45">
        <f t="shared" si="1"/>
        <v>21</v>
      </c>
      <c r="I10" s="45">
        <f t="shared" si="1"/>
        <v>9</v>
      </c>
      <c r="J10" s="45">
        <f t="shared" si="1"/>
        <v>1068</v>
      </c>
      <c r="K10" s="45">
        <f t="shared" si="1"/>
        <v>597367</v>
      </c>
    </row>
    <row r="11" spans="1:13" x14ac:dyDescent="0.3">
      <c r="A11" s="45" t="s">
        <v>86</v>
      </c>
      <c r="B11" s="45">
        <f>SUMIF($L$14:$L$58,$A11,B$14:B$58)</f>
        <v>24848</v>
      </c>
      <c r="C11" s="45">
        <f t="shared" ref="C11:K11" si="2">SUMIF($L$14:$L$58,$A11,C$14:C$58)</f>
        <v>15065</v>
      </c>
      <c r="D11" s="45">
        <f t="shared" si="2"/>
        <v>9783</v>
      </c>
      <c r="E11" s="45">
        <f t="shared" si="2"/>
        <v>7844</v>
      </c>
      <c r="F11" s="45">
        <f t="shared" si="2"/>
        <v>906</v>
      </c>
      <c r="G11" s="45">
        <f t="shared" si="2"/>
        <v>391</v>
      </c>
      <c r="H11" s="45">
        <f t="shared" si="2"/>
        <v>30</v>
      </c>
      <c r="I11" s="45">
        <f t="shared" si="2"/>
        <v>34</v>
      </c>
      <c r="J11" s="45">
        <f t="shared" si="2"/>
        <v>1678</v>
      </c>
      <c r="K11" s="45">
        <f t="shared" si="2"/>
        <v>985043</v>
      </c>
    </row>
    <row r="12" spans="1:13" x14ac:dyDescent="0.3">
      <c r="A12" s="45" t="s">
        <v>87</v>
      </c>
      <c r="B12" s="45">
        <f t="shared" ref="B12:K13" si="3">SUMIF($L$14:$L$58,$A12,B$14:B$58)</f>
        <v>13414</v>
      </c>
      <c r="C12" s="45">
        <f t="shared" si="3"/>
        <v>10008</v>
      </c>
      <c r="D12" s="45">
        <f t="shared" si="3"/>
        <v>3406</v>
      </c>
      <c r="E12" s="45">
        <f t="shared" si="3"/>
        <v>3120</v>
      </c>
      <c r="F12" s="45">
        <f t="shared" si="3"/>
        <v>273</v>
      </c>
      <c r="G12" s="45">
        <f t="shared" si="3"/>
        <v>270</v>
      </c>
      <c r="H12" s="45">
        <f t="shared" si="3"/>
        <v>15</v>
      </c>
      <c r="I12" s="45">
        <f t="shared" si="3"/>
        <v>61</v>
      </c>
      <c r="J12" s="45">
        <f t="shared" si="3"/>
        <v>1149</v>
      </c>
      <c r="K12" s="45">
        <f t="shared" si="3"/>
        <v>497521</v>
      </c>
    </row>
    <row r="13" spans="1:13" x14ac:dyDescent="0.3">
      <c r="A13" s="45" t="s">
        <v>88</v>
      </c>
      <c r="B13" s="45">
        <f t="shared" si="3"/>
        <v>10152</v>
      </c>
      <c r="C13" s="45">
        <f t="shared" si="3"/>
        <v>6905</v>
      </c>
      <c r="D13" s="45">
        <f t="shared" si="3"/>
        <v>3247</v>
      </c>
      <c r="E13" s="45">
        <f t="shared" si="3"/>
        <v>2220</v>
      </c>
      <c r="F13" s="45">
        <f t="shared" si="3"/>
        <v>168</v>
      </c>
      <c r="G13" s="45">
        <f t="shared" si="3"/>
        <v>127</v>
      </c>
      <c r="H13" s="45">
        <f t="shared" si="3"/>
        <v>7</v>
      </c>
      <c r="I13" s="45">
        <f t="shared" si="3"/>
        <v>13</v>
      </c>
      <c r="J13" s="45">
        <f t="shared" si="3"/>
        <v>618</v>
      </c>
      <c r="K13" s="45">
        <f t="shared" si="3"/>
        <v>412796</v>
      </c>
    </row>
    <row r="14" spans="1:13" x14ac:dyDescent="0.3">
      <c r="A14" s="46" t="s">
        <v>3</v>
      </c>
      <c r="B14" s="46">
        <v>451</v>
      </c>
      <c r="C14" s="46">
        <v>228</v>
      </c>
      <c r="D14" s="46">
        <v>223</v>
      </c>
      <c r="E14" s="46">
        <v>195</v>
      </c>
      <c r="F14" s="46">
        <v>10</v>
      </c>
      <c r="G14" s="46">
        <v>15</v>
      </c>
      <c r="H14" s="46">
        <v>1</v>
      </c>
      <c r="I14" s="46">
        <v>0</v>
      </c>
      <c r="J14" s="46">
        <v>65</v>
      </c>
      <c r="K14" s="46">
        <v>20641</v>
      </c>
      <c r="L14" s="46" t="str">
        <f>VLOOKUP(A14,'FRS geographical categories'!$A$2:$C$46,2,0)</f>
        <v>Predominantly Urban</v>
      </c>
      <c r="M14" s="46" t="str">
        <f>VLOOKUP(A14,'FRS geographical categories'!$A$2:$C$46,3,0)</f>
        <v>Non-metropolitan</v>
      </c>
    </row>
    <row r="15" spans="1:13" x14ac:dyDescent="0.3">
      <c r="A15" s="46" t="s">
        <v>4</v>
      </c>
      <c r="B15" s="46">
        <v>1434</v>
      </c>
      <c r="C15" s="46">
        <v>1037</v>
      </c>
      <c r="D15" s="46">
        <v>397</v>
      </c>
      <c r="E15" s="46">
        <v>397</v>
      </c>
      <c r="F15" s="46">
        <v>3</v>
      </c>
      <c r="G15" s="46">
        <v>3</v>
      </c>
      <c r="H15" s="46">
        <v>0</v>
      </c>
      <c r="I15" s="46">
        <v>1</v>
      </c>
      <c r="J15" s="46">
        <v>8</v>
      </c>
      <c r="K15" s="46">
        <v>19758</v>
      </c>
      <c r="L15" s="46" t="str">
        <f>VLOOKUP(A15,'FRS geographical categories'!$A$2:$C$46,2,0)</f>
        <v>Significantly Rural</v>
      </c>
      <c r="M15" s="46" t="str">
        <f>VLOOKUP(A15,'FRS geographical categories'!$A$2:$C$46,3,0)</f>
        <v>Non-metropolitan</v>
      </c>
    </row>
    <row r="16" spans="1:13" x14ac:dyDescent="0.3">
      <c r="A16" s="46" t="s">
        <v>5</v>
      </c>
      <c r="B16" s="46">
        <v>1407</v>
      </c>
      <c r="C16" s="46">
        <v>881</v>
      </c>
      <c r="D16" s="46">
        <v>526</v>
      </c>
      <c r="E16" s="46">
        <v>501</v>
      </c>
      <c r="F16" s="46">
        <v>23</v>
      </c>
      <c r="G16" s="46">
        <v>3</v>
      </c>
      <c r="H16" s="46">
        <v>3</v>
      </c>
      <c r="I16" s="46">
        <v>2</v>
      </c>
      <c r="J16" s="46">
        <v>141</v>
      </c>
      <c r="K16" s="46">
        <v>30795</v>
      </c>
      <c r="L16" s="46" t="str">
        <f>VLOOKUP(A16,'FRS geographical categories'!$A$2:$C$46,2,0)</f>
        <v>Predominantly Urban</v>
      </c>
      <c r="M16" s="46" t="str">
        <f>VLOOKUP(A16,'FRS geographical categories'!$A$2:$C$46,3,0)</f>
        <v>Non-metropolitan</v>
      </c>
    </row>
    <row r="17" spans="1:13" x14ac:dyDescent="0.3">
      <c r="A17" s="46" t="s">
        <v>6</v>
      </c>
      <c r="B17" s="46">
        <v>267</v>
      </c>
      <c r="C17" s="46">
        <v>188</v>
      </c>
      <c r="D17" s="46">
        <v>79</v>
      </c>
      <c r="E17" s="46">
        <v>101</v>
      </c>
      <c r="F17" s="46">
        <v>11</v>
      </c>
      <c r="G17" s="46">
        <v>13</v>
      </c>
      <c r="H17" s="46">
        <v>1</v>
      </c>
      <c r="I17" s="46">
        <v>3</v>
      </c>
      <c r="J17" s="46">
        <v>12</v>
      </c>
      <c r="K17" s="46">
        <v>13547</v>
      </c>
      <c r="L17" s="46" t="str">
        <f>VLOOKUP(A17,'FRS geographical categories'!$A$2:$C$46,2,0)</f>
        <v>Significantly Rural</v>
      </c>
      <c r="M17" s="46" t="str">
        <f>VLOOKUP(A17,'FRS geographical categories'!$A$2:$C$46,3,0)</f>
        <v>Non-metropolitan</v>
      </c>
    </row>
    <row r="18" spans="1:13" x14ac:dyDescent="0.3">
      <c r="A18" s="46" t="s">
        <v>7</v>
      </c>
      <c r="B18" s="46">
        <v>1263</v>
      </c>
      <c r="C18" s="46">
        <v>1021</v>
      </c>
      <c r="D18" s="46">
        <v>242</v>
      </c>
      <c r="E18" s="46">
        <v>122</v>
      </c>
      <c r="F18" s="46">
        <v>3</v>
      </c>
      <c r="G18" s="46">
        <v>8</v>
      </c>
      <c r="H18" s="46">
        <v>0</v>
      </c>
      <c r="I18" s="46">
        <v>0</v>
      </c>
      <c r="J18" s="46">
        <v>79</v>
      </c>
      <c r="K18" s="46">
        <v>20573</v>
      </c>
      <c r="L18" s="46" t="str">
        <f>VLOOKUP(A18,'FRS geographical categories'!$A$2:$C$46,2,0)</f>
        <v>Predominantly Rural</v>
      </c>
      <c r="M18" s="46" t="str">
        <f>VLOOKUP(A18,'FRS geographical categories'!$A$2:$C$46,3,0)</f>
        <v>Non-metropolitan</v>
      </c>
    </row>
    <row r="19" spans="1:13" x14ac:dyDescent="0.3">
      <c r="A19" s="46" t="s">
        <v>8</v>
      </c>
      <c r="B19" s="46">
        <v>1461</v>
      </c>
      <c r="C19" s="46">
        <v>1289</v>
      </c>
      <c r="D19" s="46">
        <v>172</v>
      </c>
      <c r="E19" s="46">
        <v>135</v>
      </c>
      <c r="F19" s="46">
        <v>46</v>
      </c>
      <c r="G19" s="46">
        <v>33</v>
      </c>
      <c r="H19" s="46">
        <v>1</v>
      </c>
      <c r="I19" s="46">
        <v>1</v>
      </c>
      <c r="J19" s="46">
        <v>176</v>
      </c>
      <c r="K19" s="46">
        <v>32111</v>
      </c>
      <c r="L19" s="46" t="str">
        <f>VLOOKUP(A19,'FRS geographical categories'!$A$2:$C$46,2,0)</f>
        <v>Significantly Rural</v>
      </c>
      <c r="M19" s="46" t="str">
        <f>VLOOKUP(A19,'FRS geographical categories'!$A$2:$C$46,3,0)</f>
        <v>Non-metropolitan</v>
      </c>
    </row>
    <row r="20" spans="1:13" x14ac:dyDescent="0.3">
      <c r="A20" s="46" t="s">
        <v>9</v>
      </c>
      <c r="B20" s="46">
        <v>1567</v>
      </c>
      <c r="C20" s="46">
        <v>1374</v>
      </c>
      <c r="D20" s="46">
        <v>193</v>
      </c>
      <c r="E20" s="46">
        <v>75</v>
      </c>
      <c r="F20" s="46">
        <v>6</v>
      </c>
      <c r="G20" s="46">
        <v>18</v>
      </c>
      <c r="H20" s="46">
        <v>0</v>
      </c>
      <c r="I20" s="46">
        <v>0</v>
      </c>
      <c r="J20" s="46">
        <v>89</v>
      </c>
      <c r="K20" s="46">
        <v>15794</v>
      </c>
      <c r="L20" s="46" t="str">
        <f>VLOOKUP(A20,'FRS geographical categories'!$A$2:$C$46,2,0)</f>
        <v>Predominantly Urban</v>
      </c>
      <c r="M20" s="46" t="str">
        <f>VLOOKUP(A20,'FRS geographical categories'!$A$2:$C$46,3,0)</f>
        <v>Non-metropolitan</v>
      </c>
    </row>
    <row r="21" spans="1:13" x14ac:dyDescent="0.3">
      <c r="A21" s="46" t="s">
        <v>10</v>
      </c>
      <c r="B21" s="46">
        <v>408</v>
      </c>
      <c r="C21" s="46">
        <v>227</v>
      </c>
      <c r="D21" s="46">
        <v>181</v>
      </c>
      <c r="E21" s="46">
        <v>132</v>
      </c>
      <c r="F21" s="46">
        <v>27</v>
      </c>
      <c r="G21" s="46">
        <v>13</v>
      </c>
      <c r="H21" s="46">
        <v>0</v>
      </c>
      <c r="I21" s="46">
        <v>1</v>
      </c>
      <c r="J21" s="46">
        <v>55</v>
      </c>
      <c r="K21" s="46">
        <v>23320</v>
      </c>
      <c r="L21" s="46" t="str">
        <f>VLOOKUP(A21,'FRS geographical categories'!$A$2:$C$46,2,0)</f>
        <v>Predominantly Rural</v>
      </c>
      <c r="M21" s="46" t="str">
        <f>VLOOKUP(A21,'FRS geographical categories'!$A$2:$C$46,3,0)</f>
        <v>Non-metropolitan</v>
      </c>
    </row>
    <row r="22" spans="1:13" x14ac:dyDescent="0.3">
      <c r="A22" s="46" t="s">
        <v>11</v>
      </c>
      <c r="B22" s="46">
        <v>686</v>
      </c>
      <c r="C22" s="46">
        <v>449</v>
      </c>
      <c r="D22" s="46">
        <v>237</v>
      </c>
      <c r="E22" s="46">
        <v>196</v>
      </c>
      <c r="F22" s="46">
        <v>13</v>
      </c>
      <c r="G22" s="46">
        <v>11</v>
      </c>
      <c r="H22" s="46">
        <v>0</v>
      </c>
      <c r="I22" s="46">
        <v>8</v>
      </c>
      <c r="J22" s="46">
        <v>6</v>
      </c>
      <c r="K22" s="46">
        <v>39169</v>
      </c>
      <c r="L22" s="46" t="str">
        <f>VLOOKUP(A22,'FRS geographical categories'!$A$2:$C$46,2,0)</f>
        <v>Predominantly Rural</v>
      </c>
      <c r="M22" s="46" t="str">
        <f>VLOOKUP(A22,'FRS geographical categories'!$A$2:$C$46,3,0)</f>
        <v>Non-metropolitan</v>
      </c>
    </row>
    <row r="23" spans="1:13" x14ac:dyDescent="0.3">
      <c r="A23" s="46" t="s">
        <v>12</v>
      </c>
      <c r="B23" s="46">
        <v>1129</v>
      </c>
      <c r="C23" s="46">
        <v>722</v>
      </c>
      <c r="D23" s="46">
        <v>407</v>
      </c>
      <c r="E23" s="46">
        <v>375</v>
      </c>
      <c r="F23" s="46">
        <v>34</v>
      </c>
      <c r="G23" s="46">
        <v>15</v>
      </c>
      <c r="H23" s="46">
        <v>8</v>
      </c>
      <c r="I23" s="46">
        <v>1</v>
      </c>
      <c r="J23" s="46">
        <v>352</v>
      </c>
      <c r="K23" s="46">
        <v>38663</v>
      </c>
      <c r="L23" s="46" t="str">
        <f>VLOOKUP(A23,'FRS geographical categories'!$A$2:$C$46,2,0)</f>
        <v>Significantly Rural</v>
      </c>
      <c r="M23" s="46" t="str">
        <f>VLOOKUP(A23,'FRS geographical categories'!$A$2:$C$46,3,0)</f>
        <v>Non-metropolitan</v>
      </c>
    </row>
    <row r="24" spans="1:13" x14ac:dyDescent="0.3">
      <c r="A24" s="46" t="s">
        <v>13</v>
      </c>
      <c r="B24" s="46">
        <v>904</v>
      </c>
      <c r="C24" s="46">
        <v>227</v>
      </c>
      <c r="D24" s="46">
        <v>677</v>
      </c>
      <c r="E24" s="46">
        <v>76</v>
      </c>
      <c r="F24" s="46">
        <v>40</v>
      </c>
      <c r="G24" s="46">
        <v>23</v>
      </c>
      <c r="H24" s="46">
        <v>3</v>
      </c>
      <c r="I24" s="46">
        <v>0</v>
      </c>
      <c r="J24" s="46">
        <v>54</v>
      </c>
      <c r="K24" s="46">
        <v>107678</v>
      </c>
      <c r="L24" s="46" t="str">
        <f>VLOOKUP(A24,'FRS geographical categories'!$A$2:$C$46,2,0)</f>
        <v>Predominantly Rural</v>
      </c>
      <c r="M24" s="46" t="str">
        <f>VLOOKUP(A24,'FRS geographical categories'!$A$2:$C$46,3,0)</f>
        <v>Non-metropolitan</v>
      </c>
    </row>
    <row r="25" spans="1:13" x14ac:dyDescent="0.3">
      <c r="A25" s="46" t="s">
        <v>73</v>
      </c>
      <c r="B25" s="46">
        <v>1040</v>
      </c>
      <c r="C25" s="46">
        <v>564</v>
      </c>
      <c r="D25" s="46">
        <v>476</v>
      </c>
      <c r="E25" s="46">
        <v>441</v>
      </c>
      <c r="F25" s="46">
        <v>8</v>
      </c>
      <c r="G25" s="46">
        <v>11</v>
      </c>
      <c r="H25" s="46">
        <v>0</v>
      </c>
      <c r="I25" s="46">
        <v>1</v>
      </c>
      <c r="J25" s="46">
        <v>3</v>
      </c>
      <c r="K25" s="46">
        <v>92338</v>
      </c>
      <c r="L25" s="46" t="str">
        <f>VLOOKUP(A25,'FRS geographical categories'!$A$2:$C$46,2,0)</f>
        <v>Significantly Rural</v>
      </c>
      <c r="M25" s="46" t="str">
        <f>VLOOKUP(A25,'FRS geographical categories'!$A$2:$C$46,3,0)</f>
        <v>Non-metropolitan</v>
      </c>
    </row>
    <row r="26" spans="1:13" x14ac:dyDescent="0.3">
      <c r="A26" s="46" t="s">
        <v>14</v>
      </c>
      <c r="B26" s="46">
        <v>2002</v>
      </c>
      <c r="C26" s="46">
        <v>1588</v>
      </c>
      <c r="D26" s="46">
        <v>414</v>
      </c>
      <c r="E26" s="46">
        <v>367</v>
      </c>
      <c r="F26" s="46">
        <v>10</v>
      </c>
      <c r="G26" s="46">
        <v>4</v>
      </c>
      <c r="H26" s="46">
        <v>0</v>
      </c>
      <c r="I26" s="46">
        <v>0</v>
      </c>
      <c r="J26" s="46">
        <v>4</v>
      </c>
      <c r="K26" s="46">
        <v>17308</v>
      </c>
      <c r="L26" s="46" t="str">
        <f>VLOOKUP(A26,'FRS geographical categories'!$A$2:$C$46,2,0)</f>
        <v>Predominantly Rural</v>
      </c>
      <c r="M26" s="46" t="str">
        <f>VLOOKUP(A26,'FRS geographical categories'!$A$2:$C$46,3,0)</f>
        <v>Non-metropolitan</v>
      </c>
    </row>
    <row r="27" spans="1:13" x14ac:dyDescent="0.3">
      <c r="A27" s="46" t="s">
        <v>15</v>
      </c>
      <c r="B27" s="46">
        <v>449</v>
      </c>
      <c r="C27" s="46">
        <v>346</v>
      </c>
      <c r="D27" s="46">
        <v>103</v>
      </c>
      <c r="E27" s="46">
        <v>93</v>
      </c>
      <c r="F27" s="46">
        <v>9</v>
      </c>
      <c r="G27" s="46">
        <v>13</v>
      </c>
      <c r="H27" s="46">
        <v>1</v>
      </c>
      <c r="I27" s="46">
        <v>0</v>
      </c>
      <c r="J27" s="46">
        <v>100</v>
      </c>
      <c r="K27" s="46">
        <v>27485</v>
      </c>
      <c r="L27" s="46" t="str">
        <f>VLOOKUP(A27,'FRS geographical categories'!$A$2:$C$46,2,0)</f>
        <v>Significantly Rural</v>
      </c>
      <c r="M27" s="46" t="str">
        <f>VLOOKUP(A27,'FRS geographical categories'!$A$2:$C$46,3,0)</f>
        <v>Non-metropolitan</v>
      </c>
    </row>
    <row r="28" spans="1:13" x14ac:dyDescent="0.3">
      <c r="A28" s="46" t="s">
        <v>16</v>
      </c>
      <c r="B28" s="46">
        <v>824</v>
      </c>
      <c r="C28" s="46">
        <v>454</v>
      </c>
      <c r="D28" s="46">
        <v>370</v>
      </c>
      <c r="E28" s="46">
        <v>370</v>
      </c>
      <c r="F28" s="46">
        <v>0</v>
      </c>
      <c r="G28" s="46">
        <v>7</v>
      </c>
      <c r="H28" s="46">
        <v>0</v>
      </c>
      <c r="I28" s="46">
        <v>0</v>
      </c>
      <c r="J28" s="46">
        <v>0</v>
      </c>
      <c r="K28" s="46">
        <v>50809</v>
      </c>
      <c r="L28" s="46" t="str">
        <f>VLOOKUP(A28,'FRS geographical categories'!$A$2:$C$46,2,0)</f>
        <v>Significantly Rural</v>
      </c>
      <c r="M28" s="46" t="str">
        <f>VLOOKUP(A28,'FRS geographical categories'!$A$2:$C$46,3,0)</f>
        <v>Non-metropolitan</v>
      </c>
    </row>
    <row r="29" spans="1:13" x14ac:dyDescent="0.3">
      <c r="A29" s="46" t="s">
        <v>17</v>
      </c>
      <c r="B29" s="46">
        <v>610</v>
      </c>
      <c r="C29" s="46">
        <v>530</v>
      </c>
      <c r="D29" s="46">
        <v>80</v>
      </c>
      <c r="E29" s="46">
        <v>74</v>
      </c>
      <c r="F29" s="46">
        <v>4</v>
      </c>
      <c r="G29" s="46">
        <v>2</v>
      </c>
      <c r="H29" s="46">
        <v>0</v>
      </c>
      <c r="I29" s="46">
        <v>0</v>
      </c>
      <c r="J29" s="46">
        <v>3</v>
      </c>
      <c r="K29" s="46">
        <v>22619</v>
      </c>
      <c r="L29" s="46" t="str">
        <f>VLOOKUP(A29,'FRS geographical categories'!$A$2:$C$46,2,0)</f>
        <v>Significantly Rural</v>
      </c>
      <c r="M29" s="46" t="str">
        <f>VLOOKUP(A29,'FRS geographical categories'!$A$2:$C$46,3,0)</f>
        <v>Non-metropolitan</v>
      </c>
    </row>
    <row r="30" spans="1:13" x14ac:dyDescent="0.3">
      <c r="A30" s="46" t="s">
        <v>18</v>
      </c>
      <c r="B30" s="46">
        <v>8016</v>
      </c>
      <c r="C30" s="46">
        <v>5530</v>
      </c>
      <c r="D30" s="46">
        <v>2486</v>
      </c>
      <c r="E30" s="46">
        <v>1982</v>
      </c>
      <c r="F30" s="46">
        <v>418</v>
      </c>
      <c r="G30" s="46">
        <v>58</v>
      </c>
      <c r="H30" s="46">
        <v>4</v>
      </c>
      <c r="I30" s="46">
        <v>4</v>
      </c>
      <c r="J30" s="46">
        <v>463</v>
      </c>
      <c r="K30" s="46">
        <v>198426</v>
      </c>
      <c r="L30" s="46" t="str">
        <f>VLOOKUP(A30,'FRS geographical categories'!$A$2:$C$46,2,0)</f>
        <v>Predominantly Urban</v>
      </c>
      <c r="M30" s="46" t="str">
        <f>VLOOKUP(A30,'FRS geographical categories'!$A$2:$C$46,3,0)</f>
        <v>Metropolitan</v>
      </c>
    </row>
    <row r="31" spans="1:13" x14ac:dyDescent="0.3">
      <c r="A31" s="46" t="s">
        <v>19</v>
      </c>
      <c r="B31" s="46">
        <v>1458</v>
      </c>
      <c r="C31" s="46">
        <v>806</v>
      </c>
      <c r="D31" s="46">
        <v>652</v>
      </c>
      <c r="E31" s="46">
        <v>589</v>
      </c>
      <c r="F31" s="46">
        <v>82</v>
      </c>
      <c r="G31" s="46">
        <v>97</v>
      </c>
      <c r="H31" s="46">
        <v>0</v>
      </c>
      <c r="I31" s="46">
        <v>0</v>
      </c>
      <c r="J31" s="46">
        <v>6</v>
      </c>
      <c r="K31" s="46">
        <v>115837</v>
      </c>
      <c r="L31" s="46" t="str">
        <f>VLOOKUP(A31,'FRS geographical categories'!$A$2:$C$46,2,0)</f>
        <v>Predominantly Urban</v>
      </c>
      <c r="M31" s="46" t="str">
        <f>VLOOKUP(A31,'FRS geographical categories'!$A$2:$C$46,3,0)</f>
        <v>Metropolitan</v>
      </c>
    </row>
    <row r="32" spans="1:13" x14ac:dyDescent="0.3">
      <c r="A32" s="46" t="s">
        <v>20</v>
      </c>
      <c r="B32" s="46">
        <v>1203</v>
      </c>
      <c r="C32" s="46">
        <v>596</v>
      </c>
      <c r="D32" s="46">
        <v>607</v>
      </c>
      <c r="E32" s="46">
        <v>41</v>
      </c>
      <c r="F32" s="46">
        <v>37</v>
      </c>
      <c r="G32" s="46">
        <v>19</v>
      </c>
      <c r="H32" s="46">
        <v>0</v>
      </c>
      <c r="I32" s="46">
        <v>13</v>
      </c>
      <c r="J32" s="46">
        <v>46</v>
      </c>
      <c r="K32" s="46">
        <v>199295</v>
      </c>
      <c r="L32" s="46" t="str">
        <f>VLOOKUP(A32,'FRS geographical categories'!$A$2:$C$46,2,0)</f>
        <v>Predominantly Urban</v>
      </c>
      <c r="M32" s="46" t="str">
        <f>VLOOKUP(A32,'FRS geographical categories'!$A$2:$C$46,3,0)</f>
        <v>Non-metropolitan</v>
      </c>
    </row>
    <row r="33" spans="1:13" x14ac:dyDescent="0.3">
      <c r="A33" s="46" t="s">
        <v>21</v>
      </c>
      <c r="B33" s="46">
        <v>629</v>
      </c>
      <c r="C33" s="46">
        <v>304</v>
      </c>
      <c r="D33" s="46">
        <v>325</v>
      </c>
      <c r="E33" s="46">
        <v>251</v>
      </c>
      <c r="F33" s="46">
        <v>0</v>
      </c>
      <c r="G33" s="46">
        <v>75</v>
      </c>
      <c r="H33" s="46">
        <v>0</v>
      </c>
      <c r="I33" s="46">
        <v>43</v>
      </c>
      <c r="J33" s="46">
        <v>191</v>
      </c>
      <c r="K33" s="46">
        <v>18448</v>
      </c>
      <c r="L33" s="46" t="str">
        <f>VLOOKUP(A33,'FRS geographical categories'!$A$2:$C$46,2,0)</f>
        <v>Significantly Rural</v>
      </c>
      <c r="M33" s="46" t="str">
        <f>VLOOKUP(A33,'FRS geographical categories'!$A$2:$C$46,3,0)</f>
        <v>Non-metropolitan</v>
      </c>
    </row>
    <row r="34" spans="1:13" x14ac:dyDescent="0.3">
      <c r="A34" s="46" t="s">
        <v>22</v>
      </c>
      <c r="B34" s="46">
        <v>986</v>
      </c>
      <c r="C34" s="46">
        <v>863</v>
      </c>
      <c r="D34" s="46">
        <v>123</v>
      </c>
      <c r="E34" s="46">
        <v>51</v>
      </c>
      <c r="F34" s="46">
        <v>2</v>
      </c>
      <c r="G34" s="46">
        <v>4</v>
      </c>
      <c r="H34" s="46">
        <v>3</v>
      </c>
      <c r="I34" s="46">
        <v>0</v>
      </c>
      <c r="J34" s="46">
        <v>32</v>
      </c>
      <c r="K34" s="46">
        <v>44878</v>
      </c>
      <c r="L34" s="46" t="str">
        <f>VLOOKUP(A34,'FRS geographical categories'!$A$2:$C$46,2,0)</f>
        <v>Predominantly Urban</v>
      </c>
      <c r="M34" s="46" t="str">
        <f>VLOOKUP(A34,'FRS geographical categories'!$A$2:$C$46,3,0)</f>
        <v>Non-metropolitan</v>
      </c>
    </row>
    <row r="35" spans="1:13" x14ac:dyDescent="0.3">
      <c r="A35" s="46" t="s">
        <v>23</v>
      </c>
      <c r="B35" s="46">
        <v>740</v>
      </c>
      <c r="C35" s="46">
        <v>563</v>
      </c>
      <c r="D35" s="46">
        <v>177</v>
      </c>
      <c r="E35" s="46">
        <v>142</v>
      </c>
      <c r="F35" s="46">
        <v>15</v>
      </c>
      <c r="G35" s="46">
        <v>16</v>
      </c>
      <c r="H35" s="46">
        <v>0</v>
      </c>
      <c r="I35" s="46">
        <v>4</v>
      </c>
      <c r="J35" s="46">
        <v>88</v>
      </c>
      <c r="K35" s="46">
        <v>39057</v>
      </c>
      <c r="L35" s="46" t="str">
        <f>VLOOKUP(A35,'FRS geographical categories'!$A$2:$C$46,2,0)</f>
        <v>Significantly Rural</v>
      </c>
      <c r="M35" s="46" t="str">
        <f>VLOOKUP(A35,'FRS geographical categories'!$A$2:$C$46,3,0)</f>
        <v>Non-metropolitan</v>
      </c>
    </row>
    <row r="36" spans="1:13" x14ac:dyDescent="0.3">
      <c r="A36" s="46" t="s">
        <v>47</v>
      </c>
      <c r="B36" s="46">
        <v>115</v>
      </c>
      <c r="C36" s="46">
        <v>95</v>
      </c>
      <c r="D36" s="46">
        <v>20</v>
      </c>
      <c r="E36" s="46">
        <v>16</v>
      </c>
      <c r="F36" s="46">
        <v>2</v>
      </c>
      <c r="G36" s="46">
        <v>0</v>
      </c>
      <c r="H36" s="46">
        <v>0</v>
      </c>
      <c r="I36" s="46">
        <v>0</v>
      </c>
      <c r="J36" s="46">
        <v>28</v>
      </c>
      <c r="K36" s="46">
        <v>6159</v>
      </c>
      <c r="L36" s="46" t="str">
        <f>VLOOKUP(A36,'FRS geographical categories'!$A$2:$C$46,2,0)</f>
        <v>Predominantly Rural</v>
      </c>
      <c r="M36" s="46" t="str">
        <f>VLOOKUP(A36,'FRS geographical categories'!$A$2:$C$46,3,0)</f>
        <v>Non-metropolitan</v>
      </c>
    </row>
    <row r="37" spans="1:13" x14ac:dyDescent="0.3">
      <c r="A37" s="46" t="s">
        <v>25</v>
      </c>
      <c r="B37" s="46">
        <v>3</v>
      </c>
      <c r="C37" s="46">
        <v>2</v>
      </c>
      <c r="D37" s="46">
        <v>1</v>
      </c>
      <c r="E37" s="46">
        <v>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408</v>
      </c>
      <c r="L37" s="46" t="str">
        <f>VLOOKUP(A37,'FRS geographical categories'!$A$2:$C$46,2,0)</f>
        <v>Predominantly Rural</v>
      </c>
      <c r="M37" s="46" t="str">
        <f>VLOOKUP(A37,'FRS geographical categories'!$A$2:$C$46,3,0)</f>
        <v>Non-metropolitan</v>
      </c>
    </row>
    <row r="38" spans="1:13" x14ac:dyDescent="0.3">
      <c r="A38" s="46" t="s">
        <v>26</v>
      </c>
      <c r="B38" s="46">
        <v>1590</v>
      </c>
      <c r="C38" s="46">
        <v>1363</v>
      </c>
      <c r="D38" s="46">
        <v>227</v>
      </c>
      <c r="E38" s="46">
        <v>0</v>
      </c>
      <c r="F38" s="46">
        <v>42</v>
      </c>
      <c r="G38" s="46">
        <v>22</v>
      </c>
      <c r="H38" s="46">
        <v>1</v>
      </c>
      <c r="I38" s="46">
        <v>0</v>
      </c>
      <c r="J38" s="46">
        <v>0</v>
      </c>
      <c r="K38" s="46">
        <v>30921</v>
      </c>
      <c r="L38" s="46" t="str">
        <f>VLOOKUP(A38,'FRS geographical categories'!$A$2:$C$46,2,0)</f>
        <v>Significantly Rural</v>
      </c>
      <c r="M38" s="46" t="str">
        <f>VLOOKUP(A38,'FRS geographical categories'!$A$2:$C$46,3,0)</f>
        <v>Non-metropolitan</v>
      </c>
    </row>
    <row r="39" spans="1:13" x14ac:dyDescent="0.3">
      <c r="A39" s="46" t="s">
        <v>27</v>
      </c>
      <c r="B39" s="46">
        <v>1418</v>
      </c>
      <c r="C39" s="46">
        <v>337</v>
      </c>
      <c r="D39" s="46">
        <v>1081</v>
      </c>
      <c r="E39" s="46">
        <v>968</v>
      </c>
      <c r="F39" s="46">
        <v>110</v>
      </c>
      <c r="G39" s="46">
        <v>42</v>
      </c>
      <c r="H39" s="46">
        <v>2</v>
      </c>
      <c r="I39" s="46">
        <v>10</v>
      </c>
      <c r="J39" s="46">
        <v>60</v>
      </c>
      <c r="K39" s="46">
        <v>28137</v>
      </c>
      <c r="L39" s="46" t="str">
        <f>VLOOKUP(A39,'FRS geographical categories'!$A$2:$C$46,2,0)</f>
        <v>Predominantly Urban</v>
      </c>
      <c r="M39" s="46" t="str">
        <f>VLOOKUP(A39,'FRS geographical categories'!$A$2:$C$46,3,0)</f>
        <v>Non-metropolitan</v>
      </c>
    </row>
    <row r="40" spans="1:13" x14ac:dyDescent="0.3">
      <c r="A40" s="46" t="s">
        <v>28</v>
      </c>
      <c r="B40" s="46">
        <v>381</v>
      </c>
      <c r="C40" s="46">
        <v>264</v>
      </c>
      <c r="D40" s="46">
        <v>117</v>
      </c>
      <c r="E40" s="46">
        <v>190</v>
      </c>
      <c r="F40" s="46">
        <v>36</v>
      </c>
      <c r="G40" s="46">
        <v>18</v>
      </c>
      <c r="H40" s="46">
        <v>1</v>
      </c>
      <c r="I40" s="46">
        <v>6</v>
      </c>
      <c r="J40" s="46">
        <v>120</v>
      </c>
      <c r="K40" s="46">
        <v>26529</v>
      </c>
      <c r="L40" s="46" t="str">
        <f>VLOOKUP(A40,'FRS geographical categories'!$A$2:$C$46,2,0)</f>
        <v>Significantly Rural</v>
      </c>
      <c r="M40" s="46" t="str">
        <f>VLOOKUP(A40,'FRS geographical categories'!$A$2:$C$46,3,0)</f>
        <v>Non-metropolitan</v>
      </c>
    </row>
    <row r="41" spans="1:13" x14ac:dyDescent="0.3">
      <c r="A41" s="46" t="s">
        <v>29</v>
      </c>
      <c r="B41" s="46">
        <v>442</v>
      </c>
      <c r="C41" s="46">
        <v>237</v>
      </c>
      <c r="D41" s="46">
        <v>205</v>
      </c>
      <c r="E41" s="46">
        <v>197</v>
      </c>
      <c r="F41" s="46">
        <v>10</v>
      </c>
      <c r="G41" s="46">
        <v>4</v>
      </c>
      <c r="H41" s="46">
        <v>0</v>
      </c>
      <c r="I41" s="46">
        <v>1</v>
      </c>
      <c r="J41" s="46">
        <v>6</v>
      </c>
      <c r="K41" s="46">
        <v>50444</v>
      </c>
      <c r="L41" s="46" t="str">
        <f>VLOOKUP(A41,'FRS geographical categories'!$A$2:$C$46,2,0)</f>
        <v>Predominantly Rural</v>
      </c>
      <c r="M41" s="46" t="str">
        <f>VLOOKUP(A41,'FRS geographical categories'!$A$2:$C$46,3,0)</f>
        <v>Non-metropolitan</v>
      </c>
    </row>
    <row r="42" spans="1:13" x14ac:dyDescent="0.3">
      <c r="A42" s="46" t="s">
        <v>30</v>
      </c>
      <c r="B42" s="46">
        <v>1311</v>
      </c>
      <c r="C42" s="46">
        <v>805</v>
      </c>
      <c r="D42" s="46">
        <v>506</v>
      </c>
      <c r="E42" s="46">
        <v>437</v>
      </c>
      <c r="F42" s="46">
        <v>41</v>
      </c>
      <c r="G42" s="46">
        <v>28</v>
      </c>
      <c r="H42" s="46">
        <v>2</v>
      </c>
      <c r="I42" s="46">
        <v>0</v>
      </c>
      <c r="J42" s="46">
        <v>61</v>
      </c>
      <c r="K42" s="46">
        <v>34080</v>
      </c>
      <c r="L42" s="46" t="str">
        <f>VLOOKUP(A42,'FRS geographical categories'!$A$2:$C$46,2,0)</f>
        <v>Predominantly Urban</v>
      </c>
      <c r="M42" s="46" t="str">
        <f>VLOOKUP(A42,'FRS geographical categories'!$A$2:$C$46,3,0)</f>
        <v>Metropolitan</v>
      </c>
    </row>
    <row r="43" spans="1:13" x14ac:dyDescent="0.3">
      <c r="A43" s="46" t="s">
        <v>31</v>
      </c>
      <c r="B43" s="46">
        <v>815</v>
      </c>
      <c r="C43" s="46">
        <v>624</v>
      </c>
      <c r="D43" s="46">
        <v>191</v>
      </c>
      <c r="E43" s="46">
        <v>144</v>
      </c>
      <c r="F43" s="46">
        <v>9</v>
      </c>
      <c r="G43" s="46">
        <v>5</v>
      </c>
      <c r="H43" s="46">
        <v>0</v>
      </c>
      <c r="I43" s="46">
        <v>0</v>
      </c>
      <c r="J43" s="46">
        <v>165</v>
      </c>
      <c r="K43" s="46">
        <v>23810</v>
      </c>
      <c r="L43" s="46" t="str">
        <f>VLOOKUP(A43,'FRS geographical categories'!$A$2:$C$46,2,0)</f>
        <v>Predominantly Rural</v>
      </c>
      <c r="M43" s="46" t="str">
        <f>VLOOKUP(A43,'FRS geographical categories'!$A$2:$C$46,3,0)</f>
        <v>Non-metropolitan</v>
      </c>
    </row>
    <row r="44" spans="1:13" x14ac:dyDescent="0.3">
      <c r="A44" s="46" t="s">
        <v>32</v>
      </c>
      <c r="B44" s="46">
        <v>1540</v>
      </c>
      <c r="C44" s="46">
        <v>1047</v>
      </c>
      <c r="D44" s="46">
        <v>493</v>
      </c>
      <c r="E44" s="46">
        <v>464</v>
      </c>
      <c r="F44" s="46">
        <v>13</v>
      </c>
      <c r="G44" s="46">
        <v>16</v>
      </c>
      <c r="H44" s="46">
        <v>4</v>
      </c>
      <c r="I44" s="46">
        <v>0</v>
      </c>
      <c r="J44" s="46">
        <v>53</v>
      </c>
      <c r="K44" s="46">
        <v>45455</v>
      </c>
      <c r="L44" s="46" t="str">
        <f>VLOOKUP(A44,'FRS geographical categories'!$A$2:$C$46,2,0)</f>
        <v>Predominantly Rural</v>
      </c>
      <c r="M44" s="46" t="str">
        <f>VLOOKUP(A44,'FRS geographical categories'!$A$2:$C$46,3,0)</f>
        <v>Non-metropolitan</v>
      </c>
    </row>
    <row r="45" spans="1:13" x14ac:dyDescent="0.3">
      <c r="A45" s="46" t="s">
        <v>33</v>
      </c>
      <c r="B45" s="46">
        <v>787</v>
      </c>
      <c r="C45" s="46">
        <v>621</v>
      </c>
      <c r="D45" s="46">
        <v>166</v>
      </c>
      <c r="E45" s="46">
        <v>80</v>
      </c>
      <c r="F45" s="46">
        <v>27</v>
      </c>
      <c r="G45" s="46">
        <v>13</v>
      </c>
      <c r="H45" s="46">
        <v>0</v>
      </c>
      <c r="I45" s="46">
        <v>0</v>
      </c>
      <c r="J45" s="46">
        <v>21</v>
      </c>
      <c r="K45" s="46">
        <v>21774</v>
      </c>
      <c r="L45" s="46" t="str">
        <f>VLOOKUP(A45,'FRS geographical categories'!$A$2:$C$46,2,0)</f>
        <v>Significantly Rural</v>
      </c>
      <c r="M45" s="46" t="str">
        <f>VLOOKUP(A45,'FRS geographical categories'!$A$2:$C$46,3,0)</f>
        <v>Non-metropolitan</v>
      </c>
    </row>
    <row r="46" spans="1:13" x14ac:dyDescent="0.3">
      <c r="A46" s="46" t="s">
        <v>34</v>
      </c>
      <c r="B46" s="46">
        <v>427</v>
      </c>
      <c r="C46" s="46">
        <v>281</v>
      </c>
      <c r="D46" s="46">
        <v>146</v>
      </c>
      <c r="E46" s="46">
        <v>133</v>
      </c>
      <c r="F46" s="46">
        <v>0</v>
      </c>
      <c r="G46" s="46">
        <v>4</v>
      </c>
      <c r="H46" s="46">
        <v>0</v>
      </c>
      <c r="I46" s="46">
        <v>0</v>
      </c>
      <c r="J46" s="46">
        <v>19</v>
      </c>
      <c r="K46" s="46">
        <v>9097</v>
      </c>
      <c r="L46" s="46" t="str">
        <f>VLOOKUP(A46,'FRS geographical categories'!$A$2:$C$46,2,0)</f>
        <v>Predominantly Rural</v>
      </c>
      <c r="M46" s="46" t="str">
        <f>VLOOKUP(A46,'FRS geographical categories'!$A$2:$C$46,3,0)</f>
        <v>Non-metropolitan</v>
      </c>
    </row>
    <row r="47" spans="1:13" x14ac:dyDescent="0.3">
      <c r="A47" s="46" t="s">
        <v>35</v>
      </c>
      <c r="B47" s="46">
        <v>1020</v>
      </c>
      <c r="C47" s="46">
        <v>739</v>
      </c>
      <c r="D47" s="46">
        <v>281</v>
      </c>
      <c r="E47" s="46">
        <v>211</v>
      </c>
      <c r="F47" s="46">
        <v>31</v>
      </c>
      <c r="G47" s="46">
        <v>12</v>
      </c>
      <c r="H47" s="46">
        <v>0</v>
      </c>
      <c r="I47" s="46">
        <v>0</v>
      </c>
      <c r="J47" s="46">
        <v>176</v>
      </c>
      <c r="K47" s="46">
        <v>26092</v>
      </c>
      <c r="L47" s="46" t="str">
        <f>VLOOKUP(A47,'FRS geographical categories'!$A$2:$C$46,2,0)</f>
        <v>Predominantly Urban</v>
      </c>
      <c r="M47" s="46" t="str">
        <f>VLOOKUP(A47,'FRS geographical categories'!$A$2:$C$46,3,0)</f>
        <v>Non-metropolitan</v>
      </c>
    </row>
    <row r="48" spans="1:13" x14ac:dyDescent="0.3">
      <c r="A48" s="46" t="s">
        <v>36</v>
      </c>
      <c r="B48" s="46">
        <v>375</v>
      </c>
      <c r="C48" s="46">
        <v>159</v>
      </c>
      <c r="D48" s="46">
        <v>216</v>
      </c>
      <c r="E48" s="46">
        <v>164</v>
      </c>
      <c r="F48" s="46">
        <v>36</v>
      </c>
      <c r="G48" s="46">
        <v>28</v>
      </c>
      <c r="H48" s="46">
        <v>0</v>
      </c>
      <c r="I48" s="46">
        <v>1</v>
      </c>
      <c r="J48" s="46">
        <v>62</v>
      </c>
      <c r="K48" s="46">
        <v>19692</v>
      </c>
      <c r="L48" s="46" t="str">
        <f>VLOOKUP(A48,'FRS geographical categories'!$A$2:$C$46,2,0)</f>
        <v>Predominantly Rural</v>
      </c>
      <c r="M48" s="46" t="str">
        <f>VLOOKUP(A48,'FRS geographical categories'!$A$2:$C$46,3,0)</f>
        <v>Non-metropolitan</v>
      </c>
    </row>
    <row r="49" spans="1:13" x14ac:dyDescent="0.3">
      <c r="A49" s="46" t="s">
        <v>37</v>
      </c>
      <c r="B49" s="46">
        <v>390</v>
      </c>
      <c r="C49" s="46">
        <v>296</v>
      </c>
      <c r="D49" s="46">
        <v>94</v>
      </c>
      <c r="E49" s="46">
        <v>87</v>
      </c>
      <c r="F49" s="46">
        <v>1</v>
      </c>
      <c r="G49" s="46">
        <v>5</v>
      </c>
      <c r="H49" s="46">
        <v>0</v>
      </c>
      <c r="I49" s="46">
        <v>2</v>
      </c>
      <c r="J49" s="46">
        <v>49</v>
      </c>
      <c r="K49" s="46">
        <v>12852</v>
      </c>
      <c r="L49" s="46" t="str">
        <f>VLOOKUP(A49,'FRS geographical categories'!$A$2:$C$46,2,0)</f>
        <v>Predominantly Rural</v>
      </c>
      <c r="M49" s="46" t="str">
        <f>VLOOKUP(A49,'FRS geographical categories'!$A$2:$C$46,3,0)</f>
        <v>Non-metropolitan</v>
      </c>
    </row>
    <row r="50" spans="1:13" x14ac:dyDescent="0.3">
      <c r="A50" s="46" t="s">
        <v>38</v>
      </c>
      <c r="B50" s="46">
        <v>2199</v>
      </c>
      <c r="C50" s="46">
        <v>704</v>
      </c>
      <c r="D50" s="46">
        <v>1495</v>
      </c>
      <c r="E50" s="46">
        <v>1136</v>
      </c>
      <c r="F50" s="46">
        <v>22</v>
      </c>
      <c r="G50" s="46">
        <v>15</v>
      </c>
      <c r="H50" s="46">
        <v>2</v>
      </c>
      <c r="I50" s="46">
        <v>2</v>
      </c>
      <c r="J50" s="46">
        <v>25</v>
      </c>
      <c r="K50" s="46">
        <v>43777</v>
      </c>
      <c r="L50" s="46" t="str">
        <f>VLOOKUP(A50,'FRS geographical categories'!$A$2:$C$46,2,0)</f>
        <v>Predominantly Urban</v>
      </c>
      <c r="M50" s="46" t="str">
        <f>VLOOKUP(A50,'FRS geographical categories'!$A$2:$C$46,3,0)</f>
        <v>Metropolitan</v>
      </c>
    </row>
    <row r="51" spans="1:13" x14ac:dyDescent="0.3">
      <c r="A51" s="46" t="s">
        <v>39</v>
      </c>
      <c r="B51" s="46">
        <v>550</v>
      </c>
      <c r="C51" s="46">
        <v>420</v>
      </c>
      <c r="D51" s="46">
        <v>130</v>
      </c>
      <c r="E51" s="46">
        <v>121</v>
      </c>
      <c r="F51" s="46">
        <v>9</v>
      </c>
      <c r="G51" s="46">
        <v>10</v>
      </c>
      <c r="H51" s="46">
        <v>0</v>
      </c>
      <c r="I51" s="46">
        <v>1</v>
      </c>
      <c r="J51" s="46">
        <v>0</v>
      </c>
      <c r="K51" s="46">
        <v>27152</v>
      </c>
      <c r="L51" s="46" t="str">
        <f>VLOOKUP(A51,'FRS geographical categories'!$A$2:$C$46,2,0)</f>
        <v>Significantly Rural</v>
      </c>
      <c r="M51" s="46" t="str">
        <f>VLOOKUP(A51,'FRS geographical categories'!$A$2:$C$46,3,0)</f>
        <v>Non-metropolitan</v>
      </c>
    </row>
    <row r="52" spans="1:13" x14ac:dyDescent="0.3">
      <c r="A52" s="46" t="s">
        <v>40</v>
      </c>
      <c r="B52" s="46">
        <v>782</v>
      </c>
      <c r="C52" s="46">
        <v>652</v>
      </c>
      <c r="D52" s="46">
        <v>130</v>
      </c>
      <c r="E52" s="46">
        <v>121</v>
      </c>
      <c r="F52" s="46">
        <v>4</v>
      </c>
      <c r="G52" s="46">
        <v>6</v>
      </c>
      <c r="H52" s="46">
        <v>0</v>
      </c>
      <c r="I52" s="46">
        <v>0</v>
      </c>
      <c r="J52" s="46">
        <v>38</v>
      </c>
      <c r="K52" s="46">
        <v>36831</v>
      </c>
      <c r="L52" s="46" t="str">
        <f>VLOOKUP(A52,'FRS geographical categories'!$A$2:$C$46,2,0)</f>
        <v>Predominantly Rural</v>
      </c>
      <c r="M52" s="46" t="str">
        <f>VLOOKUP(A52,'FRS geographical categories'!$A$2:$C$46,3,0)</f>
        <v>Non-metropolitan</v>
      </c>
    </row>
    <row r="53" spans="1:13" x14ac:dyDescent="0.3">
      <c r="A53" s="46" t="s">
        <v>41</v>
      </c>
      <c r="B53" s="46">
        <v>779</v>
      </c>
      <c r="C53" s="46">
        <v>604</v>
      </c>
      <c r="D53" s="46">
        <v>175</v>
      </c>
      <c r="E53" s="46">
        <v>388</v>
      </c>
      <c r="F53" s="46">
        <v>12</v>
      </c>
      <c r="G53" s="46">
        <v>3</v>
      </c>
      <c r="H53" s="46">
        <v>0</v>
      </c>
      <c r="I53" s="46">
        <v>0</v>
      </c>
      <c r="J53" s="46">
        <v>1</v>
      </c>
      <c r="K53" s="46">
        <v>22044</v>
      </c>
      <c r="L53" s="46" t="str">
        <f>VLOOKUP(A53,'FRS geographical categories'!$A$2:$C$46,2,0)</f>
        <v>Predominantly Urban</v>
      </c>
      <c r="M53" s="46" t="str">
        <f>VLOOKUP(A53,'FRS geographical categories'!$A$2:$C$46,3,0)</f>
        <v>Non-metropolitan</v>
      </c>
    </row>
    <row r="54" spans="1:13" x14ac:dyDescent="0.3">
      <c r="A54" s="46" t="s">
        <v>42</v>
      </c>
      <c r="B54" s="46">
        <v>1454</v>
      </c>
      <c r="C54" s="46">
        <v>885</v>
      </c>
      <c r="D54" s="46">
        <v>569</v>
      </c>
      <c r="E54" s="46">
        <v>555</v>
      </c>
      <c r="F54" s="46">
        <v>8</v>
      </c>
      <c r="G54" s="46">
        <v>37</v>
      </c>
      <c r="H54" s="46">
        <v>3</v>
      </c>
      <c r="I54" s="46">
        <v>3</v>
      </c>
      <c r="J54" s="46">
        <v>65</v>
      </c>
      <c r="K54" s="46">
        <v>31687</v>
      </c>
      <c r="L54" s="46" t="str">
        <f>VLOOKUP(A54,'FRS geographical categories'!$A$2:$C$46,2,0)</f>
        <v>Predominantly Urban</v>
      </c>
      <c r="M54" s="46" t="str">
        <f>VLOOKUP(A54,'FRS geographical categories'!$A$2:$C$46,3,0)</f>
        <v>Metropolitan</v>
      </c>
    </row>
    <row r="55" spans="1:13" x14ac:dyDescent="0.3">
      <c r="A55" s="46" t="s">
        <v>43</v>
      </c>
      <c r="B55" s="46">
        <v>132</v>
      </c>
      <c r="C55" s="46">
        <v>24</v>
      </c>
      <c r="D55" s="46">
        <v>108</v>
      </c>
      <c r="E55" s="46">
        <v>91</v>
      </c>
      <c r="F55" s="46">
        <v>10</v>
      </c>
      <c r="G55" s="46">
        <v>11</v>
      </c>
      <c r="H55" s="46">
        <v>1</v>
      </c>
      <c r="I55" s="46">
        <v>0</v>
      </c>
      <c r="J55" s="46">
        <v>12</v>
      </c>
      <c r="K55" s="46">
        <v>14459</v>
      </c>
      <c r="L55" s="46" t="str">
        <f>VLOOKUP(A55,'FRS geographical categories'!$A$2:$C$46,2,0)</f>
        <v>Significantly Rural</v>
      </c>
      <c r="M55" s="46" t="str">
        <f>VLOOKUP(A55,'FRS geographical categories'!$A$2:$C$46,3,0)</f>
        <v>Non-metropolitan</v>
      </c>
    </row>
    <row r="56" spans="1:13" x14ac:dyDescent="0.3">
      <c r="A56" s="46" t="s">
        <v>44</v>
      </c>
      <c r="B56" s="46">
        <v>933</v>
      </c>
      <c r="C56" s="46">
        <v>368</v>
      </c>
      <c r="D56" s="46">
        <v>565</v>
      </c>
      <c r="E56" s="46">
        <v>505</v>
      </c>
      <c r="F56" s="46">
        <v>23</v>
      </c>
      <c r="G56" s="46">
        <v>29</v>
      </c>
      <c r="H56" s="46">
        <v>10</v>
      </c>
      <c r="I56" s="46">
        <v>0</v>
      </c>
      <c r="J56" s="46">
        <v>349</v>
      </c>
      <c r="K56" s="59">
        <f>'(2017-18)'!K56</f>
        <v>91154</v>
      </c>
      <c r="L56" s="46" t="str">
        <f>VLOOKUP(A56,'FRS geographical categories'!$A$2:$C$46,2,0)</f>
        <v>Predominantly Urban</v>
      </c>
      <c r="M56" s="46" t="str">
        <f>VLOOKUP(A56,'FRS geographical categories'!$A$2:$C$46,3,0)</f>
        <v>Metropolitan</v>
      </c>
    </row>
    <row r="57" spans="1:13" x14ac:dyDescent="0.3">
      <c r="A57" s="46" t="s">
        <v>45</v>
      </c>
      <c r="B57" s="46">
        <v>1391</v>
      </c>
      <c r="C57" s="46">
        <v>1319</v>
      </c>
      <c r="D57" s="46">
        <v>72</v>
      </c>
      <c r="E57" s="46">
        <v>259</v>
      </c>
      <c r="F57" s="46">
        <v>19</v>
      </c>
      <c r="G57" s="46">
        <v>8</v>
      </c>
      <c r="H57" s="46">
        <v>1</v>
      </c>
      <c r="I57" s="46">
        <v>0</v>
      </c>
      <c r="J57" s="46">
        <v>63</v>
      </c>
      <c r="K57" s="46">
        <v>21851</v>
      </c>
      <c r="L57" s="46" t="str">
        <f>VLOOKUP(A57,'FRS geographical categories'!$A$2:$C$46,2,0)</f>
        <v>Significantly Rural</v>
      </c>
      <c r="M57" s="46" t="str">
        <f>VLOOKUP(A57,'FRS geographical categories'!$A$2:$C$46,3,0)</f>
        <v>Non-metropolitan</v>
      </c>
    </row>
    <row r="58" spans="1:13" x14ac:dyDescent="0.3">
      <c r="A58" s="46" t="s">
        <v>46</v>
      </c>
      <c r="B58" s="46">
        <v>646</v>
      </c>
      <c r="C58" s="46">
        <v>345</v>
      </c>
      <c r="D58" s="46">
        <v>301</v>
      </c>
      <c r="E58" s="46">
        <v>210</v>
      </c>
      <c r="F58" s="46">
        <v>81</v>
      </c>
      <c r="G58" s="46">
        <v>11</v>
      </c>
      <c r="H58" s="46">
        <v>0</v>
      </c>
      <c r="I58" s="46">
        <v>0</v>
      </c>
      <c r="J58" s="46">
        <v>99</v>
      </c>
      <c r="K58" s="46">
        <v>82406</v>
      </c>
      <c r="L58" s="46" t="str">
        <f>VLOOKUP(A58,'FRS geographical categories'!$A$2:$C$46,2,0)</f>
        <v>Predominantly Urban</v>
      </c>
      <c r="M58" s="46" t="str">
        <f>VLOOKUP(A58,'FRS geographical categories'!$A$2:$C$46,3,0)</f>
        <v>Metropolitan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3C6E6-E989-45A9-804F-945805C251BD}">
  <sheetPr codeName="Sheet16"/>
  <dimension ref="A1:H53"/>
  <sheetViews>
    <sheetView workbookViewId="0">
      <selection activeCell="A4" sqref="A4:E4"/>
    </sheetView>
  </sheetViews>
  <sheetFormatPr defaultRowHeight="14.4" x14ac:dyDescent="0.3"/>
  <cols>
    <col min="1" max="1" width="38.21875" bestFit="1" customWidth="1"/>
  </cols>
  <sheetData>
    <row r="1" spans="1:8" x14ac:dyDescent="0.3">
      <c r="B1" s="43" t="s">
        <v>98</v>
      </c>
      <c r="C1" s="43"/>
      <c r="D1" s="43"/>
      <c r="F1" s="44" t="s">
        <v>99</v>
      </c>
      <c r="G1" s="44"/>
      <c r="H1" s="44"/>
    </row>
    <row r="2" spans="1:8" x14ac:dyDescent="0.3">
      <c r="B2" t="s">
        <v>97</v>
      </c>
      <c r="C2" t="s">
        <v>109</v>
      </c>
      <c r="F2" s="46" t="s">
        <v>97</v>
      </c>
      <c r="G2" s="46" t="s">
        <v>109</v>
      </c>
    </row>
    <row r="3" spans="1:8" x14ac:dyDescent="0.3">
      <c r="A3" t="s">
        <v>0</v>
      </c>
      <c r="B3" s="41">
        <f>VLOOKUP(A3,'(2018-19)'!A:K,2,FALSE)</f>
        <v>49327</v>
      </c>
      <c r="C3" s="41">
        <f>VLOOKUP(A3,'(2019-20)'!A:D,2,FALSE)</f>
        <v>48414</v>
      </c>
      <c r="D3" s="42">
        <f>(C3/B3)-1</f>
        <v>-1.8509132929227401E-2</v>
      </c>
      <c r="F3" s="41">
        <f>VLOOKUP(A3,'(2018-19)'!A:K,4,FALSE)</f>
        <v>16062</v>
      </c>
      <c r="G3" s="41">
        <f>VLOOKUP(A3,'(2019-20)'!A:D,4,FALSE)</f>
        <v>16436</v>
      </c>
      <c r="H3" s="42">
        <f>(G3/F3)-1</f>
        <v>2.3284771510397206E-2</v>
      </c>
    </row>
    <row r="4" spans="1:8" x14ac:dyDescent="0.3">
      <c r="A4" t="s">
        <v>85</v>
      </c>
      <c r="B4" s="51">
        <f>VLOOKUP(A4,'(2018-19)'!A:K,2,FALSE)</f>
        <v>30126</v>
      </c>
      <c r="C4" s="51">
        <f>VLOOKUP(A4,'(2019-20)'!A:D,2,FALSE)</f>
        <v>32397</v>
      </c>
      <c r="D4" s="42">
        <f t="shared" ref="D4:D50" si="0">(C4/B4)-1</f>
        <v>7.5383389762995412E-2</v>
      </c>
      <c r="F4" s="51">
        <f>VLOOKUP(A4,'(2018-19)'!A:K,4,FALSE)</f>
        <v>9580</v>
      </c>
      <c r="G4" s="51">
        <f>VLOOKUP(A4,'(2019-20)'!A:D,4,FALSE)</f>
        <v>9862</v>
      </c>
      <c r="H4" s="42">
        <f t="shared" ref="H4:H50" si="1">(G4/F4)-1</f>
        <v>2.9436325678496855E-2</v>
      </c>
    </row>
    <row r="5" spans="1:8" x14ac:dyDescent="0.3">
      <c r="A5" t="s">
        <v>48</v>
      </c>
      <c r="B5" s="51">
        <f>VLOOKUP(A5,'(2018-19)'!A:K,2,FALSE)</f>
        <v>19201</v>
      </c>
      <c r="C5" s="51">
        <f>VLOOKUP(A5,'(2019-20)'!A:D,2,FALSE)</f>
        <v>16017</v>
      </c>
      <c r="D5" s="42">
        <f t="shared" si="0"/>
        <v>-0.16582469663038379</v>
      </c>
      <c r="F5" s="51">
        <f>VLOOKUP(A5,'(2018-19)'!A:K,4,FALSE)</f>
        <v>6482</v>
      </c>
      <c r="G5" s="51">
        <f>VLOOKUP(A5,'(2019-20)'!A:D,4,FALSE)</f>
        <v>6574</v>
      </c>
      <c r="H5" s="42">
        <f t="shared" si="1"/>
        <v>1.4193150262264753E-2</v>
      </c>
    </row>
    <row r="6" spans="1:8" x14ac:dyDescent="0.3">
      <c r="A6" t="s">
        <v>86</v>
      </c>
      <c r="B6" s="51">
        <f>VLOOKUP(A6,'(2018-19)'!A:K,2,FALSE)</f>
        <v>27547</v>
      </c>
      <c r="C6" s="51">
        <f>VLOOKUP(A6,'(2019-20)'!A:D,2,FALSE)</f>
        <v>24848</v>
      </c>
      <c r="D6" s="42">
        <f t="shared" si="0"/>
        <v>-9.7978001234254153E-2</v>
      </c>
      <c r="F6" s="51">
        <f>VLOOKUP(A6,'(2018-19)'!A:K,4,FALSE)</f>
        <v>9747</v>
      </c>
      <c r="G6" s="51">
        <f>VLOOKUP(A6,'(2019-20)'!A:D,4,FALSE)</f>
        <v>9783</v>
      </c>
      <c r="H6" s="42">
        <f t="shared" si="1"/>
        <v>3.6934441366573978E-3</v>
      </c>
    </row>
    <row r="7" spans="1:8" x14ac:dyDescent="0.3">
      <c r="A7" t="s">
        <v>87</v>
      </c>
      <c r="B7" s="51">
        <f>VLOOKUP(A7,'(2018-19)'!A:K,2,FALSE)</f>
        <v>12816</v>
      </c>
      <c r="C7" s="51">
        <f>VLOOKUP(A7,'(2019-20)'!A:D,2,FALSE)</f>
        <v>13414</v>
      </c>
      <c r="D7" s="42">
        <f t="shared" si="0"/>
        <v>4.666042446941332E-2</v>
      </c>
      <c r="F7" s="51">
        <f>VLOOKUP(A7,'(2018-19)'!A:K,4,FALSE)</f>
        <v>3670</v>
      </c>
      <c r="G7" s="51">
        <f>VLOOKUP(A7,'(2019-20)'!A:D,4,FALSE)</f>
        <v>3406</v>
      </c>
      <c r="H7" s="42">
        <f t="shared" si="1"/>
        <v>-7.1934604904632105E-2</v>
      </c>
    </row>
    <row r="8" spans="1:8" x14ac:dyDescent="0.3">
      <c r="A8" t="s">
        <v>88</v>
      </c>
      <c r="B8" s="51">
        <f>VLOOKUP(A8,'(2018-19)'!A:K,2,FALSE)</f>
        <v>8964</v>
      </c>
      <c r="C8" s="51">
        <f>VLOOKUP(A8,'(2019-20)'!A:D,2,FALSE)</f>
        <v>10152</v>
      </c>
      <c r="D8" s="42">
        <f t="shared" si="0"/>
        <v>0.1325301204819278</v>
      </c>
      <c r="F8" s="51">
        <f>VLOOKUP(A8,'(2018-19)'!A:K,4,FALSE)</f>
        <v>2645</v>
      </c>
      <c r="G8" s="51">
        <f>VLOOKUP(A8,'(2019-20)'!A:D,4,FALSE)</f>
        <v>3247</v>
      </c>
      <c r="H8" s="42">
        <f t="shared" si="1"/>
        <v>0.22759924385633279</v>
      </c>
    </row>
    <row r="9" spans="1:8" x14ac:dyDescent="0.3">
      <c r="A9" t="s">
        <v>3</v>
      </c>
      <c r="B9" s="51">
        <f>VLOOKUP(A9,'(2018-19)'!A:K,2,FALSE)</f>
        <v>127</v>
      </c>
      <c r="C9" s="51">
        <f>VLOOKUP(A9,'(2019-20)'!A:D,2,FALSE)</f>
        <v>451</v>
      </c>
      <c r="D9" s="42">
        <f t="shared" si="0"/>
        <v>2.5511811023622046</v>
      </c>
      <c r="F9" s="51">
        <f>VLOOKUP(A9,'(2018-19)'!A:K,4,FALSE)</f>
        <v>58</v>
      </c>
      <c r="G9" s="51">
        <f>VLOOKUP(A9,'(2019-20)'!A:D,4,FALSE)</f>
        <v>223</v>
      </c>
      <c r="H9" s="42">
        <f t="shared" si="1"/>
        <v>2.8448275862068964</v>
      </c>
    </row>
    <row r="10" spans="1:8" x14ac:dyDescent="0.3">
      <c r="A10" t="s">
        <v>4</v>
      </c>
      <c r="B10" s="51">
        <f>VLOOKUP(A10,'(2018-19)'!A:K,2,FALSE)</f>
        <v>920</v>
      </c>
      <c r="C10" s="51">
        <f>VLOOKUP(A10,'(2019-20)'!A:D,2,FALSE)</f>
        <v>1434</v>
      </c>
      <c r="D10" s="42">
        <f t="shared" si="0"/>
        <v>0.55869565217391304</v>
      </c>
      <c r="F10" s="51">
        <f>VLOOKUP(A10,'(2018-19)'!A:K,4,FALSE)</f>
        <v>40</v>
      </c>
      <c r="G10" s="51">
        <f>VLOOKUP(A10,'(2019-20)'!A:D,4,FALSE)</f>
        <v>397</v>
      </c>
      <c r="H10" s="42">
        <f t="shared" si="1"/>
        <v>8.9250000000000007</v>
      </c>
    </row>
    <row r="11" spans="1:8" x14ac:dyDescent="0.3">
      <c r="A11" t="s">
        <v>5</v>
      </c>
      <c r="B11" s="51">
        <f>VLOOKUP(A11,'(2018-19)'!A:K,2,FALSE)</f>
        <v>1137</v>
      </c>
      <c r="C11" s="51">
        <f>VLOOKUP(A11,'(2019-20)'!A:D,2,FALSE)</f>
        <v>1407</v>
      </c>
      <c r="D11" s="42">
        <f t="shared" si="0"/>
        <v>0.23746701846965701</v>
      </c>
      <c r="F11" s="51">
        <f>VLOOKUP(A11,'(2018-19)'!A:K,4,FALSE)</f>
        <v>407</v>
      </c>
      <c r="G11" s="51">
        <f>VLOOKUP(A11,'(2019-20)'!A:D,4,FALSE)</f>
        <v>526</v>
      </c>
      <c r="H11" s="42">
        <f t="shared" si="1"/>
        <v>0.2923832923832923</v>
      </c>
    </row>
    <row r="12" spans="1:8" x14ac:dyDescent="0.3">
      <c r="A12" t="s">
        <v>6</v>
      </c>
      <c r="B12" s="51">
        <f>VLOOKUP(A12,'(2018-19)'!A:K,2,FALSE)</f>
        <v>360</v>
      </c>
      <c r="C12" s="51">
        <f>VLOOKUP(A12,'(2019-20)'!A:D,2,FALSE)</f>
        <v>267</v>
      </c>
      <c r="D12" s="42">
        <f t="shared" si="0"/>
        <v>-0.2583333333333333</v>
      </c>
      <c r="F12" s="51">
        <f>VLOOKUP(A12,'(2018-19)'!A:K,4,FALSE)</f>
        <v>276</v>
      </c>
      <c r="G12" s="51">
        <f>VLOOKUP(A12,'(2019-20)'!A:D,4,FALSE)</f>
        <v>79</v>
      </c>
      <c r="H12" s="42">
        <f t="shared" si="1"/>
        <v>-0.71376811594202905</v>
      </c>
    </row>
    <row r="13" spans="1:8" x14ac:dyDescent="0.3">
      <c r="A13" t="s">
        <v>7</v>
      </c>
      <c r="B13" s="51">
        <f>VLOOKUP(A13,'(2018-19)'!A:K,2,FALSE)</f>
        <v>1187</v>
      </c>
      <c r="C13" s="51">
        <f>VLOOKUP(A13,'(2019-20)'!A:D,2,FALSE)</f>
        <v>1263</v>
      </c>
      <c r="D13" s="42">
        <f t="shared" si="0"/>
        <v>6.4026958719460847E-2</v>
      </c>
      <c r="F13" s="51">
        <f>VLOOKUP(A13,'(2018-19)'!A:K,4,FALSE)</f>
        <v>223</v>
      </c>
      <c r="G13" s="51">
        <f>VLOOKUP(A13,'(2019-20)'!A:D,4,FALSE)</f>
        <v>242</v>
      </c>
      <c r="H13" s="42">
        <f t="shared" si="1"/>
        <v>8.5201793721973118E-2</v>
      </c>
    </row>
    <row r="14" spans="1:8" x14ac:dyDescent="0.3">
      <c r="A14" t="s">
        <v>8</v>
      </c>
      <c r="B14" s="51">
        <f>VLOOKUP(A14,'(2018-19)'!A:K,2,FALSE)</f>
        <v>1673</v>
      </c>
      <c r="C14" s="51">
        <f>VLOOKUP(A14,'(2019-20)'!A:D,2,FALSE)</f>
        <v>1461</v>
      </c>
      <c r="D14" s="42">
        <f t="shared" si="0"/>
        <v>-0.12671846981470414</v>
      </c>
      <c r="F14" s="51">
        <f>VLOOKUP(A14,'(2018-19)'!A:K,4,FALSE)</f>
        <v>394</v>
      </c>
      <c r="G14" s="51">
        <f>VLOOKUP(A14,'(2019-20)'!A:D,4,FALSE)</f>
        <v>172</v>
      </c>
      <c r="H14" s="42">
        <f t="shared" si="1"/>
        <v>-0.56345177664974622</v>
      </c>
    </row>
    <row r="15" spans="1:8" x14ac:dyDescent="0.3">
      <c r="A15" t="s">
        <v>9</v>
      </c>
      <c r="B15" s="51">
        <f>VLOOKUP(A15,'(2018-19)'!A:K,2,FALSE)</f>
        <v>1456</v>
      </c>
      <c r="C15" s="51">
        <f>VLOOKUP(A15,'(2019-20)'!A:D,2,FALSE)</f>
        <v>1567</v>
      </c>
      <c r="D15" s="42">
        <f t="shared" si="0"/>
        <v>7.6236263736263687E-2</v>
      </c>
      <c r="F15" s="51">
        <f>VLOOKUP(A15,'(2018-19)'!A:K,4,FALSE)</f>
        <v>140</v>
      </c>
      <c r="G15" s="51">
        <f>VLOOKUP(A15,'(2019-20)'!A:D,4,FALSE)</f>
        <v>193</v>
      </c>
      <c r="H15" s="42">
        <f t="shared" si="1"/>
        <v>0.37857142857142856</v>
      </c>
    </row>
    <row r="16" spans="1:8" x14ac:dyDescent="0.3">
      <c r="A16" t="s">
        <v>10</v>
      </c>
      <c r="B16" s="51">
        <f>VLOOKUP(A16,'(2018-19)'!A:K,2,FALSE)</f>
        <v>364</v>
      </c>
      <c r="C16" s="51">
        <f>VLOOKUP(A16,'(2019-20)'!A:D,2,FALSE)</f>
        <v>408</v>
      </c>
      <c r="D16" s="42">
        <f t="shared" si="0"/>
        <v>0.12087912087912089</v>
      </c>
      <c r="E16" s="37"/>
      <c r="F16" s="51">
        <f>VLOOKUP(A16,'(2018-19)'!A:K,4,FALSE)</f>
        <v>161</v>
      </c>
      <c r="G16" s="51">
        <f>VLOOKUP(A16,'(2019-20)'!A:D,4,FALSE)</f>
        <v>181</v>
      </c>
      <c r="H16" s="42">
        <f t="shared" si="1"/>
        <v>0.12422360248447206</v>
      </c>
    </row>
    <row r="17" spans="1:8" x14ac:dyDescent="0.3">
      <c r="A17" t="s">
        <v>11</v>
      </c>
      <c r="B17" s="51">
        <f>VLOOKUP(A17,'(2018-19)'!A:K,2,FALSE)</f>
        <v>833</v>
      </c>
      <c r="C17" s="51">
        <f>VLOOKUP(A17,'(2019-20)'!A:D,2,FALSE)</f>
        <v>686</v>
      </c>
      <c r="D17" s="42">
        <f t="shared" si="0"/>
        <v>-0.17647058823529416</v>
      </c>
      <c r="F17" s="51">
        <f>VLOOKUP(A17,'(2018-19)'!A:K,4,FALSE)</f>
        <v>324</v>
      </c>
      <c r="G17" s="51">
        <f>VLOOKUP(A17,'(2019-20)'!A:D,4,FALSE)</f>
        <v>237</v>
      </c>
      <c r="H17" s="42">
        <f t="shared" si="1"/>
        <v>-0.26851851851851849</v>
      </c>
    </row>
    <row r="18" spans="1:8" x14ac:dyDescent="0.3">
      <c r="A18" t="s">
        <v>12</v>
      </c>
      <c r="B18" s="51">
        <f>VLOOKUP(A18,'(2018-19)'!A:K,2,FALSE)</f>
        <v>1090</v>
      </c>
      <c r="C18" s="51">
        <f>VLOOKUP(A18,'(2019-20)'!A:D,2,FALSE)</f>
        <v>1129</v>
      </c>
      <c r="D18" s="42">
        <f t="shared" si="0"/>
        <v>3.5779816513761498E-2</v>
      </c>
      <c r="F18" s="51">
        <f>VLOOKUP(A18,'(2018-19)'!A:K,4,FALSE)</f>
        <v>366</v>
      </c>
      <c r="G18" s="51">
        <f>VLOOKUP(A18,'(2019-20)'!A:D,4,FALSE)</f>
        <v>407</v>
      </c>
      <c r="H18" s="42">
        <f t="shared" si="1"/>
        <v>0.11202185792349728</v>
      </c>
    </row>
    <row r="19" spans="1:8" x14ac:dyDescent="0.3">
      <c r="A19" t="s">
        <v>13</v>
      </c>
      <c r="B19" s="51">
        <f>VLOOKUP(A19,'(2018-19)'!A:K,2,FALSE)</f>
        <v>859</v>
      </c>
      <c r="C19" s="51">
        <f>VLOOKUP(A19,'(2019-20)'!A:D,2,FALSE)</f>
        <v>904</v>
      </c>
      <c r="D19" s="42">
        <f t="shared" si="0"/>
        <v>5.2386495925494714E-2</v>
      </c>
      <c r="E19" s="37"/>
      <c r="F19" s="51">
        <f>VLOOKUP(A19,'(2018-19)'!A:K,4,FALSE)</f>
        <v>621</v>
      </c>
      <c r="G19" s="51">
        <f>VLOOKUP(A19,'(2019-20)'!A:D,4,FALSE)</f>
        <v>677</v>
      </c>
      <c r="H19" s="42">
        <f t="shared" si="1"/>
        <v>9.0177133655394481E-2</v>
      </c>
    </row>
    <row r="20" spans="1:8" x14ac:dyDescent="0.3">
      <c r="A20" t="s">
        <v>73</v>
      </c>
      <c r="B20" s="51">
        <f>VLOOKUP(A20,'(2018-19)'!A:K,2,FALSE)</f>
        <v>1198</v>
      </c>
      <c r="C20" s="51">
        <f>VLOOKUP(A20,'(2019-20)'!A:D,2,FALSE)</f>
        <v>1040</v>
      </c>
      <c r="D20" s="42">
        <f t="shared" si="0"/>
        <v>-0.13188647746243742</v>
      </c>
      <c r="F20" s="51">
        <f>VLOOKUP(A20,'(2018-19)'!A:K,4,FALSE)</f>
        <v>557</v>
      </c>
      <c r="G20" s="51">
        <f>VLOOKUP(A20,'(2019-20)'!A:D,4,FALSE)</f>
        <v>476</v>
      </c>
      <c r="H20" s="42">
        <f t="shared" si="1"/>
        <v>-0.14542190305206459</v>
      </c>
    </row>
    <row r="21" spans="1:8" x14ac:dyDescent="0.3">
      <c r="A21" t="s">
        <v>14</v>
      </c>
      <c r="B21" s="51">
        <f>VLOOKUP(A21,'(2018-19)'!A:K,2,FALSE)</f>
        <v>2187</v>
      </c>
      <c r="C21" s="51">
        <f>VLOOKUP(A21,'(2019-20)'!A:D,2,FALSE)</f>
        <v>2002</v>
      </c>
      <c r="D21" s="42">
        <f t="shared" si="0"/>
        <v>-8.4590763603109242E-2</v>
      </c>
      <c r="F21" s="51">
        <f>VLOOKUP(A21,'(2018-19)'!A:K,4,FALSE)</f>
        <v>298</v>
      </c>
      <c r="G21" s="51">
        <f>VLOOKUP(A21,'(2019-20)'!A:D,4,FALSE)</f>
        <v>414</v>
      </c>
      <c r="H21" s="42">
        <f t="shared" si="1"/>
        <v>0.38926174496644306</v>
      </c>
    </row>
    <row r="22" spans="1:8" x14ac:dyDescent="0.3">
      <c r="A22" t="s">
        <v>15</v>
      </c>
      <c r="B22" s="51">
        <f>VLOOKUP(A22,'(2018-19)'!A:K,2,FALSE)</f>
        <v>581</v>
      </c>
      <c r="C22" s="51">
        <f>VLOOKUP(A22,'(2019-20)'!A:D,2,FALSE)</f>
        <v>449</v>
      </c>
      <c r="D22" s="42">
        <f t="shared" si="0"/>
        <v>-0.2271944922547332</v>
      </c>
      <c r="F22" s="51">
        <f>VLOOKUP(A22,'(2018-19)'!A:K,4,FALSE)</f>
        <v>170</v>
      </c>
      <c r="G22" s="51">
        <f>VLOOKUP(A22,'(2019-20)'!A:D,4,FALSE)</f>
        <v>103</v>
      </c>
      <c r="H22" s="42">
        <f t="shared" si="1"/>
        <v>-0.39411764705882357</v>
      </c>
    </row>
    <row r="23" spans="1:8" x14ac:dyDescent="0.3">
      <c r="A23" t="s">
        <v>16</v>
      </c>
      <c r="B23" s="51">
        <f>VLOOKUP(A23,'(2018-19)'!A:K,2,FALSE)</f>
        <v>846</v>
      </c>
      <c r="C23" s="51">
        <f>VLOOKUP(A23,'(2019-20)'!A:D,2,FALSE)</f>
        <v>824</v>
      </c>
      <c r="D23" s="42">
        <f t="shared" si="0"/>
        <v>-2.6004728132387744E-2</v>
      </c>
      <c r="F23" s="51">
        <f>VLOOKUP(A23,'(2018-19)'!A:K,4,FALSE)</f>
        <v>364</v>
      </c>
      <c r="G23" s="51">
        <f>VLOOKUP(A23,'(2019-20)'!A:D,4,FALSE)</f>
        <v>370</v>
      </c>
      <c r="H23" s="42">
        <f t="shared" si="1"/>
        <v>1.6483516483516425E-2</v>
      </c>
    </row>
    <row r="24" spans="1:8" x14ac:dyDescent="0.3">
      <c r="A24" t="s">
        <v>17</v>
      </c>
      <c r="B24" s="51">
        <f>VLOOKUP(A24,'(2018-19)'!A:K,2,FALSE)</f>
        <v>960</v>
      </c>
      <c r="C24" s="51">
        <f>VLOOKUP(A24,'(2019-20)'!A:D,2,FALSE)</f>
        <v>610</v>
      </c>
      <c r="D24" s="42">
        <f t="shared" si="0"/>
        <v>-0.36458333333333337</v>
      </c>
      <c r="F24" s="51">
        <f>VLOOKUP(A24,'(2018-19)'!A:K,4,FALSE)</f>
        <v>94</v>
      </c>
      <c r="G24" s="51">
        <f>VLOOKUP(A24,'(2019-20)'!A:D,4,FALSE)</f>
        <v>80</v>
      </c>
      <c r="H24" s="42">
        <f t="shared" si="1"/>
        <v>-0.14893617021276595</v>
      </c>
    </row>
    <row r="25" spans="1:8" x14ac:dyDescent="0.3">
      <c r="A25" t="s">
        <v>18</v>
      </c>
      <c r="B25" s="51">
        <f>VLOOKUP(A25,'(2018-19)'!A:K,2,FALSE)</f>
        <v>10372</v>
      </c>
      <c r="C25" s="51">
        <f>VLOOKUP(A25,'(2019-20)'!A:D,2,FALSE)</f>
        <v>8016</v>
      </c>
      <c r="D25" s="42">
        <f t="shared" si="0"/>
        <v>-0.22715001928268419</v>
      </c>
      <c r="F25" s="51">
        <f>VLOOKUP(A25,'(2018-19)'!A:K,4,FALSE)</f>
        <v>2545</v>
      </c>
      <c r="G25" s="51">
        <f>VLOOKUP(A25,'(2019-20)'!A:D,4,FALSE)</f>
        <v>2486</v>
      </c>
      <c r="H25" s="42">
        <f t="shared" si="1"/>
        <v>-2.3182711198428296E-2</v>
      </c>
    </row>
    <row r="26" spans="1:8" x14ac:dyDescent="0.3">
      <c r="A26" t="s">
        <v>19</v>
      </c>
      <c r="B26" s="51">
        <f>VLOOKUP(A26,'(2018-19)'!A:K,2,FALSE)</f>
        <v>2133</v>
      </c>
      <c r="C26" s="51">
        <f>VLOOKUP(A26,'(2019-20)'!A:D,2,FALSE)</f>
        <v>1458</v>
      </c>
      <c r="D26" s="42">
        <f t="shared" si="0"/>
        <v>-0.31645569620253167</v>
      </c>
      <c r="F26" s="51">
        <f>VLOOKUP(A26,'(2018-19)'!A:K,4,FALSE)</f>
        <v>1014</v>
      </c>
      <c r="G26" s="51">
        <f>VLOOKUP(A26,'(2019-20)'!A:D,4,FALSE)</f>
        <v>652</v>
      </c>
      <c r="H26" s="42">
        <f t="shared" si="1"/>
        <v>-0.35700197238658782</v>
      </c>
    </row>
    <row r="27" spans="1:8" x14ac:dyDescent="0.3">
      <c r="A27" t="s">
        <v>20</v>
      </c>
      <c r="B27" s="51">
        <f>VLOOKUP(A27,'(2018-19)'!A:K,2,FALSE)</f>
        <v>923</v>
      </c>
      <c r="C27" s="51">
        <f>VLOOKUP(A27,'(2019-20)'!A:D,2,FALSE)</f>
        <v>1203</v>
      </c>
      <c r="D27" s="42">
        <f t="shared" si="0"/>
        <v>0.30335861321776814</v>
      </c>
      <c r="F27" s="51">
        <f>VLOOKUP(A27,'(2018-19)'!A:K,4,FALSE)</f>
        <v>530</v>
      </c>
      <c r="G27" s="51">
        <f>VLOOKUP(A27,'(2019-20)'!A:D,4,FALSE)</f>
        <v>607</v>
      </c>
      <c r="H27" s="42">
        <f t="shared" si="1"/>
        <v>0.14528301886792461</v>
      </c>
    </row>
    <row r="28" spans="1:8" x14ac:dyDescent="0.3">
      <c r="A28" t="s">
        <v>21</v>
      </c>
      <c r="B28" s="51">
        <f>VLOOKUP(A28,'(2018-19)'!A:K,2,FALSE)</f>
        <v>714</v>
      </c>
      <c r="C28" s="51">
        <f>VLOOKUP(A28,'(2019-20)'!A:D,2,FALSE)</f>
        <v>629</v>
      </c>
      <c r="D28" s="42">
        <f t="shared" si="0"/>
        <v>-0.11904761904761907</v>
      </c>
      <c r="F28" s="51">
        <f>VLOOKUP(A28,'(2018-19)'!A:K,4,FALSE)</f>
        <v>369</v>
      </c>
      <c r="G28" s="51">
        <f>VLOOKUP(A28,'(2019-20)'!A:D,4,FALSE)</f>
        <v>325</v>
      </c>
      <c r="H28" s="42">
        <f t="shared" si="1"/>
        <v>-0.1192411924119241</v>
      </c>
    </row>
    <row r="29" spans="1:8" x14ac:dyDescent="0.3">
      <c r="A29" t="s">
        <v>22</v>
      </c>
      <c r="B29" s="51">
        <f>VLOOKUP(A29,'(2018-19)'!A:K,2,FALSE)</f>
        <v>221</v>
      </c>
      <c r="C29" s="51">
        <f>VLOOKUP(A29,'(2019-20)'!A:D,2,FALSE)</f>
        <v>986</v>
      </c>
      <c r="D29" s="42">
        <f t="shared" si="0"/>
        <v>3.4615384615384617</v>
      </c>
      <c r="F29" s="51">
        <f>VLOOKUP(A29,'(2018-19)'!A:K,4,FALSE)</f>
        <v>61</v>
      </c>
      <c r="G29" s="51">
        <f>VLOOKUP(A29,'(2019-20)'!A:D,4,FALSE)</f>
        <v>123</v>
      </c>
      <c r="H29" s="42">
        <f t="shared" si="1"/>
        <v>1.0163934426229506</v>
      </c>
    </row>
    <row r="30" spans="1:8" x14ac:dyDescent="0.3">
      <c r="A30" t="s">
        <v>23</v>
      </c>
      <c r="B30" s="51">
        <f>VLOOKUP(A30,'(2018-19)'!A:K,2,FALSE)</f>
        <v>501</v>
      </c>
      <c r="C30" s="51">
        <f>VLOOKUP(A30,'(2019-20)'!A:D,2,FALSE)</f>
        <v>740</v>
      </c>
      <c r="D30" s="42">
        <f t="shared" si="0"/>
        <v>0.47704590818363268</v>
      </c>
      <c r="F30" s="51">
        <f>VLOOKUP(A30,'(2018-19)'!A:K,4,FALSE)</f>
        <v>80</v>
      </c>
      <c r="G30" s="51">
        <f>VLOOKUP(A30,'(2019-20)'!A:D,4,FALSE)</f>
        <v>177</v>
      </c>
      <c r="H30" s="42">
        <f t="shared" si="1"/>
        <v>1.2124999999999999</v>
      </c>
    </row>
    <row r="31" spans="1:8" x14ac:dyDescent="0.3">
      <c r="A31" t="s">
        <v>47</v>
      </c>
      <c r="B31" s="51">
        <f>VLOOKUP(A31,'(2018-19)'!A:K,2,FALSE)</f>
        <v>57</v>
      </c>
      <c r="C31" s="51">
        <f>VLOOKUP(A31,'(2019-20)'!A:D,2,FALSE)</f>
        <v>115</v>
      </c>
      <c r="D31" s="42">
        <f t="shared" si="0"/>
        <v>1.0175438596491229</v>
      </c>
      <c r="F31" s="51">
        <f>VLOOKUP(A31,'(2018-19)'!A:K,4,FALSE)</f>
        <v>26</v>
      </c>
      <c r="G31" s="51">
        <f>VLOOKUP(A31,'(2019-20)'!A:D,4,FALSE)</f>
        <v>20</v>
      </c>
      <c r="H31" s="42">
        <f t="shared" si="1"/>
        <v>-0.23076923076923073</v>
      </c>
    </row>
    <row r="32" spans="1:8" x14ac:dyDescent="0.3">
      <c r="A32" t="s">
        <v>25</v>
      </c>
      <c r="B32" s="51">
        <f>VLOOKUP(A32,'(2018-19)'!A:K,2,FALSE)</f>
        <v>15</v>
      </c>
      <c r="C32" s="51">
        <f>VLOOKUP(A32,'(2019-20)'!A:D,2,FALSE)</f>
        <v>3</v>
      </c>
      <c r="D32" s="42">
        <f t="shared" si="0"/>
        <v>-0.8</v>
      </c>
      <c r="F32" s="51">
        <f>VLOOKUP(A32,'(2018-19)'!A:K,4,FALSE)</f>
        <v>6</v>
      </c>
      <c r="G32" s="51">
        <f>VLOOKUP(A32,'(2019-20)'!A:D,4,FALSE)</f>
        <v>1</v>
      </c>
      <c r="H32" s="42">
        <f t="shared" si="1"/>
        <v>-0.83333333333333337</v>
      </c>
    </row>
    <row r="33" spans="1:8" x14ac:dyDescent="0.3">
      <c r="A33" t="s">
        <v>26</v>
      </c>
      <c r="B33" s="51">
        <f>VLOOKUP(A33,'(2018-19)'!A:K,2,FALSE)</f>
        <v>1517</v>
      </c>
      <c r="C33" s="51">
        <f>VLOOKUP(A33,'(2019-20)'!A:D,2,FALSE)</f>
        <v>1590</v>
      </c>
      <c r="D33" s="42">
        <f t="shared" si="0"/>
        <v>4.8121292023731055E-2</v>
      </c>
      <c r="F33" s="51">
        <f>VLOOKUP(A33,'(2018-19)'!A:K,4,FALSE)</f>
        <v>300</v>
      </c>
      <c r="G33" s="51">
        <f>VLOOKUP(A33,'(2019-20)'!A:D,4,FALSE)</f>
        <v>227</v>
      </c>
      <c r="H33" s="42">
        <f t="shared" si="1"/>
        <v>-0.24333333333333329</v>
      </c>
    </row>
    <row r="34" spans="1:8" x14ac:dyDescent="0.3">
      <c r="A34" t="s">
        <v>27</v>
      </c>
      <c r="B34" s="51">
        <f>VLOOKUP(A34,'(2018-19)'!A:K,2,FALSE)</f>
        <v>1662</v>
      </c>
      <c r="C34" s="51">
        <f>VLOOKUP(A34,'(2019-20)'!A:D,2,FALSE)</f>
        <v>1418</v>
      </c>
      <c r="D34" s="42">
        <f t="shared" si="0"/>
        <v>-0.14681107099879664</v>
      </c>
      <c r="F34" s="51">
        <f>VLOOKUP(A34,'(2018-19)'!A:K,4,FALSE)</f>
        <v>1194</v>
      </c>
      <c r="G34" s="51">
        <f>VLOOKUP(A34,'(2019-20)'!A:D,4,FALSE)</f>
        <v>1081</v>
      </c>
      <c r="H34" s="42">
        <f t="shared" si="1"/>
        <v>-9.4639865996649863E-2</v>
      </c>
    </row>
    <row r="35" spans="1:8" x14ac:dyDescent="0.3">
      <c r="A35" t="s">
        <v>28</v>
      </c>
      <c r="B35" s="51">
        <f>VLOOKUP(A35,'(2018-19)'!A:K,2,FALSE)</f>
        <v>444</v>
      </c>
      <c r="C35" s="51">
        <f>VLOOKUP(A35,'(2019-20)'!A:D,2,FALSE)</f>
        <v>381</v>
      </c>
      <c r="D35" s="42">
        <f t="shared" si="0"/>
        <v>-0.14189189189189189</v>
      </c>
      <c r="F35" s="51">
        <f>VLOOKUP(A35,'(2018-19)'!A:K,4,FALSE)</f>
        <v>126</v>
      </c>
      <c r="G35" s="51">
        <f>VLOOKUP(A35,'(2019-20)'!A:D,4,FALSE)</f>
        <v>117</v>
      </c>
      <c r="H35" s="42">
        <f t="shared" si="1"/>
        <v>-7.1428571428571397E-2</v>
      </c>
    </row>
    <row r="36" spans="1:8" x14ac:dyDescent="0.3">
      <c r="A36" t="s">
        <v>29</v>
      </c>
      <c r="B36" s="51">
        <f>VLOOKUP(A36,'(2018-19)'!A:K,2,FALSE)</f>
        <v>300</v>
      </c>
      <c r="C36" s="51">
        <f>VLOOKUP(A36,'(2019-20)'!A:D,2,FALSE)</f>
        <v>442</v>
      </c>
      <c r="D36" s="42">
        <f t="shared" si="0"/>
        <v>0.47333333333333338</v>
      </c>
      <c r="F36" s="51">
        <f>VLOOKUP(A36,'(2018-19)'!A:K,4,FALSE)</f>
        <v>46</v>
      </c>
      <c r="G36" s="51">
        <f>VLOOKUP(A36,'(2019-20)'!A:D,4,FALSE)</f>
        <v>205</v>
      </c>
      <c r="H36" s="42">
        <f t="shared" si="1"/>
        <v>3.4565217391304346</v>
      </c>
    </row>
    <row r="37" spans="1:8" x14ac:dyDescent="0.3">
      <c r="A37" t="s">
        <v>30</v>
      </c>
      <c r="B37" s="51">
        <f>VLOOKUP(A37,'(2018-19)'!A:K,2,FALSE)</f>
        <v>847</v>
      </c>
      <c r="C37" s="51">
        <f>VLOOKUP(A37,'(2019-20)'!A:D,2,FALSE)</f>
        <v>1311</v>
      </c>
      <c r="D37" s="42">
        <f t="shared" si="0"/>
        <v>0.54781582054309319</v>
      </c>
      <c r="F37" s="51">
        <f>VLOOKUP(A37,'(2018-19)'!A:K,4,FALSE)</f>
        <v>150</v>
      </c>
      <c r="G37" s="51">
        <f>VLOOKUP(A37,'(2019-20)'!A:D,4,FALSE)</f>
        <v>506</v>
      </c>
      <c r="H37" s="42">
        <f t="shared" si="1"/>
        <v>2.3733333333333335</v>
      </c>
    </row>
    <row r="38" spans="1:8" x14ac:dyDescent="0.3">
      <c r="A38" t="s">
        <v>31</v>
      </c>
      <c r="B38" s="51">
        <f>VLOOKUP(A38,'(2018-19)'!A:K,2,FALSE)</f>
        <v>668</v>
      </c>
      <c r="C38" s="51">
        <f>VLOOKUP(A38,'(2019-20)'!A:D,2,FALSE)</f>
        <v>815</v>
      </c>
      <c r="D38" s="42">
        <f t="shared" si="0"/>
        <v>0.22005988023952106</v>
      </c>
      <c r="F38" s="51">
        <f>VLOOKUP(A38,'(2018-19)'!A:K,4,FALSE)</f>
        <v>89</v>
      </c>
      <c r="G38" s="51">
        <f>VLOOKUP(A38,'(2019-20)'!A:D,4,FALSE)</f>
        <v>191</v>
      </c>
      <c r="H38" s="42">
        <f t="shared" si="1"/>
        <v>1.1460674157303372</v>
      </c>
    </row>
    <row r="39" spans="1:8" x14ac:dyDescent="0.3">
      <c r="A39" t="s">
        <v>32</v>
      </c>
      <c r="B39" s="51">
        <f>VLOOKUP(A39,'(2018-19)'!A:K,2,FALSE)</f>
        <v>1131</v>
      </c>
      <c r="C39" s="51">
        <f>VLOOKUP(A39,'(2019-20)'!A:D,2,FALSE)</f>
        <v>1540</v>
      </c>
      <c r="D39" s="42">
        <f t="shared" si="0"/>
        <v>0.36162687886825817</v>
      </c>
      <c r="F39" s="51">
        <f>VLOOKUP(A39,'(2018-19)'!A:K,4,FALSE)</f>
        <v>429</v>
      </c>
      <c r="G39" s="51">
        <f>VLOOKUP(A39,'(2019-20)'!A:D,4,FALSE)</f>
        <v>493</v>
      </c>
      <c r="H39" s="42">
        <f t="shared" si="1"/>
        <v>0.14918414918414924</v>
      </c>
    </row>
    <row r="40" spans="1:8" x14ac:dyDescent="0.3">
      <c r="A40" t="s">
        <v>33</v>
      </c>
      <c r="B40" s="51">
        <f>VLOOKUP(A40,'(2018-19)'!A:K,2,FALSE)</f>
        <v>838</v>
      </c>
      <c r="C40" s="51">
        <f>VLOOKUP(A40,'(2019-20)'!A:D,2,FALSE)</f>
        <v>787</v>
      </c>
      <c r="D40" s="42">
        <f t="shared" si="0"/>
        <v>-6.0859188544152731E-2</v>
      </c>
      <c r="F40" s="51">
        <f>VLOOKUP(A40,'(2018-19)'!A:K,4,FALSE)</f>
        <v>210</v>
      </c>
      <c r="G40" s="51">
        <f>VLOOKUP(A40,'(2019-20)'!A:D,4,FALSE)</f>
        <v>166</v>
      </c>
      <c r="H40" s="42">
        <f t="shared" si="1"/>
        <v>-0.20952380952380956</v>
      </c>
    </row>
    <row r="41" spans="1:8" x14ac:dyDescent="0.3">
      <c r="A41" t="s">
        <v>34</v>
      </c>
      <c r="B41" s="51">
        <f>VLOOKUP(A41,'(2018-19)'!A:K,2,FALSE)</f>
        <v>169</v>
      </c>
      <c r="C41" s="51">
        <f>VLOOKUP(A41,'(2019-20)'!A:D,2,FALSE)</f>
        <v>427</v>
      </c>
      <c r="D41" s="42">
        <f t="shared" si="0"/>
        <v>1.526627218934911</v>
      </c>
      <c r="F41" s="51">
        <f>VLOOKUP(A41,'(2018-19)'!A:K,4,FALSE)</f>
        <v>52</v>
      </c>
      <c r="G41" s="51">
        <f>VLOOKUP(A41,'(2019-20)'!A:D,4,FALSE)</f>
        <v>146</v>
      </c>
      <c r="H41" s="42">
        <f t="shared" si="1"/>
        <v>1.8076923076923075</v>
      </c>
    </row>
    <row r="42" spans="1:8" x14ac:dyDescent="0.3">
      <c r="A42" t="s">
        <v>35</v>
      </c>
      <c r="B42" s="51">
        <f>VLOOKUP(A42,'(2018-19)'!A:K,2,FALSE)</f>
        <v>1043</v>
      </c>
      <c r="C42" s="51">
        <f>VLOOKUP(A42,'(2019-20)'!A:D,2,FALSE)</f>
        <v>1020</v>
      </c>
      <c r="D42" s="42">
        <f t="shared" si="0"/>
        <v>-2.2051773729626079E-2</v>
      </c>
      <c r="F42" s="51">
        <f>VLOOKUP(A42,'(2018-19)'!A:K,4,FALSE)</f>
        <v>319</v>
      </c>
      <c r="G42" s="51">
        <f>VLOOKUP(A42,'(2019-20)'!A:D,4,FALSE)</f>
        <v>281</v>
      </c>
      <c r="H42" s="42">
        <f t="shared" si="1"/>
        <v>-0.11912225705329149</v>
      </c>
    </row>
    <row r="43" spans="1:8" x14ac:dyDescent="0.3">
      <c r="A43" t="s">
        <v>36</v>
      </c>
      <c r="B43" s="51">
        <f>VLOOKUP(A43,'(2018-19)'!A:K,2,FALSE)</f>
        <v>391</v>
      </c>
      <c r="C43" s="51">
        <f>VLOOKUP(A43,'(2019-20)'!A:D,2,FALSE)</f>
        <v>375</v>
      </c>
      <c r="D43" s="42">
        <f t="shared" si="0"/>
        <v>-4.0920716112532007E-2</v>
      </c>
      <c r="F43" s="51">
        <f>VLOOKUP(A43,'(2018-19)'!A:K,4,FALSE)</f>
        <v>145</v>
      </c>
      <c r="G43" s="51">
        <f>VLOOKUP(A43,'(2019-20)'!A:D,4,FALSE)</f>
        <v>216</v>
      </c>
      <c r="H43" s="42">
        <f t="shared" si="1"/>
        <v>0.48965517241379319</v>
      </c>
    </row>
    <row r="44" spans="1:8" x14ac:dyDescent="0.3">
      <c r="A44" t="s">
        <v>37</v>
      </c>
      <c r="B44" s="51">
        <f>VLOOKUP(A44,'(2018-19)'!A:K,2,FALSE)</f>
        <v>312</v>
      </c>
      <c r="C44" s="51">
        <f>VLOOKUP(A44,'(2019-20)'!A:D,2,FALSE)</f>
        <v>390</v>
      </c>
      <c r="D44" s="42">
        <f t="shared" si="0"/>
        <v>0.25</v>
      </c>
      <c r="F44" s="51">
        <f>VLOOKUP(A44,'(2018-19)'!A:K,4,FALSE)</f>
        <v>101</v>
      </c>
      <c r="G44" s="51">
        <f>VLOOKUP(A44,'(2019-20)'!A:D,4,FALSE)</f>
        <v>94</v>
      </c>
      <c r="H44" s="42">
        <f t="shared" si="1"/>
        <v>-6.9306930693069257E-2</v>
      </c>
    </row>
    <row r="45" spans="1:8" x14ac:dyDescent="0.3">
      <c r="A45" t="s">
        <v>38</v>
      </c>
      <c r="B45" s="51">
        <f>VLOOKUP(A45,'(2018-19)'!A:K,2,FALSE)</f>
        <v>1877</v>
      </c>
      <c r="C45" s="51">
        <f>VLOOKUP(A45,'(2019-20)'!A:D,2,FALSE)</f>
        <v>2199</v>
      </c>
      <c r="D45" s="42">
        <f t="shared" si="0"/>
        <v>0.17155034629728294</v>
      </c>
      <c r="F45" s="51">
        <f>VLOOKUP(A45,'(2018-19)'!A:K,4,FALSE)</f>
        <v>1442</v>
      </c>
      <c r="G45" s="51">
        <f>VLOOKUP(A45,'(2019-20)'!A:D,4,FALSE)</f>
        <v>1495</v>
      </c>
      <c r="H45" s="42">
        <f t="shared" si="1"/>
        <v>3.675450762829402E-2</v>
      </c>
    </row>
    <row r="46" spans="1:8" x14ac:dyDescent="0.3">
      <c r="A46" t="s">
        <v>39</v>
      </c>
      <c r="B46" s="51">
        <f>VLOOKUP(A46,'(2018-19)'!A:K,2,FALSE)</f>
        <v>429</v>
      </c>
      <c r="C46" s="51">
        <f>VLOOKUP(A46,'(2019-20)'!A:D,2,FALSE)</f>
        <v>550</v>
      </c>
      <c r="D46" s="42">
        <f t="shared" si="0"/>
        <v>0.28205128205128216</v>
      </c>
      <c r="F46" s="51">
        <f>VLOOKUP(A46,'(2018-19)'!A:K,4,FALSE)</f>
        <v>121</v>
      </c>
      <c r="G46" s="51">
        <f>VLOOKUP(A46,'(2019-20)'!A:D,4,FALSE)</f>
        <v>130</v>
      </c>
      <c r="H46" s="42">
        <f t="shared" si="1"/>
        <v>7.4380165289256173E-2</v>
      </c>
    </row>
    <row r="47" spans="1:8" x14ac:dyDescent="0.3">
      <c r="A47" t="s">
        <v>40</v>
      </c>
      <c r="B47" s="51">
        <f>VLOOKUP(A47,'(2018-19)'!A:K,2,FALSE)</f>
        <v>491</v>
      </c>
      <c r="C47" s="51">
        <f>VLOOKUP(A47,'(2019-20)'!A:D,2,FALSE)</f>
        <v>782</v>
      </c>
      <c r="D47" s="42">
        <f t="shared" si="0"/>
        <v>0.59266802443991851</v>
      </c>
      <c r="F47" s="51">
        <f>VLOOKUP(A47,'(2018-19)'!A:K,4,FALSE)</f>
        <v>124</v>
      </c>
      <c r="G47" s="51">
        <f>VLOOKUP(A47,'(2019-20)'!A:D,4,FALSE)</f>
        <v>130</v>
      </c>
      <c r="H47" s="42">
        <f t="shared" si="1"/>
        <v>4.8387096774193505E-2</v>
      </c>
    </row>
    <row r="48" spans="1:8" x14ac:dyDescent="0.3">
      <c r="A48" t="s">
        <v>41</v>
      </c>
      <c r="B48" s="51">
        <f>VLOOKUP(A48,'(2018-19)'!A:K,2,FALSE)</f>
        <v>1777</v>
      </c>
      <c r="C48" s="51">
        <f>VLOOKUP(A48,'(2019-20)'!A:D,2,FALSE)</f>
        <v>779</v>
      </c>
      <c r="D48" s="42">
        <f t="shared" si="0"/>
        <v>-0.56162070906021389</v>
      </c>
      <c r="F48" s="51">
        <f>VLOOKUP(A48,'(2018-19)'!A:K,4,FALSE)</f>
        <v>556</v>
      </c>
      <c r="G48" s="51">
        <f>VLOOKUP(A48,'(2019-20)'!A:D,4,FALSE)</f>
        <v>175</v>
      </c>
      <c r="H48" s="42">
        <f t="shared" si="1"/>
        <v>-0.68525179856115104</v>
      </c>
    </row>
    <row r="49" spans="1:8" x14ac:dyDescent="0.3">
      <c r="A49" t="s">
        <v>42</v>
      </c>
      <c r="B49" s="51">
        <f>VLOOKUP(A49,'(2018-19)'!A:K,2,FALSE)</f>
        <v>1714</v>
      </c>
      <c r="C49" s="51">
        <f>VLOOKUP(A49,'(2019-20)'!A:D,2,FALSE)</f>
        <v>1454</v>
      </c>
      <c r="D49" s="42">
        <f t="shared" si="0"/>
        <v>-0.15169194865810964</v>
      </c>
      <c r="F49" s="51">
        <f>VLOOKUP(A49,'(2018-19)'!A:K,4,FALSE)</f>
        <v>547</v>
      </c>
      <c r="G49" s="51">
        <f>VLOOKUP(A49,'(2019-20)'!A:D,4,FALSE)</f>
        <v>569</v>
      </c>
      <c r="H49" s="42">
        <f t="shared" si="1"/>
        <v>4.0219378427788E-2</v>
      </c>
    </row>
    <row r="50" spans="1:8" x14ac:dyDescent="0.3">
      <c r="A50" t="s">
        <v>43</v>
      </c>
      <c r="B50" s="51">
        <f>VLOOKUP(A50,'(2018-19)'!A:K,2,FALSE)</f>
        <v>246</v>
      </c>
      <c r="C50" s="51">
        <f>VLOOKUP(A50,'(2019-20)'!A:D,2,FALSE)</f>
        <v>132</v>
      </c>
      <c r="D50" s="42">
        <f t="shared" si="0"/>
        <v>-0.46341463414634143</v>
      </c>
      <c r="F50" s="51">
        <f>VLOOKUP(A50,'(2018-19)'!A:K,4,FALSE)</f>
        <v>169</v>
      </c>
      <c r="G50" s="51">
        <f>VLOOKUP(A50,'(2019-20)'!A:D,4,FALSE)</f>
        <v>108</v>
      </c>
      <c r="H50" s="42">
        <f t="shared" si="1"/>
        <v>-0.36094674556213013</v>
      </c>
    </row>
    <row r="51" spans="1:8" x14ac:dyDescent="0.3">
      <c r="A51" t="s">
        <v>44</v>
      </c>
      <c r="B51" s="51">
        <f>VLOOKUP(A51,'(2018-19)'!A:K,2,FALSE)</f>
        <v>1463</v>
      </c>
      <c r="C51" s="51">
        <f>VLOOKUP(A51,'(2019-20)'!A:D,2,FALSE)</f>
        <v>933</v>
      </c>
      <c r="D51" s="42">
        <f>(C51/B51)-1</f>
        <v>-0.36226930963773074</v>
      </c>
      <c r="F51" s="51">
        <f>VLOOKUP(A51,'(2018-19)'!A:K,4,FALSE)</f>
        <v>457</v>
      </c>
      <c r="G51" s="51">
        <f>VLOOKUP(A51,'(2019-20)'!A:D,4,FALSE)</f>
        <v>565</v>
      </c>
      <c r="H51" s="42">
        <f>(G51/F51)-1</f>
        <v>0.23632385120350108</v>
      </c>
    </row>
    <row r="52" spans="1:8" x14ac:dyDescent="0.3">
      <c r="A52" t="s">
        <v>45</v>
      </c>
      <c r="B52" s="51">
        <f>VLOOKUP(A52,'(2018-19)'!A:K,2,FALSE)</f>
        <v>499</v>
      </c>
      <c r="C52" s="51">
        <f>VLOOKUP(A52,'(2019-20)'!A:D,2,FALSE)</f>
        <v>1391</v>
      </c>
      <c r="D52" s="42">
        <f>(C52/B52)-1</f>
        <v>1.7875751503006012</v>
      </c>
      <c r="F52" s="51">
        <f>VLOOKUP(A52,'(2018-19)'!A:K,4,FALSE)</f>
        <v>34</v>
      </c>
      <c r="G52" s="51">
        <f>VLOOKUP(A52,'(2019-20)'!A:D,4,FALSE)</f>
        <v>72</v>
      </c>
      <c r="H52" s="42">
        <f>(G52/F52)-1</f>
        <v>1.1176470588235294</v>
      </c>
    </row>
    <row r="53" spans="1:8" x14ac:dyDescent="0.3">
      <c r="A53" t="s">
        <v>46</v>
      </c>
      <c r="B53" s="51">
        <f>VLOOKUP(A53,'(2018-19)'!A:K,2,FALSE)</f>
        <v>795</v>
      </c>
      <c r="C53" s="51">
        <f>VLOOKUP(A53,'(2019-20)'!A:D,2,FALSE)</f>
        <v>646</v>
      </c>
      <c r="D53" s="42">
        <f>(C53/B53)-1</f>
        <v>-0.1874213836477987</v>
      </c>
      <c r="F53" s="51">
        <f>VLOOKUP(A53,'(2018-19)'!A:K,4,FALSE)</f>
        <v>327</v>
      </c>
      <c r="G53" s="51">
        <f>VLOOKUP(A53,'(2019-20)'!A:D,4,FALSE)</f>
        <v>301</v>
      </c>
      <c r="H53" s="42">
        <f>(G53/F53)-1</f>
        <v>-7.9510703363914415E-2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83DD-E71A-4FD5-9BF2-91C45BF54B27}">
  <sheetPr codeName="Sheet17"/>
  <dimension ref="A1:J51"/>
  <sheetViews>
    <sheetView workbookViewId="0">
      <pane ySplit="1" topLeftCell="A2" activePane="bottomLeft" state="frozen"/>
      <selection pane="bottomLeft"/>
    </sheetView>
  </sheetViews>
  <sheetFormatPr defaultColWidth="8.5546875" defaultRowHeight="14.4" x14ac:dyDescent="0.3"/>
  <cols>
    <col min="1" max="1" width="21.5546875" style="5" customWidth="1"/>
    <col min="2" max="2" width="19.5546875" style="5" bestFit="1" customWidth="1"/>
    <col min="3" max="3" width="20.44140625" style="5" bestFit="1" customWidth="1"/>
    <col min="4" max="16384" width="8.5546875" style="5"/>
  </cols>
  <sheetData>
    <row r="1" spans="1:3" ht="16.8" thickBot="1" x14ac:dyDescent="0.35">
      <c r="A1" s="38" t="s">
        <v>89</v>
      </c>
      <c r="B1" s="38" t="s">
        <v>90</v>
      </c>
      <c r="C1" s="38" t="s">
        <v>91</v>
      </c>
    </row>
    <row r="2" spans="1:3" x14ac:dyDescent="0.3">
      <c r="A2" s="5" t="s">
        <v>3</v>
      </c>
      <c r="B2" s="5" t="s">
        <v>86</v>
      </c>
      <c r="C2" s="5" t="s">
        <v>85</v>
      </c>
    </row>
    <row r="3" spans="1:3" x14ac:dyDescent="0.3">
      <c r="A3" s="5" t="s">
        <v>4</v>
      </c>
      <c r="B3" s="5" t="s">
        <v>87</v>
      </c>
      <c r="C3" s="5" t="s">
        <v>85</v>
      </c>
    </row>
    <row r="4" spans="1:3" x14ac:dyDescent="0.3">
      <c r="A4" s="5" t="s">
        <v>5</v>
      </c>
      <c r="B4" s="5" t="s">
        <v>86</v>
      </c>
      <c r="C4" s="5" t="s">
        <v>85</v>
      </c>
    </row>
    <row r="5" spans="1:3" x14ac:dyDescent="0.3">
      <c r="A5" s="5" t="s">
        <v>6</v>
      </c>
      <c r="B5" s="5" t="s">
        <v>87</v>
      </c>
      <c r="C5" s="5" t="s">
        <v>85</v>
      </c>
    </row>
    <row r="6" spans="1:3" x14ac:dyDescent="0.3">
      <c r="A6" s="5" t="s">
        <v>7</v>
      </c>
      <c r="B6" s="5" t="s">
        <v>88</v>
      </c>
      <c r="C6" s="5" t="s">
        <v>85</v>
      </c>
    </row>
    <row r="7" spans="1:3" x14ac:dyDescent="0.3">
      <c r="A7" s="5" t="s">
        <v>8</v>
      </c>
      <c r="B7" s="5" t="s">
        <v>87</v>
      </c>
      <c r="C7" s="5" t="s">
        <v>85</v>
      </c>
    </row>
    <row r="8" spans="1:3" x14ac:dyDescent="0.3">
      <c r="A8" s="5" t="s">
        <v>9</v>
      </c>
      <c r="B8" s="5" t="s">
        <v>86</v>
      </c>
      <c r="C8" s="5" t="s">
        <v>85</v>
      </c>
    </row>
    <row r="9" spans="1:3" x14ac:dyDescent="0.3">
      <c r="A9" s="5" t="s">
        <v>10</v>
      </c>
      <c r="B9" s="5" t="s">
        <v>88</v>
      </c>
      <c r="C9" s="5" t="s">
        <v>85</v>
      </c>
    </row>
    <row r="10" spans="1:3" x14ac:dyDescent="0.3">
      <c r="A10" s="5" t="s">
        <v>11</v>
      </c>
      <c r="B10" s="5" t="s">
        <v>88</v>
      </c>
      <c r="C10" s="5" t="s">
        <v>85</v>
      </c>
    </row>
    <row r="11" spans="1:3" x14ac:dyDescent="0.3">
      <c r="A11" s="5" t="s">
        <v>12</v>
      </c>
      <c r="B11" s="5" t="s">
        <v>87</v>
      </c>
      <c r="C11" s="5" t="s">
        <v>85</v>
      </c>
    </row>
    <row r="12" spans="1:3" x14ac:dyDescent="0.3">
      <c r="A12" s="5" t="s">
        <v>13</v>
      </c>
      <c r="B12" s="5" t="s">
        <v>88</v>
      </c>
      <c r="C12" s="5" t="s">
        <v>85</v>
      </c>
    </row>
    <row r="13" spans="1:3" x14ac:dyDescent="0.3">
      <c r="A13" s="5" t="s">
        <v>73</v>
      </c>
      <c r="B13" s="5" t="s">
        <v>87</v>
      </c>
      <c r="C13" s="5" t="s">
        <v>85</v>
      </c>
    </row>
    <row r="14" spans="1:3" x14ac:dyDescent="0.3">
      <c r="A14" s="5" t="s">
        <v>14</v>
      </c>
      <c r="B14" s="5" t="s">
        <v>88</v>
      </c>
      <c r="C14" s="5" t="s">
        <v>85</v>
      </c>
    </row>
    <row r="15" spans="1:3" x14ac:dyDescent="0.3">
      <c r="A15" s="5" t="s">
        <v>15</v>
      </c>
      <c r="B15" s="5" t="s">
        <v>87</v>
      </c>
      <c r="C15" s="5" t="s">
        <v>85</v>
      </c>
    </row>
    <row r="16" spans="1:3" x14ac:dyDescent="0.3">
      <c r="A16" s="5" t="s">
        <v>16</v>
      </c>
      <c r="B16" s="5" t="s">
        <v>87</v>
      </c>
      <c r="C16" s="5" t="s">
        <v>85</v>
      </c>
    </row>
    <row r="17" spans="1:3" x14ac:dyDescent="0.3">
      <c r="A17" s="5" t="s">
        <v>17</v>
      </c>
      <c r="B17" s="5" t="s">
        <v>87</v>
      </c>
      <c r="C17" s="5" t="s">
        <v>85</v>
      </c>
    </row>
    <row r="18" spans="1:3" x14ac:dyDescent="0.3">
      <c r="A18" s="5" t="s">
        <v>18</v>
      </c>
      <c r="B18" s="5" t="s">
        <v>86</v>
      </c>
      <c r="C18" s="5" t="s">
        <v>48</v>
      </c>
    </row>
    <row r="19" spans="1:3" x14ac:dyDescent="0.3">
      <c r="A19" s="5" t="s">
        <v>19</v>
      </c>
      <c r="B19" s="5" t="s">
        <v>86</v>
      </c>
      <c r="C19" s="5" t="s">
        <v>48</v>
      </c>
    </row>
    <row r="20" spans="1:3" x14ac:dyDescent="0.3">
      <c r="A20" s="5" t="s">
        <v>20</v>
      </c>
      <c r="B20" s="5" t="s">
        <v>86</v>
      </c>
      <c r="C20" s="5" t="s">
        <v>85</v>
      </c>
    </row>
    <row r="21" spans="1:3" x14ac:dyDescent="0.3">
      <c r="A21" s="5" t="s">
        <v>21</v>
      </c>
      <c r="B21" s="5" t="s">
        <v>87</v>
      </c>
      <c r="C21" s="5" t="s">
        <v>85</v>
      </c>
    </row>
    <row r="22" spans="1:3" x14ac:dyDescent="0.3">
      <c r="A22" s="5" t="s">
        <v>22</v>
      </c>
      <c r="B22" s="5" t="s">
        <v>86</v>
      </c>
      <c r="C22" s="5" t="s">
        <v>85</v>
      </c>
    </row>
    <row r="23" spans="1:3" x14ac:dyDescent="0.3">
      <c r="A23" s="5" t="s">
        <v>23</v>
      </c>
      <c r="B23" s="5" t="s">
        <v>87</v>
      </c>
      <c r="C23" s="5" t="s">
        <v>85</v>
      </c>
    </row>
    <row r="24" spans="1:3" x14ac:dyDescent="0.3">
      <c r="A24" s="5" t="s">
        <v>24</v>
      </c>
      <c r="B24" s="5" t="s">
        <v>88</v>
      </c>
      <c r="C24" s="5" t="s">
        <v>85</v>
      </c>
    </row>
    <row r="25" spans="1:3" x14ac:dyDescent="0.3">
      <c r="A25" s="5" t="s">
        <v>92</v>
      </c>
      <c r="B25" s="5" t="s">
        <v>88</v>
      </c>
      <c r="C25" s="5" t="s">
        <v>85</v>
      </c>
    </row>
    <row r="26" spans="1:3" x14ac:dyDescent="0.3">
      <c r="A26" s="5" t="s">
        <v>26</v>
      </c>
      <c r="B26" s="5" t="s">
        <v>87</v>
      </c>
      <c r="C26" s="5" t="s">
        <v>85</v>
      </c>
    </row>
    <row r="27" spans="1:3" x14ac:dyDescent="0.3">
      <c r="A27" s="5" t="s">
        <v>27</v>
      </c>
      <c r="B27" s="5" t="s">
        <v>86</v>
      </c>
      <c r="C27" s="5" t="s">
        <v>85</v>
      </c>
    </row>
    <row r="28" spans="1:3" x14ac:dyDescent="0.3">
      <c r="A28" s="5" t="s">
        <v>28</v>
      </c>
      <c r="B28" s="5" t="s">
        <v>87</v>
      </c>
      <c r="C28" s="5" t="s">
        <v>85</v>
      </c>
    </row>
    <row r="29" spans="1:3" x14ac:dyDescent="0.3">
      <c r="A29" s="5" t="s">
        <v>29</v>
      </c>
      <c r="B29" s="5" t="s">
        <v>88</v>
      </c>
      <c r="C29" s="5" t="s">
        <v>85</v>
      </c>
    </row>
    <row r="30" spans="1:3" x14ac:dyDescent="0.3">
      <c r="A30" s="5" t="s">
        <v>30</v>
      </c>
      <c r="B30" s="5" t="s">
        <v>86</v>
      </c>
      <c r="C30" s="5" t="s">
        <v>48</v>
      </c>
    </row>
    <row r="31" spans="1:3" x14ac:dyDescent="0.3">
      <c r="A31" s="5" t="s">
        <v>31</v>
      </c>
      <c r="B31" s="5" t="s">
        <v>88</v>
      </c>
      <c r="C31" s="5" t="s">
        <v>85</v>
      </c>
    </row>
    <row r="32" spans="1:3" x14ac:dyDescent="0.3">
      <c r="A32" s="5" t="s">
        <v>32</v>
      </c>
      <c r="B32" s="5" t="s">
        <v>88</v>
      </c>
      <c r="C32" s="5" t="s">
        <v>85</v>
      </c>
    </row>
    <row r="33" spans="1:10" x14ac:dyDescent="0.3">
      <c r="A33" s="5" t="s">
        <v>33</v>
      </c>
      <c r="B33" s="5" t="s">
        <v>87</v>
      </c>
      <c r="C33" s="5" t="s">
        <v>85</v>
      </c>
    </row>
    <row r="34" spans="1:10" x14ac:dyDescent="0.3">
      <c r="A34" s="5" t="s">
        <v>34</v>
      </c>
      <c r="B34" s="5" t="s">
        <v>88</v>
      </c>
      <c r="C34" s="5" t="s">
        <v>85</v>
      </c>
    </row>
    <row r="35" spans="1:10" x14ac:dyDescent="0.3">
      <c r="A35" s="5" t="s">
        <v>35</v>
      </c>
      <c r="B35" s="5" t="s">
        <v>86</v>
      </c>
      <c r="C35" s="5" t="s">
        <v>85</v>
      </c>
    </row>
    <row r="36" spans="1:10" x14ac:dyDescent="0.3">
      <c r="A36" s="5" t="s">
        <v>36</v>
      </c>
      <c r="B36" s="5" t="s">
        <v>88</v>
      </c>
      <c r="C36" s="5" t="s">
        <v>85</v>
      </c>
    </row>
    <row r="37" spans="1:10" x14ac:dyDescent="0.3">
      <c r="A37" s="5" t="s">
        <v>37</v>
      </c>
      <c r="B37" s="5" t="s">
        <v>88</v>
      </c>
      <c r="C37" s="5" t="s">
        <v>85</v>
      </c>
    </row>
    <row r="38" spans="1:10" x14ac:dyDescent="0.3">
      <c r="A38" s="5" t="s">
        <v>38</v>
      </c>
      <c r="B38" s="5" t="s">
        <v>86</v>
      </c>
      <c r="C38" s="5" t="s">
        <v>48</v>
      </c>
    </row>
    <row r="39" spans="1:10" x14ac:dyDescent="0.3">
      <c r="A39" s="5" t="s">
        <v>39</v>
      </c>
      <c r="B39" s="5" t="s">
        <v>87</v>
      </c>
      <c r="C39" s="5" t="s">
        <v>85</v>
      </c>
    </row>
    <row r="40" spans="1:10" x14ac:dyDescent="0.3">
      <c r="A40" s="5" t="s">
        <v>40</v>
      </c>
      <c r="B40" s="5" t="s">
        <v>88</v>
      </c>
      <c r="C40" s="5" t="s">
        <v>85</v>
      </c>
    </row>
    <row r="41" spans="1:10" x14ac:dyDescent="0.3">
      <c r="A41" s="5" t="s">
        <v>41</v>
      </c>
      <c r="B41" s="5" t="s">
        <v>86</v>
      </c>
      <c r="C41" s="5" t="s">
        <v>85</v>
      </c>
    </row>
    <row r="42" spans="1:10" x14ac:dyDescent="0.3">
      <c r="A42" s="5" t="s">
        <v>42</v>
      </c>
      <c r="B42" s="5" t="s">
        <v>86</v>
      </c>
      <c r="C42" s="5" t="s">
        <v>48</v>
      </c>
    </row>
    <row r="43" spans="1:10" x14ac:dyDescent="0.3">
      <c r="A43" s="5" t="s">
        <v>43</v>
      </c>
      <c r="B43" s="5" t="s">
        <v>87</v>
      </c>
      <c r="C43" s="5" t="s">
        <v>85</v>
      </c>
    </row>
    <row r="44" spans="1:10" x14ac:dyDescent="0.3">
      <c r="A44" s="5" t="s">
        <v>44</v>
      </c>
      <c r="B44" s="5" t="s">
        <v>86</v>
      </c>
      <c r="C44" s="5" t="s">
        <v>48</v>
      </c>
    </row>
    <row r="45" spans="1:10" x14ac:dyDescent="0.3">
      <c r="A45" s="5" t="s">
        <v>45</v>
      </c>
      <c r="B45" s="5" t="s">
        <v>87</v>
      </c>
      <c r="C45" s="5" t="s">
        <v>85</v>
      </c>
    </row>
    <row r="46" spans="1:10" ht="15" thickBot="1" x14ac:dyDescent="0.35">
      <c r="A46" s="39" t="s">
        <v>46</v>
      </c>
      <c r="B46" s="39" t="s">
        <v>86</v>
      </c>
      <c r="C46" s="39" t="s">
        <v>48</v>
      </c>
    </row>
    <row r="48" spans="1:10" x14ac:dyDescent="0.3">
      <c r="A48" s="94" t="s">
        <v>93</v>
      </c>
      <c r="B48" s="94"/>
      <c r="C48" s="94"/>
      <c r="D48" s="94"/>
      <c r="E48" s="94"/>
      <c r="F48" s="94"/>
      <c r="G48" s="94"/>
      <c r="H48" s="94"/>
      <c r="I48" s="94"/>
      <c r="J48" s="94"/>
    </row>
    <row r="49" spans="1:1" x14ac:dyDescent="0.3">
      <c r="A49" s="40" t="s">
        <v>94</v>
      </c>
    </row>
    <row r="50" spans="1:1" x14ac:dyDescent="0.3">
      <c r="A50" s="40" t="s">
        <v>95</v>
      </c>
    </row>
    <row r="51" spans="1:1" x14ac:dyDescent="0.3">
      <c r="A51" s="40" t="s">
        <v>96</v>
      </c>
    </row>
  </sheetData>
  <hyperlinks>
    <hyperlink ref="A48" r:id="rId1" display="1  Rural Urban classifications of Fire and Rescue Service as defined by Department for Environment, Food and Rural Affairs (DEFRA).. LINK" xr:uid="{885145C6-CF77-4816-BC0B-C225243F67C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2056-55F6-4A4A-913B-D86CAC45E070}">
  <dimension ref="A1:Q24"/>
  <sheetViews>
    <sheetView workbookViewId="0"/>
  </sheetViews>
  <sheetFormatPr defaultColWidth="9.44140625" defaultRowHeight="13.8" x14ac:dyDescent="0.25"/>
  <cols>
    <col min="1" max="1" width="24.5546875" style="86" customWidth="1"/>
    <col min="2" max="2" width="74.77734375" style="87" customWidth="1"/>
    <col min="3" max="3" width="19.77734375" style="86" customWidth="1"/>
    <col min="4" max="4" width="16.21875" style="86" customWidth="1"/>
    <col min="5" max="5" width="9.44140625" style="86" customWidth="1"/>
    <col min="6" max="16384" width="9.44140625" style="86"/>
  </cols>
  <sheetData>
    <row r="1" spans="1:17" s="75" customFormat="1" ht="15.6" customHeight="1" x14ac:dyDescent="0.25">
      <c r="A1" s="74" t="s">
        <v>115</v>
      </c>
      <c r="C1" s="76"/>
      <c r="D1" s="76"/>
    </row>
    <row r="2" spans="1:17" s="75" customFormat="1" ht="21.6" customHeight="1" x14ac:dyDescent="0.25">
      <c r="A2" s="74" t="s">
        <v>125</v>
      </c>
      <c r="C2" s="76"/>
      <c r="D2" s="76"/>
    </row>
    <row r="3" spans="1:17" s="77" customFormat="1" ht="18" customHeight="1" x14ac:dyDescent="0.2">
      <c r="A3" s="77" t="s">
        <v>126</v>
      </c>
      <c r="C3" s="78"/>
      <c r="D3" s="78"/>
    </row>
    <row r="4" spans="1:17" s="77" customFormat="1" ht="15.75" customHeight="1" x14ac:dyDescent="0.2">
      <c r="A4" s="79" t="s">
        <v>127</v>
      </c>
      <c r="C4" s="78"/>
      <c r="D4" s="78"/>
    </row>
    <row r="5" spans="1:17" s="82" customFormat="1" ht="24" customHeight="1" x14ac:dyDescent="0.3">
      <c r="A5" s="80" t="s">
        <v>128</v>
      </c>
      <c r="B5" s="80" t="s">
        <v>129</v>
      </c>
      <c r="C5" s="80" t="s">
        <v>130</v>
      </c>
      <c r="D5" s="81" t="s">
        <v>131</v>
      </c>
    </row>
    <row r="6" spans="1:17" s="84" customFormat="1" ht="12" customHeight="1" x14ac:dyDescent="0.2">
      <c r="A6" s="79" t="s">
        <v>136</v>
      </c>
      <c r="B6" s="83" t="s">
        <v>137</v>
      </c>
      <c r="C6" s="83" t="s">
        <v>138</v>
      </c>
      <c r="D6" s="83" t="s">
        <v>132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s="82" customFormat="1" ht="14.4" x14ac:dyDescent="0.3">
      <c r="A7" s="79" t="s">
        <v>133</v>
      </c>
      <c r="B7" s="83" t="s">
        <v>134</v>
      </c>
      <c r="C7" s="85"/>
      <c r="D7" s="86"/>
    </row>
    <row r="8" spans="1:17" s="82" customFormat="1" ht="14.4" x14ac:dyDescent="0.3">
      <c r="A8" s="86"/>
      <c r="B8" s="87"/>
      <c r="C8" s="85"/>
      <c r="D8" s="86"/>
    </row>
    <row r="9" spans="1:17" s="82" customFormat="1" ht="14.4" x14ac:dyDescent="0.3">
      <c r="A9" s="86"/>
      <c r="B9" s="87"/>
      <c r="C9" s="85"/>
      <c r="D9" s="86"/>
    </row>
    <row r="10" spans="1:17" s="82" customFormat="1" ht="14.4" x14ac:dyDescent="0.3">
      <c r="A10" s="86"/>
      <c r="B10" s="87"/>
      <c r="C10" s="85"/>
      <c r="D10" s="86"/>
    </row>
    <row r="11" spans="1:17" s="82" customFormat="1" ht="14.4" x14ac:dyDescent="0.3">
      <c r="A11" s="86"/>
      <c r="B11" s="87"/>
      <c r="C11" s="85"/>
      <c r="D11" s="86"/>
    </row>
    <row r="12" spans="1:17" s="82" customFormat="1" ht="14.4" x14ac:dyDescent="0.3">
      <c r="A12" s="86"/>
      <c r="B12" s="87"/>
      <c r="C12" s="85"/>
      <c r="D12" s="86"/>
    </row>
    <row r="13" spans="1:17" s="82" customFormat="1" ht="14.4" x14ac:dyDescent="0.3">
      <c r="A13" s="86"/>
      <c r="B13" s="87"/>
      <c r="C13" s="85"/>
      <c r="D13" s="86"/>
    </row>
    <row r="14" spans="1:17" s="82" customFormat="1" ht="14.4" x14ac:dyDescent="0.3">
      <c r="A14" s="86"/>
      <c r="B14" s="87"/>
      <c r="C14" s="85"/>
      <c r="D14" s="86"/>
    </row>
    <row r="15" spans="1:17" s="82" customFormat="1" ht="14.4" x14ac:dyDescent="0.3">
      <c r="A15" s="86"/>
      <c r="B15" s="87"/>
      <c r="C15" s="85"/>
      <c r="D15" s="86"/>
    </row>
    <row r="16" spans="1:17" s="82" customFormat="1" ht="14.4" x14ac:dyDescent="0.3">
      <c r="A16" s="86"/>
      <c r="B16" s="87"/>
      <c r="C16" s="85"/>
      <c r="D16" s="86"/>
    </row>
    <row r="17" spans="1:4" s="82" customFormat="1" ht="14.4" x14ac:dyDescent="0.3">
      <c r="A17" s="86"/>
      <c r="B17" s="87"/>
      <c r="C17" s="85"/>
      <c r="D17" s="86"/>
    </row>
    <row r="18" spans="1:4" s="82" customFormat="1" ht="14.4" x14ac:dyDescent="0.3">
      <c r="A18" s="86"/>
      <c r="B18" s="87"/>
      <c r="C18" s="85"/>
      <c r="D18" s="86"/>
    </row>
    <row r="19" spans="1:4" s="82" customFormat="1" ht="14.4" x14ac:dyDescent="0.3">
      <c r="A19" s="86"/>
      <c r="B19" s="87"/>
      <c r="C19" s="85"/>
      <c r="D19" s="86"/>
    </row>
    <row r="20" spans="1:4" s="82" customFormat="1" ht="14.4" x14ac:dyDescent="0.3">
      <c r="A20" s="86"/>
      <c r="B20" s="87"/>
      <c r="C20" s="85"/>
      <c r="D20" s="86"/>
    </row>
    <row r="21" spans="1:4" s="82" customFormat="1" ht="14.4" x14ac:dyDescent="0.3">
      <c r="B21" s="87"/>
      <c r="C21" s="85"/>
      <c r="D21" s="86"/>
    </row>
    <row r="22" spans="1:4" s="82" customFormat="1" ht="14.4" x14ac:dyDescent="0.3">
      <c r="B22" s="87"/>
      <c r="C22" s="85"/>
      <c r="D22" s="86"/>
    </row>
    <row r="23" spans="1:4" s="82" customFormat="1" ht="14.4" x14ac:dyDescent="0.3">
      <c r="B23" s="87"/>
      <c r="C23" s="85"/>
      <c r="D23" s="86"/>
    </row>
    <row r="24" spans="1:4" s="82" customFormat="1" ht="14.4" x14ac:dyDescent="0.3">
      <c r="B24" s="87"/>
      <c r="C24" s="85"/>
      <c r="D24" s="86"/>
    </row>
  </sheetData>
  <hyperlinks>
    <hyperlink ref="A4" location="Cover_sheet!A1" display="Cover sheet" xr:uid="{C908DFB7-5A55-4044-AF4A-2ECA4EFC032F}"/>
    <hyperlink ref="A7" location="'FRS geographical categories'!A1" display="FRS geographical categories" xr:uid="{7AAC123B-DF2D-4D94-BA5A-68B155AC2785}"/>
    <hyperlink ref="A6" location="FIRE1202!A1" display="FIRE 1202" xr:uid="{A609A16F-525E-4BB4-9C48-369D51F0BF5B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J91"/>
  <sheetViews>
    <sheetView zoomScaleNormal="100" workbookViewId="0">
      <pane ySplit="8" topLeftCell="A9" activePane="bottomLeft" state="frozen"/>
      <selection pane="bottomLeft" activeCell="A4" sqref="A4"/>
    </sheetView>
  </sheetViews>
  <sheetFormatPr defaultColWidth="9.21875" defaultRowHeight="14.4" x14ac:dyDescent="0.3"/>
  <cols>
    <col min="1" max="1" width="42.77734375" style="4" customWidth="1"/>
    <col min="2" max="3" width="13.5546875" style="4" customWidth="1"/>
    <col min="4" max="4" width="14.77734375" style="4" customWidth="1"/>
    <col min="5" max="11" width="13.5546875" style="4" customWidth="1"/>
    <col min="12" max="13" width="9.21875" style="4" customWidth="1"/>
    <col min="14" max="14" width="7.77734375" style="4" hidden="1" customWidth="1"/>
    <col min="15" max="15" width="9.21875" style="4" customWidth="1"/>
    <col min="16" max="16" width="10" style="4" bestFit="1" customWidth="1"/>
    <col min="17" max="17" width="11.77734375" style="4" customWidth="1"/>
    <col min="18" max="22" width="9.21875" style="4"/>
    <col min="23" max="23" width="11" style="4" customWidth="1"/>
    <col min="24" max="16384" width="9.21875" style="4"/>
  </cols>
  <sheetData>
    <row r="1" spans="1:36" s="3" customFormat="1" ht="23.25" customHeight="1" x14ac:dyDescent="0.45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"/>
      <c r="M1" s="1"/>
      <c r="N1" s="2"/>
      <c r="O1" s="2"/>
    </row>
    <row r="2" spans="1:36" s="5" customFormat="1" ht="1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6" s="5" customFormat="1" ht="15" customHeight="1" x14ac:dyDescent="0.3">
      <c r="A3" s="18" t="s">
        <v>50</v>
      </c>
      <c r="B3" s="19"/>
      <c r="C3" s="19"/>
      <c r="D3" s="19"/>
      <c r="E3" s="19"/>
      <c r="F3" s="4"/>
      <c r="G3" s="4"/>
      <c r="H3" s="4"/>
      <c r="I3" s="4"/>
      <c r="J3" s="4"/>
      <c r="K3" s="4"/>
      <c r="L3" s="4"/>
      <c r="M3" s="4"/>
      <c r="N3" s="4"/>
      <c r="O3" s="4"/>
    </row>
    <row r="4" spans="1:36" s="5" customFormat="1" ht="15" customHeight="1" x14ac:dyDescent="0.3">
      <c r="A4" s="92" t="s">
        <v>109</v>
      </c>
      <c r="B4" s="48"/>
      <c r="C4" s="48"/>
      <c r="D4" s="48"/>
      <c r="E4" s="48"/>
      <c r="F4" s="48"/>
      <c r="G4" s="48"/>
      <c r="H4" s="4"/>
      <c r="I4" s="4"/>
      <c r="J4" s="4"/>
      <c r="K4" s="4"/>
      <c r="L4" s="4"/>
      <c r="M4" s="4"/>
      <c r="N4" s="4"/>
      <c r="O4" s="4"/>
      <c r="P4" s="4"/>
    </row>
    <row r="5" spans="1:36" s="5" customFormat="1" ht="15" thickBot="1" x14ac:dyDescent="0.35">
      <c r="A5" s="4"/>
      <c r="B5" s="93"/>
      <c r="C5" s="93"/>
      <c r="D5" s="93"/>
      <c r="E5" s="93"/>
      <c r="F5" s="21"/>
      <c r="G5" s="21"/>
      <c r="H5" s="21"/>
      <c r="I5" s="21"/>
      <c r="J5" s="21"/>
      <c r="K5" s="21"/>
      <c r="L5" s="4"/>
      <c r="M5" s="4"/>
      <c r="N5" s="6"/>
      <c r="O5" s="6"/>
      <c r="Q5" s="6"/>
      <c r="R5" s="6"/>
      <c r="T5" s="6"/>
      <c r="U5" s="6"/>
      <c r="V5" s="6"/>
      <c r="W5" s="6"/>
      <c r="X5" s="6"/>
      <c r="AA5" s="7"/>
    </row>
    <row r="6" spans="1:36" s="3" customFormat="1" ht="25.05" customHeight="1" thickBot="1" x14ac:dyDescent="0.35">
      <c r="A6" s="2"/>
      <c r="B6" s="97" t="s">
        <v>52</v>
      </c>
      <c r="C6" s="97"/>
      <c r="D6" s="97"/>
      <c r="E6" s="95" t="s">
        <v>53</v>
      </c>
      <c r="F6" s="95" t="s">
        <v>54</v>
      </c>
      <c r="G6" s="95" t="s">
        <v>55</v>
      </c>
      <c r="H6" s="95" t="s">
        <v>56</v>
      </c>
      <c r="I6" s="95" t="s">
        <v>57</v>
      </c>
      <c r="J6" s="95" t="s">
        <v>58</v>
      </c>
      <c r="K6" s="95" t="s">
        <v>59</v>
      </c>
      <c r="L6" s="2"/>
      <c r="M6" s="2"/>
      <c r="N6" s="22"/>
      <c r="O6" s="22"/>
      <c r="Q6" s="22"/>
      <c r="R6" s="22"/>
      <c r="T6" s="22"/>
      <c r="U6" s="22"/>
      <c r="V6" s="22"/>
      <c r="W6" s="22"/>
      <c r="X6" s="22"/>
    </row>
    <row r="7" spans="1:36" s="10" customFormat="1" ht="75" customHeight="1" thickBot="1" x14ac:dyDescent="0.35">
      <c r="A7" s="8" t="s">
        <v>81</v>
      </c>
      <c r="B7" s="9" t="s">
        <v>141</v>
      </c>
      <c r="C7" s="9" t="s">
        <v>139</v>
      </c>
      <c r="D7" s="9" t="s">
        <v>140</v>
      </c>
      <c r="E7" s="96"/>
      <c r="F7" s="96"/>
      <c r="G7" s="96"/>
      <c r="H7" s="96"/>
      <c r="I7" s="96"/>
      <c r="J7" s="96"/>
      <c r="K7" s="96"/>
      <c r="P7" s="4"/>
    </row>
    <row r="8" spans="1:36" s="5" customFormat="1" ht="15" customHeight="1" x14ac:dyDescent="0.3">
      <c r="A8" s="49" t="s">
        <v>0</v>
      </c>
      <c r="B8" s="50">
        <f ca="1">IF('FIRE1202 raw'!B8="N/A","N/A",IF('FIRE1202 raw'!B8="..","..",ROUND('FIRE1202 raw'!B8,0)))</f>
        <v>48414</v>
      </c>
      <c r="C8" s="50">
        <f ca="1">IF('FIRE1202 raw'!C8="N/A","N/A",IF('FIRE1202 raw'!C8="..","..",ROUND('FIRE1202 raw'!C8,0)))</f>
        <v>31978</v>
      </c>
      <c r="D8" s="50">
        <f ca="1">IF('FIRE1202 raw'!D8="N/A","N/A",IF('FIRE1202 raw'!D8="..","..",ROUND('FIRE1202 raw'!D8,0)))</f>
        <v>16436</v>
      </c>
      <c r="E8" s="50">
        <f ca="1">IF('FIRE1202 raw'!E8="N/A","N/A",IF('FIRE1202 raw'!E8="..","..",ROUND('FIRE1202 raw'!E8,0)))</f>
        <v>13184</v>
      </c>
      <c r="F8" s="50">
        <f ca="1">IF('FIRE1202 raw'!F8="N/A","N/A",IF('FIRE1202 raw'!F8="..","..",ROUND('FIRE1202 raw'!F8,0)))</f>
        <v>1347</v>
      </c>
      <c r="G8" s="50">
        <f ca="1">IF('FIRE1202 raw'!G8="N/A","N/A",IF('FIRE1202 raw'!G8="..","..",ROUND('FIRE1202 raw'!G8,0)))</f>
        <v>788</v>
      </c>
      <c r="H8" s="50">
        <f ca="1">IF('FIRE1202 raw'!H8="N/A","N/A",IF('FIRE1202 raw'!H8="..","..",ROUND('FIRE1202 raw'!H8,0)))</f>
        <v>52</v>
      </c>
      <c r="I8" s="50">
        <f ca="1">IF('FIRE1202 raw'!I8="N/A","N/A",IF('FIRE1202 raw'!I8="..","..",ROUND('FIRE1202 raw'!I8,0)))</f>
        <v>108</v>
      </c>
      <c r="J8" s="50">
        <f ca="1">IF('FIRE1202 raw'!J8="N/A","N/A",IF('FIRE1202 raw'!J8="..","..",ROUND('FIRE1202 raw'!J8,0)))</f>
        <v>3445</v>
      </c>
      <c r="K8" s="50">
        <f ca="1">IF('FIRE1202 raw'!K8="N/A","N/A",IF('FIRE1202 raw'!K8="..","..",ROUND('FIRE1202 raw'!K8,0)))</f>
        <v>1895360</v>
      </c>
      <c r="L8" s="31"/>
      <c r="N8" s="11"/>
      <c r="O8" s="11"/>
      <c r="Q8" s="11"/>
      <c r="R8" s="11"/>
      <c r="T8" s="13"/>
      <c r="U8" s="13"/>
      <c r="V8" s="13"/>
      <c r="W8" s="13"/>
      <c r="X8" s="13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s="5" customFormat="1" ht="15" customHeight="1" x14ac:dyDescent="0.3">
      <c r="A9" s="58" t="s">
        <v>85</v>
      </c>
      <c r="B9" s="50">
        <f ca="1">IF('FIRE1202 raw'!B9="N/A","N/A",IF('FIRE1202 raw'!B9="..","..",ROUND('FIRE1202 raw'!B9,0)))</f>
        <v>32397</v>
      </c>
      <c r="C9" s="50">
        <f ca="1">IF('FIRE1202 raw'!C9="N/A","N/A",IF('FIRE1202 raw'!C9="..","..",ROUND('FIRE1202 raw'!C9,0)))</f>
        <v>22535</v>
      </c>
      <c r="D9" s="50">
        <f ca="1">IF('FIRE1202 raw'!D9="N/A","N/A",IF('FIRE1202 raw'!D9="..","..",ROUND('FIRE1202 raw'!D9,0)))</f>
        <v>9862</v>
      </c>
      <c r="E9" s="50">
        <f ca="1">IF('FIRE1202 raw'!E9="N/A","N/A",IF('FIRE1202 raw'!E9="..","..",ROUND('FIRE1202 raw'!E9,0)))</f>
        <v>7770</v>
      </c>
      <c r="F9" s="50">
        <f ca="1">IF('FIRE1202 raw'!F9="N/A","N/A",IF('FIRE1202 raw'!F9="..","..",ROUND('FIRE1202 raw'!F9,0)))</f>
        <v>672</v>
      </c>
      <c r="G9" s="50">
        <f ca="1">IF('FIRE1202 raw'!G9="N/A","N/A",IF('FIRE1202 raw'!G9="..","..",ROUND('FIRE1202 raw'!G9,0)))</f>
        <v>513</v>
      </c>
      <c r="H9" s="50">
        <f ca="1">IF('FIRE1202 raw'!H9="N/A","N/A",IF('FIRE1202 raw'!H9="..","..",ROUND('FIRE1202 raw'!H9,0)))</f>
        <v>31</v>
      </c>
      <c r="I9" s="50">
        <f ca="1">IF('FIRE1202 raw'!I9="N/A","N/A",IF('FIRE1202 raw'!I9="..","..",ROUND('FIRE1202 raw'!I9,0)))</f>
        <v>99</v>
      </c>
      <c r="J9" s="50">
        <f ca="1">IF('FIRE1202 raw'!J9="N/A","N/A",IF('FIRE1202 raw'!J9="..","..",ROUND('FIRE1202 raw'!J9,0)))</f>
        <v>2377</v>
      </c>
      <c r="K9" s="50">
        <f ca="1">IF('FIRE1202 raw'!K9="N/A","N/A",IF('FIRE1202 raw'!K9="..","..",ROUND('FIRE1202 raw'!K9,0)))</f>
        <v>1297993</v>
      </c>
      <c r="L9" s="4"/>
      <c r="N9" s="11"/>
      <c r="O9" s="11"/>
      <c r="Q9" s="11"/>
      <c r="R9" s="11"/>
      <c r="T9" s="13"/>
      <c r="U9" s="13"/>
      <c r="V9" s="13"/>
      <c r="W9" s="13"/>
      <c r="X9" s="13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s="5" customFormat="1" ht="15" customHeight="1" x14ac:dyDescent="0.3">
      <c r="A10" s="58" t="s">
        <v>48</v>
      </c>
      <c r="B10" s="50">
        <f ca="1">IF('FIRE1202 raw'!B10="N/A","N/A",IF('FIRE1202 raw'!B10="..","..",ROUND('FIRE1202 raw'!B10,0)))</f>
        <v>16017</v>
      </c>
      <c r="C10" s="50">
        <f ca="1">IF('FIRE1202 raw'!C10="N/A","N/A",IF('FIRE1202 raw'!C10="..","..",ROUND('FIRE1202 raw'!C10,0)))</f>
        <v>9443</v>
      </c>
      <c r="D10" s="50">
        <f ca="1">IF('FIRE1202 raw'!D10="N/A","N/A",IF('FIRE1202 raw'!D10="..","..",ROUND('FIRE1202 raw'!D10,0)))</f>
        <v>6574</v>
      </c>
      <c r="E10" s="50">
        <f ca="1">IF('FIRE1202 raw'!E10="N/A","N/A",IF('FIRE1202 raw'!E10="..","..",ROUND('FIRE1202 raw'!E10,0)))</f>
        <v>5414</v>
      </c>
      <c r="F10" s="50">
        <f ca="1">IF('FIRE1202 raw'!F10="N/A","N/A",IF('FIRE1202 raw'!F10="..","..",ROUND('FIRE1202 raw'!F10,0)))</f>
        <v>675</v>
      </c>
      <c r="G10" s="50">
        <f ca="1">IF('FIRE1202 raw'!G10="N/A","N/A",IF('FIRE1202 raw'!G10="..","..",ROUND('FIRE1202 raw'!G10,0)))</f>
        <v>275</v>
      </c>
      <c r="H10" s="50">
        <f ca="1">IF('FIRE1202 raw'!H10="N/A","N/A",IF('FIRE1202 raw'!H10="..","..",ROUND('FIRE1202 raw'!H10,0)))</f>
        <v>21</v>
      </c>
      <c r="I10" s="50">
        <f ca="1">IF('FIRE1202 raw'!I10="N/A","N/A",IF('FIRE1202 raw'!I10="..","..",ROUND('FIRE1202 raw'!I10,0)))</f>
        <v>9</v>
      </c>
      <c r="J10" s="50">
        <f ca="1">IF('FIRE1202 raw'!J10="N/A","N/A",IF('FIRE1202 raw'!J10="..","..",ROUND('FIRE1202 raw'!J10,0)))</f>
        <v>1068</v>
      </c>
      <c r="K10" s="50">
        <f ca="1">IF('FIRE1202 raw'!K10="N/A","N/A",IF('FIRE1202 raw'!K10="..","..",ROUND('FIRE1202 raw'!K10,0)))</f>
        <v>597367</v>
      </c>
      <c r="L10" s="4"/>
      <c r="N10" s="11"/>
      <c r="O10" s="11"/>
      <c r="Q10" s="11"/>
      <c r="R10" s="11"/>
      <c r="T10" s="13"/>
      <c r="U10" s="13"/>
      <c r="V10" s="13"/>
      <c r="W10" s="13"/>
      <c r="X10" s="13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5" customFormat="1" ht="15" customHeight="1" x14ac:dyDescent="0.3">
      <c r="A11" s="58" t="s">
        <v>86</v>
      </c>
      <c r="B11" s="50">
        <f ca="1">IF('FIRE1202 raw'!B11="N/A","N/A",IF('FIRE1202 raw'!B11="..","..",ROUND('FIRE1202 raw'!B11,0)))</f>
        <v>24848</v>
      </c>
      <c r="C11" s="50">
        <f ca="1">IF('FIRE1202 raw'!C11="N/A","N/A",IF('FIRE1202 raw'!C11="..","..",ROUND('FIRE1202 raw'!C11,0)))</f>
        <v>15065</v>
      </c>
      <c r="D11" s="50">
        <f ca="1">IF('FIRE1202 raw'!D11="N/A","N/A",IF('FIRE1202 raw'!D11="..","..",ROUND('FIRE1202 raw'!D11,0)))</f>
        <v>9783</v>
      </c>
      <c r="E11" s="50">
        <f ca="1">IF('FIRE1202 raw'!E11="N/A","N/A",IF('FIRE1202 raw'!E11="..","..",ROUND('FIRE1202 raw'!E11,0)))</f>
        <v>7844</v>
      </c>
      <c r="F11" s="50">
        <f ca="1">IF('FIRE1202 raw'!F11="N/A","N/A",IF('FIRE1202 raw'!F11="..","..",ROUND('FIRE1202 raw'!F11,0)))</f>
        <v>906</v>
      </c>
      <c r="G11" s="50">
        <f ca="1">IF('FIRE1202 raw'!G11="N/A","N/A",IF('FIRE1202 raw'!G11="..","..",ROUND('FIRE1202 raw'!G11,0)))</f>
        <v>391</v>
      </c>
      <c r="H11" s="50">
        <f ca="1">IF('FIRE1202 raw'!H11="N/A","N/A",IF('FIRE1202 raw'!H11="..","..",ROUND('FIRE1202 raw'!H11,0)))</f>
        <v>30</v>
      </c>
      <c r="I11" s="50">
        <f ca="1">IF('FIRE1202 raw'!I11="N/A","N/A",IF('FIRE1202 raw'!I11="..","..",ROUND('FIRE1202 raw'!I11,0)))</f>
        <v>34</v>
      </c>
      <c r="J11" s="50">
        <f ca="1">IF('FIRE1202 raw'!J11="N/A","N/A",IF('FIRE1202 raw'!J11="..","..",ROUND('FIRE1202 raw'!J11,0)))</f>
        <v>1678</v>
      </c>
      <c r="K11" s="50">
        <f ca="1">IF('FIRE1202 raw'!K11="N/A","N/A",IF('FIRE1202 raw'!K11="..","..",ROUND('FIRE1202 raw'!K11,0)))</f>
        <v>985043</v>
      </c>
      <c r="L11" s="4"/>
      <c r="M11" s="30"/>
      <c r="N11" s="11"/>
      <c r="O11" s="31"/>
      <c r="Q11" s="11"/>
      <c r="R11" s="11"/>
      <c r="T11" s="13"/>
      <c r="U11" s="13"/>
      <c r="V11" s="13"/>
      <c r="W11" s="13"/>
      <c r="X11" s="1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s="5" customFormat="1" ht="15" customHeight="1" x14ac:dyDescent="0.3">
      <c r="A12" s="58" t="s">
        <v>87</v>
      </c>
      <c r="B12" s="50">
        <f ca="1">IF('FIRE1202 raw'!B12="N/A","N/A",IF('FIRE1202 raw'!B12="..","..",ROUND('FIRE1202 raw'!B12,0)))</f>
        <v>13414</v>
      </c>
      <c r="C12" s="50">
        <f ca="1">IF('FIRE1202 raw'!C12="N/A","N/A",IF('FIRE1202 raw'!C12="..","..",ROUND('FIRE1202 raw'!C12,0)))</f>
        <v>10008</v>
      </c>
      <c r="D12" s="50">
        <f ca="1">IF('FIRE1202 raw'!D12="N/A","N/A",IF('FIRE1202 raw'!D12="..","..",ROUND('FIRE1202 raw'!D12,0)))</f>
        <v>3406</v>
      </c>
      <c r="E12" s="50">
        <f ca="1">IF('FIRE1202 raw'!E12="N/A","N/A",IF('FIRE1202 raw'!E12="..","..",ROUND('FIRE1202 raw'!E12,0)))</f>
        <v>3120</v>
      </c>
      <c r="F12" s="50">
        <f ca="1">IF('FIRE1202 raw'!F12="N/A","N/A",IF('FIRE1202 raw'!F12="..","..",ROUND('FIRE1202 raw'!F12,0)))</f>
        <v>273</v>
      </c>
      <c r="G12" s="50">
        <f ca="1">IF('FIRE1202 raw'!G12="N/A","N/A",IF('FIRE1202 raw'!G12="..","..",ROUND('FIRE1202 raw'!G12,0)))</f>
        <v>270</v>
      </c>
      <c r="H12" s="50">
        <f ca="1">IF('FIRE1202 raw'!H12="N/A","N/A",IF('FIRE1202 raw'!H12="..","..",ROUND('FIRE1202 raw'!H12,0)))</f>
        <v>15</v>
      </c>
      <c r="I12" s="50">
        <f ca="1">IF('FIRE1202 raw'!I12="N/A","N/A",IF('FIRE1202 raw'!I12="..","..",ROUND('FIRE1202 raw'!I12,0)))</f>
        <v>61</v>
      </c>
      <c r="J12" s="50">
        <f ca="1">IF('FIRE1202 raw'!J12="N/A","N/A",IF('FIRE1202 raw'!J12="..","..",ROUND('FIRE1202 raw'!J12,0)))</f>
        <v>1149</v>
      </c>
      <c r="K12" s="50">
        <f ca="1">IF('FIRE1202 raw'!K12="N/A","N/A",IF('FIRE1202 raw'!K12="..","..",ROUND('FIRE1202 raw'!K12,0)))</f>
        <v>497521</v>
      </c>
      <c r="L12" s="31"/>
      <c r="N12" s="11"/>
      <c r="O12" s="11"/>
      <c r="Q12" s="11"/>
      <c r="R12" s="11"/>
      <c r="T12" s="13"/>
      <c r="U12" s="13"/>
      <c r="V12" s="13"/>
      <c r="W12" s="13"/>
      <c r="X12" s="13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5" customFormat="1" ht="15" customHeight="1" x14ac:dyDescent="0.3">
      <c r="A13" s="58" t="s">
        <v>88</v>
      </c>
      <c r="B13" s="50">
        <f ca="1">IF('FIRE1202 raw'!B13="N/A","N/A",IF('FIRE1202 raw'!B13="..","..",ROUND('FIRE1202 raw'!B13,0)))</f>
        <v>10152</v>
      </c>
      <c r="C13" s="50">
        <f ca="1">IF('FIRE1202 raw'!C13="N/A","N/A",IF('FIRE1202 raw'!C13="..","..",ROUND('FIRE1202 raw'!C13,0)))</f>
        <v>6905</v>
      </c>
      <c r="D13" s="50">
        <f ca="1">IF('FIRE1202 raw'!D13="N/A","N/A",IF('FIRE1202 raw'!D13="..","..",ROUND('FIRE1202 raw'!D13,0)))</f>
        <v>3247</v>
      </c>
      <c r="E13" s="50">
        <f ca="1">IF('FIRE1202 raw'!E13="N/A","N/A",IF('FIRE1202 raw'!E13="..","..",ROUND('FIRE1202 raw'!E13,0)))</f>
        <v>2220</v>
      </c>
      <c r="F13" s="50">
        <f ca="1">IF('FIRE1202 raw'!F13="N/A","N/A",IF('FIRE1202 raw'!F13="..","..",ROUND('FIRE1202 raw'!F13,0)))</f>
        <v>168</v>
      </c>
      <c r="G13" s="50">
        <f ca="1">IF('FIRE1202 raw'!G13="N/A","N/A",IF('FIRE1202 raw'!G13="..","..",ROUND('FIRE1202 raw'!G13,0)))</f>
        <v>127</v>
      </c>
      <c r="H13" s="50">
        <f ca="1">IF('FIRE1202 raw'!H13="N/A","N/A",IF('FIRE1202 raw'!H13="..","..",ROUND('FIRE1202 raw'!H13,0)))</f>
        <v>7</v>
      </c>
      <c r="I13" s="50">
        <f ca="1">IF('FIRE1202 raw'!I13="N/A","N/A",IF('FIRE1202 raw'!I13="..","..",ROUND('FIRE1202 raw'!I13,0)))</f>
        <v>13</v>
      </c>
      <c r="J13" s="50">
        <f ca="1">IF('FIRE1202 raw'!J13="N/A","N/A",IF('FIRE1202 raw'!J13="..","..",ROUND('FIRE1202 raw'!J13,0)))</f>
        <v>618</v>
      </c>
      <c r="K13" s="50">
        <f ca="1">IF('FIRE1202 raw'!K13="N/A","N/A",IF('FIRE1202 raw'!K13="..","..",ROUND('FIRE1202 raw'!K13,0)))</f>
        <v>412796</v>
      </c>
      <c r="L13" s="4"/>
      <c r="N13" s="11"/>
      <c r="O13" s="11"/>
      <c r="Q13" s="11"/>
      <c r="R13" s="11"/>
      <c r="T13" s="13"/>
      <c r="U13" s="13"/>
      <c r="V13" s="13"/>
      <c r="W13" s="13"/>
      <c r="X13" s="13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5" customFormat="1" ht="15" customHeight="1" x14ac:dyDescent="0.3">
      <c r="A14" s="47" t="s">
        <v>3</v>
      </c>
      <c r="B14" s="23">
        <f ca="1">IF('FIRE1202 raw'!B14="N/A","N/A",IF('FIRE1202 raw'!B14="..","..",ROUND('FIRE1202 raw'!B14,0)))</f>
        <v>451</v>
      </c>
      <c r="C14" s="23">
        <f ca="1">IF('FIRE1202 raw'!C14="N/A","N/A",IF('FIRE1202 raw'!C14="..","..",ROUND('FIRE1202 raw'!C14,0)))</f>
        <v>228</v>
      </c>
      <c r="D14" s="23">
        <f ca="1">IF('FIRE1202 raw'!D14="N/A","N/A",IF('FIRE1202 raw'!D14="..","..",ROUND('FIRE1202 raw'!D14,0)))</f>
        <v>223</v>
      </c>
      <c r="E14" s="23">
        <f ca="1">IF('FIRE1202 raw'!E14="N/A","N/A",IF('FIRE1202 raw'!E14="..","..",ROUND('FIRE1202 raw'!E14,0)))</f>
        <v>195</v>
      </c>
      <c r="F14" s="23">
        <f ca="1">IF('FIRE1202 raw'!F14="N/A","N/A",IF('FIRE1202 raw'!F14="..","..",ROUND('FIRE1202 raw'!F14,0)))</f>
        <v>10</v>
      </c>
      <c r="G14" s="23">
        <f ca="1">IF('FIRE1202 raw'!G14="N/A","N/A",IF('FIRE1202 raw'!G14="..","..",ROUND('FIRE1202 raw'!G14,0)))</f>
        <v>15</v>
      </c>
      <c r="H14" s="23">
        <f ca="1">IF('FIRE1202 raw'!H14="N/A","N/A",IF('FIRE1202 raw'!H14="..","..",ROUND('FIRE1202 raw'!H14,0)))</f>
        <v>1</v>
      </c>
      <c r="I14" s="23">
        <f ca="1">IF('FIRE1202 raw'!I14="N/A","N/A",IF('FIRE1202 raw'!I14="..","..",ROUND('FIRE1202 raw'!I14,0)))</f>
        <v>0</v>
      </c>
      <c r="J14" s="23">
        <f ca="1">IF('FIRE1202 raw'!J14="N/A","N/A",IF('FIRE1202 raw'!J14="..","..",ROUND('FIRE1202 raw'!J14,0)))</f>
        <v>65</v>
      </c>
      <c r="K14" s="23">
        <f ca="1">IF('FIRE1202 raw'!K14="N/A","N/A",IF('FIRE1202 raw'!K14="..","..",ROUND('FIRE1202 raw'!K14,0)))</f>
        <v>20641</v>
      </c>
      <c r="L14" s="4"/>
      <c r="N14" s="11"/>
      <c r="O14" s="11"/>
      <c r="Q14" s="11"/>
      <c r="R14" s="11"/>
      <c r="T14" s="13"/>
      <c r="U14" s="13"/>
      <c r="V14" s="13"/>
      <c r="W14" s="13"/>
      <c r="X14" s="13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s="5" customFormat="1" ht="15" customHeight="1" x14ac:dyDescent="0.3">
      <c r="A15" s="47" t="s">
        <v>4</v>
      </c>
      <c r="B15" s="23">
        <f ca="1">IF('FIRE1202 raw'!B15="N/A","N/A",IF('FIRE1202 raw'!B15="..","..",ROUND('FIRE1202 raw'!B15,0)))</f>
        <v>1434</v>
      </c>
      <c r="C15" s="23">
        <f ca="1">IF('FIRE1202 raw'!C15="N/A","N/A",IF('FIRE1202 raw'!C15="..","..",ROUND('FIRE1202 raw'!C15,0)))</f>
        <v>1037</v>
      </c>
      <c r="D15" s="23">
        <f ca="1">IF('FIRE1202 raw'!D15="N/A","N/A",IF('FIRE1202 raw'!D15="..","..",ROUND('FIRE1202 raw'!D15,0)))</f>
        <v>397</v>
      </c>
      <c r="E15" s="23">
        <f ca="1">IF('FIRE1202 raw'!E15="N/A","N/A",IF('FIRE1202 raw'!E15="..","..",ROUND('FIRE1202 raw'!E15,0)))</f>
        <v>397</v>
      </c>
      <c r="F15" s="23">
        <f ca="1">IF('FIRE1202 raw'!F15="N/A","N/A",IF('FIRE1202 raw'!F15="..","..",ROUND('FIRE1202 raw'!F15,0)))</f>
        <v>3</v>
      </c>
      <c r="G15" s="23">
        <f ca="1">IF('FIRE1202 raw'!G15="N/A","N/A",IF('FIRE1202 raw'!G15="..","..",ROUND('FIRE1202 raw'!G15,0)))</f>
        <v>3</v>
      </c>
      <c r="H15" s="23">
        <f ca="1">IF('FIRE1202 raw'!H15="N/A","N/A",IF('FIRE1202 raw'!H15="..","..",ROUND('FIRE1202 raw'!H15,0)))</f>
        <v>0</v>
      </c>
      <c r="I15" s="23">
        <f ca="1">IF('FIRE1202 raw'!I15="N/A","N/A",IF('FIRE1202 raw'!I15="..","..",ROUND('FIRE1202 raw'!I15,0)))</f>
        <v>1</v>
      </c>
      <c r="J15" s="23">
        <f ca="1">IF('FIRE1202 raw'!J15="N/A","N/A",IF('FIRE1202 raw'!J15="..","..",ROUND('FIRE1202 raw'!J15,0)))</f>
        <v>8</v>
      </c>
      <c r="K15" s="23">
        <f ca="1">IF('FIRE1202 raw'!K15="N/A","N/A",IF('FIRE1202 raw'!K15="..","..",ROUND('FIRE1202 raw'!K15,0)))</f>
        <v>19758</v>
      </c>
      <c r="L15" s="4"/>
      <c r="N15" s="11"/>
      <c r="O15" s="11"/>
      <c r="Q15" s="11"/>
      <c r="R15" s="11"/>
      <c r="T15" s="13"/>
      <c r="U15" s="13"/>
      <c r="V15" s="13"/>
      <c r="W15" s="13"/>
      <c r="X15" s="13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s="5" customFormat="1" ht="15" customHeight="1" x14ac:dyDescent="0.3">
      <c r="A16" s="47" t="s">
        <v>5</v>
      </c>
      <c r="B16" s="23">
        <f ca="1">IF('FIRE1202 raw'!B16="N/A","N/A",IF('FIRE1202 raw'!B16="..","..",ROUND('FIRE1202 raw'!B16,0)))</f>
        <v>1407</v>
      </c>
      <c r="C16" s="23">
        <f ca="1">IF('FIRE1202 raw'!C16="N/A","N/A",IF('FIRE1202 raw'!C16="..","..",ROUND('FIRE1202 raw'!C16,0)))</f>
        <v>881</v>
      </c>
      <c r="D16" s="23">
        <f ca="1">IF('FIRE1202 raw'!D16="N/A","N/A",IF('FIRE1202 raw'!D16="..","..",ROUND('FIRE1202 raw'!D16,0)))</f>
        <v>526</v>
      </c>
      <c r="E16" s="23">
        <f ca="1">IF('FIRE1202 raw'!E16="N/A","N/A",IF('FIRE1202 raw'!E16="..","..",ROUND('FIRE1202 raw'!E16,0)))</f>
        <v>501</v>
      </c>
      <c r="F16" s="23">
        <f ca="1">IF('FIRE1202 raw'!F16="N/A","N/A",IF('FIRE1202 raw'!F16="..","..",ROUND('FIRE1202 raw'!F16,0)))</f>
        <v>23</v>
      </c>
      <c r="G16" s="23">
        <f ca="1">IF('FIRE1202 raw'!G16="N/A","N/A",IF('FIRE1202 raw'!G16="..","..",ROUND('FIRE1202 raw'!G16,0)))</f>
        <v>3</v>
      </c>
      <c r="H16" s="23">
        <f ca="1">IF('FIRE1202 raw'!H16="N/A","N/A",IF('FIRE1202 raw'!H16="..","..",ROUND('FIRE1202 raw'!H16,0)))</f>
        <v>3</v>
      </c>
      <c r="I16" s="23">
        <f ca="1">IF('FIRE1202 raw'!I16="N/A","N/A",IF('FIRE1202 raw'!I16="..","..",ROUND('FIRE1202 raw'!I16,0)))</f>
        <v>2</v>
      </c>
      <c r="J16" s="23">
        <f ca="1">IF('FIRE1202 raw'!J16="N/A","N/A",IF('FIRE1202 raw'!J16="..","..",ROUND('FIRE1202 raw'!J16,0)))</f>
        <v>141</v>
      </c>
      <c r="K16" s="23">
        <f ca="1">IF('FIRE1202 raw'!K16="N/A","N/A",IF('FIRE1202 raw'!K16="..","..",ROUND('FIRE1202 raw'!K16,0)))</f>
        <v>30795</v>
      </c>
      <c r="L16" s="4"/>
      <c r="N16" s="11"/>
      <c r="O16" s="11"/>
      <c r="Q16" s="11"/>
      <c r="R16" s="11"/>
      <c r="T16" s="13"/>
      <c r="U16" s="13"/>
      <c r="V16" s="13"/>
      <c r="W16" s="13"/>
      <c r="X16" s="13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s="5" customFormat="1" ht="15" customHeight="1" x14ac:dyDescent="0.3">
      <c r="A17" s="47" t="s">
        <v>6</v>
      </c>
      <c r="B17" s="23">
        <f ca="1">IF('FIRE1202 raw'!B17="N/A","N/A",IF('FIRE1202 raw'!B17="..","..",ROUND('FIRE1202 raw'!B17,0)))</f>
        <v>267</v>
      </c>
      <c r="C17" s="23">
        <f ca="1">IF('FIRE1202 raw'!C17="N/A","N/A",IF('FIRE1202 raw'!C17="..","..",ROUND('FIRE1202 raw'!C17,0)))</f>
        <v>188</v>
      </c>
      <c r="D17" s="23">
        <f ca="1">IF('FIRE1202 raw'!D17="N/A","N/A",IF('FIRE1202 raw'!D17="..","..",ROUND('FIRE1202 raw'!D17,0)))</f>
        <v>79</v>
      </c>
      <c r="E17" s="23">
        <f ca="1">IF('FIRE1202 raw'!E17="N/A","N/A",IF('FIRE1202 raw'!E17="..","..",ROUND('FIRE1202 raw'!E17,0)))</f>
        <v>101</v>
      </c>
      <c r="F17" s="23">
        <f ca="1">IF('FIRE1202 raw'!F17="N/A","N/A",IF('FIRE1202 raw'!F17="..","..",ROUND('FIRE1202 raw'!F17,0)))</f>
        <v>11</v>
      </c>
      <c r="G17" s="23">
        <f ca="1">IF('FIRE1202 raw'!G17="N/A","N/A",IF('FIRE1202 raw'!G17="..","..",ROUND('FIRE1202 raw'!G17,0)))</f>
        <v>13</v>
      </c>
      <c r="H17" s="23">
        <f ca="1">IF('FIRE1202 raw'!H17="N/A","N/A",IF('FIRE1202 raw'!H17="..","..",ROUND('FIRE1202 raw'!H17,0)))</f>
        <v>1</v>
      </c>
      <c r="I17" s="23">
        <f ca="1">IF('FIRE1202 raw'!I17="N/A","N/A",IF('FIRE1202 raw'!I17="..","..",ROUND('FIRE1202 raw'!I17,0)))</f>
        <v>3</v>
      </c>
      <c r="J17" s="23">
        <f ca="1">IF('FIRE1202 raw'!J17="N/A","N/A",IF('FIRE1202 raw'!J17="..","..",ROUND('FIRE1202 raw'!J17,0)))</f>
        <v>12</v>
      </c>
      <c r="K17" s="23">
        <f ca="1">IF('FIRE1202 raw'!K17="N/A","N/A",IF('FIRE1202 raw'!K17="..","..",ROUND('FIRE1202 raw'!K17,0)))</f>
        <v>13547</v>
      </c>
      <c r="L17" s="4"/>
      <c r="N17" s="11"/>
      <c r="O17" s="11"/>
      <c r="Q17" s="11"/>
      <c r="R17" s="11"/>
      <c r="T17" s="13"/>
      <c r="U17" s="13"/>
      <c r="V17" s="13"/>
      <c r="W17" s="13"/>
      <c r="X17" s="13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s="5" customFormat="1" ht="15" customHeight="1" x14ac:dyDescent="0.3">
      <c r="A18" s="47" t="s">
        <v>7</v>
      </c>
      <c r="B18" s="23">
        <f ca="1">IF('FIRE1202 raw'!B18="N/A","N/A",IF('FIRE1202 raw'!B18="..","..",ROUND('FIRE1202 raw'!B18,0)))</f>
        <v>1263</v>
      </c>
      <c r="C18" s="23">
        <f ca="1">IF('FIRE1202 raw'!C18="N/A","N/A",IF('FIRE1202 raw'!C18="..","..",ROUND('FIRE1202 raw'!C18,0)))</f>
        <v>1021</v>
      </c>
      <c r="D18" s="23">
        <f ca="1">IF('FIRE1202 raw'!D18="N/A","N/A",IF('FIRE1202 raw'!D18="..","..",ROUND('FIRE1202 raw'!D18,0)))</f>
        <v>242</v>
      </c>
      <c r="E18" s="23">
        <f ca="1">IF('FIRE1202 raw'!E18="N/A","N/A",IF('FIRE1202 raw'!E18="..","..",ROUND('FIRE1202 raw'!E18,0)))</f>
        <v>122</v>
      </c>
      <c r="F18" s="23">
        <f ca="1">IF('FIRE1202 raw'!F18="N/A","N/A",IF('FIRE1202 raw'!F18="..","..",ROUND('FIRE1202 raw'!F18,0)))</f>
        <v>3</v>
      </c>
      <c r="G18" s="23">
        <f ca="1">IF('FIRE1202 raw'!G18="N/A","N/A",IF('FIRE1202 raw'!G18="..","..",ROUND('FIRE1202 raw'!G18,0)))</f>
        <v>8</v>
      </c>
      <c r="H18" s="23">
        <f ca="1">IF('FIRE1202 raw'!H18="N/A","N/A",IF('FIRE1202 raw'!H18="..","..",ROUND('FIRE1202 raw'!H18,0)))</f>
        <v>0</v>
      </c>
      <c r="I18" s="23">
        <f ca="1">IF('FIRE1202 raw'!I18="N/A","N/A",IF('FIRE1202 raw'!I18="..","..",ROUND('FIRE1202 raw'!I18,0)))</f>
        <v>0</v>
      </c>
      <c r="J18" s="23">
        <f ca="1">IF('FIRE1202 raw'!J18="N/A","N/A",IF('FIRE1202 raw'!J18="..","..",ROUND('FIRE1202 raw'!J18,0)))</f>
        <v>79</v>
      </c>
      <c r="K18" s="23">
        <f ca="1">IF('FIRE1202 raw'!K18="N/A","N/A",IF('FIRE1202 raw'!K18="..","..",ROUND('FIRE1202 raw'!K18,0)))</f>
        <v>20573</v>
      </c>
      <c r="L18" s="4"/>
      <c r="N18" s="11"/>
      <c r="O18" s="11"/>
      <c r="Q18" s="11"/>
      <c r="R18" s="11"/>
      <c r="T18" s="13"/>
      <c r="U18" s="13"/>
      <c r="V18" s="13"/>
      <c r="W18" s="13"/>
      <c r="X18" s="13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5" customFormat="1" ht="15" customHeight="1" x14ac:dyDescent="0.3">
      <c r="A19" s="47" t="s">
        <v>8</v>
      </c>
      <c r="B19" s="23">
        <f ca="1">IF('FIRE1202 raw'!B19="N/A","N/A",IF('FIRE1202 raw'!B19="..","..",ROUND('FIRE1202 raw'!B19,0)))</f>
        <v>1461</v>
      </c>
      <c r="C19" s="23">
        <f ca="1">IF('FIRE1202 raw'!C19="N/A","N/A",IF('FIRE1202 raw'!C19="..","..",ROUND('FIRE1202 raw'!C19,0)))</f>
        <v>1289</v>
      </c>
      <c r="D19" s="23">
        <f ca="1">IF('FIRE1202 raw'!D19="N/A","N/A",IF('FIRE1202 raw'!D19="..","..",ROUND('FIRE1202 raw'!D19,0)))</f>
        <v>172</v>
      </c>
      <c r="E19" s="23">
        <f ca="1">IF('FIRE1202 raw'!E19="N/A","N/A",IF('FIRE1202 raw'!E19="..","..",ROUND('FIRE1202 raw'!E19,0)))</f>
        <v>135</v>
      </c>
      <c r="F19" s="23">
        <f ca="1">IF('FIRE1202 raw'!F19="N/A","N/A",IF('FIRE1202 raw'!F19="..","..",ROUND('FIRE1202 raw'!F19,0)))</f>
        <v>46</v>
      </c>
      <c r="G19" s="23">
        <f ca="1">IF('FIRE1202 raw'!G19="N/A","N/A",IF('FIRE1202 raw'!G19="..","..",ROUND('FIRE1202 raw'!G19,0)))</f>
        <v>33</v>
      </c>
      <c r="H19" s="23">
        <f ca="1">IF('FIRE1202 raw'!H19="N/A","N/A",IF('FIRE1202 raw'!H19="..","..",ROUND('FIRE1202 raw'!H19,0)))</f>
        <v>1</v>
      </c>
      <c r="I19" s="23">
        <f ca="1">IF('FIRE1202 raw'!I19="N/A","N/A",IF('FIRE1202 raw'!I19="..","..",ROUND('FIRE1202 raw'!I19,0)))</f>
        <v>1</v>
      </c>
      <c r="J19" s="23">
        <f ca="1">IF('FIRE1202 raw'!J19="N/A","N/A",IF('FIRE1202 raw'!J19="..","..",ROUND('FIRE1202 raw'!J19,0)))</f>
        <v>176</v>
      </c>
      <c r="K19" s="23">
        <f ca="1">IF('FIRE1202 raw'!K19="N/A","N/A",IF('FIRE1202 raw'!K19="..","..",ROUND('FIRE1202 raw'!K19,0)))</f>
        <v>32111</v>
      </c>
      <c r="L19" s="4"/>
      <c r="N19" s="11"/>
      <c r="O19" s="11"/>
      <c r="Q19" s="11"/>
      <c r="R19" s="11"/>
      <c r="T19" s="13"/>
      <c r="U19" s="13"/>
      <c r="V19" s="13"/>
      <c r="W19" s="13"/>
      <c r="X19" s="13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s="5" customFormat="1" ht="15" customHeight="1" x14ac:dyDescent="0.3">
      <c r="A20" s="47" t="s">
        <v>9</v>
      </c>
      <c r="B20" s="23">
        <f ca="1">IF('FIRE1202 raw'!B20="N/A","N/A",IF('FIRE1202 raw'!B20="..","..",ROUND('FIRE1202 raw'!B20,0)))</f>
        <v>1567</v>
      </c>
      <c r="C20" s="23">
        <f ca="1">IF('FIRE1202 raw'!C20="N/A","N/A",IF('FIRE1202 raw'!C20="..","..",ROUND('FIRE1202 raw'!C20,0)))</f>
        <v>1374</v>
      </c>
      <c r="D20" s="23">
        <f ca="1">IF('FIRE1202 raw'!D20="N/A","N/A",IF('FIRE1202 raw'!D20="..","..",ROUND('FIRE1202 raw'!D20,0)))</f>
        <v>193</v>
      </c>
      <c r="E20" s="23">
        <f ca="1">IF('FIRE1202 raw'!E20="N/A","N/A",IF('FIRE1202 raw'!E20="..","..",ROUND('FIRE1202 raw'!E20,0)))</f>
        <v>75</v>
      </c>
      <c r="F20" s="23">
        <f ca="1">IF('FIRE1202 raw'!F20="N/A","N/A",IF('FIRE1202 raw'!F20="..","..",ROUND('FIRE1202 raw'!F20,0)))</f>
        <v>6</v>
      </c>
      <c r="G20" s="23">
        <f ca="1">IF('FIRE1202 raw'!G20="N/A","N/A",IF('FIRE1202 raw'!G20="..","..",ROUND('FIRE1202 raw'!G20,0)))</f>
        <v>18</v>
      </c>
      <c r="H20" s="23">
        <f ca="1">IF('FIRE1202 raw'!H20="N/A","N/A",IF('FIRE1202 raw'!H20="..","..",ROUND('FIRE1202 raw'!H20,0)))</f>
        <v>0</v>
      </c>
      <c r="I20" s="23">
        <f ca="1">IF('FIRE1202 raw'!I20="N/A","N/A",IF('FIRE1202 raw'!I20="..","..",ROUND('FIRE1202 raw'!I20,0)))</f>
        <v>0</v>
      </c>
      <c r="J20" s="23">
        <f ca="1">IF('FIRE1202 raw'!J20="N/A","N/A",IF('FIRE1202 raw'!J20="..","..",ROUND('FIRE1202 raw'!J20,0)))</f>
        <v>89</v>
      </c>
      <c r="K20" s="23">
        <f ca="1">IF('FIRE1202 raw'!K20="N/A","N/A",IF('FIRE1202 raw'!K20="..","..",ROUND('FIRE1202 raw'!K20,0)))</f>
        <v>15794</v>
      </c>
      <c r="L20" s="4"/>
      <c r="N20" s="11"/>
      <c r="O20" s="11"/>
      <c r="Q20" s="11"/>
      <c r="R20" s="11"/>
      <c r="T20" s="13"/>
      <c r="U20" s="13"/>
      <c r="V20" s="13"/>
      <c r="W20" s="13"/>
      <c r="X20" s="1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5" customFormat="1" ht="15" customHeight="1" x14ac:dyDescent="0.3">
      <c r="A21" s="47" t="s">
        <v>10</v>
      </c>
      <c r="B21" s="23">
        <f ca="1">IF('FIRE1202 raw'!B21="N/A","N/A",IF('FIRE1202 raw'!B21="..","..",ROUND('FIRE1202 raw'!B21,0)))</f>
        <v>408</v>
      </c>
      <c r="C21" s="23">
        <f ca="1">IF('FIRE1202 raw'!C21="N/A","N/A",IF('FIRE1202 raw'!C21="..","..",ROUND('FIRE1202 raw'!C21,0)))</f>
        <v>227</v>
      </c>
      <c r="D21" s="23">
        <f ca="1">IF('FIRE1202 raw'!D21="N/A","N/A",IF('FIRE1202 raw'!D21="..","..",ROUND('FIRE1202 raw'!D21,0)))</f>
        <v>181</v>
      </c>
      <c r="E21" s="23">
        <f ca="1">IF('FIRE1202 raw'!E21="N/A","N/A",IF('FIRE1202 raw'!E21="..","..",ROUND('FIRE1202 raw'!E21,0)))</f>
        <v>132</v>
      </c>
      <c r="F21" s="23">
        <f ca="1">IF('FIRE1202 raw'!F21="N/A","N/A",IF('FIRE1202 raw'!F21="..","..",ROUND('FIRE1202 raw'!F21,0)))</f>
        <v>27</v>
      </c>
      <c r="G21" s="23">
        <f ca="1">IF('FIRE1202 raw'!G21="N/A","N/A",IF('FIRE1202 raw'!G21="..","..",ROUND('FIRE1202 raw'!G21,0)))</f>
        <v>13</v>
      </c>
      <c r="H21" s="23">
        <f ca="1">IF('FIRE1202 raw'!H21="N/A","N/A",IF('FIRE1202 raw'!H21="..","..",ROUND('FIRE1202 raw'!H21,0)))</f>
        <v>0</v>
      </c>
      <c r="I21" s="23">
        <f ca="1">IF('FIRE1202 raw'!I21="N/A","N/A",IF('FIRE1202 raw'!I21="..","..",ROUND('FIRE1202 raw'!I21,0)))</f>
        <v>1</v>
      </c>
      <c r="J21" s="23">
        <f ca="1">IF('FIRE1202 raw'!J21="N/A","N/A",IF('FIRE1202 raw'!J21="..","..",ROUND('FIRE1202 raw'!J21,0)))</f>
        <v>55</v>
      </c>
      <c r="K21" s="23">
        <f ca="1">IF('FIRE1202 raw'!K21="N/A","N/A",IF('FIRE1202 raw'!K21="..","..",ROUND('FIRE1202 raw'!K21,0)))</f>
        <v>23320</v>
      </c>
      <c r="L21" s="4"/>
      <c r="N21" s="11"/>
      <c r="O21" s="11"/>
      <c r="Q21" s="11"/>
      <c r="R21" s="11"/>
      <c r="T21" s="13"/>
      <c r="U21" s="13"/>
      <c r="V21" s="13"/>
      <c r="W21" s="13"/>
      <c r="X21" s="13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s="5" customFormat="1" ht="15" customHeight="1" x14ac:dyDescent="0.3">
      <c r="A22" s="47" t="s">
        <v>11</v>
      </c>
      <c r="B22" s="23">
        <f ca="1">IF('FIRE1202 raw'!B22="N/A","N/A",IF('FIRE1202 raw'!B22="..","..",ROUND('FIRE1202 raw'!B22,0)))</f>
        <v>686</v>
      </c>
      <c r="C22" s="23">
        <f ca="1">IF('FIRE1202 raw'!C22="N/A","N/A",IF('FIRE1202 raw'!C22="..","..",ROUND('FIRE1202 raw'!C22,0)))</f>
        <v>449</v>
      </c>
      <c r="D22" s="23">
        <f ca="1">IF('FIRE1202 raw'!D22="N/A","N/A",IF('FIRE1202 raw'!D22="..","..",ROUND('FIRE1202 raw'!D22,0)))</f>
        <v>237</v>
      </c>
      <c r="E22" s="23">
        <f ca="1">IF('FIRE1202 raw'!E22="N/A","N/A",IF('FIRE1202 raw'!E22="..","..",ROUND('FIRE1202 raw'!E22,0)))</f>
        <v>196</v>
      </c>
      <c r="F22" s="23">
        <f ca="1">IF('FIRE1202 raw'!F22="N/A","N/A",IF('FIRE1202 raw'!F22="..","..",ROUND('FIRE1202 raw'!F22,0)))</f>
        <v>13</v>
      </c>
      <c r="G22" s="23">
        <f ca="1">IF('FIRE1202 raw'!G22="N/A","N/A",IF('FIRE1202 raw'!G22="..","..",ROUND('FIRE1202 raw'!G22,0)))</f>
        <v>11</v>
      </c>
      <c r="H22" s="23">
        <f ca="1">IF('FIRE1202 raw'!H22="N/A","N/A",IF('FIRE1202 raw'!H22="..","..",ROUND('FIRE1202 raw'!H22,0)))</f>
        <v>0</v>
      </c>
      <c r="I22" s="23">
        <f ca="1">IF('FIRE1202 raw'!I22="N/A","N/A",IF('FIRE1202 raw'!I22="..","..",ROUND('FIRE1202 raw'!I22,0)))</f>
        <v>8</v>
      </c>
      <c r="J22" s="23">
        <f ca="1">IF('FIRE1202 raw'!J22="N/A","N/A",IF('FIRE1202 raw'!J22="..","..",ROUND('FIRE1202 raw'!J22,0)))</f>
        <v>6</v>
      </c>
      <c r="K22" s="23">
        <f ca="1">IF('FIRE1202 raw'!K22="N/A","N/A",IF('FIRE1202 raw'!K22="..","..",ROUND('FIRE1202 raw'!K22,0)))</f>
        <v>39169</v>
      </c>
      <c r="L22" s="4"/>
      <c r="N22" s="11"/>
      <c r="O22" s="11"/>
      <c r="Q22" s="11"/>
      <c r="R22" s="11"/>
      <c r="T22" s="13"/>
      <c r="U22" s="13"/>
      <c r="V22" s="13"/>
      <c r="W22" s="13"/>
      <c r="X22" s="13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s="5" customFormat="1" ht="15" customHeight="1" x14ac:dyDescent="0.3">
      <c r="A23" s="47" t="s">
        <v>12</v>
      </c>
      <c r="B23" s="23">
        <f ca="1">IF('FIRE1202 raw'!B23="N/A","N/A",IF('FIRE1202 raw'!B23="..","..",ROUND('FIRE1202 raw'!B23,0)))</f>
        <v>1129</v>
      </c>
      <c r="C23" s="23">
        <f ca="1">IF('FIRE1202 raw'!C23="N/A","N/A",IF('FIRE1202 raw'!C23="..","..",ROUND('FIRE1202 raw'!C23,0)))</f>
        <v>722</v>
      </c>
      <c r="D23" s="23">
        <f ca="1">IF('FIRE1202 raw'!D23="N/A","N/A",IF('FIRE1202 raw'!D23="..","..",ROUND('FIRE1202 raw'!D23,0)))</f>
        <v>407</v>
      </c>
      <c r="E23" s="23">
        <f ca="1">IF('FIRE1202 raw'!E23="N/A","N/A",IF('FIRE1202 raw'!E23="..","..",ROUND('FIRE1202 raw'!E23,0)))</f>
        <v>375</v>
      </c>
      <c r="F23" s="23">
        <f ca="1">IF('FIRE1202 raw'!F23="N/A","N/A",IF('FIRE1202 raw'!F23="..","..",ROUND('FIRE1202 raw'!F23,0)))</f>
        <v>34</v>
      </c>
      <c r="G23" s="23">
        <f ca="1">IF('FIRE1202 raw'!G23="N/A","N/A",IF('FIRE1202 raw'!G23="..","..",ROUND('FIRE1202 raw'!G23,0)))</f>
        <v>15</v>
      </c>
      <c r="H23" s="23">
        <f ca="1">IF('FIRE1202 raw'!H23="N/A","N/A",IF('FIRE1202 raw'!H23="..","..",ROUND('FIRE1202 raw'!H23,0)))</f>
        <v>8</v>
      </c>
      <c r="I23" s="23">
        <f ca="1">IF('FIRE1202 raw'!I23="N/A","N/A",IF('FIRE1202 raw'!I23="..","..",ROUND('FIRE1202 raw'!I23,0)))</f>
        <v>1</v>
      </c>
      <c r="J23" s="23">
        <f ca="1">IF('FIRE1202 raw'!J23="N/A","N/A",IF('FIRE1202 raw'!J23="..","..",ROUND('FIRE1202 raw'!J23,0)))</f>
        <v>352</v>
      </c>
      <c r="K23" s="23">
        <f ca="1">IF('FIRE1202 raw'!K23="N/A","N/A",IF('FIRE1202 raw'!K23="..","..",ROUND('FIRE1202 raw'!K23,0)))</f>
        <v>38663</v>
      </c>
      <c r="L23" s="4"/>
      <c r="N23" s="11"/>
      <c r="O23" s="11"/>
      <c r="Q23" s="11"/>
      <c r="R23" s="11"/>
      <c r="T23" s="13"/>
      <c r="U23" s="13"/>
      <c r="V23" s="13"/>
      <c r="W23" s="13"/>
      <c r="X23" s="13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s="5" customFormat="1" ht="15" customHeight="1" x14ac:dyDescent="0.3">
      <c r="A24" s="47" t="s">
        <v>13</v>
      </c>
      <c r="B24" s="23">
        <f ca="1">IF('FIRE1202 raw'!B24="N/A","N/A",IF('FIRE1202 raw'!B24="..","..",ROUND('FIRE1202 raw'!B24,0)))</f>
        <v>904</v>
      </c>
      <c r="C24" s="23">
        <f ca="1">IF('FIRE1202 raw'!C24="N/A","N/A",IF('FIRE1202 raw'!C24="..","..",ROUND('FIRE1202 raw'!C24,0)))</f>
        <v>227</v>
      </c>
      <c r="D24" s="23">
        <f ca="1">IF('FIRE1202 raw'!D24="N/A","N/A",IF('FIRE1202 raw'!D24="..","..",ROUND('FIRE1202 raw'!D24,0)))</f>
        <v>677</v>
      </c>
      <c r="E24" s="23">
        <f ca="1">IF('FIRE1202 raw'!E24="N/A","N/A",IF('FIRE1202 raw'!E24="..","..",ROUND('FIRE1202 raw'!E24,0)))</f>
        <v>76</v>
      </c>
      <c r="F24" s="23">
        <f ca="1">IF('FIRE1202 raw'!F24="N/A","N/A",IF('FIRE1202 raw'!F24="..","..",ROUND('FIRE1202 raw'!F24,0)))</f>
        <v>40</v>
      </c>
      <c r="G24" s="23">
        <f ca="1">IF('FIRE1202 raw'!G24="N/A","N/A",IF('FIRE1202 raw'!G24="..","..",ROUND('FIRE1202 raw'!G24,0)))</f>
        <v>23</v>
      </c>
      <c r="H24" s="23">
        <f ca="1">IF('FIRE1202 raw'!H24="N/A","N/A",IF('FIRE1202 raw'!H24="..","..",ROUND('FIRE1202 raw'!H24,0)))</f>
        <v>3</v>
      </c>
      <c r="I24" s="23">
        <f ca="1">IF('FIRE1202 raw'!I24="N/A","N/A",IF('FIRE1202 raw'!I24="..","..",ROUND('FIRE1202 raw'!I24,0)))</f>
        <v>0</v>
      </c>
      <c r="J24" s="23">
        <f ca="1">IF('FIRE1202 raw'!J24="N/A","N/A",IF('FIRE1202 raw'!J24="..","..",ROUND('FIRE1202 raw'!J24,0)))</f>
        <v>54</v>
      </c>
      <c r="K24" s="23">
        <f ca="1">IF('FIRE1202 raw'!K24="N/A","N/A",IF('FIRE1202 raw'!K24="..","..",ROUND('FIRE1202 raw'!K24,0)))</f>
        <v>107678</v>
      </c>
      <c r="L24" s="4"/>
      <c r="N24" s="11"/>
      <c r="O24" s="11"/>
      <c r="Q24" s="11"/>
      <c r="R24" s="11"/>
      <c r="T24" s="13"/>
      <c r="U24" s="13"/>
      <c r="V24" s="13"/>
      <c r="W24" s="13"/>
      <c r="X24" s="13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s="5" customFormat="1" ht="15" customHeight="1" x14ac:dyDescent="0.3">
      <c r="A25" s="47" t="s">
        <v>73</v>
      </c>
      <c r="B25" s="23">
        <f ca="1">IF('FIRE1202 raw'!B25="N/A","N/A",IF('FIRE1202 raw'!B25="..","..",ROUND('FIRE1202 raw'!B25,0)))</f>
        <v>1040</v>
      </c>
      <c r="C25" s="23">
        <f ca="1">IF('FIRE1202 raw'!C25="N/A","N/A",IF('FIRE1202 raw'!C25="..","..",ROUND('FIRE1202 raw'!C25,0)))</f>
        <v>564</v>
      </c>
      <c r="D25" s="23">
        <f ca="1">IF('FIRE1202 raw'!D25="N/A","N/A",IF('FIRE1202 raw'!D25="..","..",ROUND('FIRE1202 raw'!D25,0)))</f>
        <v>476</v>
      </c>
      <c r="E25" s="23">
        <f ca="1">IF('FIRE1202 raw'!E25="N/A","N/A",IF('FIRE1202 raw'!E25="..","..",ROUND('FIRE1202 raw'!E25,0)))</f>
        <v>441</v>
      </c>
      <c r="F25" s="23">
        <f ca="1">IF('FIRE1202 raw'!F25="N/A","N/A",IF('FIRE1202 raw'!F25="..","..",ROUND('FIRE1202 raw'!F25,0)))</f>
        <v>8</v>
      </c>
      <c r="G25" s="23">
        <f ca="1">IF('FIRE1202 raw'!G25="N/A","N/A",IF('FIRE1202 raw'!G25="..","..",ROUND('FIRE1202 raw'!G25,0)))</f>
        <v>11</v>
      </c>
      <c r="H25" s="23">
        <f ca="1">IF('FIRE1202 raw'!H25="N/A","N/A",IF('FIRE1202 raw'!H25="..","..",ROUND('FIRE1202 raw'!H25,0)))</f>
        <v>0</v>
      </c>
      <c r="I25" s="23">
        <f ca="1">IF('FIRE1202 raw'!I25="N/A","N/A",IF('FIRE1202 raw'!I25="..","..",ROUND('FIRE1202 raw'!I25,0)))</f>
        <v>1</v>
      </c>
      <c r="J25" s="23">
        <f ca="1">IF('FIRE1202 raw'!J25="N/A","N/A",IF('FIRE1202 raw'!J25="..","..",ROUND('FIRE1202 raw'!J25,0)))</f>
        <v>3</v>
      </c>
      <c r="K25" s="23">
        <f ca="1">IF('FIRE1202 raw'!K25="N/A","N/A",IF('FIRE1202 raw'!K25="..","..",ROUND('FIRE1202 raw'!K25,0)))</f>
        <v>92338</v>
      </c>
      <c r="L25" s="4"/>
      <c r="N25" s="11"/>
      <c r="O25" s="11"/>
      <c r="Q25" s="11"/>
      <c r="R25" s="11"/>
      <c r="T25" s="13"/>
      <c r="U25" s="13"/>
      <c r="V25" s="13"/>
      <c r="W25" s="13"/>
      <c r="X25" s="13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s="5" customFormat="1" ht="15" customHeight="1" x14ac:dyDescent="0.3">
      <c r="A26" s="47" t="s">
        <v>14</v>
      </c>
      <c r="B26" s="23">
        <f ca="1">IF('FIRE1202 raw'!B26="N/A","N/A",IF('FIRE1202 raw'!B26="..","..",ROUND('FIRE1202 raw'!B26,0)))</f>
        <v>2002</v>
      </c>
      <c r="C26" s="23">
        <f ca="1">IF('FIRE1202 raw'!C26="N/A","N/A",IF('FIRE1202 raw'!C26="..","..",ROUND('FIRE1202 raw'!C26,0)))</f>
        <v>1588</v>
      </c>
      <c r="D26" s="23">
        <f ca="1">IF('FIRE1202 raw'!D26="N/A","N/A",IF('FIRE1202 raw'!D26="..","..",ROUND('FIRE1202 raw'!D26,0)))</f>
        <v>414</v>
      </c>
      <c r="E26" s="23">
        <f ca="1">IF('FIRE1202 raw'!E26="N/A","N/A",IF('FIRE1202 raw'!E26="..","..",ROUND('FIRE1202 raw'!E26,0)))</f>
        <v>367</v>
      </c>
      <c r="F26" s="23">
        <f ca="1">IF('FIRE1202 raw'!F26="N/A","N/A",IF('FIRE1202 raw'!F26="..","..",ROUND('FIRE1202 raw'!F26,0)))</f>
        <v>10</v>
      </c>
      <c r="G26" s="23">
        <f ca="1">IF('FIRE1202 raw'!G26="N/A","N/A",IF('FIRE1202 raw'!G26="..","..",ROUND('FIRE1202 raw'!G26,0)))</f>
        <v>4</v>
      </c>
      <c r="H26" s="23">
        <f ca="1">IF('FIRE1202 raw'!H26="N/A","N/A",IF('FIRE1202 raw'!H26="..","..",ROUND('FIRE1202 raw'!H26,0)))</f>
        <v>0</v>
      </c>
      <c r="I26" s="23">
        <f ca="1">IF('FIRE1202 raw'!I26="N/A","N/A",IF('FIRE1202 raw'!I26="..","..",ROUND('FIRE1202 raw'!I26,0)))</f>
        <v>0</v>
      </c>
      <c r="J26" s="23">
        <f ca="1">IF('FIRE1202 raw'!J26="N/A","N/A",IF('FIRE1202 raw'!J26="..","..",ROUND('FIRE1202 raw'!J26,0)))</f>
        <v>4</v>
      </c>
      <c r="K26" s="23">
        <f ca="1">IF('FIRE1202 raw'!K26="N/A","N/A",IF('FIRE1202 raw'!K26="..","..",ROUND('FIRE1202 raw'!K26,0)))</f>
        <v>17308</v>
      </c>
      <c r="L26" s="4"/>
      <c r="N26" s="11"/>
      <c r="O26" s="11"/>
      <c r="Q26" s="11"/>
      <c r="R26" s="11"/>
      <c r="T26" s="13"/>
      <c r="U26" s="13"/>
      <c r="V26" s="13"/>
      <c r="W26" s="13"/>
      <c r="X26" s="13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s="5" customFormat="1" ht="15" customHeight="1" x14ac:dyDescent="0.3">
      <c r="A27" s="47" t="s">
        <v>15</v>
      </c>
      <c r="B27" s="23">
        <f ca="1">IF('FIRE1202 raw'!B27="N/A","N/A",IF('FIRE1202 raw'!B27="..","..",ROUND('FIRE1202 raw'!B27,0)))</f>
        <v>449</v>
      </c>
      <c r="C27" s="23">
        <f ca="1">IF('FIRE1202 raw'!C27="N/A","N/A",IF('FIRE1202 raw'!C27="..","..",ROUND('FIRE1202 raw'!C27,0)))</f>
        <v>346</v>
      </c>
      <c r="D27" s="23">
        <f ca="1">IF('FIRE1202 raw'!D27="N/A","N/A",IF('FIRE1202 raw'!D27="..","..",ROUND('FIRE1202 raw'!D27,0)))</f>
        <v>103</v>
      </c>
      <c r="E27" s="23">
        <f ca="1">IF('FIRE1202 raw'!E27="N/A","N/A",IF('FIRE1202 raw'!E27="..","..",ROUND('FIRE1202 raw'!E27,0)))</f>
        <v>93</v>
      </c>
      <c r="F27" s="23">
        <f ca="1">IF('FIRE1202 raw'!F27="N/A","N/A",IF('FIRE1202 raw'!F27="..","..",ROUND('FIRE1202 raw'!F27,0)))</f>
        <v>9</v>
      </c>
      <c r="G27" s="23">
        <f ca="1">IF('FIRE1202 raw'!G27="N/A","N/A",IF('FIRE1202 raw'!G27="..","..",ROUND('FIRE1202 raw'!G27,0)))</f>
        <v>13</v>
      </c>
      <c r="H27" s="23">
        <f ca="1">IF('FIRE1202 raw'!H27="N/A","N/A",IF('FIRE1202 raw'!H27="..","..",ROUND('FIRE1202 raw'!H27,0)))</f>
        <v>1</v>
      </c>
      <c r="I27" s="23">
        <f ca="1">IF('FIRE1202 raw'!I27="N/A","N/A",IF('FIRE1202 raw'!I27="..","..",ROUND('FIRE1202 raw'!I27,0)))</f>
        <v>0</v>
      </c>
      <c r="J27" s="23">
        <f ca="1">IF('FIRE1202 raw'!J27="N/A","N/A",IF('FIRE1202 raw'!J27="..","..",ROUND('FIRE1202 raw'!J27,0)))</f>
        <v>100</v>
      </c>
      <c r="K27" s="23">
        <f ca="1">IF('FIRE1202 raw'!K27="N/A","N/A",IF('FIRE1202 raw'!K27="..","..",ROUND('FIRE1202 raw'!K27,0)))</f>
        <v>27485</v>
      </c>
      <c r="L27" s="4"/>
      <c r="N27" s="11"/>
      <c r="O27" s="11"/>
      <c r="Q27" s="11"/>
      <c r="R27" s="11"/>
      <c r="T27" s="13"/>
      <c r="U27" s="13"/>
      <c r="V27" s="13"/>
      <c r="W27" s="13"/>
      <c r="X27" s="13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s="5" customFormat="1" ht="15" customHeight="1" x14ac:dyDescent="0.3">
      <c r="A28" s="47" t="s">
        <v>16</v>
      </c>
      <c r="B28" s="23">
        <f ca="1">IF('FIRE1202 raw'!B28="N/A","N/A",IF('FIRE1202 raw'!B28="..","..",ROUND('FIRE1202 raw'!B28,0)))</f>
        <v>824</v>
      </c>
      <c r="C28" s="23">
        <f ca="1">IF('FIRE1202 raw'!C28="N/A","N/A",IF('FIRE1202 raw'!C28="..","..",ROUND('FIRE1202 raw'!C28,0)))</f>
        <v>454</v>
      </c>
      <c r="D28" s="23">
        <f ca="1">IF('FIRE1202 raw'!D28="N/A","N/A",IF('FIRE1202 raw'!D28="..","..",ROUND('FIRE1202 raw'!D28,0)))</f>
        <v>370</v>
      </c>
      <c r="E28" s="23">
        <f ca="1">IF('FIRE1202 raw'!E28="N/A","N/A",IF('FIRE1202 raw'!E28="..","..",ROUND('FIRE1202 raw'!E28,0)))</f>
        <v>370</v>
      </c>
      <c r="F28" s="23">
        <f ca="1">IF('FIRE1202 raw'!F28="N/A","N/A",IF('FIRE1202 raw'!F28="..","..",ROUND('FIRE1202 raw'!F28,0)))</f>
        <v>0</v>
      </c>
      <c r="G28" s="23">
        <f ca="1">IF('FIRE1202 raw'!G28="N/A","N/A",IF('FIRE1202 raw'!G28="..","..",ROUND('FIRE1202 raw'!G28,0)))</f>
        <v>7</v>
      </c>
      <c r="H28" s="23">
        <f ca="1">IF('FIRE1202 raw'!H28="N/A","N/A",IF('FIRE1202 raw'!H28="..","..",ROUND('FIRE1202 raw'!H28,0)))</f>
        <v>0</v>
      </c>
      <c r="I28" s="23">
        <f ca="1">IF('FIRE1202 raw'!I28="N/A","N/A",IF('FIRE1202 raw'!I28="..","..",ROUND('FIRE1202 raw'!I28,0)))</f>
        <v>0</v>
      </c>
      <c r="J28" s="23">
        <f ca="1">IF('FIRE1202 raw'!J28="N/A","N/A",IF('FIRE1202 raw'!J28="..","..",ROUND('FIRE1202 raw'!J28,0)))</f>
        <v>0</v>
      </c>
      <c r="K28" s="23">
        <f ca="1">IF('FIRE1202 raw'!K28="N/A","N/A",IF('FIRE1202 raw'!K28="..","..",ROUND('FIRE1202 raw'!K28,0)))</f>
        <v>50809</v>
      </c>
      <c r="L28" s="4"/>
      <c r="N28" s="11"/>
      <c r="O28" s="11"/>
      <c r="Q28" s="11"/>
      <c r="R28" s="11"/>
      <c r="T28" s="13"/>
      <c r="U28" s="13"/>
      <c r="V28" s="13"/>
      <c r="W28" s="13"/>
      <c r="X28" s="1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s="5" customFormat="1" ht="15" customHeight="1" x14ac:dyDescent="0.3">
      <c r="A29" s="47" t="s">
        <v>17</v>
      </c>
      <c r="B29" s="23">
        <f ca="1">IF('FIRE1202 raw'!B29="N/A","N/A",IF('FIRE1202 raw'!B29="..","..",ROUND('FIRE1202 raw'!B29,0)))</f>
        <v>610</v>
      </c>
      <c r="C29" s="23">
        <f ca="1">IF('FIRE1202 raw'!C29="N/A","N/A",IF('FIRE1202 raw'!C29="..","..",ROUND('FIRE1202 raw'!C29,0)))</f>
        <v>530</v>
      </c>
      <c r="D29" s="23">
        <f ca="1">IF('FIRE1202 raw'!D29="N/A","N/A",IF('FIRE1202 raw'!D29="..","..",ROUND('FIRE1202 raw'!D29,0)))</f>
        <v>80</v>
      </c>
      <c r="E29" s="23">
        <f ca="1">IF('FIRE1202 raw'!E29="N/A","N/A",IF('FIRE1202 raw'!E29="..","..",ROUND('FIRE1202 raw'!E29,0)))</f>
        <v>74</v>
      </c>
      <c r="F29" s="23">
        <f ca="1">IF('FIRE1202 raw'!F29="N/A","N/A",IF('FIRE1202 raw'!F29="..","..",ROUND('FIRE1202 raw'!F29,0)))</f>
        <v>4</v>
      </c>
      <c r="G29" s="23">
        <f ca="1">IF('FIRE1202 raw'!G29="N/A","N/A",IF('FIRE1202 raw'!G29="..","..",ROUND('FIRE1202 raw'!G29,0)))</f>
        <v>2</v>
      </c>
      <c r="H29" s="23">
        <f ca="1">IF('FIRE1202 raw'!H29="N/A","N/A",IF('FIRE1202 raw'!H29="..","..",ROUND('FIRE1202 raw'!H29,0)))</f>
        <v>0</v>
      </c>
      <c r="I29" s="23">
        <f ca="1">IF('FIRE1202 raw'!I29="N/A","N/A",IF('FIRE1202 raw'!I29="..","..",ROUND('FIRE1202 raw'!I29,0)))</f>
        <v>0</v>
      </c>
      <c r="J29" s="23">
        <f ca="1">IF('FIRE1202 raw'!J29="N/A","N/A",IF('FIRE1202 raw'!J29="..","..",ROUND('FIRE1202 raw'!J29,0)))</f>
        <v>3</v>
      </c>
      <c r="K29" s="23">
        <f ca="1">IF('FIRE1202 raw'!K29="N/A","N/A",IF('FIRE1202 raw'!K29="..","..",ROUND('FIRE1202 raw'!K29,0)))</f>
        <v>22619</v>
      </c>
      <c r="L29" s="4"/>
      <c r="N29" s="11"/>
      <c r="O29" s="11"/>
      <c r="Q29" s="11"/>
      <c r="R29" s="11"/>
      <c r="T29" s="13"/>
      <c r="U29" s="13"/>
      <c r="V29" s="13"/>
      <c r="W29" s="13"/>
      <c r="X29" s="13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s="5" customFormat="1" ht="15" customHeight="1" x14ac:dyDescent="0.3">
      <c r="A30" s="47" t="s">
        <v>18</v>
      </c>
      <c r="B30" s="23">
        <f ca="1">IF('FIRE1202 raw'!B30="N/A","N/A",IF('FIRE1202 raw'!B30="..","..",ROUND('FIRE1202 raw'!B30,0)))</f>
        <v>8016</v>
      </c>
      <c r="C30" s="23">
        <f ca="1">IF('FIRE1202 raw'!C30="N/A","N/A",IF('FIRE1202 raw'!C30="..","..",ROUND('FIRE1202 raw'!C30,0)))</f>
        <v>5530</v>
      </c>
      <c r="D30" s="23">
        <f ca="1">IF('FIRE1202 raw'!D30="N/A","N/A",IF('FIRE1202 raw'!D30="..","..",ROUND('FIRE1202 raw'!D30,0)))</f>
        <v>2486</v>
      </c>
      <c r="E30" s="23">
        <f ca="1">IF('FIRE1202 raw'!E30="N/A","N/A",IF('FIRE1202 raw'!E30="..","..",ROUND('FIRE1202 raw'!E30,0)))</f>
        <v>1982</v>
      </c>
      <c r="F30" s="23">
        <f ca="1">IF('FIRE1202 raw'!F30="N/A","N/A",IF('FIRE1202 raw'!F30="..","..",ROUND('FIRE1202 raw'!F30,0)))</f>
        <v>418</v>
      </c>
      <c r="G30" s="23">
        <f ca="1">IF('FIRE1202 raw'!G30="N/A","N/A",IF('FIRE1202 raw'!G30="..","..",ROUND('FIRE1202 raw'!G30,0)))</f>
        <v>58</v>
      </c>
      <c r="H30" s="23">
        <f ca="1">IF('FIRE1202 raw'!H30="N/A","N/A",IF('FIRE1202 raw'!H30="..","..",ROUND('FIRE1202 raw'!H30,0)))</f>
        <v>4</v>
      </c>
      <c r="I30" s="23">
        <f ca="1">IF('FIRE1202 raw'!I30="N/A","N/A",IF('FIRE1202 raw'!I30="..","..",ROUND('FIRE1202 raw'!I30,0)))</f>
        <v>4</v>
      </c>
      <c r="J30" s="23">
        <f ca="1">IF('FIRE1202 raw'!J30="N/A","N/A",IF('FIRE1202 raw'!J30="..","..",ROUND('FIRE1202 raw'!J30,0)))</f>
        <v>463</v>
      </c>
      <c r="K30" s="23">
        <f ca="1">IF('FIRE1202 raw'!K30="N/A","N/A",IF('FIRE1202 raw'!K30="..","..",ROUND('FIRE1202 raw'!K30,0)))</f>
        <v>198426</v>
      </c>
      <c r="L30" s="4"/>
      <c r="N30" s="11"/>
      <c r="O30" s="11"/>
      <c r="Q30" s="11"/>
      <c r="R30" s="11"/>
      <c r="T30" s="13"/>
      <c r="U30" s="13"/>
      <c r="V30" s="13"/>
      <c r="W30" s="13"/>
      <c r="X30" s="13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s="5" customFormat="1" ht="15" customHeight="1" x14ac:dyDescent="0.3">
      <c r="A31" s="47" t="s">
        <v>19</v>
      </c>
      <c r="B31" s="23">
        <f ca="1">IF('FIRE1202 raw'!B31="N/A","N/A",IF('FIRE1202 raw'!B31="..","..",ROUND('FIRE1202 raw'!B31,0)))</f>
        <v>1458</v>
      </c>
      <c r="C31" s="23">
        <f ca="1">IF('FIRE1202 raw'!C31="N/A","N/A",IF('FIRE1202 raw'!C31="..","..",ROUND('FIRE1202 raw'!C31,0)))</f>
        <v>806</v>
      </c>
      <c r="D31" s="23">
        <f ca="1">IF('FIRE1202 raw'!D31="N/A","N/A",IF('FIRE1202 raw'!D31="..","..",ROUND('FIRE1202 raw'!D31,0)))</f>
        <v>652</v>
      </c>
      <c r="E31" s="23">
        <f ca="1">IF('FIRE1202 raw'!E31="N/A","N/A",IF('FIRE1202 raw'!E31="..","..",ROUND('FIRE1202 raw'!E31,0)))</f>
        <v>589</v>
      </c>
      <c r="F31" s="23">
        <f ca="1">IF('FIRE1202 raw'!F31="N/A","N/A",IF('FIRE1202 raw'!F31="..","..",ROUND('FIRE1202 raw'!F31,0)))</f>
        <v>82</v>
      </c>
      <c r="G31" s="23">
        <f ca="1">IF('FIRE1202 raw'!G31="N/A","N/A",IF('FIRE1202 raw'!G31="..","..",ROUND('FIRE1202 raw'!G31,0)))</f>
        <v>97</v>
      </c>
      <c r="H31" s="23">
        <f ca="1">IF('FIRE1202 raw'!H31="N/A","N/A",IF('FIRE1202 raw'!H31="..","..",ROUND('FIRE1202 raw'!H31,0)))</f>
        <v>0</v>
      </c>
      <c r="I31" s="23">
        <f ca="1">IF('FIRE1202 raw'!I31="N/A","N/A",IF('FIRE1202 raw'!I31="..","..",ROUND('FIRE1202 raw'!I31,0)))</f>
        <v>0</v>
      </c>
      <c r="J31" s="23">
        <f ca="1">IF('FIRE1202 raw'!J31="N/A","N/A",IF('FIRE1202 raw'!J31="..","..",ROUND('FIRE1202 raw'!J31,0)))</f>
        <v>6</v>
      </c>
      <c r="K31" s="23">
        <f ca="1">IF('FIRE1202 raw'!K31="N/A","N/A",IF('FIRE1202 raw'!K31="..","..",ROUND('FIRE1202 raw'!K31,0)))</f>
        <v>115837</v>
      </c>
      <c r="L31" s="4"/>
      <c r="N31" s="11"/>
      <c r="O31" s="11"/>
      <c r="Q31" s="11"/>
      <c r="R31" s="11"/>
      <c r="T31" s="13"/>
      <c r="U31" s="13"/>
      <c r="V31" s="13"/>
      <c r="W31" s="13"/>
      <c r="X31" s="13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5" customFormat="1" ht="15" customHeight="1" x14ac:dyDescent="0.3">
      <c r="A32" s="47" t="s">
        <v>20</v>
      </c>
      <c r="B32" s="23">
        <f ca="1">IF('FIRE1202 raw'!B32="N/A","N/A",IF('FIRE1202 raw'!B32="..","..",ROUND('FIRE1202 raw'!B32,0)))</f>
        <v>1203</v>
      </c>
      <c r="C32" s="23">
        <f ca="1">IF('FIRE1202 raw'!C32="N/A","N/A",IF('FIRE1202 raw'!C32="..","..",ROUND('FIRE1202 raw'!C32,0)))</f>
        <v>596</v>
      </c>
      <c r="D32" s="23">
        <f ca="1">IF('FIRE1202 raw'!D32="N/A","N/A",IF('FIRE1202 raw'!D32="..","..",ROUND('FIRE1202 raw'!D32,0)))</f>
        <v>607</v>
      </c>
      <c r="E32" s="23">
        <f ca="1">IF('FIRE1202 raw'!E32="N/A","N/A",IF('FIRE1202 raw'!E32="..","..",ROUND('FIRE1202 raw'!E32,0)))</f>
        <v>41</v>
      </c>
      <c r="F32" s="23">
        <f ca="1">IF('FIRE1202 raw'!F32="N/A","N/A",IF('FIRE1202 raw'!F32="..","..",ROUND('FIRE1202 raw'!F32,0)))</f>
        <v>37</v>
      </c>
      <c r="G32" s="23">
        <f ca="1">IF('FIRE1202 raw'!G32="N/A","N/A",IF('FIRE1202 raw'!G32="..","..",ROUND('FIRE1202 raw'!G32,0)))</f>
        <v>19</v>
      </c>
      <c r="H32" s="23">
        <f ca="1">IF('FIRE1202 raw'!H32="N/A","N/A",IF('FIRE1202 raw'!H32="..","..",ROUND('FIRE1202 raw'!H32,0)))</f>
        <v>0</v>
      </c>
      <c r="I32" s="23">
        <f ca="1">IF('FIRE1202 raw'!I32="N/A","N/A",IF('FIRE1202 raw'!I32="..","..",ROUND('FIRE1202 raw'!I32,0)))</f>
        <v>13</v>
      </c>
      <c r="J32" s="23">
        <f ca="1">IF('FIRE1202 raw'!J32="N/A","N/A",IF('FIRE1202 raw'!J32="..","..",ROUND('FIRE1202 raw'!J32,0)))</f>
        <v>46</v>
      </c>
      <c r="K32" s="23">
        <f ca="1">IF('FIRE1202 raw'!K32="N/A","N/A",IF('FIRE1202 raw'!K32="..","..",ROUND('FIRE1202 raw'!K32,0)))</f>
        <v>199295</v>
      </c>
      <c r="L32" s="4"/>
      <c r="N32" s="11"/>
      <c r="O32" s="11"/>
      <c r="Q32" s="11"/>
      <c r="R32" s="11"/>
      <c r="T32" s="13"/>
      <c r="U32" s="13"/>
      <c r="V32" s="13"/>
      <c r="W32" s="13"/>
      <c r="X32" s="1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s="5" customFormat="1" ht="15" customHeight="1" x14ac:dyDescent="0.3">
      <c r="A33" s="47" t="s">
        <v>21</v>
      </c>
      <c r="B33" s="23">
        <f ca="1">IF('FIRE1202 raw'!B33="N/A","N/A",IF('FIRE1202 raw'!B33="..","..",ROUND('FIRE1202 raw'!B33,0)))</f>
        <v>629</v>
      </c>
      <c r="C33" s="23">
        <f ca="1">IF('FIRE1202 raw'!C33="N/A","N/A",IF('FIRE1202 raw'!C33="..","..",ROUND('FIRE1202 raw'!C33,0)))</f>
        <v>304</v>
      </c>
      <c r="D33" s="23">
        <f ca="1">IF('FIRE1202 raw'!D33="N/A","N/A",IF('FIRE1202 raw'!D33="..","..",ROUND('FIRE1202 raw'!D33,0)))</f>
        <v>325</v>
      </c>
      <c r="E33" s="23">
        <f ca="1">IF('FIRE1202 raw'!E33="N/A","N/A",IF('FIRE1202 raw'!E33="..","..",ROUND('FIRE1202 raw'!E33,0)))</f>
        <v>251</v>
      </c>
      <c r="F33" s="23">
        <f ca="1">IF('FIRE1202 raw'!F33="N/A","N/A",IF('FIRE1202 raw'!F33="..","..",ROUND('FIRE1202 raw'!F33,0)))</f>
        <v>0</v>
      </c>
      <c r="G33" s="23">
        <f ca="1">IF('FIRE1202 raw'!G33="N/A","N/A",IF('FIRE1202 raw'!G33="..","..",ROUND('FIRE1202 raw'!G33,0)))</f>
        <v>75</v>
      </c>
      <c r="H33" s="23">
        <f ca="1">IF('FIRE1202 raw'!H33="N/A","N/A",IF('FIRE1202 raw'!H33="..","..",ROUND('FIRE1202 raw'!H33,0)))</f>
        <v>0</v>
      </c>
      <c r="I33" s="23">
        <f ca="1">IF('FIRE1202 raw'!I33="N/A","N/A",IF('FIRE1202 raw'!I33="..","..",ROUND('FIRE1202 raw'!I33,0)))</f>
        <v>43</v>
      </c>
      <c r="J33" s="23">
        <f ca="1">IF('FIRE1202 raw'!J33="N/A","N/A",IF('FIRE1202 raw'!J33="..","..",ROUND('FIRE1202 raw'!J33,0)))</f>
        <v>191</v>
      </c>
      <c r="K33" s="23">
        <f ca="1">IF('FIRE1202 raw'!K33="N/A","N/A",IF('FIRE1202 raw'!K33="..","..",ROUND('FIRE1202 raw'!K33,0)))</f>
        <v>18448</v>
      </c>
      <c r="L33" s="4"/>
      <c r="N33" s="11"/>
      <c r="O33" s="11"/>
      <c r="Q33" s="11"/>
      <c r="R33" s="11"/>
      <c r="T33" s="13"/>
      <c r="U33" s="13"/>
      <c r="V33" s="13"/>
      <c r="W33" s="13"/>
      <c r="X33" s="13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s="5" customFormat="1" ht="15" customHeight="1" x14ac:dyDescent="0.3">
      <c r="A34" s="47" t="s">
        <v>22</v>
      </c>
      <c r="B34" s="23">
        <f ca="1">IF('FIRE1202 raw'!B34="N/A","N/A",IF('FIRE1202 raw'!B34="..","..",ROUND('FIRE1202 raw'!B34,0)))</f>
        <v>986</v>
      </c>
      <c r="C34" s="23">
        <f ca="1">IF('FIRE1202 raw'!C34="N/A","N/A",IF('FIRE1202 raw'!C34="..","..",ROUND('FIRE1202 raw'!C34,0)))</f>
        <v>863</v>
      </c>
      <c r="D34" s="23">
        <f ca="1">IF('FIRE1202 raw'!D34="N/A","N/A",IF('FIRE1202 raw'!D34="..","..",ROUND('FIRE1202 raw'!D34,0)))</f>
        <v>123</v>
      </c>
      <c r="E34" s="23">
        <f ca="1">IF('FIRE1202 raw'!E34="N/A","N/A",IF('FIRE1202 raw'!E34="..","..",ROUND('FIRE1202 raw'!E34,0)))</f>
        <v>51</v>
      </c>
      <c r="F34" s="23">
        <f ca="1">IF('FIRE1202 raw'!F34="N/A","N/A",IF('FIRE1202 raw'!F34="..","..",ROUND('FIRE1202 raw'!F34,0)))</f>
        <v>2</v>
      </c>
      <c r="G34" s="23">
        <f ca="1">IF('FIRE1202 raw'!G34="N/A","N/A",IF('FIRE1202 raw'!G34="..","..",ROUND('FIRE1202 raw'!G34,0)))</f>
        <v>4</v>
      </c>
      <c r="H34" s="23">
        <f ca="1">IF('FIRE1202 raw'!H34="N/A","N/A",IF('FIRE1202 raw'!H34="..","..",ROUND('FIRE1202 raw'!H34,0)))</f>
        <v>3</v>
      </c>
      <c r="I34" s="23">
        <f ca="1">IF('FIRE1202 raw'!I34="N/A","N/A",IF('FIRE1202 raw'!I34="..","..",ROUND('FIRE1202 raw'!I34,0)))</f>
        <v>0</v>
      </c>
      <c r="J34" s="23">
        <f ca="1">IF('FIRE1202 raw'!J34="N/A","N/A",IF('FIRE1202 raw'!J34="..","..",ROUND('FIRE1202 raw'!J34,0)))</f>
        <v>32</v>
      </c>
      <c r="K34" s="23">
        <f ca="1">IF('FIRE1202 raw'!K34="N/A","N/A",IF('FIRE1202 raw'!K34="..","..",ROUND('FIRE1202 raw'!K34,0)))</f>
        <v>44878</v>
      </c>
      <c r="L34" s="4"/>
      <c r="N34" s="11"/>
      <c r="O34" s="11"/>
      <c r="Q34" s="11"/>
      <c r="R34" s="11"/>
      <c r="T34" s="13"/>
      <c r="U34" s="13"/>
      <c r="V34" s="13"/>
      <c r="W34" s="13"/>
      <c r="X34" s="13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s="5" customFormat="1" ht="15" customHeight="1" x14ac:dyDescent="0.3">
      <c r="A35" s="47" t="s">
        <v>23</v>
      </c>
      <c r="B35" s="23">
        <f ca="1">IF('FIRE1202 raw'!B35="N/A","N/A",IF('FIRE1202 raw'!B35="..","..",ROUND('FIRE1202 raw'!B35,0)))</f>
        <v>740</v>
      </c>
      <c r="C35" s="23">
        <f ca="1">IF('FIRE1202 raw'!C35="N/A","N/A",IF('FIRE1202 raw'!C35="..","..",ROUND('FIRE1202 raw'!C35,0)))</f>
        <v>563</v>
      </c>
      <c r="D35" s="23">
        <f ca="1">IF('FIRE1202 raw'!D35="N/A","N/A",IF('FIRE1202 raw'!D35="..","..",ROUND('FIRE1202 raw'!D35,0)))</f>
        <v>177</v>
      </c>
      <c r="E35" s="23">
        <f ca="1">IF('FIRE1202 raw'!E35="N/A","N/A",IF('FIRE1202 raw'!E35="..","..",ROUND('FIRE1202 raw'!E35,0)))</f>
        <v>142</v>
      </c>
      <c r="F35" s="23">
        <f ca="1">IF('FIRE1202 raw'!F35="N/A","N/A",IF('FIRE1202 raw'!F35="..","..",ROUND('FIRE1202 raw'!F35,0)))</f>
        <v>15</v>
      </c>
      <c r="G35" s="23">
        <f ca="1">IF('FIRE1202 raw'!G35="N/A","N/A",IF('FIRE1202 raw'!G35="..","..",ROUND('FIRE1202 raw'!G35,0)))</f>
        <v>16</v>
      </c>
      <c r="H35" s="23">
        <f ca="1">IF('FIRE1202 raw'!H35="N/A","N/A",IF('FIRE1202 raw'!H35="..","..",ROUND('FIRE1202 raw'!H35,0)))</f>
        <v>0</v>
      </c>
      <c r="I35" s="23">
        <f ca="1">IF('FIRE1202 raw'!I35="N/A","N/A",IF('FIRE1202 raw'!I35="..","..",ROUND('FIRE1202 raw'!I35,0)))</f>
        <v>4</v>
      </c>
      <c r="J35" s="23">
        <f ca="1">IF('FIRE1202 raw'!J35="N/A","N/A",IF('FIRE1202 raw'!J35="..","..",ROUND('FIRE1202 raw'!J35,0)))</f>
        <v>88</v>
      </c>
      <c r="K35" s="23">
        <f ca="1">IF('FIRE1202 raw'!K35="N/A","N/A",IF('FIRE1202 raw'!K35="..","..",ROUND('FIRE1202 raw'!K35,0)))</f>
        <v>39057</v>
      </c>
      <c r="L35" s="4"/>
      <c r="N35" s="11"/>
      <c r="O35" s="11"/>
      <c r="Q35" s="11"/>
      <c r="R35" s="11"/>
      <c r="T35" s="13"/>
      <c r="U35" s="13"/>
      <c r="V35" s="13"/>
      <c r="W35" s="13"/>
      <c r="X35" s="13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s="5" customFormat="1" ht="15" customHeight="1" x14ac:dyDescent="0.3">
      <c r="A36" s="47" t="s">
        <v>47</v>
      </c>
      <c r="B36" s="23">
        <f ca="1">IF('FIRE1202 raw'!B36="N/A","N/A",IF('FIRE1202 raw'!B36="..","..",ROUND('FIRE1202 raw'!B36,0)))</f>
        <v>115</v>
      </c>
      <c r="C36" s="23">
        <f ca="1">IF('FIRE1202 raw'!C36="N/A","N/A",IF('FIRE1202 raw'!C36="..","..",ROUND('FIRE1202 raw'!C36,0)))</f>
        <v>95</v>
      </c>
      <c r="D36" s="23">
        <f ca="1">IF('FIRE1202 raw'!D36="N/A","N/A",IF('FIRE1202 raw'!D36="..","..",ROUND('FIRE1202 raw'!D36,0)))</f>
        <v>20</v>
      </c>
      <c r="E36" s="23">
        <f ca="1">IF('FIRE1202 raw'!E36="N/A","N/A",IF('FIRE1202 raw'!E36="..","..",ROUND('FIRE1202 raw'!E36,0)))</f>
        <v>16</v>
      </c>
      <c r="F36" s="23">
        <f ca="1">IF('FIRE1202 raw'!F36="N/A","N/A",IF('FIRE1202 raw'!F36="..","..",ROUND('FIRE1202 raw'!F36,0)))</f>
        <v>2</v>
      </c>
      <c r="G36" s="23">
        <f ca="1">IF('FIRE1202 raw'!G36="N/A","N/A",IF('FIRE1202 raw'!G36="..","..",ROUND('FIRE1202 raw'!G36,0)))</f>
        <v>0</v>
      </c>
      <c r="H36" s="23">
        <f ca="1">IF('FIRE1202 raw'!H36="N/A","N/A",IF('FIRE1202 raw'!H36="..","..",ROUND('FIRE1202 raw'!H36,0)))</f>
        <v>0</v>
      </c>
      <c r="I36" s="23">
        <f ca="1">IF('FIRE1202 raw'!I36="N/A","N/A",IF('FIRE1202 raw'!I36="..","..",ROUND('FIRE1202 raw'!I36,0)))</f>
        <v>0</v>
      </c>
      <c r="J36" s="23">
        <f ca="1">IF('FIRE1202 raw'!J36="N/A","N/A",IF('FIRE1202 raw'!J36="..","..",ROUND('FIRE1202 raw'!J36,0)))</f>
        <v>28</v>
      </c>
      <c r="K36" s="23">
        <f ca="1">IF('FIRE1202 raw'!K36="N/A","N/A",IF('FIRE1202 raw'!K36="..","..",ROUND('FIRE1202 raw'!K36,0)))</f>
        <v>6159</v>
      </c>
      <c r="L36" s="4"/>
      <c r="N36" s="11"/>
      <c r="O36" s="11"/>
      <c r="Q36" s="11"/>
      <c r="R36" s="11"/>
      <c r="T36" s="13"/>
      <c r="U36" s="13"/>
      <c r="V36" s="13"/>
      <c r="W36" s="13"/>
      <c r="X36" s="13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s="5" customFormat="1" ht="15" customHeight="1" x14ac:dyDescent="0.3">
      <c r="A37" s="47" t="s">
        <v>25</v>
      </c>
      <c r="B37" s="23">
        <f ca="1">IF('FIRE1202 raw'!B37="N/A","N/A",IF('FIRE1202 raw'!B37="..","..",ROUND('FIRE1202 raw'!B37,0)))</f>
        <v>3</v>
      </c>
      <c r="C37" s="23">
        <f ca="1">IF('FIRE1202 raw'!C37="N/A","N/A",IF('FIRE1202 raw'!C37="..","..",ROUND('FIRE1202 raw'!C37,0)))</f>
        <v>2</v>
      </c>
      <c r="D37" s="23">
        <f ca="1">IF('FIRE1202 raw'!D37="N/A","N/A",IF('FIRE1202 raw'!D37="..","..",ROUND('FIRE1202 raw'!D37,0)))</f>
        <v>1</v>
      </c>
      <c r="E37" s="23">
        <f ca="1">IF('FIRE1202 raw'!E37="N/A","N/A",IF('FIRE1202 raw'!E37="..","..",ROUND('FIRE1202 raw'!E37,0)))</f>
        <v>1</v>
      </c>
      <c r="F37" s="23">
        <f ca="1">IF('FIRE1202 raw'!F37="N/A","N/A",IF('FIRE1202 raw'!F37="..","..",ROUND('FIRE1202 raw'!F37,0)))</f>
        <v>0</v>
      </c>
      <c r="G37" s="23">
        <f ca="1">IF('FIRE1202 raw'!G37="N/A","N/A",IF('FIRE1202 raw'!G37="..","..",ROUND('FIRE1202 raw'!G37,0)))</f>
        <v>0</v>
      </c>
      <c r="H37" s="23">
        <f ca="1">IF('FIRE1202 raw'!H37="N/A","N/A",IF('FIRE1202 raw'!H37="..","..",ROUND('FIRE1202 raw'!H37,0)))</f>
        <v>0</v>
      </c>
      <c r="I37" s="23">
        <f ca="1">IF('FIRE1202 raw'!I37="N/A","N/A",IF('FIRE1202 raw'!I37="..","..",ROUND('FIRE1202 raw'!I37,0)))</f>
        <v>0</v>
      </c>
      <c r="J37" s="23">
        <f ca="1">IF('FIRE1202 raw'!J37="N/A","N/A",IF('FIRE1202 raw'!J37="..","..",ROUND('FIRE1202 raw'!J37,0)))</f>
        <v>0</v>
      </c>
      <c r="K37" s="23">
        <f ca="1">IF('FIRE1202 raw'!K37="N/A","N/A",IF('FIRE1202 raw'!K37="..","..",ROUND('FIRE1202 raw'!K37,0)))</f>
        <v>408</v>
      </c>
      <c r="L37" s="4"/>
      <c r="N37" s="11"/>
      <c r="O37" s="11"/>
      <c r="Q37" s="11"/>
      <c r="R37" s="11"/>
      <c r="T37" s="13"/>
      <c r="U37" s="13"/>
      <c r="V37" s="13"/>
      <c r="W37" s="13"/>
      <c r="X37" s="13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s="5" customFormat="1" ht="15" customHeight="1" x14ac:dyDescent="0.3">
      <c r="A38" s="47" t="s">
        <v>26</v>
      </c>
      <c r="B38" s="23">
        <f ca="1">IF('FIRE1202 raw'!B38="N/A","N/A",IF('FIRE1202 raw'!B38="..","..",ROUND('FIRE1202 raw'!B38,0)))</f>
        <v>1590</v>
      </c>
      <c r="C38" s="23">
        <f ca="1">IF('FIRE1202 raw'!C38="N/A","N/A",IF('FIRE1202 raw'!C38="..","..",ROUND('FIRE1202 raw'!C38,0)))</f>
        <v>1363</v>
      </c>
      <c r="D38" s="23">
        <f ca="1">IF('FIRE1202 raw'!D38="N/A","N/A",IF('FIRE1202 raw'!D38="..","..",ROUND('FIRE1202 raw'!D38,0)))</f>
        <v>227</v>
      </c>
      <c r="E38" s="23">
        <f ca="1">IF('FIRE1202 raw'!E38="N/A","N/A",IF('FIRE1202 raw'!E38="..","..",ROUND('FIRE1202 raw'!E38,0)))</f>
        <v>0</v>
      </c>
      <c r="F38" s="23">
        <f ca="1">IF('FIRE1202 raw'!F38="N/A","N/A",IF('FIRE1202 raw'!F38="..","..",ROUND('FIRE1202 raw'!F38,0)))</f>
        <v>42</v>
      </c>
      <c r="G38" s="23">
        <f ca="1">IF('FIRE1202 raw'!G38="N/A","N/A",IF('FIRE1202 raw'!G38="..","..",ROUND('FIRE1202 raw'!G38,0)))</f>
        <v>22</v>
      </c>
      <c r="H38" s="23">
        <f ca="1">IF('FIRE1202 raw'!H38="N/A","N/A",IF('FIRE1202 raw'!H38="..","..",ROUND('FIRE1202 raw'!H38,0)))</f>
        <v>1</v>
      </c>
      <c r="I38" s="23">
        <f ca="1">IF('FIRE1202 raw'!I38="N/A","N/A",IF('FIRE1202 raw'!I38="..","..",ROUND('FIRE1202 raw'!I38,0)))</f>
        <v>0</v>
      </c>
      <c r="J38" s="23">
        <f ca="1">IF('FIRE1202 raw'!J38="N/A","N/A",IF('FIRE1202 raw'!J38="..","..",ROUND('FIRE1202 raw'!J38,0)))</f>
        <v>0</v>
      </c>
      <c r="K38" s="23">
        <f ca="1">IF('FIRE1202 raw'!K38="N/A","N/A",IF('FIRE1202 raw'!K38="..","..",ROUND('FIRE1202 raw'!K38,0)))</f>
        <v>30921</v>
      </c>
      <c r="L38" s="4"/>
      <c r="N38" s="11"/>
      <c r="O38" s="11"/>
      <c r="Q38" s="11"/>
      <c r="R38" s="11"/>
      <c r="T38" s="13"/>
      <c r="U38" s="13"/>
      <c r="V38" s="13"/>
      <c r="W38" s="13"/>
      <c r="X38" s="13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s="5" customFormat="1" ht="15" customHeight="1" x14ac:dyDescent="0.3">
      <c r="A39" s="47" t="s">
        <v>27</v>
      </c>
      <c r="B39" s="23">
        <f ca="1">IF('FIRE1202 raw'!B39="N/A","N/A",IF('FIRE1202 raw'!B39="..","..",ROUND('FIRE1202 raw'!B39,0)))</f>
        <v>1418</v>
      </c>
      <c r="C39" s="23">
        <f ca="1">IF('FIRE1202 raw'!C39="N/A","N/A",IF('FIRE1202 raw'!C39="..","..",ROUND('FIRE1202 raw'!C39,0)))</f>
        <v>337</v>
      </c>
      <c r="D39" s="23">
        <f ca="1">IF('FIRE1202 raw'!D39="N/A","N/A",IF('FIRE1202 raw'!D39="..","..",ROUND('FIRE1202 raw'!D39,0)))</f>
        <v>1081</v>
      </c>
      <c r="E39" s="23">
        <f ca="1">IF('FIRE1202 raw'!E39="N/A","N/A",IF('FIRE1202 raw'!E39="..","..",ROUND('FIRE1202 raw'!E39,0)))</f>
        <v>968</v>
      </c>
      <c r="F39" s="23">
        <f ca="1">IF('FIRE1202 raw'!F39="N/A","N/A",IF('FIRE1202 raw'!F39="..","..",ROUND('FIRE1202 raw'!F39,0)))</f>
        <v>110</v>
      </c>
      <c r="G39" s="23">
        <f ca="1">IF('FIRE1202 raw'!G39="N/A","N/A",IF('FIRE1202 raw'!G39="..","..",ROUND('FIRE1202 raw'!G39,0)))</f>
        <v>42</v>
      </c>
      <c r="H39" s="23">
        <f ca="1">IF('FIRE1202 raw'!H39="N/A","N/A",IF('FIRE1202 raw'!H39="..","..",ROUND('FIRE1202 raw'!H39,0)))</f>
        <v>2</v>
      </c>
      <c r="I39" s="23">
        <f ca="1">IF('FIRE1202 raw'!I39="N/A","N/A",IF('FIRE1202 raw'!I39="..","..",ROUND('FIRE1202 raw'!I39,0)))</f>
        <v>10</v>
      </c>
      <c r="J39" s="23">
        <f ca="1">IF('FIRE1202 raw'!J39="N/A","N/A",IF('FIRE1202 raw'!J39="..","..",ROUND('FIRE1202 raw'!J39,0)))</f>
        <v>60</v>
      </c>
      <c r="K39" s="23">
        <f ca="1">IF('FIRE1202 raw'!K39="N/A","N/A",IF('FIRE1202 raw'!K39="..","..",ROUND('FIRE1202 raw'!K39,0)))</f>
        <v>28137</v>
      </c>
      <c r="L39" s="4"/>
      <c r="N39" s="11"/>
      <c r="O39" s="11"/>
      <c r="Q39" s="11"/>
      <c r="R39" s="11"/>
      <c r="T39" s="13"/>
      <c r="U39" s="13"/>
      <c r="V39" s="13"/>
      <c r="W39" s="13"/>
      <c r="X39" s="13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s="5" customFormat="1" ht="15" customHeight="1" x14ac:dyDescent="0.3">
      <c r="A40" s="47" t="s">
        <v>28</v>
      </c>
      <c r="B40" s="23">
        <f ca="1">IF('FIRE1202 raw'!B40="N/A","N/A",IF('FIRE1202 raw'!B40="..","..",ROUND('FIRE1202 raw'!B40,0)))</f>
        <v>381</v>
      </c>
      <c r="C40" s="23">
        <f ca="1">IF('FIRE1202 raw'!C40="N/A","N/A",IF('FIRE1202 raw'!C40="..","..",ROUND('FIRE1202 raw'!C40,0)))</f>
        <v>264</v>
      </c>
      <c r="D40" s="23">
        <f ca="1">IF('FIRE1202 raw'!D40="N/A","N/A",IF('FIRE1202 raw'!D40="..","..",ROUND('FIRE1202 raw'!D40,0)))</f>
        <v>117</v>
      </c>
      <c r="E40" s="23">
        <f ca="1">IF('FIRE1202 raw'!E40="N/A","N/A",IF('FIRE1202 raw'!E40="..","..",ROUND('FIRE1202 raw'!E40,0)))</f>
        <v>190</v>
      </c>
      <c r="F40" s="23">
        <f ca="1">IF('FIRE1202 raw'!F40="N/A","N/A",IF('FIRE1202 raw'!F40="..","..",ROUND('FIRE1202 raw'!F40,0)))</f>
        <v>36</v>
      </c>
      <c r="G40" s="23">
        <f ca="1">IF('FIRE1202 raw'!G40="N/A","N/A",IF('FIRE1202 raw'!G40="..","..",ROUND('FIRE1202 raw'!G40,0)))</f>
        <v>18</v>
      </c>
      <c r="H40" s="23">
        <f ca="1">IF('FIRE1202 raw'!H40="N/A","N/A",IF('FIRE1202 raw'!H40="..","..",ROUND('FIRE1202 raw'!H40,0)))</f>
        <v>1</v>
      </c>
      <c r="I40" s="23">
        <f ca="1">IF('FIRE1202 raw'!I40="N/A","N/A",IF('FIRE1202 raw'!I40="..","..",ROUND('FIRE1202 raw'!I40,0)))</f>
        <v>6</v>
      </c>
      <c r="J40" s="23">
        <f ca="1">IF('FIRE1202 raw'!J40="N/A","N/A",IF('FIRE1202 raw'!J40="..","..",ROUND('FIRE1202 raw'!J40,0)))</f>
        <v>120</v>
      </c>
      <c r="K40" s="23">
        <f ca="1">IF('FIRE1202 raw'!K40="N/A","N/A",IF('FIRE1202 raw'!K40="..","..",ROUND('FIRE1202 raw'!K40,0)))</f>
        <v>26529</v>
      </c>
      <c r="L40" s="4"/>
      <c r="N40" s="11"/>
      <c r="O40" s="11"/>
      <c r="Q40" s="11"/>
      <c r="R40" s="11"/>
      <c r="T40" s="13"/>
      <c r="U40" s="13"/>
      <c r="V40" s="13"/>
      <c r="W40" s="13"/>
      <c r="X40" s="13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s="5" customFormat="1" ht="15" customHeight="1" x14ac:dyDescent="0.3">
      <c r="A41" s="47" t="s">
        <v>29</v>
      </c>
      <c r="B41" s="23">
        <f ca="1">IF('FIRE1202 raw'!B41="N/A","N/A",IF('FIRE1202 raw'!B41="..","..",ROUND('FIRE1202 raw'!B41,0)))</f>
        <v>442</v>
      </c>
      <c r="C41" s="23">
        <f ca="1">IF('FIRE1202 raw'!C41="N/A","N/A",IF('FIRE1202 raw'!C41="..","..",ROUND('FIRE1202 raw'!C41,0)))</f>
        <v>237</v>
      </c>
      <c r="D41" s="23">
        <f ca="1">IF('FIRE1202 raw'!D41="N/A","N/A",IF('FIRE1202 raw'!D41="..","..",ROUND('FIRE1202 raw'!D41,0)))</f>
        <v>205</v>
      </c>
      <c r="E41" s="23">
        <f ca="1">IF('FIRE1202 raw'!E41="N/A","N/A",IF('FIRE1202 raw'!E41="..","..",ROUND('FIRE1202 raw'!E41,0)))</f>
        <v>197</v>
      </c>
      <c r="F41" s="23">
        <f ca="1">IF('FIRE1202 raw'!F41="N/A","N/A",IF('FIRE1202 raw'!F41="..","..",ROUND('FIRE1202 raw'!F41,0)))</f>
        <v>10</v>
      </c>
      <c r="G41" s="23">
        <f ca="1">IF('FIRE1202 raw'!G41="N/A","N/A",IF('FIRE1202 raw'!G41="..","..",ROUND('FIRE1202 raw'!G41,0)))</f>
        <v>4</v>
      </c>
      <c r="H41" s="23">
        <f ca="1">IF('FIRE1202 raw'!H41="N/A","N/A",IF('FIRE1202 raw'!H41="..","..",ROUND('FIRE1202 raw'!H41,0)))</f>
        <v>0</v>
      </c>
      <c r="I41" s="23">
        <f ca="1">IF('FIRE1202 raw'!I41="N/A","N/A",IF('FIRE1202 raw'!I41="..","..",ROUND('FIRE1202 raw'!I41,0)))</f>
        <v>1</v>
      </c>
      <c r="J41" s="23">
        <f ca="1">IF('FIRE1202 raw'!J41="N/A","N/A",IF('FIRE1202 raw'!J41="..","..",ROUND('FIRE1202 raw'!J41,0)))</f>
        <v>6</v>
      </c>
      <c r="K41" s="23">
        <f ca="1">IF('FIRE1202 raw'!K41="N/A","N/A",IF('FIRE1202 raw'!K41="..","..",ROUND('FIRE1202 raw'!K41,0)))</f>
        <v>50444</v>
      </c>
      <c r="L41" s="4"/>
      <c r="N41" s="11"/>
      <c r="O41" s="11"/>
      <c r="Q41" s="11"/>
      <c r="R41" s="11"/>
      <c r="T41" s="13"/>
      <c r="U41" s="13"/>
      <c r="V41" s="13"/>
      <c r="W41" s="13"/>
      <c r="X41" s="13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s="5" customFormat="1" ht="15" customHeight="1" x14ac:dyDescent="0.3">
      <c r="A42" s="47" t="s">
        <v>30</v>
      </c>
      <c r="B42" s="23">
        <f ca="1">IF('FIRE1202 raw'!B42="N/A","N/A",IF('FIRE1202 raw'!B42="..","..",ROUND('FIRE1202 raw'!B42,0)))</f>
        <v>1311</v>
      </c>
      <c r="C42" s="23">
        <f ca="1">IF('FIRE1202 raw'!C42="N/A","N/A",IF('FIRE1202 raw'!C42="..","..",ROUND('FIRE1202 raw'!C42,0)))</f>
        <v>805</v>
      </c>
      <c r="D42" s="23">
        <f ca="1">IF('FIRE1202 raw'!D42="N/A","N/A",IF('FIRE1202 raw'!D42="..","..",ROUND('FIRE1202 raw'!D42,0)))</f>
        <v>506</v>
      </c>
      <c r="E42" s="23">
        <f ca="1">IF('FIRE1202 raw'!E42="N/A","N/A",IF('FIRE1202 raw'!E42="..","..",ROUND('FIRE1202 raw'!E42,0)))</f>
        <v>437</v>
      </c>
      <c r="F42" s="23">
        <f ca="1">IF('FIRE1202 raw'!F42="N/A","N/A",IF('FIRE1202 raw'!F42="..","..",ROUND('FIRE1202 raw'!F42,0)))</f>
        <v>41</v>
      </c>
      <c r="G42" s="23">
        <f ca="1">IF('FIRE1202 raw'!G42="N/A","N/A",IF('FIRE1202 raw'!G42="..","..",ROUND('FIRE1202 raw'!G42,0)))</f>
        <v>28</v>
      </c>
      <c r="H42" s="23">
        <f ca="1">IF('FIRE1202 raw'!H42="N/A","N/A",IF('FIRE1202 raw'!H42="..","..",ROUND('FIRE1202 raw'!H42,0)))</f>
        <v>2</v>
      </c>
      <c r="I42" s="23">
        <f ca="1">IF('FIRE1202 raw'!I42="N/A","N/A",IF('FIRE1202 raw'!I42="..","..",ROUND('FIRE1202 raw'!I42,0)))</f>
        <v>0</v>
      </c>
      <c r="J42" s="23">
        <f ca="1">IF('FIRE1202 raw'!J42="N/A","N/A",IF('FIRE1202 raw'!J42="..","..",ROUND('FIRE1202 raw'!J42,0)))</f>
        <v>61</v>
      </c>
      <c r="K42" s="23">
        <f ca="1">IF('FIRE1202 raw'!K42="N/A","N/A",IF('FIRE1202 raw'!K42="..","..",ROUND('FIRE1202 raw'!K42,0)))</f>
        <v>34080</v>
      </c>
      <c r="L42" s="4"/>
      <c r="N42" s="11"/>
      <c r="O42" s="11"/>
      <c r="Q42" s="11"/>
      <c r="R42" s="11"/>
      <c r="T42" s="13"/>
      <c r="U42" s="13"/>
      <c r="V42" s="13"/>
      <c r="W42" s="13"/>
      <c r="X42" s="13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s="5" customFormat="1" ht="15" customHeight="1" x14ac:dyDescent="0.3">
      <c r="A43" s="47" t="s">
        <v>31</v>
      </c>
      <c r="B43" s="23">
        <f ca="1">IF('FIRE1202 raw'!B43="N/A","N/A",IF('FIRE1202 raw'!B43="..","..",ROUND('FIRE1202 raw'!B43,0)))</f>
        <v>815</v>
      </c>
      <c r="C43" s="23">
        <f ca="1">IF('FIRE1202 raw'!C43="N/A","N/A",IF('FIRE1202 raw'!C43="..","..",ROUND('FIRE1202 raw'!C43,0)))</f>
        <v>624</v>
      </c>
      <c r="D43" s="23">
        <f ca="1">IF('FIRE1202 raw'!D43="N/A","N/A",IF('FIRE1202 raw'!D43="..","..",ROUND('FIRE1202 raw'!D43,0)))</f>
        <v>191</v>
      </c>
      <c r="E43" s="23">
        <f ca="1">IF('FIRE1202 raw'!E43="N/A","N/A",IF('FIRE1202 raw'!E43="..","..",ROUND('FIRE1202 raw'!E43,0)))</f>
        <v>144</v>
      </c>
      <c r="F43" s="23">
        <f ca="1">IF('FIRE1202 raw'!F43="N/A","N/A",IF('FIRE1202 raw'!F43="..","..",ROUND('FIRE1202 raw'!F43,0)))</f>
        <v>9</v>
      </c>
      <c r="G43" s="23">
        <f ca="1">IF('FIRE1202 raw'!G43="N/A","N/A",IF('FIRE1202 raw'!G43="..","..",ROUND('FIRE1202 raw'!G43,0)))</f>
        <v>5</v>
      </c>
      <c r="H43" s="23">
        <f ca="1">IF('FIRE1202 raw'!H43="N/A","N/A",IF('FIRE1202 raw'!H43="..","..",ROUND('FIRE1202 raw'!H43,0)))</f>
        <v>0</v>
      </c>
      <c r="I43" s="23">
        <f ca="1">IF('FIRE1202 raw'!I43="N/A","N/A",IF('FIRE1202 raw'!I43="..","..",ROUND('FIRE1202 raw'!I43,0)))</f>
        <v>0</v>
      </c>
      <c r="J43" s="23">
        <f ca="1">IF('FIRE1202 raw'!J43="N/A","N/A",IF('FIRE1202 raw'!J43="..","..",ROUND('FIRE1202 raw'!J43,0)))</f>
        <v>165</v>
      </c>
      <c r="K43" s="23">
        <f ca="1">IF('FIRE1202 raw'!K43="N/A","N/A",IF('FIRE1202 raw'!K43="..","..",ROUND('FIRE1202 raw'!K43,0)))</f>
        <v>23810</v>
      </c>
      <c r="L43" s="4"/>
      <c r="N43" s="11"/>
      <c r="O43" s="11"/>
      <c r="Q43" s="11"/>
      <c r="R43" s="11"/>
      <c r="T43" s="13"/>
      <c r="U43" s="13"/>
      <c r="V43" s="13"/>
      <c r="W43" s="13"/>
      <c r="X43" s="13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s="5" customFormat="1" ht="15" customHeight="1" x14ac:dyDescent="0.3">
      <c r="A44" s="47" t="s">
        <v>32</v>
      </c>
      <c r="B44" s="23">
        <f ca="1">IF('FIRE1202 raw'!B44="N/A","N/A",IF('FIRE1202 raw'!B44="..","..",ROUND('FIRE1202 raw'!B44,0)))</f>
        <v>1540</v>
      </c>
      <c r="C44" s="23">
        <f ca="1">IF('FIRE1202 raw'!C44="N/A","N/A",IF('FIRE1202 raw'!C44="..","..",ROUND('FIRE1202 raw'!C44,0)))</f>
        <v>1047</v>
      </c>
      <c r="D44" s="23">
        <f ca="1">IF('FIRE1202 raw'!D44="N/A","N/A",IF('FIRE1202 raw'!D44="..","..",ROUND('FIRE1202 raw'!D44,0)))</f>
        <v>493</v>
      </c>
      <c r="E44" s="23">
        <f ca="1">IF('FIRE1202 raw'!E44="N/A","N/A",IF('FIRE1202 raw'!E44="..","..",ROUND('FIRE1202 raw'!E44,0)))</f>
        <v>464</v>
      </c>
      <c r="F44" s="23">
        <f ca="1">IF('FIRE1202 raw'!F44="N/A","N/A",IF('FIRE1202 raw'!F44="..","..",ROUND('FIRE1202 raw'!F44,0)))</f>
        <v>13</v>
      </c>
      <c r="G44" s="23">
        <f ca="1">IF('FIRE1202 raw'!G44="N/A","N/A",IF('FIRE1202 raw'!G44="..","..",ROUND('FIRE1202 raw'!G44,0)))</f>
        <v>16</v>
      </c>
      <c r="H44" s="23">
        <f ca="1">IF('FIRE1202 raw'!H44="N/A","N/A",IF('FIRE1202 raw'!H44="..","..",ROUND('FIRE1202 raw'!H44,0)))</f>
        <v>4</v>
      </c>
      <c r="I44" s="23">
        <f ca="1">IF('FIRE1202 raw'!I44="N/A","N/A",IF('FIRE1202 raw'!I44="..","..",ROUND('FIRE1202 raw'!I44,0)))</f>
        <v>0</v>
      </c>
      <c r="J44" s="23">
        <f ca="1">IF('FIRE1202 raw'!J44="N/A","N/A",IF('FIRE1202 raw'!J44="..","..",ROUND('FIRE1202 raw'!J44,0)))</f>
        <v>53</v>
      </c>
      <c r="K44" s="23">
        <f ca="1">IF('FIRE1202 raw'!K44="N/A","N/A",IF('FIRE1202 raw'!K44="..","..",ROUND('FIRE1202 raw'!K44,0)))</f>
        <v>45455</v>
      </c>
      <c r="L44" s="4"/>
      <c r="N44" s="11"/>
      <c r="O44" s="11"/>
      <c r="Q44" s="11"/>
      <c r="R44" s="11"/>
      <c r="T44" s="13"/>
      <c r="U44" s="13"/>
      <c r="V44" s="13"/>
      <c r="W44" s="13"/>
      <c r="X44" s="13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s="5" customFormat="1" ht="15" customHeight="1" x14ac:dyDescent="0.3">
      <c r="A45" s="47" t="s">
        <v>33</v>
      </c>
      <c r="B45" s="23">
        <f ca="1">IF('FIRE1202 raw'!B45="N/A","N/A",IF('FIRE1202 raw'!B45="..","..",ROUND('FIRE1202 raw'!B45,0)))</f>
        <v>787</v>
      </c>
      <c r="C45" s="23">
        <f ca="1">IF('FIRE1202 raw'!C45="N/A","N/A",IF('FIRE1202 raw'!C45="..","..",ROUND('FIRE1202 raw'!C45,0)))</f>
        <v>621</v>
      </c>
      <c r="D45" s="23">
        <f ca="1">IF('FIRE1202 raw'!D45="N/A","N/A",IF('FIRE1202 raw'!D45="..","..",ROUND('FIRE1202 raw'!D45,0)))</f>
        <v>166</v>
      </c>
      <c r="E45" s="23">
        <f ca="1">IF('FIRE1202 raw'!E45="N/A","N/A",IF('FIRE1202 raw'!E45="..","..",ROUND('FIRE1202 raw'!E45,0)))</f>
        <v>80</v>
      </c>
      <c r="F45" s="23">
        <f ca="1">IF('FIRE1202 raw'!F45="N/A","N/A",IF('FIRE1202 raw'!F45="..","..",ROUND('FIRE1202 raw'!F45,0)))</f>
        <v>27</v>
      </c>
      <c r="G45" s="23">
        <f ca="1">IF('FIRE1202 raw'!G45="N/A","N/A",IF('FIRE1202 raw'!G45="..","..",ROUND('FIRE1202 raw'!G45,0)))</f>
        <v>13</v>
      </c>
      <c r="H45" s="23">
        <f ca="1">IF('FIRE1202 raw'!H45="N/A","N/A",IF('FIRE1202 raw'!H45="..","..",ROUND('FIRE1202 raw'!H45,0)))</f>
        <v>0</v>
      </c>
      <c r="I45" s="23">
        <f ca="1">IF('FIRE1202 raw'!I45="N/A","N/A",IF('FIRE1202 raw'!I45="..","..",ROUND('FIRE1202 raw'!I45,0)))</f>
        <v>0</v>
      </c>
      <c r="J45" s="23">
        <f ca="1">IF('FIRE1202 raw'!J45="N/A","N/A",IF('FIRE1202 raw'!J45="..","..",ROUND('FIRE1202 raw'!J45,0)))</f>
        <v>21</v>
      </c>
      <c r="K45" s="23">
        <f ca="1">IF('FIRE1202 raw'!K45="N/A","N/A",IF('FIRE1202 raw'!K45="..","..",ROUND('FIRE1202 raw'!K45,0)))</f>
        <v>21774</v>
      </c>
      <c r="L45" s="4"/>
      <c r="N45" s="11"/>
      <c r="O45" s="11"/>
      <c r="Q45" s="11"/>
      <c r="R45" s="11"/>
      <c r="T45" s="13"/>
      <c r="U45" s="13"/>
      <c r="V45" s="13"/>
      <c r="W45" s="13"/>
      <c r="X45" s="13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s="5" customFormat="1" ht="15" customHeight="1" x14ac:dyDescent="0.3">
      <c r="A46" s="47" t="s">
        <v>34</v>
      </c>
      <c r="B46" s="23">
        <f ca="1">IF('FIRE1202 raw'!B46="N/A","N/A",IF('FIRE1202 raw'!B46="..","..",ROUND('FIRE1202 raw'!B46,0)))</f>
        <v>427</v>
      </c>
      <c r="C46" s="23">
        <f ca="1">IF('FIRE1202 raw'!C46="N/A","N/A",IF('FIRE1202 raw'!C46="..","..",ROUND('FIRE1202 raw'!C46,0)))</f>
        <v>281</v>
      </c>
      <c r="D46" s="23">
        <f ca="1">IF('FIRE1202 raw'!D46="N/A","N/A",IF('FIRE1202 raw'!D46="..","..",ROUND('FIRE1202 raw'!D46,0)))</f>
        <v>146</v>
      </c>
      <c r="E46" s="23">
        <f ca="1">IF('FIRE1202 raw'!E46="N/A","N/A",IF('FIRE1202 raw'!E46="..","..",ROUND('FIRE1202 raw'!E46,0)))</f>
        <v>133</v>
      </c>
      <c r="F46" s="23">
        <f ca="1">IF('FIRE1202 raw'!F46="N/A","N/A",IF('FIRE1202 raw'!F46="..","..",ROUND('FIRE1202 raw'!F46,0)))</f>
        <v>0</v>
      </c>
      <c r="G46" s="23">
        <f ca="1">IF('FIRE1202 raw'!G46="N/A","N/A",IF('FIRE1202 raw'!G46="..","..",ROUND('FIRE1202 raw'!G46,0)))</f>
        <v>4</v>
      </c>
      <c r="H46" s="23">
        <f ca="1">IF('FIRE1202 raw'!H46="N/A","N/A",IF('FIRE1202 raw'!H46="..","..",ROUND('FIRE1202 raw'!H46,0)))</f>
        <v>0</v>
      </c>
      <c r="I46" s="23">
        <f ca="1">IF('FIRE1202 raw'!I46="N/A","N/A",IF('FIRE1202 raw'!I46="..","..",ROUND('FIRE1202 raw'!I46,0)))</f>
        <v>0</v>
      </c>
      <c r="J46" s="23">
        <f ca="1">IF('FIRE1202 raw'!J46="N/A","N/A",IF('FIRE1202 raw'!J46="..","..",ROUND('FIRE1202 raw'!J46,0)))</f>
        <v>19</v>
      </c>
      <c r="K46" s="23">
        <f ca="1">IF('FIRE1202 raw'!K46="N/A","N/A",IF('FIRE1202 raw'!K46="..","..",ROUND('FIRE1202 raw'!K46,0)))</f>
        <v>9097</v>
      </c>
      <c r="L46" s="4"/>
      <c r="N46" s="11"/>
      <c r="O46" s="11"/>
      <c r="Q46" s="11"/>
      <c r="R46" s="11"/>
      <c r="T46" s="13"/>
      <c r="U46" s="13"/>
      <c r="V46" s="13"/>
      <c r="W46" s="13"/>
      <c r="X46" s="13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5" customFormat="1" ht="15" customHeight="1" x14ac:dyDescent="0.3">
      <c r="A47" s="47" t="s">
        <v>35</v>
      </c>
      <c r="B47" s="23">
        <f ca="1">IF('FIRE1202 raw'!B47="N/A","N/A",IF('FIRE1202 raw'!B47="..","..",ROUND('FIRE1202 raw'!B47,0)))</f>
        <v>1020</v>
      </c>
      <c r="C47" s="23">
        <f ca="1">IF('FIRE1202 raw'!C47="N/A","N/A",IF('FIRE1202 raw'!C47="..","..",ROUND('FIRE1202 raw'!C47,0)))</f>
        <v>739</v>
      </c>
      <c r="D47" s="23">
        <f ca="1">IF('FIRE1202 raw'!D47="N/A","N/A",IF('FIRE1202 raw'!D47="..","..",ROUND('FIRE1202 raw'!D47,0)))</f>
        <v>281</v>
      </c>
      <c r="E47" s="23">
        <f ca="1">IF('FIRE1202 raw'!E47="N/A","N/A",IF('FIRE1202 raw'!E47="..","..",ROUND('FIRE1202 raw'!E47,0)))</f>
        <v>211</v>
      </c>
      <c r="F47" s="23">
        <f ca="1">IF('FIRE1202 raw'!F47="N/A","N/A",IF('FIRE1202 raw'!F47="..","..",ROUND('FIRE1202 raw'!F47,0)))</f>
        <v>31</v>
      </c>
      <c r="G47" s="23">
        <f ca="1">IF('FIRE1202 raw'!G47="N/A","N/A",IF('FIRE1202 raw'!G47="..","..",ROUND('FIRE1202 raw'!G47,0)))</f>
        <v>12</v>
      </c>
      <c r="H47" s="23">
        <f ca="1">IF('FIRE1202 raw'!H47="N/A","N/A",IF('FIRE1202 raw'!H47="..","..",ROUND('FIRE1202 raw'!H47,0)))</f>
        <v>0</v>
      </c>
      <c r="I47" s="23">
        <f ca="1">IF('FIRE1202 raw'!I47="N/A","N/A",IF('FIRE1202 raw'!I47="..","..",ROUND('FIRE1202 raw'!I47,0)))</f>
        <v>0</v>
      </c>
      <c r="J47" s="23">
        <f ca="1">IF('FIRE1202 raw'!J47="N/A","N/A",IF('FIRE1202 raw'!J47="..","..",ROUND('FIRE1202 raw'!J47,0)))</f>
        <v>176</v>
      </c>
      <c r="K47" s="23">
        <f ca="1">IF('FIRE1202 raw'!K47="N/A","N/A",IF('FIRE1202 raw'!K47="..","..",ROUND('FIRE1202 raw'!K47,0)))</f>
        <v>26092</v>
      </c>
      <c r="L47" s="4"/>
      <c r="N47" s="11"/>
      <c r="O47" s="11"/>
      <c r="Q47" s="11"/>
      <c r="R47" s="11"/>
      <c r="T47" s="13"/>
      <c r="U47" s="13"/>
      <c r="V47" s="13"/>
      <c r="W47" s="13"/>
      <c r="X47" s="1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s="5" customFormat="1" ht="15" customHeight="1" x14ac:dyDescent="0.3">
      <c r="A48" s="47" t="s">
        <v>36</v>
      </c>
      <c r="B48" s="23">
        <f ca="1">IF('FIRE1202 raw'!B48="N/A","N/A",IF('FIRE1202 raw'!B48="..","..",ROUND('FIRE1202 raw'!B48,0)))</f>
        <v>375</v>
      </c>
      <c r="C48" s="23">
        <f ca="1">IF('FIRE1202 raw'!C48="N/A","N/A",IF('FIRE1202 raw'!C48="..","..",ROUND('FIRE1202 raw'!C48,0)))</f>
        <v>159</v>
      </c>
      <c r="D48" s="23">
        <f ca="1">IF('FIRE1202 raw'!D48="N/A","N/A",IF('FIRE1202 raw'!D48="..","..",ROUND('FIRE1202 raw'!D48,0)))</f>
        <v>216</v>
      </c>
      <c r="E48" s="23">
        <f ca="1">IF('FIRE1202 raw'!E48="N/A","N/A",IF('FIRE1202 raw'!E48="..","..",ROUND('FIRE1202 raw'!E48,0)))</f>
        <v>164</v>
      </c>
      <c r="F48" s="23">
        <f ca="1">IF('FIRE1202 raw'!F48="N/A","N/A",IF('FIRE1202 raw'!F48="..","..",ROUND('FIRE1202 raw'!F48,0)))</f>
        <v>36</v>
      </c>
      <c r="G48" s="23">
        <f ca="1">IF('FIRE1202 raw'!G48="N/A","N/A",IF('FIRE1202 raw'!G48="..","..",ROUND('FIRE1202 raw'!G48,0)))</f>
        <v>28</v>
      </c>
      <c r="H48" s="23">
        <f ca="1">IF('FIRE1202 raw'!H48="N/A","N/A",IF('FIRE1202 raw'!H48="..","..",ROUND('FIRE1202 raw'!H48,0)))</f>
        <v>0</v>
      </c>
      <c r="I48" s="23">
        <f ca="1">IF('FIRE1202 raw'!I48="N/A","N/A",IF('FIRE1202 raw'!I48="..","..",ROUND('FIRE1202 raw'!I48,0)))</f>
        <v>1</v>
      </c>
      <c r="J48" s="23">
        <f ca="1">IF('FIRE1202 raw'!J48="N/A","N/A",IF('FIRE1202 raw'!J48="..","..",ROUND('FIRE1202 raw'!J48,0)))</f>
        <v>62</v>
      </c>
      <c r="K48" s="23">
        <f ca="1">IF('FIRE1202 raw'!K48="N/A","N/A",IF('FIRE1202 raw'!K48="..","..",ROUND('FIRE1202 raw'!K48,0)))</f>
        <v>19692</v>
      </c>
      <c r="L48" s="4"/>
      <c r="N48" s="11"/>
      <c r="O48" s="11"/>
      <c r="Q48" s="11"/>
      <c r="R48" s="11"/>
      <c r="T48" s="13"/>
      <c r="U48" s="13"/>
      <c r="V48" s="13"/>
      <c r="W48" s="13"/>
      <c r="X48" s="13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s="5" customFormat="1" ht="15" customHeight="1" x14ac:dyDescent="0.3">
      <c r="A49" s="57" t="s">
        <v>37</v>
      </c>
      <c r="B49" s="52">
        <f ca="1">IF('FIRE1202 raw'!B49="N/A","N/A",IF('FIRE1202 raw'!B49="..","..",ROUND('FIRE1202 raw'!B49,0)))</f>
        <v>390</v>
      </c>
      <c r="C49" s="52">
        <f ca="1">IF('FIRE1202 raw'!C49="N/A","N/A",IF('FIRE1202 raw'!C49="..","..",ROUND('FIRE1202 raw'!C49,0)))</f>
        <v>296</v>
      </c>
      <c r="D49" s="52">
        <f ca="1">IF('FIRE1202 raw'!D49="N/A","N/A",IF('FIRE1202 raw'!D49="..","..",ROUND('FIRE1202 raw'!D49,0)))</f>
        <v>94</v>
      </c>
      <c r="E49" s="52">
        <f ca="1">IF('FIRE1202 raw'!E49="N/A","N/A",IF('FIRE1202 raw'!E49="..","..",ROUND('FIRE1202 raw'!E49,0)))</f>
        <v>87</v>
      </c>
      <c r="F49" s="52">
        <f ca="1">IF('FIRE1202 raw'!F49="N/A","N/A",IF('FIRE1202 raw'!F49="..","..",ROUND('FIRE1202 raw'!F49,0)))</f>
        <v>1</v>
      </c>
      <c r="G49" s="52">
        <f ca="1">IF('FIRE1202 raw'!G49="N/A","N/A",IF('FIRE1202 raw'!G49="..","..",ROUND('FIRE1202 raw'!G49,0)))</f>
        <v>5</v>
      </c>
      <c r="H49" s="52">
        <f ca="1">IF('FIRE1202 raw'!H49="N/A","N/A",IF('FIRE1202 raw'!H49="..","..",ROUND('FIRE1202 raw'!H49,0)))</f>
        <v>0</v>
      </c>
      <c r="I49" s="52">
        <f ca="1">IF('FIRE1202 raw'!I49="N/A","N/A",IF('FIRE1202 raw'!I49="..","..",ROUND('FIRE1202 raw'!I49,0)))</f>
        <v>2</v>
      </c>
      <c r="J49" s="52">
        <f ca="1">IF('FIRE1202 raw'!J49="N/A","N/A",IF('FIRE1202 raw'!J49="..","..",ROUND('FIRE1202 raw'!J49,0)))</f>
        <v>49</v>
      </c>
      <c r="K49" s="52">
        <f ca="1">IF('FIRE1202 raw'!K49="N/A","N/A",IF('FIRE1202 raw'!K49="..","..",ROUND('FIRE1202 raw'!K49,0)))</f>
        <v>12852</v>
      </c>
      <c r="L49" s="4"/>
      <c r="N49" s="11"/>
      <c r="O49" s="11"/>
      <c r="Q49" s="11"/>
      <c r="R49" s="11"/>
      <c r="T49" s="13"/>
      <c r="U49" s="13"/>
      <c r="V49" s="13"/>
      <c r="W49" s="13"/>
      <c r="X49" s="13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s="5" customFormat="1" ht="15" customHeight="1" x14ac:dyDescent="0.3">
      <c r="A50" s="57" t="s">
        <v>38</v>
      </c>
      <c r="B50" s="52">
        <f ca="1">IF('FIRE1202 raw'!B50="N/A","N/A",IF('FIRE1202 raw'!B50="..","..",ROUND('FIRE1202 raw'!B50,0)))</f>
        <v>2199</v>
      </c>
      <c r="C50" s="52">
        <f ca="1">IF('FIRE1202 raw'!C50="N/A","N/A",IF('FIRE1202 raw'!C50="..","..",ROUND('FIRE1202 raw'!C50,0)))</f>
        <v>704</v>
      </c>
      <c r="D50" s="52">
        <f ca="1">IF('FIRE1202 raw'!D50="N/A","N/A",IF('FIRE1202 raw'!D50="..","..",ROUND('FIRE1202 raw'!D50,0)))</f>
        <v>1495</v>
      </c>
      <c r="E50" s="52">
        <f ca="1">IF('FIRE1202 raw'!E50="N/A","N/A",IF('FIRE1202 raw'!E50="..","..",ROUND('FIRE1202 raw'!E50,0)))</f>
        <v>1136</v>
      </c>
      <c r="F50" s="52">
        <f ca="1">IF('FIRE1202 raw'!F50="N/A","N/A",IF('FIRE1202 raw'!F50="..","..",ROUND('FIRE1202 raw'!F50,0)))</f>
        <v>22</v>
      </c>
      <c r="G50" s="52">
        <f ca="1">IF('FIRE1202 raw'!G50="N/A","N/A",IF('FIRE1202 raw'!G50="..","..",ROUND('FIRE1202 raw'!G50,0)))</f>
        <v>15</v>
      </c>
      <c r="H50" s="52">
        <f ca="1">IF('FIRE1202 raw'!H50="N/A","N/A",IF('FIRE1202 raw'!H50="..","..",ROUND('FIRE1202 raw'!H50,0)))</f>
        <v>2</v>
      </c>
      <c r="I50" s="52">
        <f ca="1">IF('FIRE1202 raw'!I50="N/A","N/A",IF('FIRE1202 raw'!I50="..","..",ROUND('FIRE1202 raw'!I50,0)))</f>
        <v>2</v>
      </c>
      <c r="J50" s="52">
        <f ca="1">IF('FIRE1202 raw'!J50="N/A","N/A",IF('FIRE1202 raw'!J50="..","..",ROUND('FIRE1202 raw'!J50,0)))</f>
        <v>25</v>
      </c>
      <c r="K50" s="52">
        <f ca="1">IF('FIRE1202 raw'!K50="N/A","N/A",IF('FIRE1202 raw'!K50="..","..",ROUND('FIRE1202 raw'!K50,0)))</f>
        <v>43777</v>
      </c>
      <c r="L50" s="4"/>
      <c r="N50" s="11"/>
      <c r="O50" s="11"/>
      <c r="Q50" s="11"/>
      <c r="R50" s="11"/>
      <c r="T50" s="13"/>
      <c r="U50" s="13"/>
      <c r="V50" s="13"/>
      <c r="W50" s="13"/>
      <c r="X50" s="13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s="5" customFormat="1" ht="15" customHeight="1" x14ac:dyDescent="0.3">
      <c r="A51" s="57" t="s">
        <v>39</v>
      </c>
      <c r="B51" s="52">
        <f ca="1">IF('FIRE1202 raw'!B51="N/A","N/A",IF('FIRE1202 raw'!B51="..","..",ROUND('FIRE1202 raw'!B51,0)))</f>
        <v>550</v>
      </c>
      <c r="C51" s="52">
        <f ca="1">IF('FIRE1202 raw'!C51="N/A","N/A",IF('FIRE1202 raw'!C51="..","..",ROUND('FIRE1202 raw'!C51,0)))</f>
        <v>420</v>
      </c>
      <c r="D51" s="52">
        <f ca="1">IF('FIRE1202 raw'!D51="N/A","N/A",IF('FIRE1202 raw'!D51="..","..",ROUND('FIRE1202 raw'!D51,0)))</f>
        <v>130</v>
      </c>
      <c r="E51" s="52">
        <f ca="1">IF('FIRE1202 raw'!E51="N/A","N/A",IF('FIRE1202 raw'!E51="..","..",ROUND('FIRE1202 raw'!E51,0)))</f>
        <v>121</v>
      </c>
      <c r="F51" s="52">
        <f ca="1">IF('FIRE1202 raw'!F51="N/A","N/A",IF('FIRE1202 raw'!F51="..","..",ROUND('FIRE1202 raw'!F51,0)))</f>
        <v>9</v>
      </c>
      <c r="G51" s="52">
        <f ca="1">IF('FIRE1202 raw'!G51="N/A","N/A",IF('FIRE1202 raw'!G51="..","..",ROUND('FIRE1202 raw'!G51,0)))</f>
        <v>10</v>
      </c>
      <c r="H51" s="52">
        <f ca="1">IF('FIRE1202 raw'!H51="N/A","N/A",IF('FIRE1202 raw'!H51="..","..",ROUND('FIRE1202 raw'!H51,0)))</f>
        <v>0</v>
      </c>
      <c r="I51" s="52">
        <f ca="1">IF('FIRE1202 raw'!I51="N/A","N/A",IF('FIRE1202 raw'!I51="..","..",ROUND('FIRE1202 raw'!I51,0)))</f>
        <v>1</v>
      </c>
      <c r="J51" s="52">
        <f ca="1">IF('FIRE1202 raw'!J51="N/A","N/A",IF('FIRE1202 raw'!J51="..","..",ROUND('FIRE1202 raw'!J51,0)))</f>
        <v>0</v>
      </c>
      <c r="K51" s="52">
        <f ca="1">IF('FIRE1202 raw'!K51="N/A","N/A",IF('FIRE1202 raw'!K51="..","..",ROUND('FIRE1202 raw'!K51,0)))</f>
        <v>27152</v>
      </c>
      <c r="L51" s="4"/>
      <c r="N51" s="11"/>
      <c r="O51" s="11"/>
      <c r="Q51" s="11"/>
      <c r="R51" s="11"/>
      <c r="T51" s="13"/>
      <c r="U51" s="13"/>
      <c r="V51" s="13"/>
      <c r="W51" s="13"/>
      <c r="X51" s="13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s="5" customFormat="1" ht="15" customHeight="1" x14ac:dyDescent="0.3">
      <c r="A52" s="47" t="s">
        <v>40</v>
      </c>
      <c r="B52" s="23">
        <f ca="1">IF('FIRE1202 raw'!B52="N/A","N/A",IF('FIRE1202 raw'!B52="..","..",ROUND('FIRE1202 raw'!B52,0)))</f>
        <v>782</v>
      </c>
      <c r="C52" s="23">
        <f ca="1">IF('FIRE1202 raw'!C52="N/A","N/A",IF('FIRE1202 raw'!C52="..","..",ROUND('FIRE1202 raw'!C52,0)))</f>
        <v>652</v>
      </c>
      <c r="D52" s="23">
        <f ca="1">IF('FIRE1202 raw'!D52="N/A","N/A",IF('FIRE1202 raw'!D52="..","..",ROUND('FIRE1202 raw'!D52,0)))</f>
        <v>130</v>
      </c>
      <c r="E52" s="23">
        <f ca="1">IF('FIRE1202 raw'!E52="N/A","N/A",IF('FIRE1202 raw'!E52="..","..",ROUND('FIRE1202 raw'!E52,0)))</f>
        <v>121</v>
      </c>
      <c r="F52" s="23">
        <f ca="1">IF('FIRE1202 raw'!F52="N/A","N/A",IF('FIRE1202 raw'!F52="..","..",ROUND('FIRE1202 raw'!F52,0)))</f>
        <v>4</v>
      </c>
      <c r="G52" s="23">
        <f ca="1">IF('FIRE1202 raw'!G52="N/A","N/A",IF('FIRE1202 raw'!G52="..","..",ROUND('FIRE1202 raw'!G52,0)))</f>
        <v>6</v>
      </c>
      <c r="H52" s="23">
        <f ca="1">IF('FIRE1202 raw'!H52="N/A","N/A",IF('FIRE1202 raw'!H52="..","..",ROUND('FIRE1202 raw'!H52,0)))</f>
        <v>0</v>
      </c>
      <c r="I52" s="23">
        <f ca="1">IF('FIRE1202 raw'!I52="N/A","N/A",IF('FIRE1202 raw'!I52="..","..",ROUND('FIRE1202 raw'!I52,0)))</f>
        <v>0</v>
      </c>
      <c r="J52" s="23">
        <f ca="1">IF('FIRE1202 raw'!J52="N/A","N/A",IF('FIRE1202 raw'!J52="..","..",ROUND('FIRE1202 raw'!J52,0)))</f>
        <v>38</v>
      </c>
      <c r="K52" s="23">
        <f ca="1">IF('FIRE1202 raw'!K52="N/A","N/A",IF('FIRE1202 raw'!K52="..","..",ROUND('FIRE1202 raw'!K52,0)))</f>
        <v>36831</v>
      </c>
      <c r="L52" s="4"/>
      <c r="N52" s="11"/>
      <c r="O52" s="11"/>
      <c r="Q52" s="11"/>
      <c r="R52" s="11"/>
      <c r="T52" s="13"/>
      <c r="U52" s="13"/>
      <c r="V52" s="13"/>
      <c r="W52" s="13"/>
      <c r="X52" s="13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s="5" customFormat="1" ht="15" customHeight="1" x14ac:dyDescent="0.3">
      <c r="A53" s="47" t="s">
        <v>41</v>
      </c>
      <c r="B53" s="23">
        <f ca="1">IF('FIRE1202 raw'!B53="N/A","N/A",IF('FIRE1202 raw'!B53="..","..",ROUND('FIRE1202 raw'!B53,0)))</f>
        <v>779</v>
      </c>
      <c r="C53" s="23">
        <f ca="1">IF('FIRE1202 raw'!C53="N/A","N/A",IF('FIRE1202 raw'!C53="..","..",ROUND('FIRE1202 raw'!C53,0)))</f>
        <v>604</v>
      </c>
      <c r="D53" s="23">
        <f ca="1">IF('FIRE1202 raw'!D53="N/A","N/A",IF('FIRE1202 raw'!D53="..","..",ROUND('FIRE1202 raw'!D53,0)))</f>
        <v>175</v>
      </c>
      <c r="E53" s="23">
        <f ca="1">IF('FIRE1202 raw'!E53="N/A","N/A",IF('FIRE1202 raw'!E53="..","..",ROUND('FIRE1202 raw'!E53,0)))</f>
        <v>388</v>
      </c>
      <c r="F53" s="23">
        <f ca="1">IF('FIRE1202 raw'!F53="N/A","N/A",IF('FIRE1202 raw'!F53="..","..",ROUND('FIRE1202 raw'!F53,0)))</f>
        <v>12</v>
      </c>
      <c r="G53" s="23">
        <f ca="1">IF('FIRE1202 raw'!G53="N/A","N/A",IF('FIRE1202 raw'!G53="..","..",ROUND('FIRE1202 raw'!G53,0)))</f>
        <v>3</v>
      </c>
      <c r="H53" s="23">
        <f ca="1">IF('FIRE1202 raw'!H53="N/A","N/A",IF('FIRE1202 raw'!H53="..","..",ROUND('FIRE1202 raw'!H53,0)))</f>
        <v>0</v>
      </c>
      <c r="I53" s="23">
        <f ca="1">IF('FIRE1202 raw'!I53="N/A","N/A",IF('FIRE1202 raw'!I53="..","..",ROUND('FIRE1202 raw'!I53,0)))</f>
        <v>0</v>
      </c>
      <c r="J53" s="23">
        <f ca="1">IF('FIRE1202 raw'!J53="N/A","N/A",IF('FIRE1202 raw'!J53="..","..",ROUND('FIRE1202 raw'!J53,0)))</f>
        <v>1</v>
      </c>
      <c r="K53" s="23">
        <f ca="1">IF('FIRE1202 raw'!K53="N/A","N/A",IF('FIRE1202 raw'!K53="..","..",ROUND('FIRE1202 raw'!K53,0)))</f>
        <v>22044</v>
      </c>
      <c r="L53" s="4"/>
      <c r="N53" s="11"/>
      <c r="O53" s="11"/>
      <c r="Q53" s="11"/>
      <c r="R53" s="11"/>
      <c r="T53" s="13"/>
      <c r="U53" s="13"/>
      <c r="V53" s="13"/>
      <c r="W53" s="13"/>
      <c r="X53" s="13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s="5" customFormat="1" ht="15" customHeight="1" x14ac:dyDescent="0.3">
      <c r="A54" s="47" t="s">
        <v>42</v>
      </c>
      <c r="B54" s="23">
        <f ca="1">IF('FIRE1202 raw'!B54="N/A","N/A",IF('FIRE1202 raw'!B54="..","..",ROUND('FIRE1202 raw'!B54,0)))</f>
        <v>1454</v>
      </c>
      <c r="C54" s="23">
        <f ca="1">IF('FIRE1202 raw'!C54="N/A","N/A",IF('FIRE1202 raw'!C54="..","..",ROUND('FIRE1202 raw'!C54,0)))</f>
        <v>885</v>
      </c>
      <c r="D54" s="23">
        <f ca="1">IF('FIRE1202 raw'!D54="N/A","N/A",IF('FIRE1202 raw'!D54="..","..",ROUND('FIRE1202 raw'!D54,0)))</f>
        <v>569</v>
      </c>
      <c r="E54" s="23">
        <f ca="1">IF('FIRE1202 raw'!E54="N/A","N/A",IF('FIRE1202 raw'!E54="..","..",ROUND('FIRE1202 raw'!E54,0)))</f>
        <v>555</v>
      </c>
      <c r="F54" s="23">
        <f ca="1">IF('FIRE1202 raw'!F54="N/A","N/A",IF('FIRE1202 raw'!F54="..","..",ROUND('FIRE1202 raw'!F54,0)))</f>
        <v>8</v>
      </c>
      <c r="G54" s="23">
        <f ca="1">IF('FIRE1202 raw'!G54="N/A","N/A",IF('FIRE1202 raw'!G54="..","..",ROUND('FIRE1202 raw'!G54,0)))</f>
        <v>37</v>
      </c>
      <c r="H54" s="23">
        <f ca="1">IF('FIRE1202 raw'!H54="N/A","N/A",IF('FIRE1202 raw'!H54="..","..",ROUND('FIRE1202 raw'!H54,0)))</f>
        <v>3</v>
      </c>
      <c r="I54" s="23">
        <f ca="1">IF('FIRE1202 raw'!I54="N/A","N/A",IF('FIRE1202 raw'!I54="..","..",ROUND('FIRE1202 raw'!I54,0)))</f>
        <v>3</v>
      </c>
      <c r="J54" s="23">
        <f ca="1">IF('FIRE1202 raw'!J54="N/A","N/A",IF('FIRE1202 raw'!J54="..","..",ROUND('FIRE1202 raw'!J54,0)))</f>
        <v>65</v>
      </c>
      <c r="K54" s="23">
        <f ca="1">IF('FIRE1202 raw'!K54="N/A","N/A",IF('FIRE1202 raw'!K54="..","..",ROUND('FIRE1202 raw'!K54,0)))</f>
        <v>31687</v>
      </c>
      <c r="L54" s="4"/>
      <c r="N54" s="11"/>
      <c r="O54" s="11"/>
      <c r="Q54" s="11"/>
      <c r="R54" s="11"/>
      <c r="T54" s="13"/>
      <c r="U54" s="13"/>
      <c r="V54" s="13"/>
      <c r="W54" s="13"/>
      <c r="X54" s="13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s="5" customFormat="1" ht="15" customHeight="1" x14ac:dyDescent="0.3">
      <c r="A55" s="47" t="s">
        <v>43</v>
      </c>
      <c r="B55" s="23">
        <f ca="1">IF('FIRE1202 raw'!B55="N/A","N/A",IF('FIRE1202 raw'!B55="..","..",ROUND('FIRE1202 raw'!B55,0)))</f>
        <v>132</v>
      </c>
      <c r="C55" s="23">
        <f ca="1">IF('FIRE1202 raw'!C55="N/A","N/A",IF('FIRE1202 raw'!C55="..","..",ROUND('FIRE1202 raw'!C55,0)))</f>
        <v>24</v>
      </c>
      <c r="D55" s="23">
        <f ca="1">IF('FIRE1202 raw'!D55="N/A","N/A",IF('FIRE1202 raw'!D55="..","..",ROUND('FIRE1202 raw'!D55,0)))</f>
        <v>108</v>
      </c>
      <c r="E55" s="23">
        <f ca="1">IF('FIRE1202 raw'!E55="N/A","N/A",IF('FIRE1202 raw'!E55="..","..",ROUND('FIRE1202 raw'!E55,0)))</f>
        <v>91</v>
      </c>
      <c r="F55" s="23">
        <f ca="1">IF('FIRE1202 raw'!F55="N/A","N/A",IF('FIRE1202 raw'!F55="..","..",ROUND('FIRE1202 raw'!F55,0)))</f>
        <v>10</v>
      </c>
      <c r="G55" s="23">
        <f ca="1">IF('FIRE1202 raw'!G55="N/A","N/A",IF('FIRE1202 raw'!G55="..","..",ROUND('FIRE1202 raw'!G55,0)))</f>
        <v>11</v>
      </c>
      <c r="H55" s="23">
        <f ca="1">IF('FIRE1202 raw'!H55="N/A","N/A",IF('FIRE1202 raw'!H55="..","..",ROUND('FIRE1202 raw'!H55,0)))</f>
        <v>1</v>
      </c>
      <c r="I55" s="23">
        <f ca="1">IF('FIRE1202 raw'!I55="N/A","N/A",IF('FIRE1202 raw'!I55="..","..",ROUND('FIRE1202 raw'!I55,0)))</f>
        <v>0</v>
      </c>
      <c r="J55" s="23">
        <f ca="1">IF('FIRE1202 raw'!J55="N/A","N/A",IF('FIRE1202 raw'!J55="..","..",ROUND('FIRE1202 raw'!J55,0)))</f>
        <v>12</v>
      </c>
      <c r="K55" s="23">
        <f ca="1">IF('FIRE1202 raw'!K55="N/A","N/A",IF('FIRE1202 raw'!K55="..","..",ROUND('FIRE1202 raw'!K55,0)))</f>
        <v>14459</v>
      </c>
      <c r="L55" s="4"/>
      <c r="N55" s="11"/>
      <c r="O55" s="11"/>
      <c r="Q55" s="11"/>
      <c r="R55" s="11"/>
      <c r="T55" s="13"/>
      <c r="U55" s="13"/>
      <c r="V55" s="13"/>
      <c r="W55" s="13"/>
      <c r="X55" s="13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s="5" customFormat="1" ht="15" customHeight="1" x14ac:dyDescent="0.3">
      <c r="A56" s="53" t="s">
        <v>44</v>
      </c>
      <c r="B56" s="52">
        <f ca="1">IF('FIRE1202 raw'!B56="N/A","N/A",IF('FIRE1202 raw'!B56="..","..",ROUND('FIRE1202 raw'!B56,0)))</f>
        <v>933</v>
      </c>
      <c r="C56" s="52">
        <f ca="1">IF('FIRE1202 raw'!C56="N/A","N/A",IF('FIRE1202 raw'!C56="..","..",ROUND('FIRE1202 raw'!C56,0)))</f>
        <v>368</v>
      </c>
      <c r="D56" s="52">
        <f ca="1">IF('FIRE1202 raw'!D56="N/A","N/A",IF('FIRE1202 raw'!D56="..","..",ROUND('FIRE1202 raw'!D56,0)))</f>
        <v>565</v>
      </c>
      <c r="E56" s="52">
        <f ca="1">IF('FIRE1202 raw'!E56="N/A","N/A",IF('FIRE1202 raw'!E56="..","..",ROUND('FIRE1202 raw'!E56,0)))</f>
        <v>505</v>
      </c>
      <c r="F56" s="52">
        <f ca="1">IF('FIRE1202 raw'!F56="N/A","N/A",IF('FIRE1202 raw'!F56="..","..",ROUND('FIRE1202 raw'!F56,0)))</f>
        <v>23</v>
      </c>
      <c r="G56" s="52">
        <f ca="1">IF('FIRE1202 raw'!G56="N/A","N/A",IF('FIRE1202 raw'!G56="..","..",ROUND('FIRE1202 raw'!G56,0)))</f>
        <v>29</v>
      </c>
      <c r="H56" s="52">
        <f ca="1">IF('FIRE1202 raw'!H56="N/A","N/A",IF('FIRE1202 raw'!H56="..","..",ROUND('FIRE1202 raw'!H56,0)))</f>
        <v>10</v>
      </c>
      <c r="I56" s="52">
        <f ca="1">IF('FIRE1202 raw'!I56="N/A","N/A",IF('FIRE1202 raw'!I56="..","..",ROUND('FIRE1202 raw'!I56,0)))</f>
        <v>0</v>
      </c>
      <c r="J56" s="52">
        <f ca="1">IF('FIRE1202 raw'!J56="N/A","N/A",IF('FIRE1202 raw'!J56="..","..",ROUND('FIRE1202 raw'!J56,0)))</f>
        <v>349</v>
      </c>
      <c r="K56" s="52">
        <f ca="1">IF('FIRE1202 raw'!K56="N/A","N/A",IF('FIRE1202 raw'!K56="..","..",ROUND('FIRE1202 raw'!K56,0)))</f>
        <v>91154</v>
      </c>
      <c r="L56" s="4"/>
      <c r="N56" s="11"/>
      <c r="O56" s="11"/>
      <c r="Q56" s="11"/>
      <c r="R56" s="11"/>
      <c r="T56" s="13"/>
      <c r="U56" s="13"/>
      <c r="V56" s="13"/>
      <c r="W56" s="13"/>
      <c r="X56" s="13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s="5" customFormat="1" ht="15" customHeight="1" x14ac:dyDescent="0.3">
      <c r="A57" s="53" t="s">
        <v>45</v>
      </c>
      <c r="B57" s="52">
        <f ca="1">IF('FIRE1202 raw'!B57="N/A","N/A",IF('FIRE1202 raw'!B57="..","..",ROUND('FIRE1202 raw'!B57,0)))</f>
        <v>1391</v>
      </c>
      <c r="C57" s="52">
        <f ca="1">IF('FIRE1202 raw'!C57="N/A","N/A",IF('FIRE1202 raw'!C57="..","..",ROUND('FIRE1202 raw'!C57,0)))</f>
        <v>1319</v>
      </c>
      <c r="D57" s="52">
        <f ca="1">IF('FIRE1202 raw'!D57="N/A","N/A",IF('FIRE1202 raw'!D57="..","..",ROUND('FIRE1202 raw'!D57,0)))</f>
        <v>72</v>
      </c>
      <c r="E57" s="52">
        <f ca="1">IF('FIRE1202 raw'!E57="N/A","N/A",IF('FIRE1202 raw'!E57="..","..",ROUND('FIRE1202 raw'!E57,0)))</f>
        <v>259</v>
      </c>
      <c r="F57" s="52">
        <f ca="1">IF('FIRE1202 raw'!F57="N/A","N/A",IF('FIRE1202 raw'!F57="..","..",ROUND('FIRE1202 raw'!F57,0)))</f>
        <v>19</v>
      </c>
      <c r="G57" s="52">
        <f ca="1">IF('FIRE1202 raw'!G57="N/A","N/A",IF('FIRE1202 raw'!G57="..","..",ROUND('FIRE1202 raw'!G57,0)))</f>
        <v>8</v>
      </c>
      <c r="H57" s="52">
        <f ca="1">IF('FIRE1202 raw'!H57="N/A","N/A",IF('FIRE1202 raw'!H57="..","..",ROUND('FIRE1202 raw'!H57,0)))</f>
        <v>1</v>
      </c>
      <c r="I57" s="52">
        <f ca="1">IF('FIRE1202 raw'!I57="N/A","N/A",IF('FIRE1202 raw'!I57="..","..",ROUND('FIRE1202 raw'!I57,0)))</f>
        <v>0</v>
      </c>
      <c r="J57" s="52">
        <f ca="1">IF('FIRE1202 raw'!J57="N/A","N/A",IF('FIRE1202 raw'!J57="..","..",ROUND('FIRE1202 raw'!J57,0)))</f>
        <v>63</v>
      </c>
      <c r="K57" s="52">
        <f ca="1">IF('FIRE1202 raw'!K57="N/A","N/A",IF('FIRE1202 raw'!K57="..","..",ROUND('FIRE1202 raw'!K57,0)))</f>
        <v>21851</v>
      </c>
      <c r="L57" s="4"/>
      <c r="N57" s="11"/>
      <c r="O57" s="11"/>
      <c r="Q57" s="11"/>
      <c r="R57" s="11"/>
      <c r="T57" s="13"/>
      <c r="U57" s="13"/>
      <c r="V57" s="13"/>
      <c r="W57" s="13"/>
      <c r="X57" s="13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s="5" customFormat="1" ht="15" customHeight="1" thickBot="1" x14ac:dyDescent="0.35">
      <c r="A58" s="54" t="s">
        <v>46</v>
      </c>
      <c r="B58" s="55">
        <f ca="1">IF('FIRE1202 raw'!B58="N/A","N/A",IF('FIRE1202 raw'!B58="..","..",ROUND('FIRE1202 raw'!B58,0)))</f>
        <v>646</v>
      </c>
      <c r="C58" s="55">
        <f ca="1">IF('FIRE1202 raw'!C58="N/A","N/A",IF('FIRE1202 raw'!C58="..","..",ROUND('FIRE1202 raw'!C58,0)))</f>
        <v>345</v>
      </c>
      <c r="D58" s="55">
        <f ca="1">IF('FIRE1202 raw'!D58="N/A","N/A",IF('FIRE1202 raw'!D58="..","..",ROUND('FIRE1202 raw'!D58,0)))</f>
        <v>301</v>
      </c>
      <c r="E58" s="55">
        <f ca="1">IF('FIRE1202 raw'!E58="N/A","N/A",IF('FIRE1202 raw'!E58="..","..",ROUND('FIRE1202 raw'!E58,0)))</f>
        <v>210</v>
      </c>
      <c r="F58" s="55">
        <f ca="1">IF('FIRE1202 raw'!F58="N/A","N/A",IF('FIRE1202 raw'!F58="..","..",ROUND('FIRE1202 raw'!F58,0)))</f>
        <v>81</v>
      </c>
      <c r="G58" s="55">
        <f ca="1">IF('FIRE1202 raw'!G58="N/A","N/A",IF('FIRE1202 raw'!G58="..","..",ROUND('FIRE1202 raw'!G58,0)))</f>
        <v>11</v>
      </c>
      <c r="H58" s="55">
        <f ca="1">IF('FIRE1202 raw'!H58="N/A","N/A",IF('FIRE1202 raw'!H58="..","..",ROUND('FIRE1202 raw'!H58,0)))</f>
        <v>0</v>
      </c>
      <c r="I58" s="55">
        <f ca="1">IF('FIRE1202 raw'!I58="N/A","N/A",IF('FIRE1202 raw'!I58="..","..",ROUND('FIRE1202 raw'!I58,0)))</f>
        <v>0</v>
      </c>
      <c r="J58" s="55">
        <f ca="1">IF('FIRE1202 raw'!J58="N/A","N/A",IF('FIRE1202 raw'!J58="..","..",ROUND('FIRE1202 raw'!J58,0)))</f>
        <v>99</v>
      </c>
      <c r="K58" s="55">
        <f ca="1">IF('FIRE1202 raw'!K58="N/A","N/A",IF('FIRE1202 raw'!K58="..","..",ROUND('FIRE1202 raw'!K58,0)))</f>
        <v>82406</v>
      </c>
      <c r="L58" s="4"/>
      <c r="N58" s="11"/>
      <c r="O58" s="11"/>
      <c r="Q58" s="11"/>
      <c r="R58" s="11"/>
      <c r="T58" s="13"/>
      <c r="U58" s="13"/>
      <c r="V58" s="13"/>
      <c r="W58" s="13"/>
      <c r="X58" s="13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s="5" customFormat="1" ht="15" customHeight="1" x14ac:dyDescent="0.3">
      <c r="A59" s="2" t="s">
        <v>63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4"/>
      <c r="M59" s="4"/>
      <c r="N59" s="11"/>
      <c r="O59" s="11"/>
      <c r="P59" s="4"/>
      <c r="Q59" s="11"/>
      <c r="R59" s="11"/>
      <c r="S59" s="11"/>
      <c r="T59" s="11"/>
      <c r="U59" s="11"/>
      <c r="V59" s="11"/>
      <c r="W59" s="11"/>
      <c r="X59" s="11"/>
    </row>
    <row r="60" spans="1:36" s="5" customFormat="1" ht="30.75" customHeight="1" x14ac:dyDescent="0.3">
      <c r="A60" s="25" t="s">
        <v>65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4"/>
      <c r="M60" s="4"/>
      <c r="N60" s="11"/>
      <c r="O60" s="11"/>
      <c r="P60" s="4"/>
      <c r="Q60" s="11"/>
      <c r="R60" s="11"/>
      <c r="S60" s="11"/>
      <c r="T60" s="11"/>
      <c r="U60" s="11"/>
      <c r="V60" s="11"/>
      <c r="W60" s="11"/>
      <c r="X60" s="11"/>
    </row>
    <row r="61" spans="1:36" s="5" customFormat="1" ht="15" customHeight="1" x14ac:dyDescent="0.3">
      <c r="A61" s="61" t="s">
        <v>75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4"/>
      <c r="M61" s="4"/>
      <c r="N61" s="11"/>
      <c r="O61" s="11"/>
      <c r="P61" s="4"/>
      <c r="Q61" s="11"/>
      <c r="R61" s="11"/>
      <c r="S61" s="11"/>
      <c r="T61" s="11"/>
      <c r="U61" s="11"/>
      <c r="V61" s="11"/>
      <c r="W61" s="11"/>
      <c r="X61" s="11"/>
    </row>
    <row r="62" spans="1:36" s="5" customFormat="1" ht="15" customHeight="1" x14ac:dyDescent="0.3">
      <c r="A62" s="32" t="s">
        <v>76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4"/>
      <c r="M62" s="4"/>
      <c r="N62" s="11"/>
      <c r="O62" s="11"/>
      <c r="P62" s="4"/>
      <c r="Q62" s="11"/>
      <c r="R62" s="11"/>
      <c r="S62" s="11"/>
      <c r="T62" s="11"/>
      <c r="U62" s="11"/>
      <c r="V62" s="11"/>
      <c r="W62" s="11"/>
      <c r="X62" s="11"/>
    </row>
    <row r="63" spans="1:36" s="5" customFormat="1" ht="15" customHeight="1" x14ac:dyDescent="0.3">
      <c r="A63" s="36" t="s">
        <v>112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4"/>
      <c r="M63" s="4"/>
      <c r="N63" s="11"/>
      <c r="O63" s="11"/>
      <c r="P63" s="4"/>
      <c r="Q63" s="11"/>
      <c r="R63" s="11"/>
      <c r="S63" s="11"/>
      <c r="T63" s="11"/>
      <c r="U63" s="11"/>
      <c r="V63" s="11"/>
      <c r="W63" s="11"/>
      <c r="X63" s="11"/>
    </row>
    <row r="64" spans="1:36" s="5" customFormat="1" ht="15" customHeight="1" x14ac:dyDescent="0.3">
      <c r="A64" s="36" t="s">
        <v>82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4"/>
      <c r="M64" s="4"/>
      <c r="N64" s="11"/>
      <c r="O64" s="11"/>
      <c r="P64" s="4"/>
      <c r="Q64" s="11"/>
      <c r="R64" s="11"/>
      <c r="S64" s="11"/>
      <c r="T64" s="11"/>
      <c r="U64" s="11"/>
      <c r="V64" s="11"/>
      <c r="W64" s="11"/>
      <c r="X64" s="11"/>
    </row>
    <row r="65" spans="1:25" s="5" customFormat="1" ht="15" customHeigh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4"/>
      <c r="M65" s="4"/>
      <c r="N65" s="11"/>
      <c r="O65" s="11"/>
      <c r="P65" s="4"/>
      <c r="Q65" s="11"/>
      <c r="R65" s="11"/>
      <c r="S65" s="11"/>
      <c r="T65" s="11"/>
      <c r="U65" s="11"/>
      <c r="V65" s="11"/>
      <c r="W65" s="11"/>
      <c r="X65" s="11"/>
    </row>
    <row r="66" spans="1:25" s="5" customFormat="1" ht="15" customHeight="1" x14ac:dyDescent="0.3">
      <c r="A66" s="4" t="s">
        <v>77</v>
      </c>
      <c r="B66" s="2"/>
      <c r="C66" s="2"/>
      <c r="D66" s="2"/>
      <c r="E66" s="2"/>
      <c r="F66" s="2"/>
      <c r="G66" s="2"/>
      <c r="H66" s="2"/>
      <c r="I66" s="2"/>
      <c r="J66" s="2"/>
      <c r="K66" s="2"/>
      <c r="P66" s="4"/>
    </row>
    <row r="67" spans="1:25" s="5" customFormat="1" ht="15" customHeight="1" x14ac:dyDescent="0.3">
      <c r="A67" s="89" t="s">
        <v>1</v>
      </c>
      <c r="B67" s="89"/>
      <c r="C67" s="2"/>
      <c r="D67" s="2"/>
      <c r="E67" s="2"/>
      <c r="F67" s="2"/>
      <c r="G67" s="2"/>
      <c r="H67" s="2"/>
      <c r="I67" s="2"/>
      <c r="J67" s="2"/>
      <c r="K67" s="2"/>
      <c r="P67" s="4"/>
    </row>
    <row r="68" spans="1:25" s="5" customFormat="1" ht="15" customHeight="1" x14ac:dyDescent="0.3">
      <c r="A68" s="26"/>
      <c r="B68" s="26"/>
      <c r="C68" s="34"/>
      <c r="D68" s="34"/>
      <c r="E68" s="34"/>
      <c r="F68" s="34"/>
      <c r="G68" s="34"/>
      <c r="H68" s="34"/>
      <c r="I68" s="34"/>
      <c r="J68" s="34"/>
      <c r="K68" s="34"/>
      <c r="L68" s="26"/>
      <c r="M68" s="4"/>
      <c r="N68" s="4"/>
      <c r="O68" s="11"/>
      <c r="P68" s="11"/>
      <c r="Q68" s="4"/>
      <c r="R68" s="11"/>
      <c r="S68" s="11"/>
      <c r="T68" s="11"/>
      <c r="U68" s="11"/>
      <c r="V68" s="11"/>
      <c r="W68" s="11"/>
      <c r="X68" s="11"/>
      <c r="Y68" s="11"/>
    </row>
    <row r="69" spans="1:25" s="5" customFormat="1" ht="15" customHeight="1" x14ac:dyDescent="0.3">
      <c r="A69" s="29" t="s">
        <v>72</v>
      </c>
      <c r="B69" s="26"/>
      <c r="C69" s="34"/>
      <c r="D69" s="34"/>
      <c r="E69" s="34"/>
      <c r="F69" s="34"/>
      <c r="G69" s="34"/>
      <c r="H69" s="34"/>
      <c r="I69" s="34"/>
      <c r="J69" s="34"/>
      <c r="K69" s="34"/>
      <c r="L69" s="26"/>
      <c r="M69" s="4"/>
      <c r="N69" s="4"/>
      <c r="O69" s="11"/>
      <c r="P69" s="11"/>
      <c r="Q69" s="4"/>
      <c r="R69" s="11"/>
      <c r="S69" s="11"/>
      <c r="T69" s="11"/>
      <c r="U69" s="11"/>
      <c r="V69" s="11"/>
      <c r="W69" s="11"/>
      <c r="X69" s="11"/>
      <c r="Y69" s="11"/>
    </row>
    <row r="70" spans="1:25" s="5" customFormat="1" ht="15" customHeight="1" x14ac:dyDescent="0.3">
      <c r="A70" s="27" t="s">
        <v>113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"/>
      <c r="N70" s="4"/>
      <c r="O70" s="11"/>
      <c r="P70" s="11"/>
      <c r="Q70" s="4"/>
      <c r="R70" s="11"/>
      <c r="S70" s="11"/>
      <c r="T70" s="11"/>
      <c r="U70" s="11"/>
      <c r="V70" s="11"/>
      <c r="W70" s="11"/>
      <c r="X70" s="11"/>
      <c r="Y70" s="11"/>
    </row>
    <row r="71" spans="1:25" s="5" customFormat="1" ht="15" customHeight="1" x14ac:dyDescent="0.3">
      <c r="A71" s="16"/>
      <c r="B71" s="2"/>
      <c r="C71" s="2"/>
      <c r="D71" s="2"/>
      <c r="E71" s="2"/>
      <c r="F71" s="2"/>
      <c r="G71" s="2"/>
      <c r="H71" s="2"/>
      <c r="I71" s="2"/>
      <c r="J71" s="2"/>
      <c r="K71" s="2"/>
      <c r="P71" s="4"/>
    </row>
    <row r="72" spans="1:25" s="5" customFormat="1" ht="15" customHeight="1" x14ac:dyDescent="0.3">
      <c r="A72" s="90" t="s">
        <v>51</v>
      </c>
      <c r="B72" s="2"/>
      <c r="C72" s="2"/>
      <c r="D72" s="2"/>
      <c r="E72" s="2"/>
      <c r="F72" s="2"/>
      <c r="G72" s="2"/>
      <c r="H72" s="2"/>
      <c r="I72" s="2"/>
      <c r="J72" s="2"/>
      <c r="K72" s="2"/>
      <c r="P72" s="4"/>
    </row>
    <row r="73" spans="1:25" x14ac:dyDescent="0.3">
      <c r="K73" s="17"/>
    </row>
    <row r="74" spans="1:25" s="5" customFormat="1" x14ac:dyDescent="0.3">
      <c r="A74" s="4" t="s">
        <v>2</v>
      </c>
      <c r="B74" s="4"/>
      <c r="C74" s="4"/>
      <c r="D74" s="4"/>
      <c r="E74" s="4"/>
      <c r="F74" s="17"/>
      <c r="G74" s="17"/>
      <c r="H74" s="17"/>
      <c r="K74" s="62" t="s">
        <v>114</v>
      </c>
      <c r="P74" s="4"/>
    </row>
    <row r="75" spans="1:25" s="5" customFormat="1" x14ac:dyDescent="0.3">
      <c r="A75" s="33" t="s">
        <v>80</v>
      </c>
      <c r="B75" s="4"/>
      <c r="C75" s="4"/>
      <c r="D75" s="4"/>
      <c r="E75" s="4"/>
      <c r="F75" s="17"/>
      <c r="G75" s="17"/>
      <c r="H75" s="17"/>
      <c r="I75" s="17"/>
      <c r="K75" s="60" t="s">
        <v>111</v>
      </c>
      <c r="P75" s="4"/>
    </row>
    <row r="76" spans="1:25" x14ac:dyDescent="0.3">
      <c r="A76" s="88" t="s">
        <v>142</v>
      </c>
    </row>
    <row r="82" spans="14:15" x14ac:dyDescent="0.3">
      <c r="N82" s="4" t="s">
        <v>66</v>
      </c>
      <c r="O82" s="5"/>
    </row>
    <row r="83" spans="14:15" x14ac:dyDescent="0.3">
      <c r="N83" s="4" t="s">
        <v>67</v>
      </c>
    </row>
    <row r="84" spans="14:15" x14ac:dyDescent="0.3">
      <c r="N84" s="4" t="s">
        <v>68</v>
      </c>
    </row>
    <row r="85" spans="14:15" x14ac:dyDescent="0.3">
      <c r="N85" s="4" t="s">
        <v>69</v>
      </c>
    </row>
    <row r="86" spans="14:15" x14ac:dyDescent="0.3">
      <c r="N86" s="4" t="s">
        <v>70</v>
      </c>
    </row>
    <row r="87" spans="14:15" x14ac:dyDescent="0.3">
      <c r="N87" s="4" t="s">
        <v>71</v>
      </c>
    </row>
    <row r="88" spans="14:15" x14ac:dyDescent="0.3">
      <c r="N88" s="4" t="s">
        <v>74</v>
      </c>
    </row>
    <row r="89" spans="14:15" x14ac:dyDescent="0.3">
      <c r="N89" s="4" t="s">
        <v>79</v>
      </c>
    </row>
    <row r="90" spans="14:15" x14ac:dyDescent="0.3">
      <c r="N90" s="4" t="s">
        <v>97</v>
      </c>
    </row>
    <row r="91" spans="14:15" x14ac:dyDescent="0.3">
      <c r="N91" s="4" t="s">
        <v>109</v>
      </c>
    </row>
  </sheetData>
  <mergeCells count="8">
    <mergeCell ref="J6:J7"/>
    <mergeCell ref="K6:K7"/>
    <mergeCell ref="B6:D6"/>
    <mergeCell ref="E6:E7"/>
    <mergeCell ref="F6:F7"/>
    <mergeCell ref="G6:G7"/>
    <mergeCell ref="H6:H7"/>
    <mergeCell ref="I6:I7"/>
  </mergeCells>
  <dataValidations count="1">
    <dataValidation type="list" allowBlank="1" showInputMessage="1" showErrorMessage="1" sqref="A4" xr:uid="{00000000-0002-0000-0C00-000000000000}">
      <formula1>$N$82:$N$91</formula1>
    </dataValidation>
  </dataValidations>
  <hyperlinks>
    <hyperlink ref="A67" r:id="rId1" xr:uid="{00000000-0004-0000-0C00-000000000000}"/>
    <hyperlink ref="A75" r:id="rId2" xr:uid="{00000000-0004-0000-0C00-000001000000}"/>
    <hyperlink ref="K74" r:id="rId3" location="fire-prevention-and-protection-statistics:-latest-version" display="Updated alongside fire prevention and protection statistics." xr:uid="{00000000-0004-0000-0C00-000002000000}"/>
    <hyperlink ref="K75" r:id="rId4" display="Autumn 2020" xr:uid="{78A37FB5-A2C0-4B5F-AF0C-0240837A762F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F70"/>
  <sheetViews>
    <sheetView zoomScale="60" zoomScaleNormal="60" workbookViewId="0">
      <selection activeCell="A4" sqref="A4:E4"/>
    </sheetView>
  </sheetViews>
  <sheetFormatPr defaultColWidth="9.21875" defaultRowHeight="14.4" x14ac:dyDescent="0.3"/>
  <cols>
    <col min="1" max="1" width="50.5546875" style="4" customWidth="1"/>
    <col min="2" max="11" width="14.5546875" style="4" customWidth="1"/>
    <col min="12" max="12" width="10" style="4" bestFit="1" customWidth="1"/>
    <col min="13" max="13" width="11.77734375" style="4" customWidth="1"/>
    <col min="14" max="18" width="9.21875" style="4"/>
    <col min="19" max="19" width="11" style="4" customWidth="1"/>
    <col min="20" max="16384" width="9.21875" style="4"/>
  </cols>
  <sheetData>
    <row r="1" spans="1:32" s="3" customFormat="1" ht="23.25" customHeight="1" x14ac:dyDescent="0.4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32" s="5" customFormat="1" ht="15" customHeight="1" x14ac:dyDescent="0.3">
      <c r="A2" s="4"/>
      <c r="B2" s="4">
        <v>2</v>
      </c>
      <c r="C2" s="4">
        <f>B2+1</f>
        <v>3</v>
      </c>
      <c r="D2" s="48">
        <f t="shared" ref="D2:K2" si="0">C2+1</f>
        <v>4</v>
      </c>
      <c r="E2" s="48">
        <f t="shared" si="0"/>
        <v>5</v>
      </c>
      <c r="F2" s="48">
        <f t="shared" si="0"/>
        <v>6</v>
      </c>
      <c r="G2" s="48">
        <f t="shared" si="0"/>
        <v>7</v>
      </c>
      <c r="H2" s="48">
        <f t="shared" si="0"/>
        <v>8</v>
      </c>
      <c r="I2" s="48">
        <f t="shared" si="0"/>
        <v>9</v>
      </c>
      <c r="J2" s="48">
        <f t="shared" si="0"/>
        <v>10</v>
      </c>
      <c r="K2" s="48">
        <f t="shared" si="0"/>
        <v>11</v>
      </c>
    </row>
    <row r="3" spans="1:32" s="5" customFormat="1" ht="15" customHeight="1" x14ac:dyDescent="0.3">
      <c r="A3" s="18"/>
      <c r="B3" s="19"/>
      <c r="C3" s="19"/>
      <c r="D3" s="19"/>
      <c r="E3" s="19"/>
      <c r="F3" s="4"/>
      <c r="G3" s="4"/>
      <c r="H3" s="4"/>
      <c r="I3" s="4"/>
      <c r="J3" s="4"/>
      <c r="K3" s="4"/>
    </row>
    <row r="4" spans="1:32" s="5" customFormat="1" ht="15" customHeight="1" x14ac:dyDescent="0.3">
      <c r="A4" s="98" t="str">
        <f>VLOOKUP(FIRE1202!A4,'FIRE1202 raw'!M12:N21,2,FALSE)</f>
        <v>(2019-20)</v>
      </c>
      <c r="B4" s="98"/>
      <c r="C4" s="98"/>
      <c r="D4" s="98"/>
      <c r="E4" s="98"/>
      <c r="F4" s="4"/>
      <c r="G4" s="4"/>
      <c r="H4" s="4"/>
      <c r="I4" s="4"/>
      <c r="J4" s="4"/>
      <c r="K4" s="4"/>
      <c r="L4" s="4"/>
    </row>
    <row r="5" spans="1:32" s="5" customFormat="1" ht="15" thickBot="1" x14ac:dyDescent="0.35">
      <c r="A5" s="4"/>
      <c r="B5" s="99"/>
      <c r="C5" s="99"/>
      <c r="D5" s="99"/>
      <c r="E5" s="99"/>
      <c r="F5" s="21"/>
      <c r="G5" s="21"/>
      <c r="H5" s="21"/>
      <c r="I5" s="21"/>
      <c r="J5" s="21"/>
      <c r="K5" s="21"/>
      <c r="M5" s="6"/>
      <c r="N5" s="6"/>
      <c r="P5" s="6"/>
      <c r="Q5" s="6"/>
      <c r="R5" s="6"/>
      <c r="S5" s="6"/>
      <c r="T5" s="6"/>
      <c r="W5" s="7"/>
    </row>
    <row r="6" spans="1:32" s="3" customFormat="1" ht="20.100000000000001" customHeight="1" thickBot="1" x14ac:dyDescent="0.35">
      <c r="A6" s="2"/>
      <c r="B6" s="103" t="s">
        <v>52</v>
      </c>
      <c r="C6" s="103"/>
      <c r="D6" s="103"/>
      <c r="E6" s="95" t="s">
        <v>53</v>
      </c>
      <c r="F6" s="104" t="s">
        <v>54</v>
      </c>
      <c r="G6" s="95" t="s">
        <v>55</v>
      </c>
      <c r="H6" s="95" t="s">
        <v>56</v>
      </c>
      <c r="I6" s="95" t="s">
        <v>57</v>
      </c>
      <c r="J6" s="95" t="s">
        <v>58</v>
      </c>
      <c r="K6" s="95" t="s">
        <v>59</v>
      </c>
      <c r="M6" s="22"/>
      <c r="N6" s="22"/>
      <c r="P6" s="22"/>
      <c r="Q6" s="22"/>
      <c r="R6" s="22"/>
      <c r="S6" s="22"/>
      <c r="T6" s="22"/>
    </row>
    <row r="7" spans="1:32" s="10" customFormat="1" ht="75" customHeight="1" thickBot="1" x14ac:dyDescent="0.35">
      <c r="A7" s="8" t="s">
        <v>49</v>
      </c>
      <c r="B7" s="9" t="s">
        <v>60</v>
      </c>
      <c r="C7" s="9" t="s">
        <v>61</v>
      </c>
      <c r="D7" s="9" t="s">
        <v>62</v>
      </c>
      <c r="E7" s="96"/>
      <c r="F7" s="105"/>
      <c r="G7" s="96"/>
      <c r="H7" s="96"/>
      <c r="I7" s="96"/>
      <c r="J7" s="96"/>
      <c r="K7" s="96"/>
      <c r="L7" s="4"/>
    </row>
    <row r="8" spans="1:32" s="5" customFormat="1" ht="15" customHeight="1" x14ac:dyDescent="0.3">
      <c r="A8" s="49" t="s">
        <v>0</v>
      </c>
      <c r="B8" s="14">
        <f t="shared" ref="B8:B39" ca="1" si="1">VLOOKUP($A8,INDIRECT("'"&amp;$A$4&amp;"'!"&amp;"a1:k110"),B$2,FALSE)</f>
        <v>48414</v>
      </c>
      <c r="C8" s="50">
        <f t="shared" ref="C8:K23" ca="1" si="2">VLOOKUP($A8,INDIRECT("'"&amp;$A$4&amp;"'!"&amp;"a1:k110"),C$2,FALSE)</f>
        <v>31978</v>
      </c>
      <c r="D8" s="50">
        <f t="shared" ca="1" si="2"/>
        <v>16436</v>
      </c>
      <c r="E8" s="50">
        <f t="shared" ca="1" si="2"/>
        <v>13184</v>
      </c>
      <c r="F8" s="50">
        <f t="shared" ca="1" si="2"/>
        <v>1347</v>
      </c>
      <c r="G8" s="50">
        <f t="shared" ca="1" si="2"/>
        <v>788</v>
      </c>
      <c r="H8" s="50">
        <f t="shared" ca="1" si="2"/>
        <v>52</v>
      </c>
      <c r="I8" s="50">
        <f t="shared" ca="1" si="2"/>
        <v>108</v>
      </c>
      <c r="J8" s="50">
        <f t="shared" ref="J8:J39" ca="1" si="3">VLOOKUP($A8,INDIRECT("'"&amp;$A$4&amp;"'!"&amp;"a1:k110"),J$2,FALSE)</f>
        <v>3445</v>
      </c>
      <c r="K8" s="50">
        <f t="shared" ca="1" si="2"/>
        <v>1895360</v>
      </c>
      <c r="M8" s="11"/>
      <c r="N8" s="11"/>
      <c r="P8" s="13"/>
      <c r="Q8" s="13"/>
      <c r="R8" s="13"/>
      <c r="S8" s="13"/>
      <c r="T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5" customFormat="1" ht="15" customHeight="1" x14ac:dyDescent="0.3">
      <c r="A9" s="47" t="s">
        <v>85</v>
      </c>
      <c r="B9" s="52">
        <f t="shared" ca="1" si="1"/>
        <v>32397</v>
      </c>
      <c r="C9" s="52">
        <f t="shared" ca="1" si="2"/>
        <v>22535</v>
      </c>
      <c r="D9" s="52">
        <f t="shared" ca="1" si="2"/>
        <v>9862</v>
      </c>
      <c r="E9" s="52">
        <f t="shared" ca="1" si="2"/>
        <v>7770</v>
      </c>
      <c r="F9" s="52">
        <f t="shared" ca="1" si="2"/>
        <v>672</v>
      </c>
      <c r="G9" s="52">
        <f t="shared" ca="1" si="2"/>
        <v>513</v>
      </c>
      <c r="H9" s="52">
        <f t="shared" ca="1" si="2"/>
        <v>31</v>
      </c>
      <c r="I9" s="52">
        <f t="shared" ca="1" si="2"/>
        <v>99</v>
      </c>
      <c r="J9" s="52">
        <f t="shared" ca="1" si="3"/>
        <v>2377</v>
      </c>
      <c r="K9" s="52">
        <f t="shared" ca="1" si="2"/>
        <v>1297993</v>
      </c>
      <c r="M9" s="11"/>
      <c r="N9" s="11"/>
      <c r="P9" s="13"/>
      <c r="Q9" s="13"/>
      <c r="R9" s="13"/>
      <c r="S9" s="13"/>
      <c r="T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5" customFormat="1" ht="15" customHeight="1" x14ac:dyDescent="0.3">
      <c r="A10" s="47" t="s">
        <v>48</v>
      </c>
      <c r="B10" s="52">
        <f t="shared" ca="1" si="1"/>
        <v>16017</v>
      </c>
      <c r="C10" s="52">
        <f t="shared" ca="1" si="2"/>
        <v>9443</v>
      </c>
      <c r="D10" s="52">
        <f t="shared" ca="1" si="2"/>
        <v>6574</v>
      </c>
      <c r="E10" s="52">
        <f t="shared" ca="1" si="2"/>
        <v>5414</v>
      </c>
      <c r="F10" s="52">
        <f t="shared" ca="1" si="2"/>
        <v>675</v>
      </c>
      <c r="G10" s="52">
        <f t="shared" ca="1" si="2"/>
        <v>275</v>
      </c>
      <c r="H10" s="52">
        <f t="shared" ca="1" si="2"/>
        <v>21</v>
      </c>
      <c r="I10" s="52">
        <f t="shared" ca="1" si="2"/>
        <v>9</v>
      </c>
      <c r="J10" s="52">
        <f t="shared" ca="1" si="3"/>
        <v>1068</v>
      </c>
      <c r="K10" s="52">
        <f t="shared" ca="1" si="2"/>
        <v>597367</v>
      </c>
      <c r="M10" s="11"/>
      <c r="N10" s="11"/>
      <c r="P10" s="13"/>
      <c r="Q10" s="13"/>
      <c r="R10" s="13"/>
      <c r="S10" s="13"/>
      <c r="T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5" customFormat="1" ht="15" customHeight="1" x14ac:dyDescent="0.3">
      <c r="A11" s="47" t="s">
        <v>86</v>
      </c>
      <c r="B11" s="52">
        <f t="shared" ca="1" si="1"/>
        <v>24848</v>
      </c>
      <c r="C11" s="52">
        <f t="shared" ca="1" si="2"/>
        <v>15065</v>
      </c>
      <c r="D11" s="52">
        <f t="shared" ca="1" si="2"/>
        <v>9783</v>
      </c>
      <c r="E11" s="52">
        <f t="shared" ca="1" si="2"/>
        <v>7844</v>
      </c>
      <c r="F11" s="52">
        <f t="shared" ca="1" si="2"/>
        <v>906</v>
      </c>
      <c r="G11" s="52">
        <f t="shared" ca="1" si="2"/>
        <v>391</v>
      </c>
      <c r="H11" s="52">
        <f t="shared" ca="1" si="2"/>
        <v>30</v>
      </c>
      <c r="I11" s="52">
        <f t="shared" ca="1" si="2"/>
        <v>34</v>
      </c>
      <c r="J11" s="52">
        <f t="shared" ca="1" si="3"/>
        <v>1678</v>
      </c>
      <c r="K11" s="52">
        <f t="shared" ca="1" si="2"/>
        <v>985043</v>
      </c>
      <c r="M11" s="11"/>
      <c r="N11" s="11"/>
      <c r="P11" s="13"/>
      <c r="Q11" s="13"/>
      <c r="R11" s="13"/>
      <c r="S11" s="13"/>
      <c r="T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5" customFormat="1" ht="15" customHeight="1" x14ac:dyDescent="0.3">
      <c r="A12" s="47" t="s">
        <v>87</v>
      </c>
      <c r="B12" s="52">
        <f t="shared" ca="1" si="1"/>
        <v>13414</v>
      </c>
      <c r="C12" s="52">
        <f t="shared" ca="1" si="2"/>
        <v>10008</v>
      </c>
      <c r="D12" s="52">
        <f t="shared" ca="1" si="2"/>
        <v>3406</v>
      </c>
      <c r="E12" s="52">
        <f t="shared" ca="1" si="2"/>
        <v>3120</v>
      </c>
      <c r="F12" s="52">
        <f t="shared" ca="1" si="2"/>
        <v>273</v>
      </c>
      <c r="G12" s="52">
        <f t="shared" ca="1" si="2"/>
        <v>270</v>
      </c>
      <c r="H12" s="52">
        <f t="shared" ca="1" si="2"/>
        <v>15</v>
      </c>
      <c r="I12" s="52">
        <f t="shared" ca="1" si="2"/>
        <v>61</v>
      </c>
      <c r="J12" s="52">
        <f t="shared" ca="1" si="3"/>
        <v>1149</v>
      </c>
      <c r="K12" s="52">
        <f t="shared" ca="1" si="2"/>
        <v>497521</v>
      </c>
      <c r="M12" s="28" t="s">
        <v>66</v>
      </c>
      <c r="N12" s="28" t="s">
        <v>102</v>
      </c>
      <c r="P12" s="13"/>
      <c r="Q12" s="13"/>
      <c r="R12" s="13"/>
      <c r="S12" s="13"/>
      <c r="T12" s="1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5" customFormat="1" ht="15" customHeight="1" x14ac:dyDescent="0.3">
      <c r="A13" s="47" t="s">
        <v>88</v>
      </c>
      <c r="B13" s="52">
        <f t="shared" ca="1" si="1"/>
        <v>10152</v>
      </c>
      <c r="C13" s="52">
        <f t="shared" ca="1" si="2"/>
        <v>6905</v>
      </c>
      <c r="D13" s="52">
        <f t="shared" ca="1" si="2"/>
        <v>3247</v>
      </c>
      <c r="E13" s="52">
        <f t="shared" ca="1" si="2"/>
        <v>2220</v>
      </c>
      <c r="F13" s="52">
        <f t="shared" ca="1" si="2"/>
        <v>168</v>
      </c>
      <c r="G13" s="52">
        <f t="shared" ca="1" si="2"/>
        <v>127</v>
      </c>
      <c r="H13" s="52">
        <f t="shared" ca="1" si="2"/>
        <v>7</v>
      </c>
      <c r="I13" s="52">
        <f t="shared" ca="1" si="2"/>
        <v>13</v>
      </c>
      <c r="J13" s="52">
        <f t="shared" ca="1" si="3"/>
        <v>618</v>
      </c>
      <c r="K13" s="52">
        <f t="shared" ca="1" si="2"/>
        <v>412796</v>
      </c>
      <c r="M13" s="28" t="s">
        <v>67</v>
      </c>
      <c r="N13" s="28" t="s">
        <v>103</v>
      </c>
      <c r="P13" s="13"/>
      <c r="Q13" s="13"/>
      <c r="R13" s="13"/>
      <c r="S13" s="13"/>
      <c r="T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5" customFormat="1" ht="15" customHeight="1" x14ac:dyDescent="0.3">
      <c r="A14" s="47" t="s">
        <v>3</v>
      </c>
      <c r="B14" s="52">
        <f t="shared" ca="1" si="1"/>
        <v>451</v>
      </c>
      <c r="C14" s="52">
        <f t="shared" ca="1" si="2"/>
        <v>228</v>
      </c>
      <c r="D14" s="52">
        <f t="shared" ca="1" si="2"/>
        <v>223</v>
      </c>
      <c r="E14" s="52">
        <f t="shared" ca="1" si="2"/>
        <v>195</v>
      </c>
      <c r="F14" s="52">
        <f t="shared" ca="1" si="2"/>
        <v>10</v>
      </c>
      <c r="G14" s="52">
        <f t="shared" ca="1" si="2"/>
        <v>15</v>
      </c>
      <c r="H14" s="52">
        <f t="shared" ca="1" si="2"/>
        <v>1</v>
      </c>
      <c r="I14" s="52">
        <f t="shared" ca="1" si="2"/>
        <v>0</v>
      </c>
      <c r="J14" s="52">
        <f t="shared" ca="1" si="3"/>
        <v>65</v>
      </c>
      <c r="K14" s="52">
        <f t="shared" ca="1" si="2"/>
        <v>20641</v>
      </c>
      <c r="M14" s="28" t="s">
        <v>68</v>
      </c>
      <c r="N14" s="28" t="s">
        <v>104</v>
      </c>
      <c r="P14" s="13"/>
      <c r="Q14" s="13"/>
      <c r="R14" s="13"/>
      <c r="S14" s="13"/>
      <c r="T14" s="1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5" customFormat="1" ht="15" customHeight="1" x14ac:dyDescent="0.3">
      <c r="A15" s="47" t="s">
        <v>4</v>
      </c>
      <c r="B15" s="52">
        <f t="shared" ca="1" si="1"/>
        <v>1434</v>
      </c>
      <c r="C15" s="52">
        <f t="shared" ca="1" si="2"/>
        <v>1037</v>
      </c>
      <c r="D15" s="52">
        <f t="shared" ca="1" si="2"/>
        <v>397</v>
      </c>
      <c r="E15" s="52">
        <f t="shared" ca="1" si="2"/>
        <v>397</v>
      </c>
      <c r="F15" s="52">
        <f t="shared" ca="1" si="2"/>
        <v>3</v>
      </c>
      <c r="G15" s="52">
        <f t="shared" ca="1" si="2"/>
        <v>3</v>
      </c>
      <c r="H15" s="52">
        <f t="shared" ca="1" si="2"/>
        <v>0</v>
      </c>
      <c r="I15" s="52">
        <f t="shared" ca="1" si="2"/>
        <v>1</v>
      </c>
      <c r="J15" s="52">
        <f t="shared" ca="1" si="3"/>
        <v>8</v>
      </c>
      <c r="K15" s="52">
        <f t="shared" ca="1" si="2"/>
        <v>19758</v>
      </c>
      <c r="M15" s="28" t="s">
        <v>69</v>
      </c>
      <c r="N15" s="28" t="s">
        <v>105</v>
      </c>
      <c r="P15" s="13"/>
      <c r="Q15" s="13"/>
      <c r="R15" s="13"/>
      <c r="S15" s="13"/>
      <c r="T15" s="1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5" customFormat="1" ht="15" customHeight="1" x14ac:dyDescent="0.3">
      <c r="A16" s="47" t="s">
        <v>5</v>
      </c>
      <c r="B16" s="52">
        <f t="shared" ca="1" si="1"/>
        <v>1407</v>
      </c>
      <c r="C16" s="52">
        <f t="shared" ca="1" si="2"/>
        <v>881</v>
      </c>
      <c r="D16" s="52">
        <f t="shared" ca="1" si="2"/>
        <v>526</v>
      </c>
      <c r="E16" s="52">
        <f t="shared" ca="1" si="2"/>
        <v>501</v>
      </c>
      <c r="F16" s="52">
        <f t="shared" ca="1" si="2"/>
        <v>23</v>
      </c>
      <c r="G16" s="52">
        <f t="shared" ca="1" si="2"/>
        <v>3</v>
      </c>
      <c r="H16" s="52">
        <f t="shared" ca="1" si="2"/>
        <v>3</v>
      </c>
      <c r="I16" s="52">
        <f t="shared" ca="1" si="2"/>
        <v>2</v>
      </c>
      <c r="J16" s="52">
        <f t="shared" ca="1" si="3"/>
        <v>141</v>
      </c>
      <c r="K16" s="52">
        <f t="shared" ca="1" si="2"/>
        <v>30795</v>
      </c>
      <c r="M16" s="28" t="s">
        <v>70</v>
      </c>
      <c r="N16" s="28" t="s">
        <v>106</v>
      </c>
      <c r="P16" s="13"/>
      <c r="Q16" s="13"/>
      <c r="R16" s="13"/>
      <c r="S16" s="13"/>
      <c r="T16" s="1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5" customFormat="1" ht="15" customHeight="1" x14ac:dyDescent="0.3">
      <c r="A17" s="47" t="s">
        <v>6</v>
      </c>
      <c r="B17" s="52">
        <f t="shared" ca="1" si="1"/>
        <v>267</v>
      </c>
      <c r="C17" s="52">
        <f t="shared" ca="1" si="2"/>
        <v>188</v>
      </c>
      <c r="D17" s="52">
        <f t="shared" ca="1" si="2"/>
        <v>79</v>
      </c>
      <c r="E17" s="52">
        <f t="shared" ca="1" si="2"/>
        <v>101</v>
      </c>
      <c r="F17" s="52">
        <f t="shared" ca="1" si="2"/>
        <v>11</v>
      </c>
      <c r="G17" s="52">
        <f t="shared" ca="1" si="2"/>
        <v>13</v>
      </c>
      <c r="H17" s="52">
        <f t="shared" ca="1" si="2"/>
        <v>1</v>
      </c>
      <c r="I17" s="52">
        <f t="shared" ca="1" si="2"/>
        <v>3</v>
      </c>
      <c r="J17" s="52">
        <f t="shared" ca="1" si="3"/>
        <v>12</v>
      </c>
      <c r="K17" s="52">
        <f t="shared" ca="1" si="2"/>
        <v>13547</v>
      </c>
      <c r="M17" s="28" t="s">
        <v>71</v>
      </c>
      <c r="N17" s="28" t="s">
        <v>107</v>
      </c>
      <c r="P17" s="13"/>
      <c r="Q17" s="13"/>
      <c r="R17" s="13"/>
      <c r="S17" s="13"/>
      <c r="T17" s="1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5" customFormat="1" ht="15" customHeight="1" x14ac:dyDescent="0.3">
      <c r="A18" s="47" t="s">
        <v>7</v>
      </c>
      <c r="B18" s="52">
        <f t="shared" ca="1" si="1"/>
        <v>1263</v>
      </c>
      <c r="C18" s="52">
        <f t="shared" ca="1" si="2"/>
        <v>1021</v>
      </c>
      <c r="D18" s="52">
        <f t="shared" ca="1" si="2"/>
        <v>242</v>
      </c>
      <c r="E18" s="52">
        <f t="shared" ca="1" si="2"/>
        <v>122</v>
      </c>
      <c r="F18" s="52">
        <f t="shared" ca="1" si="2"/>
        <v>3</v>
      </c>
      <c r="G18" s="52">
        <f t="shared" ca="1" si="2"/>
        <v>8</v>
      </c>
      <c r="H18" s="52">
        <f t="shared" ca="1" si="2"/>
        <v>0</v>
      </c>
      <c r="I18" s="52">
        <f t="shared" ca="1" si="2"/>
        <v>0</v>
      </c>
      <c r="J18" s="52">
        <f t="shared" ca="1" si="3"/>
        <v>79</v>
      </c>
      <c r="K18" s="52">
        <f t="shared" ca="1" si="2"/>
        <v>20573</v>
      </c>
      <c r="M18" s="28" t="s">
        <v>74</v>
      </c>
      <c r="N18" s="28" t="s">
        <v>108</v>
      </c>
      <c r="P18" s="13"/>
      <c r="Q18" s="13"/>
      <c r="R18" s="13"/>
      <c r="S18" s="13"/>
      <c r="T18" s="1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5" customFormat="1" ht="15" customHeight="1" x14ac:dyDescent="0.3">
      <c r="A19" s="47" t="s">
        <v>8</v>
      </c>
      <c r="B19" s="52">
        <f t="shared" ca="1" si="1"/>
        <v>1461</v>
      </c>
      <c r="C19" s="52">
        <f t="shared" ca="1" si="2"/>
        <v>1289</v>
      </c>
      <c r="D19" s="52">
        <f t="shared" ca="1" si="2"/>
        <v>172</v>
      </c>
      <c r="E19" s="52">
        <f t="shared" ca="1" si="2"/>
        <v>135</v>
      </c>
      <c r="F19" s="52">
        <f t="shared" ca="1" si="2"/>
        <v>46</v>
      </c>
      <c r="G19" s="52">
        <f t="shared" ca="1" si="2"/>
        <v>33</v>
      </c>
      <c r="H19" s="52">
        <f t="shared" ca="1" si="2"/>
        <v>1</v>
      </c>
      <c r="I19" s="52">
        <f t="shared" ca="1" si="2"/>
        <v>1</v>
      </c>
      <c r="J19" s="52">
        <f t="shared" ca="1" si="3"/>
        <v>176</v>
      </c>
      <c r="K19" s="52">
        <f t="shared" ca="1" si="2"/>
        <v>32111</v>
      </c>
      <c r="M19" s="28" t="s">
        <v>79</v>
      </c>
      <c r="N19" s="28" t="s">
        <v>101</v>
      </c>
      <c r="P19" s="13"/>
      <c r="Q19" s="13"/>
      <c r="R19" s="13"/>
      <c r="S19" s="13"/>
      <c r="T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5" customFormat="1" ht="15" customHeight="1" x14ac:dyDescent="0.3">
      <c r="A20" s="47" t="s">
        <v>9</v>
      </c>
      <c r="B20" s="52">
        <f t="shared" ca="1" si="1"/>
        <v>1567</v>
      </c>
      <c r="C20" s="52">
        <f t="shared" ca="1" si="2"/>
        <v>1374</v>
      </c>
      <c r="D20" s="52">
        <f t="shared" ca="1" si="2"/>
        <v>193</v>
      </c>
      <c r="E20" s="52">
        <f t="shared" ca="1" si="2"/>
        <v>75</v>
      </c>
      <c r="F20" s="52">
        <f t="shared" ca="1" si="2"/>
        <v>6</v>
      </c>
      <c r="G20" s="52">
        <f t="shared" ca="1" si="2"/>
        <v>18</v>
      </c>
      <c r="H20" s="52">
        <f t="shared" ca="1" si="2"/>
        <v>0</v>
      </c>
      <c r="I20" s="52">
        <f t="shared" ca="1" si="2"/>
        <v>0</v>
      </c>
      <c r="J20" s="52">
        <f t="shared" ca="1" si="3"/>
        <v>89</v>
      </c>
      <c r="K20" s="52">
        <f t="shared" ca="1" si="2"/>
        <v>15794</v>
      </c>
      <c r="M20" s="28" t="s">
        <v>97</v>
      </c>
      <c r="N20" s="28" t="s">
        <v>100</v>
      </c>
      <c r="P20" s="13"/>
      <c r="Q20" s="13"/>
      <c r="R20" s="13"/>
      <c r="S20" s="13"/>
      <c r="T20" s="1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s="5" customFormat="1" ht="15" customHeight="1" x14ac:dyDescent="0.3">
      <c r="A21" s="47" t="s">
        <v>10</v>
      </c>
      <c r="B21" s="52">
        <f t="shared" ca="1" si="1"/>
        <v>408</v>
      </c>
      <c r="C21" s="52">
        <f t="shared" ca="1" si="2"/>
        <v>227</v>
      </c>
      <c r="D21" s="52">
        <f t="shared" ca="1" si="2"/>
        <v>181</v>
      </c>
      <c r="E21" s="52">
        <f t="shared" ca="1" si="2"/>
        <v>132</v>
      </c>
      <c r="F21" s="52">
        <f t="shared" ca="1" si="2"/>
        <v>27</v>
      </c>
      <c r="G21" s="52">
        <f t="shared" ca="1" si="2"/>
        <v>13</v>
      </c>
      <c r="H21" s="52">
        <f t="shared" ca="1" si="2"/>
        <v>0</v>
      </c>
      <c r="I21" s="52">
        <f t="shared" ca="1" si="2"/>
        <v>1</v>
      </c>
      <c r="J21" s="52">
        <f t="shared" ca="1" si="3"/>
        <v>55</v>
      </c>
      <c r="K21" s="52">
        <f t="shared" ca="1" si="2"/>
        <v>23320</v>
      </c>
      <c r="M21" s="28" t="s">
        <v>109</v>
      </c>
      <c r="N21" s="28" t="s">
        <v>110</v>
      </c>
      <c r="P21" s="13"/>
      <c r="Q21" s="13"/>
      <c r="R21" s="13"/>
      <c r="S21" s="13"/>
      <c r="T21" s="1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5" customFormat="1" ht="15" customHeight="1" x14ac:dyDescent="0.3">
      <c r="A22" s="47" t="s">
        <v>11</v>
      </c>
      <c r="B22" s="52">
        <f t="shared" ca="1" si="1"/>
        <v>686</v>
      </c>
      <c r="C22" s="52">
        <f t="shared" ca="1" si="2"/>
        <v>449</v>
      </c>
      <c r="D22" s="52">
        <f t="shared" ca="1" si="2"/>
        <v>237</v>
      </c>
      <c r="E22" s="52">
        <f t="shared" ca="1" si="2"/>
        <v>196</v>
      </c>
      <c r="F22" s="52">
        <f t="shared" ca="1" si="2"/>
        <v>13</v>
      </c>
      <c r="G22" s="52">
        <f t="shared" ca="1" si="2"/>
        <v>11</v>
      </c>
      <c r="H22" s="52">
        <f t="shared" ca="1" si="2"/>
        <v>0</v>
      </c>
      <c r="I22" s="52">
        <f t="shared" ca="1" si="2"/>
        <v>8</v>
      </c>
      <c r="J22" s="52">
        <f t="shared" ca="1" si="3"/>
        <v>6</v>
      </c>
      <c r="K22" s="52">
        <f t="shared" ca="1" si="2"/>
        <v>39169</v>
      </c>
      <c r="M22" s="11"/>
      <c r="N22" s="11"/>
      <c r="P22" s="13"/>
      <c r="Q22" s="13"/>
      <c r="R22" s="13"/>
      <c r="S22" s="13"/>
      <c r="T22" s="1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5" customFormat="1" ht="15" customHeight="1" x14ac:dyDescent="0.3">
      <c r="A23" s="47" t="s">
        <v>12</v>
      </c>
      <c r="B23" s="52">
        <f t="shared" ca="1" si="1"/>
        <v>1129</v>
      </c>
      <c r="C23" s="52">
        <f t="shared" ca="1" si="2"/>
        <v>722</v>
      </c>
      <c r="D23" s="52">
        <f t="shared" ca="1" si="2"/>
        <v>407</v>
      </c>
      <c r="E23" s="52">
        <f t="shared" ca="1" si="2"/>
        <v>375</v>
      </c>
      <c r="F23" s="52">
        <f t="shared" ca="1" si="2"/>
        <v>34</v>
      </c>
      <c r="G23" s="52">
        <f t="shared" ca="1" si="2"/>
        <v>15</v>
      </c>
      <c r="H23" s="52">
        <f t="shared" ca="1" si="2"/>
        <v>8</v>
      </c>
      <c r="I23" s="52">
        <f t="shared" ca="1" si="2"/>
        <v>1</v>
      </c>
      <c r="J23" s="52">
        <f t="shared" ca="1" si="3"/>
        <v>352</v>
      </c>
      <c r="K23" s="52">
        <f t="shared" ca="1" si="2"/>
        <v>38663</v>
      </c>
      <c r="M23" s="11"/>
      <c r="N23" s="11"/>
      <c r="P23" s="13"/>
      <c r="Q23" s="13"/>
      <c r="R23" s="13"/>
      <c r="S23" s="13"/>
      <c r="T23" s="1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5" customFormat="1" ht="15" customHeight="1" x14ac:dyDescent="0.3">
      <c r="A24" s="47" t="s">
        <v>13</v>
      </c>
      <c r="B24" s="52">
        <f t="shared" ca="1" si="1"/>
        <v>904</v>
      </c>
      <c r="C24" s="52">
        <f t="shared" ref="C24:K39" ca="1" si="4">VLOOKUP($A24,INDIRECT("'"&amp;$A$4&amp;"'!"&amp;"a1:k110"),C$2,FALSE)</f>
        <v>227</v>
      </c>
      <c r="D24" s="52">
        <f t="shared" ca="1" si="4"/>
        <v>677</v>
      </c>
      <c r="E24" s="52">
        <f t="shared" ca="1" si="4"/>
        <v>76</v>
      </c>
      <c r="F24" s="52">
        <f t="shared" ca="1" si="4"/>
        <v>40</v>
      </c>
      <c r="G24" s="52">
        <f t="shared" ca="1" si="4"/>
        <v>23</v>
      </c>
      <c r="H24" s="52">
        <f t="shared" ca="1" si="4"/>
        <v>3</v>
      </c>
      <c r="I24" s="52">
        <f t="shared" ca="1" si="4"/>
        <v>0</v>
      </c>
      <c r="J24" s="52">
        <f t="shared" ca="1" si="3"/>
        <v>54</v>
      </c>
      <c r="K24" s="52">
        <f t="shared" ca="1" si="4"/>
        <v>107678</v>
      </c>
      <c r="M24" s="11"/>
      <c r="N24" s="11"/>
      <c r="P24" s="13"/>
      <c r="Q24" s="13"/>
      <c r="R24" s="13"/>
      <c r="S24" s="13"/>
      <c r="T24" s="1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5" customFormat="1" ht="15" customHeight="1" x14ac:dyDescent="0.3">
      <c r="A25" s="47" t="s">
        <v>73</v>
      </c>
      <c r="B25" s="52">
        <f t="shared" ca="1" si="1"/>
        <v>1040</v>
      </c>
      <c r="C25" s="52">
        <f t="shared" ca="1" si="4"/>
        <v>564</v>
      </c>
      <c r="D25" s="52">
        <f t="shared" ca="1" si="4"/>
        <v>476</v>
      </c>
      <c r="E25" s="52">
        <f t="shared" ca="1" si="4"/>
        <v>441</v>
      </c>
      <c r="F25" s="52">
        <f t="shared" ca="1" si="4"/>
        <v>8</v>
      </c>
      <c r="G25" s="52">
        <f t="shared" ca="1" si="4"/>
        <v>11</v>
      </c>
      <c r="H25" s="52">
        <f t="shared" ca="1" si="4"/>
        <v>0</v>
      </c>
      <c r="I25" s="52">
        <f t="shared" ca="1" si="4"/>
        <v>1</v>
      </c>
      <c r="J25" s="52">
        <f t="shared" ca="1" si="3"/>
        <v>3</v>
      </c>
      <c r="K25" s="52">
        <f t="shared" ca="1" si="4"/>
        <v>92338</v>
      </c>
      <c r="M25" s="11"/>
      <c r="N25" s="11"/>
      <c r="P25" s="13"/>
      <c r="Q25" s="13"/>
      <c r="R25" s="13"/>
      <c r="S25" s="13"/>
      <c r="T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5" customFormat="1" ht="15" customHeight="1" x14ac:dyDescent="0.3">
      <c r="A26" s="47" t="s">
        <v>14</v>
      </c>
      <c r="B26" s="52">
        <f t="shared" ca="1" si="1"/>
        <v>2002</v>
      </c>
      <c r="C26" s="52">
        <f t="shared" ca="1" si="4"/>
        <v>1588</v>
      </c>
      <c r="D26" s="52">
        <f t="shared" ca="1" si="4"/>
        <v>414</v>
      </c>
      <c r="E26" s="52">
        <f t="shared" ca="1" si="4"/>
        <v>367</v>
      </c>
      <c r="F26" s="52">
        <f t="shared" ca="1" si="4"/>
        <v>10</v>
      </c>
      <c r="G26" s="52">
        <f t="shared" ca="1" si="4"/>
        <v>4</v>
      </c>
      <c r="H26" s="52">
        <f t="shared" ca="1" si="4"/>
        <v>0</v>
      </c>
      <c r="I26" s="52">
        <f t="shared" ca="1" si="4"/>
        <v>0</v>
      </c>
      <c r="J26" s="52">
        <f t="shared" ca="1" si="3"/>
        <v>4</v>
      </c>
      <c r="K26" s="52">
        <f t="shared" ca="1" si="4"/>
        <v>17308</v>
      </c>
      <c r="M26" s="11"/>
      <c r="N26" s="11"/>
      <c r="P26" s="13"/>
      <c r="Q26" s="13"/>
      <c r="R26" s="13"/>
      <c r="S26" s="13"/>
      <c r="T26" s="13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5" customFormat="1" ht="15" customHeight="1" x14ac:dyDescent="0.3">
      <c r="A27" s="47" t="s">
        <v>15</v>
      </c>
      <c r="B27" s="52">
        <f t="shared" ca="1" si="1"/>
        <v>449</v>
      </c>
      <c r="C27" s="52">
        <f t="shared" ca="1" si="4"/>
        <v>346</v>
      </c>
      <c r="D27" s="52">
        <f t="shared" ca="1" si="4"/>
        <v>103</v>
      </c>
      <c r="E27" s="52">
        <f t="shared" ca="1" si="4"/>
        <v>93</v>
      </c>
      <c r="F27" s="52">
        <f t="shared" ca="1" si="4"/>
        <v>9</v>
      </c>
      <c r="G27" s="52">
        <f t="shared" ca="1" si="4"/>
        <v>13</v>
      </c>
      <c r="H27" s="52">
        <f t="shared" ca="1" si="4"/>
        <v>1</v>
      </c>
      <c r="I27" s="52">
        <f t="shared" ca="1" si="4"/>
        <v>0</v>
      </c>
      <c r="J27" s="52">
        <f t="shared" ca="1" si="3"/>
        <v>100</v>
      </c>
      <c r="K27" s="52">
        <f t="shared" ca="1" si="4"/>
        <v>27485</v>
      </c>
      <c r="M27" s="11"/>
      <c r="N27" s="11"/>
      <c r="P27" s="13"/>
      <c r="Q27" s="13"/>
      <c r="R27" s="13"/>
      <c r="S27" s="13"/>
      <c r="T27" s="1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5" customFormat="1" ht="15" customHeight="1" x14ac:dyDescent="0.3">
      <c r="A28" s="47" t="s">
        <v>16</v>
      </c>
      <c r="B28" s="52">
        <f t="shared" ca="1" si="1"/>
        <v>824</v>
      </c>
      <c r="C28" s="52">
        <f t="shared" ca="1" si="4"/>
        <v>454</v>
      </c>
      <c r="D28" s="52">
        <f t="shared" ca="1" si="4"/>
        <v>370</v>
      </c>
      <c r="E28" s="52">
        <f t="shared" ca="1" si="4"/>
        <v>370</v>
      </c>
      <c r="F28" s="52">
        <f t="shared" ca="1" si="4"/>
        <v>0</v>
      </c>
      <c r="G28" s="52">
        <f t="shared" ca="1" si="4"/>
        <v>7</v>
      </c>
      <c r="H28" s="52">
        <f t="shared" ca="1" si="4"/>
        <v>0</v>
      </c>
      <c r="I28" s="52">
        <f t="shared" ca="1" si="4"/>
        <v>0</v>
      </c>
      <c r="J28" s="52">
        <f t="shared" ca="1" si="3"/>
        <v>0</v>
      </c>
      <c r="K28" s="52">
        <f t="shared" ca="1" si="4"/>
        <v>50809</v>
      </c>
      <c r="M28" s="11"/>
      <c r="N28" s="11"/>
      <c r="P28" s="13"/>
      <c r="Q28" s="13"/>
      <c r="R28" s="13"/>
      <c r="S28" s="13"/>
      <c r="T28" s="13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s="5" customFormat="1" ht="15" customHeight="1" x14ac:dyDescent="0.3">
      <c r="A29" s="47" t="s">
        <v>17</v>
      </c>
      <c r="B29" s="52">
        <f t="shared" ca="1" si="1"/>
        <v>610</v>
      </c>
      <c r="C29" s="52">
        <f t="shared" ca="1" si="4"/>
        <v>530</v>
      </c>
      <c r="D29" s="52">
        <f t="shared" ca="1" si="4"/>
        <v>80</v>
      </c>
      <c r="E29" s="52">
        <f t="shared" ca="1" si="4"/>
        <v>74</v>
      </c>
      <c r="F29" s="52">
        <f t="shared" ca="1" si="4"/>
        <v>4</v>
      </c>
      <c r="G29" s="52">
        <f t="shared" ca="1" si="4"/>
        <v>2</v>
      </c>
      <c r="H29" s="52">
        <f t="shared" ca="1" si="4"/>
        <v>0</v>
      </c>
      <c r="I29" s="52">
        <f t="shared" ca="1" si="4"/>
        <v>0</v>
      </c>
      <c r="J29" s="52">
        <f t="shared" ca="1" si="3"/>
        <v>3</v>
      </c>
      <c r="K29" s="52">
        <f t="shared" ca="1" si="4"/>
        <v>22619</v>
      </c>
      <c r="M29" s="11"/>
      <c r="N29" s="11"/>
      <c r="P29" s="13"/>
      <c r="Q29" s="13"/>
      <c r="R29" s="13"/>
      <c r="S29" s="13"/>
      <c r="T29" s="13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5" customFormat="1" ht="15" customHeight="1" x14ac:dyDescent="0.3">
      <c r="A30" s="47" t="s">
        <v>18</v>
      </c>
      <c r="B30" s="52">
        <f t="shared" ca="1" si="1"/>
        <v>8016</v>
      </c>
      <c r="C30" s="52">
        <f t="shared" ca="1" si="4"/>
        <v>5530</v>
      </c>
      <c r="D30" s="52">
        <f t="shared" ca="1" si="4"/>
        <v>2486</v>
      </c>
      <c r="E30" s="52">
        <f t="shared" ca="1" si="4"/>
        <v>1982</v>
      </c>
      <c r="F30" s="52">
        <f t="shared" ca="1" si="4"/>
        <v>418</v>
      </c>
      <c r="G30" s="52">
        <f t="shared" ca="1" si="4"/>
        <v>58</v>
      </c>
      <c r="H30" s="52">
        <f t="shared" ca="1" si="4"/>
        <v>4</v>
      </c>
      <c r="I30" s="52">
        <f t="shared" ca="1" si="4"/>
        <v>4</v>
      </c>
      <c r="J30" s="52">
        <f t="shared" ca="1" si="3"/>
        <v>463</v>
      </c>
      <c r="K30" s="52">
        <f t="shared" ca="1" si="4"/>
        <v>198426</v>
      </c>
      <c r="M30" s="11"/>
      <c r="N30" s="11"/>
      <c r="P30" s="13"/>
      <c r="Q30" s="13"/>
      <c r="R30" s="13"/>
      <c r="S30" s="13"/>
      <c r="T30" s="1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5" customFormat="1" ht="15" customHeight="1" x14ac:dyDescent="0.3">
      <c r="A31" s="47" t="s">
        <v>19</v>
      </c>
      <c r="B31" s="52">
        <f t="shared" ca="1" si="1"/>
        <v>1458</v>
      </c>
      <c r="C31" s="52">
        <f t="shared" ca="1" si="4"/>
        <v>806</v>
      </c>
      <c r="D31" s="52">
        <f t="shared" ca="1" si="4"/>
        <v>652</v>
      </c>
      <c r="E31" s="52">
        <f t="shared" ca="1" si="4"/>
        <v>589</v>
      </c>
      <c r="F31" s="52">
        <f t="shared" ca="1" si="4"/>
        <v>82</v>
      </c>
      <c r="G31" s="52">
        <f t="shared" ca="1" si="4"/>
        <v>97</v>
      </c>
      <c r="H31" s="52">
        <f t="shared" ca="1" si="4"/>
        <v>0</v>
      </c>
      <c r="I31" s="52">
        <f t="shared" ca="1" si="4"/>
        <v>0</v>
      </c>
      <c r="J31" s="52">
        <f t="shared" ca="1" si="3"/>
        <v>6</v>
      </c>
      <c r="K31" s="52">
        <f t="shared" ca="1" si="4"/>
        <v>115837</v>
      </c>
      <c r="M31" s="11"/>
      <c r="N31" s="11"/>
      <c r="P31" s="13"/>
      <c r="Q31" s="13"/>
      <c r="R31" s="13"/>
      <c r="S31" s="13"/>
      <c r="T31" s="1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5" customFormat="1" ht="15" customHeight="1" x14ac:dyDescent="0.3">
      <c r="A32" s="47" t="s">
        <v>20</v>
      </c>
      <c r="B32" s="52">
        <f t="shared" ca="1" si="1"/>
        <v>1203</v>
      </c>
      <c r="C32" s="52">
        <f t="shared" ca="1" si="4"/>
        <v>596</v>
      </c>
      <c r="D32" s="52">
        <f t="shared" ca="1" si="4"/>
        <v>607</v>
      </c>
      <c r="E32" s="52">
        <f t="shared" ca="1" si="4"/>
        <v>41</v>
      </c>
      <c r="F32" s="52">
        <f t="shared" ca="1" si="4"/>
        <v>37</v>
      </c>
      <c r="G32" s="52">
        <f t="shared" ca="1" si="4"/>
        <v>19</v>
      </c>
      <c r="H32" s="52">
        <f t="shared" ca="1" si="4"/>
        <v>0</v>
      </c>
      <c r="I32" s="52">
        <f t="shared" ca="1" si="4"/>
        <v>13</v>
      </c>
      <c r="J32" s="52">
        <f t="shared" ca="1" si="3"/>
        <v>46</v>
      </c>
      <c r="K32" s="52">
        <f t="shared" ca="1" si="4"/>
        <v>199295</v>
      </c>
      <c r="M32" s="11"/>
      <c r="N32" s="11"/>
      <c r="P32" s="13"/>
      <c r="Q32" s="13"/>
      <c r="R32" s="13"/>
      <c r="S32" s="13"/>
      <c r="T32" s="13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5" customFormat="1" ht="15" customHeight="1" x14ac:dyDescent="0.3">
      <c r="A33" s="47" t="s">
        <v>21</v>
      </c>
      <c r="B33" s="52">
        <f t="shared" ca="1" si="1"/>
        <v>629</v>
      </c>
      <c r="C33" s="52">
        <f t="shared" ca="1" si="4"/>
        <v>304</v>
      </c>
      <c r="D33" s="52">
        <f t="shared" ca="1" si="4"/>
        <v>325</v>
      </c>
      <c r="E33" s="52">
        <f t="shared" ca="1" si="4"/>
        <v>251</v>
      </c>
      <c r="F33" s="52">
        <f t="shared" ca="1" si="4"/>
        <v>0</v>
      </c>
      <c r="G33" s="52">
        <f t="shared" ca="1" si="4"/>
        <v>75</v>
      </c>
      <c r="H33" s="52">
        <f t="shared" ca="1" si="4"/>
        <v>0</v>
      </c>
      <c r="I33" s="52">
        <f t="shared" ca="1" si="4"/>
        <v>43</v>
      </c>
      <c r="J33" s="52">
        <f t="shared" ca="1" si="3"/>
        <v>191</v>
      </c>
      <c r="K33" s="52">
        <f t="shared" ca="1" si="4"/>
        <v>18448</v>
      </c>
      <c r="M33" s="11"/>
      <c r="N33" s="11"/>
      <c r="P33" s="13"/>
      <c r="Q33" s="13"/>
      <c r="R33" s="13"/>
      <c r="S33" s="13"/>
      <c r="T33" s="1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5" customFormat="1" ht="15" customHeight="1" x14ac:dyDescent="0.3">
      <c r="A34" s="47" t="s">
        <v>22</v>
      </c>
      <c r="B34" s="52">
        <f t="shared" ca="1" si="1"/>
        <v>986</v>
      </c>
      <c r="C34" s="52">
        <f t="shared" ca="1" si="4"/>
        <v>863</v>
      </c>
      <c r="D34" s="52">
        <f t="shared" ca="1" si="4"/>
        <v>123</v>
      </c>
      <c r="E34" s="52">
        <f t="shared" ca="1" si="4"/>
        <v>51</v>
      </c>
      <c r="F34" s="52">
        <f t="shared" ca="1" si="4"/>
        <v>2</v>
      </c>
      <c r="G34" s="52">
        <f t="shared" ca="1" si="4"/>
        <v>4</v>
      </c>
      <c r="H34" s="52">
        <f t="shared" ca="1" si="4"/>
        <v>3</v>
      </c>
      <c r="I34" s="52">
        <f t="shared" ca="1" si="4"/>
        <v>0</v>
      </c>
      <c r="J34" s="52">
        <f t="shared" ca="1" si="3"/>
        <v>32</v>
      </c>
      <c r="K34" s="52">
        <f t="shared" ca="1" si="4"/>
        <v>44878</v>
      </c>
      <c r="M34" s="11"/>
      <c r="N34" s="11"/>
      <c r="P34" s="13"/>
      <c r="Q34" s="13"/>
      <c r="R34" s="13"/>
      <c r="S34" s="13"/>
      <c r="T34" s="1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5" customFormat="1" ht="15" customHeight="1" x14ac:dyDescent="0.3">
      <c r="A35" s="47" t="s">
        <v>23</v>
      </c>
      <c r="B35" s="52">
        <f t="shared" ca="1" si="1"/>
        <v>740</v>
      </c>
      <c r="C35" s="52">
        <f t="shared" ca="1" si="4"/>
        <v>563</v>
      </c>
      <c r="D35" s="52">
        <f t="shared" ca="1" si="4"/>
        <v>177</v>
      </c>
      <c r="E35" s="52">
        <f t="shared" ca="1" si="4"/>
        <v>142</v>
      </c>
      <c r="F35" s="52">
        <f t="shared" ca="1" si="4"/>
        <v>15</v>
      </c>
      <c r="G35" s="52">
        <f t="shared" ca="1" si="4"/>
        <v>16</v>
      </c>
      <c r="H35" s="52">
        <f t="shared" ca="1" si="4"/>
        <v>0</v>
      </c>
      <c r="I35" s="52">
        <f t="shared" ca="1" si="4"/>
        <v>4</v>
      </c>
      <c r="J35" s="52">
        <f t="shared" ca="1" si="3"/>
        <v>88</v>
      </c>
      <c r="K35" s="52">
        <f t="shared" ca="1" si="4"/>
        <v>39057</v>
      </c>
      <c r="M35" s="11"/>
      <c r="N35" s="11"/>
      <c r="P35" s="13"/>
      <c r="Q35" s="13"/>
      <c r="R35" s="13"/>
      <c r="S35" s="13"/>
      <c r="T35" s="13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5" customFormat="1" ht="15" customHeight="1" x14ac:dyDescent="0.3">
      <c r="A36" s="47" t="s">
        <v>47</v>
      </c>
      <c r="B36" s="52">
        <f t="shared" ca="1" si="1"/>
        <v>115</v>
      </c>
      <c r="C36" s="52">
        <f t="shared" ca="1" si="4"/>
        <v>95</v>
      </c>
      <c r="D36" s="52">
        <f t="shared" ca="1" si="4"/>
        <v>20</v>
      </c>
      <c r="E36" s="52">
        <f t="shared" ca="1" si="4"/>
        <v>16</v>
      </c>
      <c r="F36" s="52">
        <f t="shared" ca="1" si="4"/>
        <v>2</v>
      </c>
      <c r="G36" s="52">
        <f t="shared" ca="1" si="4"/>
        <v>0</v>
      </c>
      <c r="H36" s="52">
        <f t="shared" ca="1" si="4"/>
        <v>0</v>
      </c>
      <c r="I36" s="52">
        <f t="shared" ca="1" si="4"/>
        <v>0</v>
      </c>
      <c r="J36" s="52">
        <f t="shared" ca="1" si="3"/>
        <v>28</v>
      </c>
      <c r="K36" s="52">
        <f t="shared" ca="1" si="4"/>
        <v>6159</v>
      </c>
      <c r="M36" s="11"/>
      <c r="N36" s="11"/>
      <c r="P36" s="13"/>
      <c r="Q36" s="13"/>
      <c r="R36" s="13"/>
      <c r="S36" s="13"/>
      <c r="T36" s="1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5" customFormat="1" ht="15" customHeight="1" x14ac:dyDescent="0.3">
      <c r="A37" s="47" t="s">
        <v>25</v>
      </c>
      <c r="B37" s="52">
        <f t="shared" ca="1" si="1"/>
        <v>3</v>
      </c>
      <c r="C37" s="52">
        <f t="shared" ca="1" si="4"/>
        <v>2</v>
      </c>
      <c r="D37" s="52">
        <f t="shared" ca="1" si="4"/>
        <v>1</v>
      </c>
      <c r="E37" s="52">
        <f t="shared" ca="1" si="4"/>
        <v>1</v>
      </c>
      <c r="F37" s="52">
        <f t="shared" ca="1" si="4"/>
        <v>0</v>
      </c>
      <c r="G37" s="52">
        <f t="shared" ca="1" si="4"/>
        <v>0</v>
      </c>
      <c r="H37" s="52">
        <f t="shared" ca="1" si="4"/>
        <v>0</v>
      </c>
      <c r="I37" s="52">
        <f t="shared" ca="1" si="4"/>
        <v>0</v>
      </c>
      <c r="J37" s="52">
        <f t="shared" ca="1" si="3"/>
        <v>0</v>
      </c>
      <c r="K37" s="52">
        <f t="shared" ca="1" si="4"/>
        <v>408</v>
      </c>
      <c r="M37" s="11"/>
      <c r="N37" s="11"/>
      <c r="P37" s="13"/>
      <c r="Q37" s="13"/>
      <c r="R37" s="13"/>
      <c r="S37" s="13"/>
      <c r="T37" s="13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5" customFormat="1" ht="15" customHeight="1" x14ac:dyDescent="0.3">
      <c r="A38" s="47" t="s">
        <v>26</v>
      </c>
      <c r="B38" s="52">
        <f t="shared" ca="1" si="1"/>
        <v>1590</v>
      </c>
      <c r="C38" s="52">
        <f t="shared" ca="1" si="4"/>
        <v>1363</v>
      </c>
      <c r="D38" s="52">
        <f t="shared" ca="1" si="4"/>
        <v>227</v>
      </c>
      <c r="E38" s="52">
        <f t="shared" ca="1" si="4"/>
        <v>0</v>
      </c>
      <c r="F38" s="52">
        <f t="shared" ca="1" si="4"/>
        <v>42</v>
      </c>
      <c r="G38" s="52">
        <f t="shared" ca="1" si="4"/>
        <v>22</v>
      </c>
      <c r="H38" s="52">
        <f t="shared" ca="1" si="4"/>
        <v>1</v>
      </c>
      <c r="I38" s="52">
        <f t="shared" ca="1" si="4"/>
        <v>0</v>
      </c>
      <c r="J38" s="52">
        <f t="shared" ca="1" si="3"/>
        <v>0</v>
      </c>
      <c r="K38" s="52">
        <f t="shared" ca="1" si="4"/>
        <v>30921</v>
      </c>
      <c r="M38" s="11"/>
      <c r="N38" s="11"/>
      <c r="P38" s="13"/>
      <c r="Q38" s="13"/>
      <c r="R38" s="13"/>
      <c r="S38" s="13"/>
      <c r="T38" s="1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5" customFormat="1" ht="15" customHeight="1" x14ac:dyDescent="0.3">
      <c r="A39" s="47" t="s">
        <v>27</v>
      </c>
      <c r="B39" s="52">
        <f t="shared" ca="1" si="1"/>
        <v>1418</v>
      </c>
      <c r="C39" s="52">
        <f t="shared" ca="1" si="4"/>
        <v>337</v>
      </c>
      <c r="D39" s="52">
        <f t="shared" ca="1" si="4"/>
        <v>1081</v>
      </c>
      <c r="E39" s="52">
        <f t="shared" ca="1" si="4"/>
        <v>968</v>
      </c>
      <c r="F39" s="52">
        <f t="shared" ca="1" si="4"/>
        <v>110</v>
      </c>
      <c r="G39" s="52">
        <f t="shared" ca="1" si="4"/>
        <v>42</v>
      </c>
      <c r="H39" s="52">
        <f t="shared" ca="1" si="4"/>
        <v>2</v>
      </c>
      <c r="I39" s="52">
        <f t="shared" ca="1" si="4"/>
        <v>10</v>
      </c>
      <c r="J39" s="52">
        <f t="shared" ca="1" si="3"/>
        <v>60</v>
      </c>
      <c r="K39" s="52">
        <f t="shared" ca="1" si="4"/>
        <v>28137</v>
      </c>
      <c r="M39" s="11"/>
      <c r="N39" s="11"/>
      <c r="P39" s="13"/>
      <c r="Q39" s="13"/>
      <c r="R39" s="13"/>
      <c r="S39" s="13"/>
      <c r="T39" s="13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5" customFormat="1" ht="15" customHeight="1" x14ac:dyDescent="0.3">
      <c r="A40" s="47" t="s">
        <v>28</v>
      </c>
      <c r="B40" s="52">
        <f t="shared" ref="B40:B58" ca="1" si="5">VLOOKUP($A40,INDIRECT("'"&amp;$A$4&amp;"'!"&amp;"a1:k110"),B$2,FALSE)</f>
        <v>381</v>
      </c>
      <c r="C40" s="52">
        <f t="shared" ref="C40:K55" ca="1" si="6">VLOOKUP($A40,INDIRECT("'"&amp;$A$4&amp;"'!"&amp;"a1:k110"),C$2,FALSE)</f>
        <v>264</v>
      </c>
      <c r="D40" s="52">
        <f t="shared" ca="1" si="6"/>
        <v>117</v>
      </c>
      <c r="E40" s="52">
        <f t="shared" ca="1" si="6"/>
        <v>190</v>
      </c>
      <c r="F40" s="52">
        <f t="shared" ca="1" si="6"/>
        <v>36</v>
      </c>
      <c r="G40" s="52">
        <f t="shared" ca="1" si="6"/>
        <v>18</v>
      </c>
      <c r="H40" s="52">
        <f t="shared" ca="1" si="6"/>
        <v>1</v>
      </c>
      <c r="I40" s="52">
        <f t="shared" ca="1" si="6"/>
        <v>6</v>
      </c>
      <c r="J40" s="52">
        <f t="shared" ca="1" si="6"/>
        <v>120</v>
      </c>
      <c r="K40" s="52">
        <f t="shared" ca="1" si="6"/>
        <v>26529</v>
      </c>
      <c r="M40" s="11"/>
      <c r="N40" s="11"/>
      <c r="P40" s="13"/>
      <c r="Q40" s="13"/>
      <c r="R40" s="13"/>
      <c r="S40" s="13"/>
      <c r="T40" s="1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5" customFormat="1" ht="15" customHeight="1" x14ac:dyDescent="0.3">
      <c r="A41" s="47" t="s">
        <v>29</v>
      </c>
      <c r="B41" s="52">
        <f t="shared" ca="1" si="5"/>
        <v>442</v>
      </c>
      <c r="C41" s="52">
        <f t="shared" ca="1" si="6"/>
        <v>237</v>
      </c>
      <c r="D41" s="52">
        <f t="shared" ca="1" si="6"/>
        <v>205</v>
      </c>
      <c r="E41" s="52">
        <f t="shared" ca="1" si="6"/>
        <v>197</v>
      </c>
      <c r="F41" s="52">
        <f t="shared" ca="1" si="6"/>
        <v>10</v>
      </c>
      <c r="G41" s="52">
        <f t="shared" ca="1" si="6"/>
        <v>4</v>
      </c>
      <c r="H41" s="52">
        <f t="shared" ca="1" si="6"/>
        <v>0</v>
      </c>
      <c r="I41" s="52">
        <f t="shared" ca="1" si="6"/>
        <v>1</v>
      </c>
      <c r="J41" s="52">
        <f t="shared" ca="1" si="6"/>
        <v>6</v>
      </c>
      <c r="K41" s="52">
        <f t="shared" ca="1" si="6"/>
        <v>50444</v>
      </c>
      <c r="M41" s="11"/>
      <c r="N41" s="11"/>
      <c r="P41" s="13"/>
      <c r="Q41" s="13"/>
      <c r="R41" s="13"/>
      <c r="S41" s="13"/>
      <c r="T41" s="1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5" customFormat="1" ht="15" customHeight="1" x14ac:dyDescent="0.3">
      <c r="A42" s="47" t="s">
        <v>30</v>
      </c>
      <c r="B42" s="52">
        <f t="shared" ca="1" si="5"/>
        <v>1311</v>
      </c>
      <c r="C42" s="52">
        <f t="shared" ca="1" si="6"/>
        <v>805</v>
      </c>
      <c r="D42" s="52">
        <f t="shared" ca="1" si="6"/>
        <v>506</v>
      </c>
      <c r="E42" s="52">
        <f t="shared" ca="1" si="6"/>
        <v>437</v>
      </c>
      <c r="F42" s="52">
        <f t="shared" ca="1" si="6"/>
        <v>41</v>
      </c>
      <c r="G42" s="52">
        <f t="shared" ca="1" si="6"/>
        <v>28</v>
      </c>
      <c r="H42" s="52">
        <f t="shared" ca="1" si="6"/>
        <v>2</v>
      </c>
      <c r="I42" s="52">
        <f t="shared" ca="1" si="6"/>
        <v>0</v>
      </c>
      <c r="J42" s="52">
        <f t="shared" ca="1" si="6"/>
        <v>61</v>
      </c>
      <c r="K42" s="52">
        <f t="shared" ca="1" si="6"/>
        <v>34080</v>
      </c>
      <c r="M42" s="11"/>
      <c r="N42" s="11"/>
      <c r="P42" s="13"/>
      <c r="Q42" s="13"/>
      <c r="R42" s="13"/>
      <c r="S42" s="13"/>
      <c r="T42" s="13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5" customFormat="1" ht="15" customHeight="1" x14ac:dyDescent="0.3">
      <c r="A43" s="47" t="s">
        <v>31</v>
      </c>
      <c r="B43" s="52">
        <f t="shared" ca="1" si="5"/>
        <v>815</v>
      </c>
      <c r="C43" s="52">
        <f t="shared" ca="1" si="6"/>
        <v>624</v>
      </c>
      <c r="D43" s="52">
        <f t="shared" ca="1" si="6"/>
        <v>191</v>
      </c>
      <c r="E43" s="52">
        <f t="shared" ca="1" si="6"/>
        <v>144</v>
      </c>
      <c r="F43" s="52">
        <f t="shared" ca="1" si="6"/>
        <v>9</v>
      </c>
      <c r="G43" s="52">
        <f t="shared" ca="1" si="6"/>
        <v>5</v>
      </c>
      <c r="H43" s="52">
        <f t="shared" ca="1" si="6"/>
        <v>0</v>
      </c>
      <c r="I43" s="52">
        <f t="shared" ca="1" si="6"/>
        <v>0</v>
      </c>
      <c r="J43" s="52">
        <f t="shared" ca="1" si="6"/>
        <v>165</v>
      </c>
      <c r="K43" s="52">
        <f t="shared" ca="1" si="6"/>
        <v>23810</v>
      </c>
      <c r="M43" s="11"/>
      <c r="N43" s="11"/>
      <c r="P43" s="13"/>
      <c r="Q43" s="13"/>
      <c r="R43" s="13"/>
      <c r="S43" s="13"/>
      <c r="T43" s="1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5" customFormat="1" ht="15" customHeight="1" x14ac:dyDescent="0.3">
      <c r="A44" s="47" t="s">
        <v>32</v>
      </c>
      <c r="B44" s="52">
        <f t="shared" ca="1" si="5"/>
        <v>1540</v>
      </c>
      <c r="C44" s="52">
        <f t="shared" ca="1" si="6"/>
        <v>1047</v>
      </c>
      <c r="D44" s="52">
        <f t="shared" ca="1" si="6"/>
        <v>493</v>
      </c>
      <c r="E44" s="52">
        <f t="shared" ca="1" si="6"/>
        <v>464</v>
      </c>
      <c r="F44" s="52">
        <f t="shared" ca="1" si="6"/>
        <v>13</v>
      </c>
      <c r="G44" s="52">
        <f t="shared" ca="1" si="6"/>
        <v>16</v>
      </c>
      <c r="H44" s="52">
        <f t="shared" ca="1" si="6"/>
        <v>4</v>
      </c>
      <c r="I44" s="52">
        <f t="shared" ca="1" si="6"/>
        <v>0</v>
      </c>
      <c r="J44" s="52">
        <f t="shared" ca="1" si="6"/>
        <v>53</v>
      </c>
      <c r="K44" s="52">
        <f t="shared" ca="1" si="6"/>
        <v>45455</v>
      </c>
      <c r="M44" s="11"/>
      <c r="N44" s="11"/>
      <c r="P44" s="13"/>
      <c r="Q44" s="13"/>
      <c r="R44" s="13"/>
      <c r="S44" s="13"/>
      <c r="T44" s="13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5" customFormat="1" ht="15" customHeight="1" x14ac:dyDescent="0.3">
      <c r="A45" s="47" t="s">
        <v>33</v>
      </c>
      <c r="B45" s="52">
        <f t="shared" ca="1" si="5"/>
        <v>787</v>
      </c>
      <c r="C45" s="52">
        <f t="shared" ca="1" si="6"/>
        <v>621</v>
      </c>
      <c r="D45" s="52">
        <f t="shared" ca="1" si="6"/>
        <v>166</v>
      </c>
      <c r="E45" s="52">
        <f t="shared" ca="1" si="6"/>
        <v>80</v>
      </c>
      <c r="F45" s="52">
        <f t="shared" ca="1" si="6"/>
        <v>27</v>
      </c>
      <c r="G45" s="52">
        <f t="shared" ca="1" si="6"/>
        <v>13</v>
      </c>
      <c r="H45" s="52">
        <f t="shared" ca="1" si="6"/>
        <v>0</v>
      </c>
      <c r="I45" s="52">
        <f t="shared" ca="1" si="6"/>
        <v>0</v>
      </c>
      <c r="J45" s="52">
        <f t="shared" ca="1" si="6"/>
        <v>21</v>
      </c>
      <c r="K45" s="52">
        <f t="shared" ca="1" si="6"/>
        <v>21774</v>
      </c>
      <c r="M45" s="11"/>
      <c r="N45" s="11"/>
      <c r="P45" s="13"/>
      <c r="Q45" s="13"/>
      <c r="R45" s="13"/>
      <c r="S45" s="13"/>
      <c r="T45" s="13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5" customFormat="1" ht="15" customHeight="1" x14ac:dyDescent="0.3">
      <c r="A46" s="47" t="s">
        <v>34</v>
      </c>
      <c r="B46" s="52">
        <f t="shared" ca="1" si="5"/>
        <v>427</v>
      </c>
      <c r="C46" s="52">
        <f t="shared" ca="1" si="6"/>
        <v>281</v>
      </c>
      <c r="D46" s="52">
        <f t="shared" ca="1" si="6"/>
        <v>146</v>
      </c>
      <c r="E46" s="52">
        <f t="shared" ca="1" si="6"/>
        <v>133</v>
      </c>
      <c r="F46" s="52">
        <f t="shared" ca="1" si="6"/>
        <v>0</v>
      </c>
      <c r="G46" s="52">
        <f t="shared" ca="1" si="6"/>
        <v>4</v>
      </c>
      <c r="H46" s="52">
        <f t="shared" ca="1" si="6"/>
        <v>0</v>
      </c>
      <c r="I46" s="52">
        <f t="shared" ca="1" si="6"/>
        <v>0</v>
      </c>
      <c r="J46" s="52">
        <f t="shared" ca="1" si="6"/>
        <v>19</v>
      </c>
      <c r="K46" s="52">
        <f t="shared" ca="1" si="6"/>
        <v>9097</v>
      </c>
      <c r="M46" s="11"/>
      <c r="N46" s="11"/>
      <c r="P46" s="13"/>
      <c r="Q46" s="13"/>
      <c r="R46" s="13"/>
      <c r="S46" s="13"/>
      <c r="T46" s="13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5" customFormat="1" ht="15" customHeight="1" x14ac:dyDescent="0.3">
      <c r="A47" s="47" t="s">
        <v>35</v>
      </c>
      <c r="B47" s="52">
        <f t="shared" ca="1" si="5"/>
        <v>1020</v>
      </c>
      <c r="C47" s="52">
        <f t="shared" ca="1" si="6"/>
        <v>739</v>
      </c>
      <c r="D47" s="52">
        <f t="shared" ca="1" si="6"/>
        <v>281</v>
      </c>
      <c r="E47" s="52">
        <f t="shared" ca="1" si="6"/>
        <v>211</v>
      </c>
      <c r="F47" s="52">
        <f t="shared" ca="1" si="6"/>
        <v>31</v>
      </c>
      <c r="G47" s="52">
        <f t="shared" ca="1" si="6"/>
        <v>12</v>
      </c>
      <c r="H47" s="52">
        <f t="shared" ca="1" si="6"/>
        <v>0</v>
      </c>
      <c r="I47" s="52">
        <f t="shared" ca="1" si="6"/>
        <v>0</v>
      </c>
      <c r="J47" s="52">
        <f t="shared" ca="1" si="6"/>
        <v>176</v>
      </c>
      <c r="K47" s="52">
        <f t="shared" ca="1" si="6"/>
        <v>26092</v>
      </c>
      <c r="M47" s="11"/>
      <c r="N47" s="11"/>
      <c r="P47" s="13"/>
      <c r="Q47" s="13"/>
      <c r="R47" s="13"/>
      <c r="S47" s="13"/>
      <c r="T47" s="13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5" customFormat="1" ht="15" customHeight="1" x14ac:dyDescent="0.3">
      <c r="A48" s="47" t="s">
        <v>36</v>
      </c>
      <c r="B48" s="52">
        <f t="shared" ca="1" si="5"/>
        <v>375</v>
      </c>
      <c r="C48" s="52">
        <f t="shared" ca="1" si="6"/>
        <v>159</v>
      </c>
      <c r="D48" s="52">
        <f t="shared" ca="1" si="6"/>
        <v>216</v>
      </c>
      <c r="E48" s="52">
        <f t="shared" ca="1" si="6"/>
        <v>164</v>
      </c>
      <c r="F48" s="52">
        <f t="shared" ca="1" si="6"/>
        <v>36</v>
      </c>
      <c r="G48" s="52">
        <f t="shared" ca="1" si="6"/>
        <v>28</v>
      </c>
      <c r="H48" s="52">
        <f t="shared" ca="1" si="6"/>
        <v>0</v>
      </c>
      <c r="I48" s="52">
        <f t="shared" ca="1" si="6"/>
        <v>1</v>
      </c>
      <c r="J48" s="52">
        <f t="shared" ca="1" si="6"/>
        <v>62</v>
      </c>
      <c r="K48" s="52">
        <f t="shared" ca="1" si="6"/>
        <v>19692</v>
      </c>
      <c r="M48" s="11"/>
      <c r="N48" s="11"/>
      <c r="P48" s="13"/>
      <c r="Q48" s="13"/>
      <c r="R48" s="13"/>
      <c r="S48" s="13"/>
      <c r="T48" s="13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5" customFormat="1" ht="15" customHeight="1" x14ac:dyDescent="0.3">
      <c r="A49" s="47" t="s">
        <v>37</v>
      </c>
      <c r="B49" s="52">
        <f t="shared" ca="1" si="5"/>
        <v>390</v>
      </c>
      <c r="C49" s="52">
        <f t="shared" ca="1" si="6"/>
        <v>296</v>
      </c>
      <c r="D49" s="52">
        <f t="shared" ca="1" si="6"/>
        <v>94</v>
      </c>
      <c r="E49" s="52">
        <f t="shared" ca="1" si="6"/>
        <v>87</v>
      </c>
      <c r="F49" s="52">
        <f t="shared" ca="1" si="6"/>
        <v>1</v>
      </c>
      <c r="G49" s="52">
        <f t="shared" ca="1" si="6"/>
        <v>5</v>
      </c>
      <c r="H49" s="52">
        <f t="shared" ca="1" si="6"/>
        <v>0</v>
      </c>
      <c r="I49" s="52">
        <f t="shared" ca="1" si="6"/>
        <v>2</v>
      </c>
      <c r="J49" s="52">
        <f t="shared" ca="1" si="6"/>
        <v>49</v>
      </c>
      <c r="K49" s="52">
        <f t="shared" ca="1" si="6"/>
        <v>12852</v>
      </c>
      <c r="M49" s="11"/>
      <c r="N49" s="11"/>
      <c r="P49" s="13"/>
      <c r="Q49" s="13"/>
      <c r="R49" s="13"/>
      <c r="S49" s="13"/>
      <c r="T49" s="1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5" customFormat="1" ht="15" customHeight="1" x14ac:dyDescent="0.3">
      <c r="A50" s="47" t="s">
        <v>38</v>
      </c>
      <c r="B50" s="52">
        <f t="shared" ca="1" si="5"/>
        <v>2199</v>
      </c>
      <c r="C50" s="52">
        <f t="shared" ca="1" si="6"/>
        <v>704</v>
      </c>
      <c r="D50" s="52">
        <f t="shared" ca="1" si="6"/>
        <v>1495</v>
      </c>
      <c r="E50" s="52">
        <f t="shared" ca="1" si="6"/>
        <v>1136</v>
      </c>
      <c r="F50" s="52">
        <f t="shared" ca="1" si="6"/>
        <v>22</v>
      </c>
      <c r="G50" s="52">
        <f t="shared" ca="1" si="6"/>
        <v>15</v>
      </c>
      <c r="H50" s="52">
        <f t="shared" ca="1" si="6"/>
        <v>2</v>
      </c>
      <c r="I50" s="52">
        <f t="shared" ca="1" si="6"/>
        <v>2</v>
      </c>
      <c r="J50" s="52">
        <f t="shared" ca="1" si="6"/>
        <v>25</v>
      </c>
      <c r="K50" s="52">
        <f t="shared" ca="1" si="6"/>
        <v>43777</v>
      </c>
      <c r="M50" s="11"/>
      <c r="N50" s="11"/>
      <c r="P50" s="13"/>
      <c r="Q50" s="13"/>
      <c r="R50" s="13"/>
      <c r="S50" s="13"/>
      <c r="T50" s="1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5" customFormat="1" ht="15" customHeight="1" x14ac:dyDescent="0.3">
      <c r="A51" s="47" t="s">
        <v>39</v>
      </c>
      <c r="B51" s="52">
        <f t="shared" ca="1" si="5"/>
        <v>550</v>
      </c>
      <c r="C51" s="52">
        <f t="shared" ca="1" si="6"/>
        <v>420</v>
      </c>
      <c r="D51" s="52">
        <f t="shared" ca="1" si="6"/>
        <v>130</v>
      </c>
      <c r="E51" s="52">
        <f t="shared" ca="1" si="6"/>
        <v>121</v>
      </c>
      <c r="F51" s="52">
        <f t="shared" ca="1" si="6"/>
        <v>9</v>
      </c>
      <c r="G51" s="52">
        <f t="shared" ca="1" si="6"/>
        <v>10</v>
      </c>
      <c r="H51" s="52">
        <f t="shared" ca="1" si="6"/>
        <v>0</v>
      </c>
      <c r="I51" s="52">
        <f t="shared" ca="1" si="6"/>
        <v>1</v>
      </c>
      <c r="J51" s="52">
        <f t="shared" ca="1" si="6"/>
        <v>0</v>
      </c>
      <c r="K51" s="52">
        <f t="shared" ca="1" si="6"/>
        <v>27152</v>
      </c>
      <c r="M51" s="11"/>
      <c r="N51" s="11"/>
      <c r="P51" s="13"/>
      <c r="Q51" s="13"/>
      <c r="R51" s="13"/>
      <c r="S51" s="13"/>
      <c r="T51" s="1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5" customFormat="1" ht="15" customHeight="1" x14ac:dyDescent="0.3">
      <c r="A52" s="47" t="s">
        <v>40</v>
      </c>
      <c r="B52" s="52">
        <f t="shared" ca="1" si="5"/>
        <v>782</v>
      </c>
      <c r="C52" s="52">
        <f t="shared" ca="1" si="6"/>
        <v>652</v>
      </c>
      <c r="D52" s="52">
        <f t="shared" ca="1" si="6"/>
        <v>130</v>
      </c>
      <c r="E52" s="52">
        <f t="shared" ca="1" si="6"/>
        <v>121</v>
      </c>
      <c r="F52" s="52">
        <f t="shared" ca="1" si="6"/>
        <v>4</v>
      </c>
      <c r="G52" s="52">
        <f t="shared" ca="1" si="6"/>
        <v>6</v>
      </c>
      <c r="H52" s="52">
        <f t="shared" ca="1" si="6"/>
        <v>0</v>
      </c>
      <c r="I52" s="52">
        <f t="shared" ca="1" si="6"/>
        <v>0</v>
      </c>
      <c r="J52" s="52">
        <f t="shared" ca="1" si="6"/>
        <v>38</v>
      </c>
      <c r="K52" s="52">
        <f t="shared" ca="1" si="6"/>
        <v>36831</v>
      </c>
      <c r="M52" s="11"/>
      <c r="N52" s="11"/>
      <c r="P52" s="13"/>
      <c r="Q52" s="13"/>
      <c r="R52" s="13"/>
      <c r="S52" s="13"/>
      <c r="T52" s="1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5" customFormat="1" ht="15" customHeight="1" x14ac:dyDescent="0.3">
      <c r="A53" s="47" t="s">
        <v>41</v>
      </c>
      <c r="B53" s="52">
        <f t="shared" ca="1" si="5"/>
        <v>779</v>
      </c>
      <c r="C53" s="52">
        <f t="shared" ca="1" si="6"/>
        <v>604</v>
      </c>
      <c r="D53" s="52">
        <f t="shared" ca="1" si="6"/>
        <v>175</v>
      </c>
      <c r="E53" s="52">
        <f t="shared" ca="1" si="6"/>
        <v>388</v>
      </c>
      <c r="F53" s="52">
        <f t="shared" ca="1" si="6"/>
        <v>12</v>
      </c>
      <c r="G53" s="52">
        <f t="shared" ca="1" si="6"/>
        <v>3</v>
      </c>
      <c r="H53" s="52">
        <f t="shared" ca="1" si="6"/>
        <v>0</v>
      </c>
      <c r="I53" s="52">
        <f t="shared" ca="1" si="6"/>
        <v>0</v>
      </c>
      <c r="J53" s="52">
        <f t="shared" ca="1" si="6"/>
        <v>1</v>
      </c>
      <c r="K53" s="52">
        <f t="shared" ca="1" si="6"/>
        <v>22044</v>
      </c>
      <c r="M53" s="11"/>
      <c r="N53" s="11"/>
      <c r="P53" s="13"/>
      <c r="Q53" s="13"/>
      <c r="R53" s="13"/>
      <c r="S53" s="13"/>
      <c r="T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s="5" customFormat="1" ht="15" customHeight="1" x14ac:dyDescent="0.3">
      <c r="A54" s="47" t="s">
        <v>42</v>
      </c>
      <c r="B54" s="52">
        <f t="shared" ca="1" si="5"/>
        <v>1454</v>
      </c>
      <c r="C54" s="52">
        <f t="shared" ca="1" si="6"/>
        <v>885</v>
      </c>
      <c r="D54" s="52">
        <f t="shared" ca="1" si="6"/>
        <v>569</v>
      </c>
      <c r="E54" s="52">
        <f t="shared" ca="1" si="6"/>
        <v>555</v>
      </c>
      <c r="F54" s="52">
        <f t="shared" ca="1" si="6"/>
        <v>8</v>
      </c>
      <c r="G54" s="52">
        <f t="shared" ca="1" si="6"/>
        <v>37</v>
      </c>
      <c r="H54" s="52">
        <f t="shared" ca="1" si="6"/>
        <v>3</v>
      </c>
      <c r="I54" s="52">
        <f t="shared" ca="1" si="6"/>
        <v>3</v>
      </c>
      <c r="J54" s="52">
        <f t="shared" ca="1" si="6"/>
        <v>65</v>
      </c>
      <c r="K54" s="52">
        <f t="shared" ca="1" si="6"/>
        <v>31687</v>
      </c>
      <c r="M54" s="11"/>
      <c r="N54" s="11"/>
      <c r="P54" s="13"/>
      <c r="Q54" s="13"/>
      <c r="R54" s="13"/>
      <c r="S54" s="13"/>
      <c r="T54" s="1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5" customFormat="1" ht="15" customHeight="1" x14ac:dyDescent="0.3">
      <c r="A55" s="47" t="s">
        <v>43</v>
      </c>
      <c r="B55" s="52">
        <f t="shared" ca="1" si="5"/>
        <v>132</v>
      </c>
      <c r="C55" s="52">
        <f t="shared" ca="1" si="6"/>
        <v>24</v>
      </c>
      <c r="D55" s="52">
        <f t="shared" ca="1" si="6"/>
        <v>108</v>
      </c>
      <c r="E55" s="52">
        <f t="shared" ca="1" si="6"/>
        <v>91</v>
      </c>
      <c r="F55" s="52">
        <f t="shared" ca="1" si="6"/>
        <v>10</v>
      </c>
      <c r="G55" s="52">
        <f t="shared" ca="1" si="6"/>
        <v>11</v>
      </c>
      <c r="H55" s="52">
        <f t="shared" ca="1" si="6"/>
        <v>1</v>
      </c>
      <c r="I55" s="52">
        <f t="shared" ca="1" si="6"/>
        <v>0</v>
      </c>
      <c r="J55" s="52">
        <f t="shared" ca="1" si="6"/>
        <v>12</v>
      </c>
      <c r="K55" s="52">
        <f t="shared" ca="1" si="6"/>
        <v>14459</v>
      </c>
      <c r="M55" s="11"/>
      <c r="N55" s="11"/>
      <c r="P55" s="13"/>
      <c r="Q55" s="13"/>
      <c r="R55" s="13"/>
      <c r="S55" s="13"/>
      <c r="T55" s="1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5" customFormat="1" ht="15" customHeight="1" x14ac:dyDescent="0.3">
      <c r="A56" s="53" t="s">
        <v>44</v>
      </c>
      <c r="B56" s="52">
        <f t="shared" ca="1" si="5"/>
        <v>933</v>
      </c>
      <c r="C56" s="52">
        <f t="shared" ref="C56:K58" ca="1" si="7">VLOOKUP($A56,INDIRECT("'"&amp;$A$4&amp;"'!"&amp;"a1:k110"),C$2,FALSE)</f>
        <v>368</v>
      </c>
      <c r="D56" s="52">
        <f t="shared" ca="1" si="7"/>
        <v>565</v>
      </c>
      <c r="E56" s="52">
        <f t="shared" ca="1" si="7"/>
        <v>505</v>
      </c>
      <c r="F56" s="52">
        <f t="shared" ca="1" si="7"/>
        <v>23</v>
      </c>
      <c r="G56" s="52">
        <f t="shared" ca="1" si="7"/>
        <v>29</v>
      </c>
      <c r="H56" s="52">
        <f t="shared" ca="1" si="7"/>
        <v>10</v>
      </c>
      <c r="I56" s="52">
        <f t="shared" ca="1" si="7"/>
        <v>0</v>
      </c>
      <c r="J56" s="52">
        <f t="shared" ca="1" si="7"/>
        <v>349</v>
      </c>
      <c r="K56" s="52">
        <f t="shared" ca="1" si="7"/>
        <v>91154</v>
      </c>
      <c r="L56" s="4"/>
      <c r="M56" s="11"/>
      <c r="N56" s="11"/>
      <c r="P56" s="13"/>
      <c r="Q56" s="13"/>
      <c r="R56" s="13"/>
      <c r="S56" s="13"/>
      <c r="T56" s="13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5" customFormat="1" ht="15" customHeight="1" x14ac:dyDescent="0.3">
      <c r="A57" s="53" t="s">
        <v>45</v>
      </c>
      <c r="B57" s="52">
        <f t="shared" ca="1" si="5"/>
        <v>1391</v>
      </c>
      <c r="C57" s="52">
        <f t="shared" ca="1" si="7"/>
        <v>1319</v>
      </c>
      <c r="D57" s="52">
        <f t="shared" ca="1" si="7"/>
        <v>72</v>
      </c>
      <c r="E57" s="52">
        <f t="shared" ca="1" si="7"/>
        <v>259</v>
      </c>
      <c r="F57" s="52">
        <f t="shared" ca="1" si="7"/>
        <v>19</v>
      </c>
      <c r="G57" s="52">
        <f t="shared" ca="1" si="7"/>
        <v>8</v>
      </c>
      <c r="H57" s="52">
        <f t="shared" ca="1" si="7"/>
        <v>1</v>
      </c>
      <c r="I57" s="52">
        <f t="shared" ca="1" si="7"/>
        <v>0</v>
      </c>
      <c r="J57" s="52">
        <f t="shared" ca="1" si="7"/>
        <v>63</v>
      </c>
      <c r="K57" s="52">
        <f t="shared" ca="1" si="7"/>
        <v>21851</v>
      </c>
      <c r="L57" s="4"/>
      <c r="M57" s="11"/>
      <c r="N57" s="11"/>
      <c r="P57" s="13"/>
      <c r="Q57" s="13"/>
      <c r="R57" s="13"/>
      <c r="S57" s="13"/>
      <c r="T57" s="1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5" thickBot="1" x14ac:dyDescent="0.35">
      <c r="A58" s="54" t="s">
        <v>46</v>
      </c>
      <c r="B58" s="55">
        <f t="shared" ca="1" si="5"/>
        <v>646</v>
      </c>
      <c r="C58" s="55">
        <f t="shared" ca="1" si="7"/>
        <v>345</v>
      </c>
      <c r="D58" s="55">
        <f t="shared" ca="1" si="7"/>
        <v>301</v>
      </c>
      <c r="E58" s="55">
        <f t="shared" ca="1" si="7"/>
        <v>210</v>
      </c>
      <c r="F58" s="55">
        <f t="shared" ca="1" si="7"/>
        <v>81</v>
      </c>
      <c r="G58" s="55">
        <f t="shared" ca="1" si="7"/>
        <v>11</v>
      </c>
      <c r="H58" s="55">
        <f t="shared" ca="1" si="7"/>
        <v>0</v>
      </c>
      <c r="I58" s="55">
        <f t="shared" ca="1" si="7"/>
        <v>0</v>
      </c>
      <c r="J58" s="55">
        <f t="shared" ca="1" si="7"/>
        <v>99</v>
      </c>
      <c r="K58" s="55">
        <f t="shared" ca="1" si="7"/>
        <v>82406</v>
      </c>
      <c r="M58" s="11"/>
      <c r="N58" s="11"/>
      <c r="O58" s="11"/>
      <c r="P58" s="11"/>
      <c r="Q58" s="11"/>
      <c r="R58" s="11"/>
      <c r="S58" s="11"/>
      <c r="T58" s="11"/>
    </row>
    <row r="59" spans="1:32" s="5" customFormat="1" ht="15" customHeight="1" x14ac:dyDescent="0.3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4"/>
      <c r="M59" s="11"/>
      <c r="N59" s="11"/>
      <c r="O59" s="11"/>
      <c r="P59" s="11"/>
      <c r="Q59" s="11"/>
      <c r="R59" s="11"/>
      <c r="S59" s="11"/>
      <c r="T59" s="11"/>
    </row>
    <row r="60" spans="1:32" s="5" customFormat="1" ht="15" customHeight="1" x14ac:dyDescent="0.3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4"/>
      <c r="M60" s="11"/>
      <c r="N60" s="11"/>
      <c r="O60" s="11"/>
      <c r="P60" s="11"/>
      <c r="Q60" s="11"/>
      <c r="R60" s="11"/>
      <c r="S60" s="11"/>
      <c r="T60" s="11"/>
    </row>
    <row r="61" spans="1:32" s="5" customFormat="1" ht="15" customHeight="1" x14ac:dyDescent="0.3">
      <c r="A61" s="1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1"/>
      <c r="N61" s="11"/>
      <c r="O61" s="11"/>
      <c r="P61" s="11"/>
      <c r="Q61" s="11"/>
      <c r="R61" s="11"/>
      <c r="S61" s="11"/>
      <c r="T61" s="11"/>
    </row>
    <row r="62" spans="1:32" s="5" customFormat="1" ht="31.5" customHeight="1" x14ac:dyDescent="0.3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4"/>
      <c r="M62" s="11"/>
      <c r="N62" s="11"/>
      <c r="O62" s="11"/>
      <c r="P62" s="11"/>
      <c r="Q62" s="11"/>
      <c r="R62" s="11"/>
      <c r="S62" s="11"/>
      <c r="T62" s="11"/>
    </row>
    <row r="63" spans="1:32" s="5" customFormat="1" ht="15" customHeigh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4"/>
      <c r="M63" s="11"/>
      <c r="N63" s="11"/>
      <c r="O63" s="11"/>
      <c r="P63" s="11"/>
      <c r="Q63" s="11"/>
      <c r="R63" s="11"/>
      <c r="S63" s="11"/>
      <c r="T63" s="11"/>
    </row>
    <row r="64" spans="1:32" s="5" customFormat="1" ht="15" customHeight="1" x14ac:dyDescent="0.3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4"/>
    </row>
    <row r="65" spans="1:12" s="5" customFormat="1" ht="15" customHeight="1" x14ac:dyDescent="0.3">
      <c r="A65" s="16"/>
      <c r="B65" s="2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1:12" s="5" customFormat="1" ht="15" customHeight="1" x14ac:dyDescent="0.3">
      <c r="A66" s="16"/>
      <c r="B66" s="2"/>
      <c r="C66" s="2"/>
      <c r="D66" s="2"/>
      <c r="E66" s="2"/>
      <c r="F66" s="2"/>
      <c r="G66" s="2"/>
      <c r="H66" s="2"/>
      <c r="I66" s="2"/>
      <c r="J66" s="2"/>
      <c r="K66" s="2"/>
      <c r="L66" s="4"/>
    </row>
    <row r="67" spans="1:12" s="5" customFormat="1" x14ac:dyDescent="0.3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4"/>
    </row>
    <row r="69" spans="1:12" s="5" customFormat="1" x14ac:dyDescent="0.3">
      <c r="A69" s="4"/>
      <c r="B69" s="4"/>
      <c r="C69" s="4"/>
      <c r="D69" s="4"/>
      <c r="E69" s="4"/>
      <c r="F69" s="17"/>
      <c r="G69" s="17"/>
      <c r="H69" s="17"/>
      <c r="I69" s="17"/>
      <c r="J69" s="17"/>
      <c r="K69" s="17"/>
      <c r="L69" s="4"/>
    </row>
    <row r="70" spans="1:12" s="5" customFormat="1" x14ac:dyDescent="0.3">
      <c r="A70" s="16"/>
      <c r="B70" s="4"/>
      <c r="C70" s="4"/>
      <c r="D70" s="4"/>
      <c r="E70" s="4"/>
      <c r="F70" s="17"/>
      <c r="G70" s="17"/>
      <c r="H70" s="17"/>
      <c r="I70" s="17"/>
      <c r="J70" s="17"/>
      <c r="K70" s="17"/>
      <c r="L70" s="4"/>
    </row>
  </sheetData>
  <mergeCells count="15">
    <mergeCell ref="A67:K67"/>
    <mergeCell ref="B6:D6"/>
    <mergeCell ref="E6:E7"/>
    <mergeCell ref="F6:F7"/>
    <mergeCell ref="G6:G7"/>
    <mergeCell ref="H6:H7"/>
    <mergeCell ref="I6:I7"/>
    <mergeCell ref="J6:J7"/>
    <mergeCell ref="K6:K7"/>
    <mergeCell ref="A62:K62"/>
    <mergeCell ref="A4:E4"/>
    <mergeCell ref="B5:E5"/>
    <mergeCell ref="A1:K1"/>
    <mergeCell ref="A59:K59"/>
    <mergeCell ref="A60:K6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CB7F-79C7-4921-BEC6-4B29E2FD331E}">
  <sheetPr codeName="Sheet1"/>
  <dimension ref="A5:M58"/>
  <sheetViews>
    <sheetView workbookViewId="0">
      <selection activeCell="A4" sqref="A4:E4"/>
    </sheetView>
  </sheetViews>
  <sheetFormatPr defaultColWidth="8.77734375" defaultRowHeight="14.4" x14ac:dyDescent="0.3"/>
  <cols>
    <col min="1" max="1" width="21" style="46" bestFit="1" customWidth="1"/>
    <col min="2" max="16384" width="8.77734375" style="46"/>
  </cols>
  <sheetData>
    <row r="5" spans="1:13" x14ac:dyDescent="0.3">
      <c r="B5" s="51"/>
    </row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84575</v>
      </c>
      <c r="C8" s="45">
        <f t="shared" ref="C8:K8" si="0">SUM(C14:C58)</f>
        <v>47402</v>
      </c>
      <c r="D8" s="45">
        <f t="shared" si="0"/>
        <v>37173</v>
      </c>
      <c r="E8" s="45">
        <f t="shared" si="0"/>
        <v>26894</v>
      </c>
      <c r="F8" s="45">
        <f t="shared" si="0"/>
        <v>3383</v>
      </c>
      <c r="G8" s="45">
        <f t="shared" si="0"/>
        <v>529</v>
      </c>
      <c r="H8" s="45">
        <f t="shared" si="0"/>
        <v>64</v>
      </c>
      <c r="I8" s="45">
        <f t="shared" si="0"/>
        <v>124</v>
      </c>
      <c r="J8" s="45">
        <f t="shared" si="0"/>
        <v>10223</v>
      </c>
      <c r="K8" s="45">
        <f t="shared" si="0"/>
        <v>1704266</v>
      </c>
    </row>
    <row r="9" spans="1:13" x14ac:dyDescent="0.3">
      <c r="A9" s="45" t="s">
        <v>85</v>
      </c>
      <c r="B9" s="45">
        <f>SUMIF($M$14:$M$58,$A9,B$14:B$58)</f>
        <v>49672</v>
      </c>
      <c r="C9" s="45">
        <f t="shared" ref="C9:K10" si="1">SUMIF($M$14:$M$58,$A9,C$14:C$58)</f>
        <v>28446</v>
      </c>
      <c r="D9" s="45">
        <f t="shared" si="1"/>
        <v>21226</v>
      </c>
      <c r="E9" s="45">
        <f t="shared" si="1"/>
        <v>19182</v>
      </c>
      <c r="F9" s="45">
        <f t="shared" si="1"/>
        <v>1889</v>
      </c>
      <c r="G9" s="45">
        <f t="shared" si="1"/>
        <v>373</v>
      </c>
      <c r="H9" s="45">
        <f t="shared" si="1"/>
        <v>35</v>
      </c>
      <c r="I9" s="45">
        <f t="shared" si="1"/>
        <v>102</v>
      </c>
      <c r="J9" s="45">
        <f t="shared" si="1"/>
        <v>7617</v>
      </c>
      <c r="K9" s="45">
        <f t="shared" si="1"/>
        <v>1267000</v>
      </c>
    </row>
    <row r="10" spans="1:13" x14ac:dyDescent="0.3">
      <c r="A10" s="45" t="s">
        <v>48</v>
      </c>
      <c r="B10" s="45">
        <f>SUMIF($M$14:$M$58,$A10,B$14:B$58)</f>
        <v>34903</v>
      </c>
      <c r="C10" s="45">
        <f t="shared" si="1"/>
        <v>18956</v>
      </c>
      <c r="D10" s="45">
        <f t="shared" si="1"/>
        <v>15947</v>
      </c>
      <c r="E10" s="45">
        <f t="shared" si="1"/>
        <v>7712</v>
      </c>
      <c r="F10" s="45">
        <f t="shared" si="1"/>
        <v>1494</v>
      </c>
      <c r="G10" s="45">
        <f t="shared" si="1"/>
        <v>156</v>
      </c>
      <c r="H10" s="45">
        <f t="shared" si="1"/>
        <v>29</v>
      </c>
      <c r="I10" s="45">
        <f t="shared" si="1"/>
        <v>22</v>
      </c>
      <c r="J10" s="45">
        <f t="shared" si="1"/>
        <v>2606</v>
      </c>
      <c r="K10" s="45">
        <f t="shared" si="1"/>
        <v>437266</v>
      </c>
    </row>
    <row r="11" spans="1:13" x14ac:dyDescent="0.3">
      <c r="A11" s="45" t="s">
        <v>86</v>
      </c>
      <c r="B11" s="45">
        <f>SUMIF($L$14:$L$58,$A11,B$14:B$58)</f>
        <v>47583</v>
      </c>
      <c r="C11" s="45">
        <f t="shared" ref="C11:K11" si="2">SUMIF($L$14:$L$58,$A11,C$14:C$58)</f>
        <v>24714</v>
      </c>
      <c r="D11" s="45">
        <f t="shared" si="2"/>
        <v>22869</v>
      </c>
      <c r="E11" s="45">
        <f t="shared" si="2"/>
        <v>13030</v>
      </c>
      <c r="F11" s="45">
        <f t="shared" si="2"/>
        <v>2319</v>
      </c>
      <c r="G11" s="45">
        <f t="shared" si="2"/>
        <v>271</v>
      </c>
      <c r="H11" s="45">
        <f t="shared" si="2"/>
        <v>41</v>
      </c>
      <c r="I11" s="45">
        <f t="shared" si="2"/>
        <v>92</v>
      </c>
      <c r="J11" s="45">
        <f t="shared" si="2"/>
        <v>3854</v>
      </c>
      <c r="K11" s="45">
        <f t="shared" si="2"/>
        <v>1053128</v>
      </c>
    </row>
    <row r="12" spans="1:13" x14ac:dyDescent="0.3">
      <c r="A12" s="45" t="s">
        <v>87</v>
      </c>
      <c r="B12" s="45">
        <f t="shared" ref="B12:K13" si="3">SUMIF($L$14:$L$58,$A12,B$14:B$58)</f>
        <v>22412</v>
      </c>
      <c r="C12" s="45">
        <f t="shared" si="3"/>
        <v>13575</v>
      </c>
      <c r="D12" s="45">
        <f t="shared" si="3"/>
        <v>8837</v>
      </c>
      <c r="E12" s="45">
        <f t="shared" si="3"/>
        <v>8852</v>
      </c>
      <c r="F12" s="45">
        <f t="shared" si="3"/>
        <v>758</v>
      </c>
      <c r="G12" s="45">
        <f t="shared" si="3"/>
        <v>130</v>
      </c>
      <c r="H12" s="45">
        <f t="shared" si="3"/>
        <v>15</v>
      </c>
      <c r="I12" s="45">
        <f t="shared" si="3"/>
        <v>24</v>
      </c>
      <c r="J12" s="45">
        <f t="shared" si="3"/>
        <v>4602</v>
      </c>
      <c r="K12" s="45">
        <f t="shared" si="3"/>
        <v>384298</v>
      </c>
    </row>
    <row r="13" spans="1:13" x14ac:dyDescent="0.3">
      <c r="A13" s="45" t="s">
        <v>88</v>
      </c>
      <c r="B13" s="45">
        <f t="shared" si="3"/>
        <v>14580</v>
      </c>
      <c r="C13" s="45">
        <f t="shared" si="3"/>
        <v>9113</v>
      </c>
      <c r="D13" s="45">
        <f t="shared" si="3"/>
        <v>5467</v>
      </c>
      <c r="E13" s="45">
        <f t="shared" si="3"/>
        <v>5012</v>
      </c>
      <c r="F13" s="45">
        <f t="shared" si="3"/>
        <v>306</v>
      </c>
      <c r="G13" s="45">
        <f t="shared" si="3"/>
        <v>128</v>
      </c>
      <c r="H13" s="45">
        <f t="shared" si="3"/>
        <v>8</v>
      </c>
      <c r="I13" s="45">
        <f t="shared" si="3"/>
        <v>8</v>
      </c>
      <c r="J13" s="45">
        <f t="shared" si="3"/>
        <v>1767</v>
      </c>
      <c r="K13" s="45">
        <f t="shared" si="3"/>
        <v>266840</v>
      </c>
    </row>
    <row r="14" spans="1:13" x14ac:dyDescent="0.3">
      <c r="A14" s="46" t="s">
        <v>3</v>
      </c>
      <c r="B14" s="46">
        <v>888</v>
      </c>
      <c r="C14" s="46">
        <v>478</v>
      </c>
      <c r="D14" s="46">
        <v>410</v>
      </c>
      <c r="E14" s="46">
        <v>386</v>
      </c>
      <c r="F14" s="46">
        <v>37</v>
      </c>
      <c r="G14" s="46">
        <v>15</v>
      </c>
      <c r="H14" s="46">
        <v>2</v>
      </c>
      <c r="I14" s="46">
        <v>9</v>
      </c>
      <c r="J14" s="46">
        <v>360</v>
      </c>
      <c r="K14" s="46">
        <v>10762</v>
      </c>
      <c r="L14" s="46" t="str">
        <f>VLOOKUP(A14,'FRS geographical categories'!A:J,2,FALSE)</f>
        <v>Predominantly Urban</v>
      </c>
      <c r="M14" s="46" t="str">
        <f>VLOOKUP(A14,'FRS geographical categories'!A:J,3,FALSE)</f>
        <v>Non-metropolitan</v>
      </c>
    </row>
    <row r="15" spans="1:13" x14ac:dyDescent="0.3">
      <c r="A15" s="46" t="s">
        <v>4</v>
      </c>
      <c r="B15" s="46">
        <v>1193</v>
      </c>
      <c r="C15" s="46">
        <v>32</v>
      </c>
      <c r="D15" s="46">
        <v>1161</v>
      </c>
      <c r="E15" s="46">
        <v>1157</v>
      </c>
      <c r="F15" s="46">
        <v>34</v>
      </c>
      <c r="G15" s="46">
        <v>3</v>
      </c>
      <c r="H15" s="46">
        <v>0</v>
      </c>
      <c r="I15" s="46">
        <v>0</v>
      </c>
      <c r="J15" s="46">
        <v>1193</v>
      </c>
      <c r="K15" s="46">
        <v>20633</v>
      </c>
      <c r="L15" s="46" t="str">
        <f>VLOOKUP(A15,'FRS geographical categories'!A:J,2,FALSE)</f>
        <v>Significantly Rural</v>
      </c>
      <c r="M15" s="46" t="str">
        <f>VLOOKUP(A15,'FRS geographical categories'!A:J,3,FALSE)</f>
        <v>Non-metropolitan</v>
      </c>
    </row>
    <row r="16" spans="1:13" x14ac:dyDescent="0.3">
      <c r="A16" s="46" t="s">
        <v>5</v>
      </c>
      <c r="B16" s="46">
        <v>1229</v>
      </c>
      <c r="C16" s="46">
        <v>711</v>
      </c>
      <c r="D16" s="46">
        <v>518</v>
      </c>
      <c r="E16" s="46">
        <v>383</v>
      </c>
      <c r="F16" s="46">
        <v>13</v>
      </c>
      <c r="G16" s="46">
        <v>0</v>
      </c>
      <c r="H16" s="46">
        <v>0</v>
      </c>
      <c r="I16" s="46">
        <v>0</v>
      </c>
      <c r="J16" s="46">
        <v>0</v>
      </c>
      <c r="K16" s="46">
        <v>402173</v>
      </c>
      <c r="L16" s="46" t="str">
        <f>VLOOKUP(A16,'FRS geographical categories'!A:J,2,FALSE)</f>
        <v>Predominantly Urban</v>
      </c>
      <c r="M16" s="46" t="str">
        <f>VLOOKUP(A16,'FRS geographical categories'!A:J,3,FALSE)</f>
        <v>Non-metropolitan</v>
      </c>
    </row>
    <row r="17" spans="1:13" x14ac:dyDescent="0.3">
      <c r="A17" s="46" t="s">
        <v>6</v>
      </c>
      <c r="B17" s="46">
        <v>872</v>
      </c>
      <c r="C17" s="46">
        <v>602</v>
      </c>
      <c r="D17" s="46">
        <v>270</v>
      </c>
      <c r="E17" s="46">
        <v>517</v>
      </c>
      <c r="F17" s="46">
        <v>52</v>
      </c>
      <c r="G17" s="46">
        <v>17</v>
      </c>
      <c r="H17" s="46">
        <v>4</v>
      </c>
      <c r="I17" s="46">
        <v>3</v>
      </c>
      <c r="J17" s="46">
        <v>42</v>
      </c>
      <c r="K17" s="46">
        <v>11016</v>
      </c>
      <c r="L17" s="46" t="str">
        <f>VLOOKUP(A17,'FRS geographical categories'!A:J,2,FALSE)</f>
        <v>Significantly Rural</v>
      </c>
      <c r="M17" s="46" t="str">
        <f>VLOOKUP(A17,'FRS geographical categories'!A:J,3,FALSE)</f>
        <v>Non-metropolitan</v>
      </c>
    </row>
    <row r="18" spans="1:13" x14ac:dyDescent="0.3">
      <c r="A18" s="46" t="s">
        <v>7</v>
      </c>
      <c r="B18" s="46">
        <v>1178</v>
      </c>
      <c r="C18" s="46">
        <v>865</v>
      </c>
      <c r="D18" s="46">
        <v>313</v>
      </c>
      <c r="E18" s="46">
        <v>517</v>
      </c>
      <c r="F18" s="46">
        <v>24</v>
      </c>
      <c r="G18" s="46">
        <v>17</v>
      </c>
      <c r="H18" s="46">
        <v>0</v>
      </c>
      <c r="I18" s="46">
        <v>2</v>
      </c>
      <c r="J18" s="46">
        <v>292</v>
      </c>
      <c r="K18" s="46">
        <v>21508</v>
      </c>
      <c r="L18" s="46" t="str">
        <f>VLOOKUP(A18,'FRS geographical categories'!A:J,2,FALSE)</f>
        <v>Predominantly Rural</v>
      </c>
      <c r="M18" s="46" t="str">
        <f>VLOOKUP(A18,'FRS geographical categories'!A:J,3,FALSE)</f>
        <v>Non-metropolitan</v>
      </c>
    </row>
    <row r="19" spans="1:13" x14ac:dyDescent="0.3">
      <c r="A19" s="46" t="s">
        <v>8</v>
      </c>
      <c r="B19" s="46">
        <v>2135</v>
      </c>
      <c r="C19" s="46">
        <v>1814</v>
      </c>
      <c r="D19" s="46">
        <v>321</v>
      </c>
      <c r="E19" s="46">
        <v>567</v>
      </c>
      <c r="F19" s="46">
        <v>85</v>
      </c>
      <c r="G19" s="46">
        <v>15</v>
      </c>
      <c r="H19" s="46">
        <v>3</v>
      </c>
      <c r="I19" s="46">
        <v>0</v>
      </c>
      <c r="J19" s="46">
        <v>228</v>
      </c>
      <c r="K19" s="46">
        <v>23914</v>
      </c>
      <c r="L19" s="46" t="str">
        <f>VLOOKUP(A19,'FRS geographical categories'!A:J,2,FALSE)</f>
        <v>Significantly Rural</v>
      </c>
      <c r="M19" s="46" t="str">
        <f>VLOOKUP(A19,'FRS geographical categories'!A:J,3,FALSE)</f>
        <v>Non-metropolitan</v>
      </c>
    </row>
    <row r="20" spans="1:13" x14ac:dyDescent="0.3">
      <c r="A20" s="46" t="s">
        <v>9</v>
      </c>
      <c r="B20" s="46">
        <v>984</v>
      </c>
      <c r="C20" s="46">
        <v>771</v>
      </c>
      <c r="D20" s="46">
        <v>213</v>
      </c>
      <c r="E20" s="46">
        <v>162</v>
      </c>
      <c r="F20" s="46">
        <v>16</v>
      </c>
      <c r="G20" s="46">
        <v>2</v>
      </c>
      <c r="H20" s="46">
        <v>2</v>
      </c>
      <c r="I20" s="46">
        <v>0</v>
      </c>
      <c r="J20" s="46">
        <v>74</v>
      </c>
      <c r="K20" s="46">
        <v>13821</v>
      </c>
      <c r="L20" s="46" t="str">
        <f>VLOOKUP(A20,'FRS geographical categories'!A:J,2,FALSE)</f>
        <v>Predominantly Urban</v>
      </c>
      <c r="M20" s="46" t="str">
        <f>VLOOKUP(A20,'FRS geographical categories'!A:J,3,FALSE)</f>
        <v>Non-metropolitan</v>
      </c>
    </row>
    <row r="21" spans="1:13" x14ac:dyDescent="0.3">
      <c r="A21" s="46" t="s">
        <v>10</v>
      </c>
      <c r="B21" s="46">
        <v>1053</v>
      </c>
      <c r="C21" s="46">
        <v>678</v>
      </c>
      <c r="D21" s="46">
        <v>375</v>
      </c>
      <c r="E21" s="46">
        <v>314</v>
      </c>
      <c r="F21" s="46">
        <v>9</v>
      </c>
      <c r="G21" s="46">
        <v>2</v>
      </c>
      <c r="H21" s="46">
        <v>0</v>
      </c>
      <c r="I21" s="46">
        <v>0</v>
      </c>
      <c r="J21" s="46">
        <v>104</v>
      </c>
      <c r="K21" s="46">
        <v>15165</v>
      </c>
      <c r="L21" s="46" t="str">
        <f>VLOOKUP(A21,'FRS geographical categories'!A:J,2,FALSE)</f>
        <v>Predominantly Rural</v>
      </c>
      <c r="M21" s="46" t="str">
        <f>VLOOKUP(A21,'FRS geographical categories'!A:J,3,FALSE)</f>
        <v>Non-metropolitan</v>
      </c>
    </row>
    <row r="22" spans="1:13" x14ac:dyDescent="0.3">
      <c r="A22" s="46" t="s">
        <v>11</v>
      </c>
      <c r="B22" s="46">
        <v>536</v>
      </c>
      <c r="C22" s="46">
        <v>349</v>
      </c>
      <c r="D22" s="46">
        <v>187</v>
      </c>
      <c r="E22" s="46">
        <v>124</v>
      </c>
      <c r="F22" s="46">
        <v>62</v>
      </c>
      <c r="G22" s="46">
        <v>6</v>
      </c>
      <c r="H22" s="46">
        <v>1</v>
      </c>
      <c r="I22" s="46">
        <v>0</v>
      </c>
      <c r="J22" s="46">
        <v>39</v>
      </c>
      <c r="K22" s="46">
        <v>4141</v>
      </c>
      <c r="L22" s="46" t="str">
        <f>VLOOKUP(A22,'FRS geographical categories'!A:J,2,FALSE)</f>
        <v>Predominantly Rural</v>
      </c>
      <c r="M22" s="46" t="str">
        <f>VLOOKUP(A22,'FRS geographical categories'!A:J,3,FALSE)</f>
        <v>Non-metropolitan</v>
      </c>
    </row>
    <row r="23" spans="1:13" x14ac:dyDescent="0.3">
      <c r="A23" s="46" t="s">
        <v>12</v>
      </c>
      <c r="B23" s="46">
        <v>1216</v>
      </c>
      <c r="C23" s="46">
        <v>628</v>
      </c>
      <c r="D23" s="46">
        <v>588</v>
      </c>
      <c r="E23" s="46">
        <v>442</v>
      </c>
      <c r="F23" s="46">
        <v>81</v>
      </c>
      <c r="G23" s="46">
        <v>8</v>
      </c>
      <c r="H23" s="46">
        <v>0</v>
      </c>
      <c r="I23" s="46">
        <v>0</v>
      </c>
      <c r="J23" s="46">
        <v>77</v>
      </c>
      <c r="K23" s="46">
        <v>22683</v>
      </c>
      <c r="L23" s="46" t="str">
        <f>VLOOKUP(A23,'FRS geographical categories'!A:J,2,FALSE)</f>
        <v>Significantly Rural</v>
      </c>
      <c r="M23" s="46" t="str">
        <f>VLOOKUP(A23,'FRS geographical categories'!A:J,3,FALSE)</f>
        <v>Non-metropolitan</v>
      </c>
    </row>
    <row r="24" spans="1:13" x14ac:dyDescent="0.3">
      <c r="A24" s="46" t="s">
        <v>13</v>
      </c>
      <c r="B24" s="46">
        <v>1352</v>
      </c>
      <c r="C24" s="46">
        <v>689</v>
      </c>
      <c r="D24" s="46">
        <v>663</v>
      </c>
      <c r="E24" s="46">
        <v>567</v>
      </c>
      <c r="F24" s="46">
        <v>96</v>
      </c>
      <c r="G24" s="46">
        <v>40</v>
      </c>
      <c r="H24" s="46">
        <v>2</v>
      </c>
      <c r="I24" s="46">
        <v>5</v>
      </c>
      <c r="J24" s="46">
        <v>189</v>
      </c>
      <c r="K24" s="46">
        <v>48491</v>
      </c>
      <c r="L24" s="46" t="str">
        <f>VLOOKUP(A24,'FRS geographical categories'!A:J,2,FALSE)</f>
        <v>Predominantly Rural</v>
      </c>
      <c r="M24" s="46" t="str">
        <f>VLOOKUP(A24,'FRS geographical categories'!A:J,3,FALSE)</f>
        <v>Non-metropolitan</v>
      </c>
    </row>
    <row r="25" spans="1:13" x14ac:dyDescent="0.3">
      <c r="A25" s="46" t="s">
        <v>73</v>
      </c>
      <c r="B25" s="46">
        <v>1998</v>
      </c>
      <c r="C25" s="46">
        <v>1199</v>
      </c>
      <c r="D25" s="46">
        <v>799</v>
      </c>
      <c r="E25" s="46">
        <v>753</v>
      </c>
      <c r="F25" s="46">
        <v>55</v>
      </c>
      <c r="G25" s="46">
        <v>7</v>
      </c>
      <c r="H25" s="46">
        <v>3</v>
      </c>
      <c r="I25" s="46">
        <v>0</v>
      </c>
      <c r="J25" s="46">
        <v>109</v>
      </c>
      <c r="K25" s="46">
        <v>65815</v>
      </c>
      <c r="L25" s="46" t="str">
        <f>VLOOKUP(A25,'FRS geographical categories'!A:J,2,FALSE)</f>
        <v>Significantly Rural</v>
      </c>
      <c r="M25" s="46" t="str">
        <f>VLOOKUP(A25,'FRS geographical categories'!A:J,3,FALSE)</f>
        <v>Non-metropolitan</v>
      </c>
    </row>
    <row r="26" spans="1:13" x14ac:dyDescent="0.3">
      <c r="A26" s="46" t="s">
        <v>14</v>
      </c>
      <c r="B26" s="46">
        <v>775</v>
      </c>
      <c r="C26" s="46">
        <v>380</v>
      </c>
      <c r="D26" s="46">
        <v>395</v>
      </c>
      <c r="E26" s="46">
        <v>458</v>
      </c>
      <c r="F26" s="46">
        <v>3</v>
      </c>
      <c r="G26" s="46">
        <v>11</v>
      </c>
      <c r="H26" s="46">
        <v>0</v>
      </c>
      <c r="I26" s="46">
        <v>0</v>
      </c>
      <c r="J26" s="46">
        <v>53</v>
      </c>
      <c r="K26" s="46">
        <v>15516</v>
      </c>
      <c r="L26" s="46" t="str">
        <f>VLOOKUP(A26,'FRS geographical categories'!A:J,2,FALSE)</f>
        <v>Predominantly Rural</v>
      </c>
      <c r="M26" s="46" t="str">
        <f>VLOOKUP(A26,'FRS geographical categories'!A:J,3,FALSE)</f>
        <v>Non-metropolitan</v>
      </c>
    </row>
    <row r="27" spans="1:13" x14ac:dyDescent="0.3">
      <c r="A27" s="46" t="s">
        <v>15</v>
      </c>
      <c r="B27" s="46">
        <v>683</v>
      </c>
      <c r="C27" s="46">
        <v>189</v>
      </c>
      <c r="D27" s="46">
        <v>494</v>
      </c>
      <c r="E27" s="46">
        <v>560</v>
      </c>
      <c r="F27" s="46">
        <v>18</v>
      </c>
      <c r="G27" s="46">
        <v>6</v>
      </c>
      <c r="H27" s="46">
        <v>0</v>
      </c>
      <c r="I27" s="46">
        <v>2</v>
      </c>
      <c r="J27" s="46">
        <v>485</v>
      </c>
      <c r="K27" s="46">
        <v>36788</v>
      </c>
      <c r="L27" s="46" t="str">
        <f>VLOOKUP(A27,'FRS geographical categories'!A:J,2,FALSE)</f>
        <v>Significantly Rural</v>
      </c>
      <c r="M27" s="46" t="str">
        <f>VLOOKUP(A27,'FRS geographical categories'!A:J,3,FALSE)</f>
        <v>Non-metropolitan</v>
      </c>
    </row>
    <row r="28" spans="1:13" x14ac:dyDescent="0.3">
      <c r="A28" s="46" t="s">
        <v>16</v>
      </c>
      <c r="B28" s="46">
        <v>2166</v>
      </c>
      <c r="C28" s="46">
        <v>1662</v>
      </c>
      <c r="D28" s="46">
        <v>504</v>
      </c>
      <c r="E28" s="46">
        <v>484</v>
      </c>
      <c r="F28" s="46">
        <v>20</v>
      </c>
      <c r="G28" s="46">
        <v>15</v>
      </c>
      <c r="H28" s="46">
        <v>0</v>
      </c>
      <c r="I28" s="46">
        <v>0</v>
      </c>
      <c r="J28" s="46">
        <v>491</v>
      </c>
      <c r="K28" s="46">
        <v>20180</v>
      </c>
      <c r="L28" s="46" t="str">
        <f>VLOOKUP(A28,'FRS geographical categories'!A:J,2,FALSE)</f>
        <v>Significantly Rural</v>
      </c>
      <c r="M28" s="46" t="str">
        <f>VLOOKUP(A28,'FRS geographical categories'!A:J,3,FALSE)</f>
        <v>Non-metropolitan</v>
      </c>
    </row>
    <row r="29" spans="1:13" x14ac:dyDescent="0.3">
      <c r="A29" s="46" t="s">
        <v>17</v>
      </c>
      <c r="B29" s="46">
        <v>1368</v>
      </c>
      <c r="C29" s="46">
        <v>957</v>
      </c>
      <c r="D29" s="46">
        <v>411</v>
      </c>
      <c r="E29" s="46">
        <v>380</v>
      </c>
      <c r="F29" s="46">
        <v>46</v>
      </c>
      <c r="G29" s="46">
        <v>1</v>
      </c>
      <c r="H29" s="46">
        <v>1</v>
      </c>
      <c r="I29" s="46">
        <v>3</v>
      </c>
      <c r="J29" s="46">
        <v>36</v>
      </c>
      <c r="K29" s="46">
        <v>21969</v>
      </c>
      <c r="L29" s="46" t="str">
        <f>VLOOKUP(A29,'FRS geographical categories'!A:J,2,FALSE)</f>
        <v>Significantly Rural</v>
      </c>
      <c r="M29" s="46" t="str">
        <f>VLOOKUP(A29,'FRS geographical categories'!A:J,3,FALSE)</f>
        <v>Non-metropolitan</v>
      </c>
    </row>
    <row r="30" spans="1:13" x14ac:dyDescent="0.3">
      <c r="A30" s="46" t="s">
        <v>18</v>
      </c>
      <c r="B30" s="46">
        <v>14651</v>
      </c>
      <c r="C30" s="46">
        <v>11736</v>
      </c>
      <c r="D30" s="46">
        <v>2915</v>
      </c>
      <c r="E30" s="46">
        <v>2384</v>
      </c>
      <c r="F30" s="46">
        <v>615</v>
      </c>
      <c r="G30" s="46">
        <v>36</v>
      </c>
      <c r="H30" s="46">
        <v>9</v>
      </c>
      <c r="I30" s="46">
        <v>5</v>
      </c>
      <c r="J30" s="46">
        <v>661</v>
      </c>
      <c r="K30" s="46">
        <v>112846</v>
      </c>
      <c r="L30" s="46" t="str">
        <f>VLOOKUP(A30,'FRS geographical categories'!A:J,2,FALSE)</f>
        <v>Predominantly Urban</v>
      </c>
      <c r="M30" s="46" t="str">
        <f>VLOOKUP(A30,'FRS geographical categories'!A:J,3,FALSE)</f>
        <v>Metropolitan</v>
      </c>
    </row>
    <row r="31" spans="1:13" x14ac:dyDescent="0.3">
      <c r="A31" s="46" t="s">
        <v>19</v>
      </c>
      <c r="B31" s="46">
        <v>3671</v>
      </c>
      <c r="C31" s="46">
        <v>1843</v>
      </c>
      <c r="D31" s="46">
        <v>1828</v>
      </c>
      <c r="E31" s="46">
        <v>1366</v>
      </c>
      <c r="F31" s="46">
        <v>414</v>
      </c>
      <c r="G31" s="46">
        <v>38</v>
      </c>
      <c r="H31" s="46">
        <v>7</v>
      </c>
      <c r="I31" s="46">
        <v>0</v>
      </c>
      <c r="J31" s="46">
        <v>541</v>
      </c>
      <c r="K31" s="46">
        <v>53749</v>
      </c>
      <c r="L31" s="46" t="str">
        <f>VLOOKUP(A31,'FRS geographical categories'!A:J,2,FALSE)</f>
        <v>Predominantly Urban</v>
      </c>
      <c r="M31" s="46" t="str">
        <f>VLOOKUP(A31,'FRS geographical categories'!A:J,3,FALSE)</f>
        <v>Metropolitan</v>
      </c>
    </row>
    <row r="32" spans="1:13" x14ac:dyDescent="0.3">
      <c r="A32" s="46" t="s">
        <v>20</v>
      </c>
      <c r="B32" s="46">
        <v>1984</v>
      </c>
      <c r="C32" s="46">
        <v>644</v>
      </c>
      <c r="D32" s="46">
        <v>1340</v>
      </c>
      <c r="E32" s="46">
        <v>894</v>
      </c>
      <c r="F32" s="46">
        <v>72</v>
      </c>
      <c r="G32" s="46">
        <v>51</v>
      </c>
      <c r="H32" s="46">
        <v>2</v>
      </c>
      <c r="I32" s="46">
        <v>12</v>
      </c>
      <c r="J32" s="46">
        <v>214</v>
      </c>
      <c r="K32" s="46">
        <v>98841</v>
      </c>
      <c r="L32" s="46" t="str">
        <f>VLOOKUP(A32,'FRS geographical categories'!A:J,2,FALSE)</f>
        <v>Predominantly Urban</v>
      </c>
      <c r="M32" s="46" t="str">
        <f>VLOOKUP(A32,'FRS geographical categories'!A:J,3,FALSE)</f>
        <v>Non-metropolitan</v>
      </c>
    </row>
    <row r="33" spans="1:13" x14ac:dyDescent="0.3">
      <c r="A33" s="46" t="s">
        <v>21</v>
      </c>
      <c r="B33" s="46">
        <v>1002</v>
      </c>
      <c r="C33" s="46">
        <v>486</v>
      </c>
      <c r="D33" s="46">
        <v>516</v>
      </c>
      <c r="E33" s="46">
        <v>252</v>
      </c>
      <c r="F33" s="46">
        <v>23</v>
      </c>
      <c r="G33" s="46">
        <v>8</v>
      </c>
      <c r="H33" s="46">
        <v>2</v>
      </c>
      <c r="I33" s="46">
        <v>3</v>
      </c>
      <c r="J33" s="46">
        <v>101</v>
      </c>
      <c r="K33" s="46">
        <v>15122</v>
      </c>
      <c r="L33" s="46" t="str">
        <f>VLOOKUP(A33,'FRS geographical categories'!A:J,2,FALSE)</f>
        <v>Significantly Rural</v>
      </c>
      <c r="M33" s="46" t="str">
        <f>VLOOKUP(A33,'FRS geographical categories'!A:J,3,FALSE)</f>
        <v>Non-metropolitan</v>
      </c>
    </row>
    <row r="34" spans="1:13" x14ac:dyDescent="0.3">
      <c r="A34" s="46" t="s">
        <v>22</v>
      </c>
      <c r="B34" s="46">
        <v>240</v>
      </c>
      <c r="C34" s="46">
        <v>189</v>
      </c>
      <c r="D34" s="46">
        <v>51</v>
      </c>
      <c r="E34" s="46">
        <v>23</v>
      </c>
      <c r="F34" s="46">
        <v>9</v>
      </c>
      <c r="G34" s="46">
        <v>4</v>
      </c>
      <c r="H34" s="46">
        <v>1</v>
      </c>
      <c r="I34" s="46">
        <v>0</v>
      </c>
      <c r="J34" s="46">
        <v>33</v>
      </c>
      <c r="K34" s="46">
        <v>16724</v>
      </c>
      <c r="L34" s="46" t="str">
        <f>VLOOKUP(A34,'FRS geographical categories'!A:J,2,FALSE)</f>
        <v>Predominantly Urban</v>
      </c>
      <c r="M34" s="46" t="str">
        <f>VLOOKUP(A34,'FRS geographical categories'!A:J,3,FALSE)</f>
        <v>Non-metropolitan</v>
      </c>
    </row>
    <row r="35" spans="1:13" x14ac:dyDescent="0.3">
      <c r="A35" s="46" t="s">
        <v>23</v>
      </c>
      <c r="B35" s="46">
        <v>2654</v>
      </c>
      <c r="C35" s="46">
        <v>2218</v>
      </c>
      <c r="D35" s="46">
        <v>436</v>
      </c>
      <c r="E35" s="46">
        <v>596</v>
      </c>
      <c r="F35" s="46">
        <v>8</v>
      </c>
      <c r="G35" s="46">
        <v>2</v>
      </c>
      <c r="H35" s="46">
        <v>0</v>
      </c>
      <c r="I35" s="46">
        <v>4</v>
      </c>
      <c r="J35" s="46">
        <v>239</v>
      </c>
      <c r="K35" s="46">
        <v>24868</v>
      </c>
      <c r="L35" s="46" t="str">
        <f>VLOOKUP(A35,'FRS geographical categories'!A:J,2,FALSE)</f>
        <v>Significantly Rural</v>
      </c>
      <c r="M35" s="46" t="str">
        <f>VLOOKUP(A35,'FRS geographical categories'!A:J,3,FALSE)</f>
        <v>Non-metropolitan</v>
      </c>
    </row>
    <row r="36" spans="1:13" x14ac:dyDescent="0.3">
      <c r="A36" s="46" t="s">
        <v>47</v>
      </c>
      <c r="B36" s="46">
        <v>211</v>
      </c>
      <c r="C36" s="46">
        <v>89</v>
      </c>
      <c r="D36" s="46">
        <v>122</v>
      </c>
      <c r="E36" s="46">
        <v>110</v>
      </c>
      <c r="F36" s="46">
        <v>4</v>
      </c>
      <c r="G36" s="46">
        <v>3</v>
      </c>
      <c r="H36" s="46">
        <v>1</v>
      </c>
      <c r="I36" s="46">
        <v>0</v>
      </c>
      <c r="J36" s="46">
        <v>30</v>
      </c>
      <c r="K36" s="46">
        <v>6248</v>
      </c>
      <c r="L36" s="46" t="str">
        <f>VLOOKUP(A36,'FRS geographical categories'!A:J,2,FALSE)</f>
        <v>Predominantly Rural</v>
      </c>
      <c r="M36" s="46" t="str">
        <f>VLOOKUP(A36,'FRS geographical categories'!A:J,3,FALSE)</f>
        <v>Non-metropolitan</v>
      </c>
    </row>
    <row r="37" spans="1:13" x14ac:dyDescent="0.3">
      <c r="A37" s="46" t="s">
        <v>25</v>
      </c>
      <c r="B37" s="46">
        <v>42</v>
      </c>
      <c r="C37" s="46">
        <v>30</v>
      </c>
      <c r="D37" s="46">
        <v>12</v>
      </c>
      <c r="E37" s="46">
        <v>12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  <c r="K37" s="46">
        <v>309</v>
      </c>
      <c r="L37" s="46" t="str">
        <f>VLOOKUP(A37,'FRS geographical categories'!A:J,2,FALSE)</f>
        <v>Predominantly Rural</v>
      </c>
      <c r="M37" s="46" t="str">
        <f>VLOOKUP(A37,'FRS geographical categories'!A:J,3,FALSE)</f>
        <v>Non-metropolitan</v>
      </c>
    </row>
    <row r="38" spans="1:13" x14ac:dyDescent="0.3">
      <c r="A38" s="46" t="s">
        <v>26</v>
      </c>
      <c r="B38" s="46">
        <v>2222</v>
      </c>
      <c r="C38" s="46">
        <v>1596</v>
      </c>
      <c r="D38" s="46">
        <v>626</v>
      </c>
      <c r="E38" s="46">
        <v>431</v>
      </c>
      <c r="F38" s="46">
        <v>102</v>
      </c>
      <c r="G38" s="46">
        <v>7</v>
      </c>
      <c r="H38" s="46">
        <v>0</v>
      </c>
      <c r="I38" s="46">
        <v>6</v>
      </c>
      <c r="J38" s="46">
        <v>464</v>
      </c>
      <c r="K38" s="46">
        <v>38179</v>
      </c>
      <c r="L38" s="46" t="str">
        <f>VLOOKUP(A38,'FRS geographical categories'!A:J,2,FALSE)</f>
        <v>Significantly Rural</v>
      </c>
      <c r="M38" s="46" t="str">
        <f>VLOOKUP(A38,'FRS geographical categories'!A:J,3,FALSE)</f>
        <v>Non-metropolitan</v>
      </c>
    </row>
    <row r="39" spans="1:13" x14ac:dyDescent="0.3">
      <c r="A39" s="46" t="s">
        <v>27</v>
      </c>
      <c r="B39" s="46">
        <v>5021</v>
      </c>
      <c r="C39" s="46">
        <v>1700</v>
      </c>
      <c r="D39" s="46">
        <v>3321</v>
      </c>
      <c r="E39" s="46">
        <v>2465</v>
      </c>
      <c r="F39" s="46">
        <v>615</v>
      </c>
      <c r="G39" s="46">
        <v>25</v>
      </c>
      <c r="H39" s="46">
        <v>5</v>
      </c>
      <c r="I39" s="46">
        <v>49</v>
      </c>
      <c r="J39" s="46">
        <v>451</v>
      </c>
      <c r="K39" s="46">
        <v>25349</v>
      </c>
      <c r="L39" s="46" t="str">
        <f>VLOOKUP(A39,'FRS geographical categories'!A:J,2,FALSE)</f>
        <v>Predominantly Urban</v>
      </c>
      <c r="M39" s="46" t="str">
        <f>VLOOKUP(A39,'FRS geographical categories'!A:J,3,FALSE)</f>
        <v>Non-metropolitan</v>
      </c>
    </row>
    <row r="40" spans="1:13" x14ac:dyDescent="0.3">
      <c r="A40" s="46" t="s">
        <v>28</v>
      </c>
      <c r="B40" s="46">
        <v>775</v>
      </c>
      <c r="C40" s="46">
        <v>670</v>
      </c>
      <c r="D40" s="46">
        <v>105</v>
      </c>
      <c r="E40" s="46">
        <v>243</v>
      </c>
      <c r="F40" s="46">
        <v>38</v>
      </c>
      <c r="G40" s="46">
        <v>21</v>
      </c>
      <c r="H40" s="46">
        <v>1</v>
      </c>
      <c r="I40" s="46">
        <v>0</v>
      </c>
      <c r="J40" s="46">
        <v>106</v>
      </c>
      <c r="K40" s="46">
        <v>13487</v>
      </c>
      <c r="L40" s="46" t="str">
        <f>VLOOKUP(A40,'FRS geographical categories'!A:J,2,FALSE)</f>
        <v>Significantly Rural</v>
      </c>
      <c r="M40" s="46" t="str">
        <f>VLOOKUP(A40,'FRS geographical categories'!A:J,3,FALSE)</f>
        <v>Non-metropolitan</v>
      </c>
    </row>
    <row r="41" spans="1:13" x14ac:dyDescent="0.3">
      <c r="A41" s="46" t="s">
        <v>29</v>
      </c>
      <c r="B41" s="46">
        <v>2050</v>
      </c>
      <c r="C41" s="46">
        <v>1602</v>
      </c>
      <c r="D41" s="46">
        <v>448</v>
      </c>
      <c r="E41" s="46">
        <v>490</v>
      </c>
      <c r="F41" s="46">
        <v>3</v>
      </c>
      <c r="G41" s="46">
        <v>11</v>
      </c>
      <c r="H41" s="46">
        <v>0</v>
      </c>
      <c r="I41" s="46">
        <v>0</v>
      </c>
      <c r="J41" s="46">
        <v>23</v>
      </c>
      <c r="K41" s="46">
        <v>19269</v>
      </c>
      <c r="L41" s="46" t="str">
        <f>VLOOKUP(A41,'FRS geographical categories'!A:J,2,FALSE)</f>
        <v>Predominantly Rural</v>
      </c>
      <c r="M41" s="46" t="str">
        <f>VLOOKUP(A41,'FRS geographical categories'!A:J,3,FALSE)</f>
        <v>Non-metropolitan</v>
      </c>
    </row>
    <row r="42" spans="1:13" x14ac:dyDescent="0.3">
      <c r="A42" s="46" t="s">
        <v>30</v>
      </c>
      <c r="B42" s="46">
        <v>1240</v>
      </c>
      <c r="C42" s="46">
        <v>949</v>
      </c>
      <c r="D42" s="46">
        <v>291</v>
      </c>
      <c r="E42" s="46">
        <v>244</v>
      </c>
      <c r="F42" s="46">
        <v>43</v>
      </c>
      <c r="G42" s="46">
        <v>5</v>
      </c>
      <c r="H42" s="46">
        <v>1</v>
      </c>
      <c r="I42" s="46">
        <v>1</v>
      </c>
      <c r="J42" s="46">
        <v>25</v>
      </c>
      <c r="K42" s="46">
        <v>30235</v>
      </c>
      <c r="L42" s="46" t="str">
        <f>VLOOKUP(A42,'FRS geographical categories'!A:J,2,FALSE)</f>
        <v>Predominantly Urban</v>
      </c>
      <c r="M42" s="46" t="str">
        <f>VLOOKUP(A42,'FRS geographical categories'!A:J,3,FALSE)</f>
        <v>Metropolitan</v>
      </c>
    </row>
    <row r="43" spans="1:13" x14ac:dyDescent="0.3">
      <c r="A43" s="46" t="s">
        <v>31</v>
      </c>
      <c r="B43" s="46">
        <v>1302</v>
      </c>
      <c r="C43" s="46">
        <v>837</v>
      </c>
      <c r="D43" s="46">
        <v>465</v>
      </c>
      <c r="E43" s="46">
        <v>379</v>
      </c>
      <c r="F43" s="46">
        <v>13</v>
      </c>
      <c r="G43" s="46">
        <v>7</v>
      </c>
      <c r="H43" s="46">
        <v>1</v>
      </c>
      <c r="I43" s="46">
        <v>0</v>
      </c>
      <c r="J43" s="46">
        <v>526</v>
      </c>
      <c r="K43" s="46">
        <v>19050</v>
      </c>
      <c r="L43" s="46" t="str">
        <f>VLOOKUP(A43,'FRS geographical categories'!A:J,2,FALSE)</f>
        <v>Predominantly Rural</v>
      </c>
      <c r="M43" s="46" t="str">
        <f>VLOOKUP(A43,'FRS geographical categories'!A:J,3,FALSE)</f>
        <v>Non-metropolitan</v>
      </c>
    </row>
    <row r="44" spans="1:13" x14ac:dyDescent="0.3">
      <c r="A44" s="46" t="s">
        <v>32</v>
      </c>
      <c r="B44" s="46">
        <v>2811</v>
      </c>
      <c r="C44" s="46">
        <v>1773</v>
      </c>
      <c r="D44" s="46">
        <v>1038</v>
      </c>
      <c r="E44" s="46">
        <v>1038</v>
      </c>
      <c r="F44" s="46">
        <v>37</v>
      </c>
      <c r="G44" s="46">
        <v>15</v>
      </c>
      <c r="H44" s="46">
        <v>2</v>
      </c>
      <c r="I44" s="46">
        <v>0</v>
      </c>
      <c r="J44" s="46">
        <v>43</v>
      </c>
      <c r="K44" s="46">
        <v>41001</v>
      </c>
      <c r="L44" s="46" t="str">
        <f>VLOOKUP(A44,'FRS geographical categories'!A:J,2,FALSE)</f>
        <v>Predominantly Rural</v>
      </c>
      <c r="M44" s="46" t="str">
        <f>VLOOKUP(A44,'FRS geographical categories'!A:J,3,FALSE)</f>
        <v>Non-metropolitan</v>
      </c>
    </row>
    <row r="45" spans="1:13" x14ac:dyDescent="0.3">
      <c r="A45" s="46" t="s">
        <v>33</v>
      </c>
      <c r="B45" s="46">
        <v>511</v>
      </c>
      <c r="C45" s="46">
        <v>202</v>
      </c>
      <c r="D45" s="46">
        <v>309</v>
      </c>
      <c r="E45" s="46">
        <v>262</v>
      </c>
      <c r="F45" s="46">
        <v>51</v>
      </c>
      <c r="G45" s="46">
        <v>11</v>
      </c>
      <c r="H45" s="46">
        <v>1</v>
      </c>
      <c r="I45" s="46">
        <v>1</v>
      </c>
      <c r="J45" s="46">
        <v>180</v>
      </c>
      <c r="K45" s="46">
        <v>18293</v>
      </c>
      <c r="L45" s="46" t="str">
        <f>VLOOKUP(A45,'FRS geographical categories'!A:J,2,FALSE)</f>
        <v>Significantly Rural</v>
      </c>
      <c r="M45" s="46" t="str">
        <f>VLOOKUP(A45,'FRS geographical categories'!A:J,3,FALSE)</f>
        <v>Non-metropolitan</v>
      </c>
    </row>
    <row r="46" spans="1:13" x14ac:dyDescent="0.3">
      <c r="A46" s="46" t="s">
        <v>34</v>
      </c>
      <c r="B46" s="46">
        <v>1560</v>
      </c>
      <c r="C46" s="46">
        <v>732</v>
      </c>
      <c r="D46" s="46">
        <v>828</v>
      </c>
      <c r="E46" s="46">
        <v>430</v>
      </c>
      <c r="F46" s="46">
        <v>14</v>
      </c>
      <c r="G46" s="46">
        <v>0</v>
      </c>
      <c r="H46" s="46">
        <v>0</v>
      </c>
      <c r="I46" s="46">
        <v>0</v>
      </c>
      <c r="J46" s="46">
        <v>148</v>
      </c>
      <c r="K46" s="46">
        <v>8290</v>
      </c>
      <c r="L46" s="46" t="str">
        <f>VLOOKUP(A46,'FRS geographical categories'!A:J,2,FALSE)</f>
        <v>Predominantly Rural</v>
      </c>
      <c r="M46" s="46" t="str">
        <f>VLOOKUP(A46,'FRS geographical categories'!A:J,3,FALSE)</f>
        <v>Non-metropolitan</v>
      </c>
    </row>
    <row r="47" spans="1:13" x14ac:dyDescent="0.3">
      <c r="A47" s="46" t="s">
        <v>35</v>
      </c>
      <c r="B47" s="46">
        <v>814</v>
      </c>
      <c r="C47" s="46">
        <v>346</v>
      </c>
      <c r="D47" s="46">
        <v>468</v>
      </c>
      <c r="E47" s="46">
        <v>446</v>
      </c>
      <c r="F47" s="46">
        <v>15</v>
      </c>
      <c r="G47" s="46">
        <v>10</v>
      </c>
      <c r="H47" s="46">
        <v>0</v>
      </c>
      <c r="I47" s="46">
        <v>0</v>
      </c>
      <c r="J47" s="46">
        <v>74</v>
      </c>
      <c r="K47" s="46">
        <v>27378</v>
      </c>
      <c r="L47" s="46" t="str">
        <f>VLOOKUP(A47,'FRS geographical categories'!A:J,2,FALSE)</f>
        <v>Predominantly Urban</v>
      </c>
      <c r="M47" s="46" t="str">
        <f>VLOOKUP(A47,'FRS geographical categories'!A:J,3,FALSE)</f>
        <v>Non-metropolitan</v>
      </c>
    </row>
    <row r="48" spans="1:13" x14ac:dyDescent="0.3">
      <c r="A48" s="46" t="s">
        <v>36</v>
      </c>
      <c r="B48" s="46">
        <v>589</v>
      </c>
      <c r="C48" s="46">
        <v>293</v>
      </c>
      <c r="D48" s="46">
        <v>296</v>
      </c>
      <c r="E48" s="46">
        <v>269</v>
      </c>
      <c r="F48" s="46">
        <v>23</v>
      </c>
      <c r="G48" s="46">
        <v>5</v>
      </c>
      <c r="H48" s="46">
        <v>0</v>
      </c>
      <c r="I48" s="46">
        <v>0</v>
      </c>
      <c r="J48" s="46">
        <v>250</v>
      </c>
      <c r="K48" s="46">
        <v>21826</v>
      </c>
      <c r="L48" s="46" t="str">
        <f>VLOOKUP(A48,'FRS geographical categories'!A:J,2,FALSE)</f>
        <v>Predominantly Rural</v>
      </c>
      <c r="M48" s="46" t="str">
        <f>VLOOKUP(A48,'FRS geographical categories'!A:J,3,FALSE)</f>
        <v>Non-metropolitan</v>
      </c>
    </row>
    <row r="49" spans="1:13" x14ac:dyDescent="0.3">
      <c r="A49" s="46" t="s">
        <v>37</v>
      </c>
      <c r="B49" s="46">
        <v>410</v>
      </c>
      <c r="C49" s="46">
        <v>318</v>
      </c>
      <c r="D49" s="46">
        <v>92</v>
      </c>
      <c r="E49" s="46">
        <v>75</v>
      </c>
      <c r="F49" s="46">
        <v>4</v>
      </c>
      <c r="G49" s="46">
        <v>7</v>
      </c>
      <c r="H49" s="46">
        <v>1</v>
      </c>
      <c r="I49" s="46">
        <v>0</v>
      </c>
      <c r="J49" s="46">
        <v>46</v>
      </c>
      <c r="K49" s="46">
        <v>8942</v>
      </c>
      <c r="L49" s="46" t="str">
        <f>VLOOKUP(A49,'FRS geographical categories'!A:J,2,FALSE)</f>
        <v>Predominantly Rural</v>
      </c>
      <c r="M49" s="46" t="str">
        <f>VLOOKUP(A49,'FRS geographical categories'!A:J,3,FALSE)</f>
        <v>Non-metropolitan</v>
      </c>
    </row>
    <row r="50" spans="1:13" x14ac:dyDescent="0.3">
      <c r="A50" s="46" t="s">
        <v>38</v>
      </c>
      <c r="B50" s="46">
        <v>3291</v>
      </c>
      <c r="C50" s="46">
        <v>1308</v>
      </c>
      <c r="D50" s="46">
        <v>1983</v>
      </c>
      <c r="E50" s="46">
        <v>1843</v>
      </c>
      <c r="F50" s="46">
        <v>43</v>
      </c>
      <c r="G50" s="46">
        <v>5</v>
      </c>
      <c r="H50" s="46">
        <v>0</v>
      </c>
      <c r="I50" s="46">
        <v>0</v>
      </c>
      <c r="J50" s="46">
        <v>437</v>
      </c>
      <c r="K50" s="46">
        <v>40005</v>
      </c>
      <c r="L50" s="46" t="str">
        <f>VLOOKUP(A50,'FRS geographical categories'!A:J,2,FALSE)</f>
        <v>Predominantly Urban</v>
      </c>
      <c r="M50" s="46" t="str">
        <f>VLOOKUP(A50,'FRS geographical categories'!A:J,3,FALSE)</f>
        <v>Metropolitan</v>
      </c>
    </row>
    <row r="51" spans="1:13" x14ac:dyDescent="0.3">
      <c r="A51" s="46" t="s">
        <v>39</v>
      </c>
      <c r="B51" s="46">
        <v>69</v>
      </c>
      <c r="C51" s="46">
        <v>37</v>
      </c>
      <c r="D51" s="46">
        <v>32</v>
      </c>
      <c r="E51" s="46">
        <v>57</v>
      </c>
      <c r="F51" s="46">
        <v>15</v>
      </c>
      <c r="G51" s="46">
        <v>7</v>
      </c>
      <c r="H51" s="46">
        <v>0</v>
      </c>
      <c r="I51" s="46">
        <v>2</v>
      </c>
      <c r="J51" s="46">
        <v>19</v>
      </c>
      <c r="K51" s="46">
        <v>20605</v>
      </c>
      <c r="L51" s="46" t="str">
        <f>VLOOKUP(A51,'FRS geographical categories'!A:J,2,FALSE)</f>
        <v>Significantly Rural</v>
      </c>
      <c r="M51" s="46" t="str">
        <f>VLOOKUP(A51,'FRS geographical categories'!A:J,3,FALSE)</f>
        <v>Non-metropolitan</v>
      </c>
    </row>
    <row r="52" spans="1:13" x14ac:dyDescent="0.3">
      <c r="A52" s="46" t="s">
        <v>40</v>
      </c>
      <c r="B52" s="46">
        <v>711</v>
      </c>
      <c r="C52" s="46">
        <v>478</v>
      </c>
      <c r="D52" s="46">
        <v>233</v>
      </c>
      <c r="E52" s="46">
        <v>229</v>
      </c>
      <c r="F52" s="46">
        <v>14</v>
      </c>
      <c r="G52" s="46">
        <v>4</v>
      </c>
      <c r="H52" s="46">
        <v>0</v>
      </c>
      <c r="I52" s="46">
        <v>1</v>
      </c>
      <c r="J52" s="46">
        <v>23</v>
      </c>
      <c r="K52" s="46">
        <v>37084</v>
      </c>
      <c r="L52" s="46" t="str">
        <f>VLOOKUP(A52,'FRS geographical categories'!A:J,2,FALSE)</f>
        <v>Predominantly Rural</v>
      </c>
      <c r="M52" s="46" t="str">
        <f>VLOOKUP(A52,'FRS geographical categories'!A:J,3,FALSE)</f>
        <v>Non-metropolitan</v>
      </c>
    </row>
    <row r="53" spans="1:13" x14ac:dyDescent="0.3">
      <c r="A53" s="46" t="s">
        <v>41</v>
      </c>
      <c r="B53" s="46">
        <v>1520</v>
      </c>
      <c r="C53" s="46">
        <v>919</v>
      </c>
      <c r="D53" s="46">
        <v>601</v>
      </c>
      <c r="E53" s="46">
        <v>559</v>
      </c>
      <c r="F53" s="46">
        <v>48</v>
      </c>
      <c r="G53" s="46">
        <v>8</v>
      </c>
      <c r="H53" s="46">
        <v>0</v>
      </c>
      <c r="I53" s="46">
        <v>0</v>
      </c>
      <c r="J53" s="46">
        <v>42</v>
      </c>
      <c r="K53" s="46">
        <v>20814</v>
      </c>
      <c r="L53" s="46" t="str">
        <f>VLOOKUP(A53,'FRS geographical categories'!A:J,2,FALSE)</f>
        <v>Predominantly Urban</v>
      </c>
      <c r="M53" s="46" t="str">
        <f>VLOOKUP(A53,'FRS geographical categories'!A:J,3,FALSE)</f>
        <v>Non-metropolitan</v>
      </c>
    </row>
    <row r="54" spans="1:13" x14ac:dyDescent="0.3">
      <c r="A54" s="46" t="s">
        <v>42</v>
      </c>
      <c r="B54" s="46">
        <v>5003</v>
      </c>
      <c r="C54" s="46">
        <v>1665</v>
      </c>
      <c r="D54" s="46">
        <v>3338</v>
      </c>
      <c r="E54" s="46">
        <v>1564</v>
      </c>
      <c r="F54" s="46">
        <v>37</v>
      </c>
      <c r="G54" s="46">
        <v>10</v>
      </c>
      <c r="H54" s="46">
        <v>2</v>
      </c>
      <c r="I54" s="46">
        <v>1</v>
      </c>
      <c r="J54" s="46">
        <v>109</v>
      </c>
      <c r="K54" s="46">
        <v>37371</v>
      </c>
      <c r="L54" s="46" t="str">
        <f>VLOOKUP(A54,'FRS geographical categories'!A:J,2,FALSE)</f>
        <v>Predominantly Urban</v>
      </c>
      <c r="M54" s="46" t="str">
        <f>VLOOKUP(A54,'FRS geographical categories'!A:J,3,FALSE)</f>
        <v>Metropolitan</v>
      </c>
    </row>
    <row r="55" spans="1:13" x14ac:dyDescent="0.3">
      <c r="A55" s="46" t="s">
        <v>43</v>
      </c>
      <c r="B55" s="46">
        <v>399</v>
      </c>
      <c r="C55" s="46">
        <v>255</v>
      </c>
      <c r="D55" s="46">
        <v>144</v>
      </c>
      <c r="E55" s="46">
        <v>144</v>
      </c>
      <c r="F55" s="46">
        <v>10</v>
      </c>
      <c r="G55" s="46">
        <v>2</v>
      </c>
      <c r="H55" s="46">
        <v>0</v>
      </c>
      <c r="I55" s="46">
        <v>0</v>
      </c>
      <c r="J55" s="46">
        <v>14</v>
      </c>
      <c r="K55" s="46">
        <v>11763</v>
      </c>
      <c r="L55" s="46" t="str">
        <f>VLOOKUP(A55,'FRS geographical categories'!A:J,2,FALSE)</f>
        <v>Significantly Rural</v>
      </c>
      <c r="M55" s="46" t="str">
        <f>VLOOKUP(A55,'FRS geographical categories'!A:J,3,FALSE)</f>
        <v>Non-metropolitan</v>
      </c>
    </row>
    <row r="56" spans="1:13" x14ac:dyDescent="0.3">
      <c r="A56" s="46" t="s">
        <v>44</v>
      </c>
      <c r="B56" s="46">
        <v>1646</v>
      </c>
      <c r="C56" s="46">
        <v>572</v>
      </c>
      <c r="D56" s="46">
        <v>1074</v>
      </c>
      <c r="E56" s="46">
        <v>76</v>
      </c>
      <c r="F56" s="46">
        <v>76</v>
      </c>
      <c r="G56" s="46">
        <v>50</v>
      </c>
      <c r="H56" s="46">
        <v>9</v>
      </c>
      <c r="I56" s="46">
        <v>15</v>
      </c>
      <c r="J56" s="46">
        <v>590</v>
      </c>
      <c r="K56" s="46">
        <v>85095</v>
      </c>
      <c r="L56" s="46" t="str">
        <f>VLOOKUP(A56,'FRS geographical categories'!A:J,2,FALSE)</f>
        <v>Predominantly Urban</v>
      </c>
      <c r="M56" s="46" t="str">
        <f>VLOOKUP(A56,'FRS geographical categories'!A:J,3,FALSE)</f>
        <v>Metropolitan</v>
      </c>
    </row>
    <row r="57" spans="1:13" x14ac:dyDescent="0.3">
      <c r="A57" s="46" t="s">
        <v>45</v>
      </c>
      <c r="B57" s="46">
        <v>3149</v>
      </c>
      <c r="C57" s="46">
        <v>1028</v>
      </c>
      <c r="D57" s="46">
        <v>2121</v>
      </c>
      <c r="E57" s="46">
        <v>2007</v>
      </c>
      <c r="F57" s="46">
        <v>120</v>
      </c>
      <c r="G57" s="46">
        <v>0</v>
      </c>
      <c r="H57" s="46">
        <v>0</v>
      </c>
      <c r="I57" s="46">
        <v>0</v>
      </c>
      <c r="J57" s="46">
        <v>818</v>
      </c>
      <c r="K57" s="46">
        <v>18983</v>
      </c>
      <c r="L57" s="46" t="str">
        <f>VLOOKUP(A57,'FRS geographical categories'!A:J,2,FALSE)</f>
        <v>Significantly Rural</v>
      </c>
      <c r="M57" s="46" t="str">
        <f>VLOOKUP(A57,'FRS geographical categories'!A:J,3,FALSE)</f>
        <v>Non-metropolitan</v>
      </c>
    </row>
    <row r="58" spans="1:13" x14ac:dyDescent="0.3">
      <c r="A58" s="46" t="s">
        <v>46</v>
      </c>
      <c r="B58" s="46">
        <v>5401</v>
      </c>
      <c r="C58" s="46">
        <v>883</v>
      </c>
      <c r="D58" s="46">
        <v>4518</v>
      </c>
      <c r="E58" s="46">
        <v>235</v>
      </c>
      <c r="F58" s="46">
        <v>266</v>
      </c>
      <c r="G58" s="46">
        <v>12</v>
      </c>
      <c r="H58" s="46">
        <v>1</v>
      </c>
      <c r="I58" s="46">
        <v>0</v>
      </c>
      <c r="J58" s="46">
        <v>243</v>
      </c>
      <c r="K58" s="46">
        <v>77965</v>
      </c>
      <c r="L58" s="46" t="str">
        <f>VLOOKUP(A58,'FRS geographical categories'!A:J,2,FALSE)</f>
        <v>Predominantly Urban</v>
      </c>
      <c r="M58" s="46" t="str">
        <f>VLOOKUP(A58,'FRS geographical categories'!A:J,3,FALSE)</f>
        <v>Metropolitan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E12E1-6639-4295-9B96-E691992B0434}">
  <sheetPr codeName="Sheet2"/>
  <dimension ref="A5:M58"/>
  <sheetViews>
    <sheetView workbookViewId="0">
      <selection activeCell="A4" sqref="A4:E4"/>
    </sheetView>
  </sheetViews>
  <sheetFormatPr defaultColWidth="8.77734375" defaultRowHeight="14.4" x14ac:dyDescent="0.3"/>
  <cols>
    <col min="1" max="1" width="21" style="46" bestFit="1" customWidth="1"/>
    <col min="2" max="16384" width="8.77734375" style="46"/>
  </cols>
  <sheetData>
    <row r="5" spans="1:13" x14ac:dyDescent="0.3">
      <c r="B5" s="51"/>
    </row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81998</v>
      </c>
      <c r="C8" s="45">
        <f t="shared" ref="C8:K8" si="0">SUM(C14:C58)</f>
        <v>48637</v>
      </c>
      <c r="D8" s="45">
        <f t="shared" si="0"/>
        <v>33361</v>
      </c>
      <c r="E8" s="45">
        <f t="shared" si="0"/>
        <v>25188</v>
      </c>
      <c r="F8" s="45">
        <f t="shared" si="0"/>
        <v>3292</v>
      </c>
      <c r="G8" s="45">
        <f t="shared" si="0"/>
        <v>603</v>
      </c>
      <c r="H8" s="45">
        <f t="shared" si="0"/>
        <v>68</v>
      </c>
      <c r="I8" s="45">
        <f t="shared" si="0"/>
        <v>95</v>
      </c>
      <c r="J8" s="45">
        <f t="shared" si="0"/>
        <v>8694</v>
      </c>
      <c r="K8" s="45">
        <f t="shared" si="0"/>
        <v>1366775</v>
      </c>
    </row>
    <row r="9" spans="1:13" x14ac:dyDescent="0.3">
      <c r="A9" s="45" t="s">
        <v>85</v>
      </c>
      <c r="B9" s="45">
        <f>SUMIF($M$14:$M$58,$A9,B$14:B$58)</f>
        <v>49564</v>
      </c>
      <c r="C9" s="45">
        <f t="shared" ref="C9:K10" si="1">SUMIF($M$14:$M$58,$A9,C$14:C$58)</f>
        <v>29755</v>
      </c>
      <c r="D9" s="45">
        <f t="shared" si="1"/>
        <v>19809</v>
      </c>
      <c r="E9" s="45">
        <f t="shared" si="1"/>
        <v>16391</v>
      </c>
      <c r="F9" s="45">
        <f t="shared" si="1"/>
        <v>1441</v>
      </c>
      <c r="G9" s="45">
        <f t="shared" si="1"/>
        <v>406</v>
      </c>
      <c r="H9" s="45">
        <f t="shared" si="1"/>
        <v>33</v>
      </c>
      <c r="I9" s="45">
        <f t="shared" si="1"/>
        <v>77</v>
      </c>
      <c r="J9" s="45">
        <f t="shared" si="1"/>
        <v>6020</v>
      </c>
      <c r="K9" s="45">
        <f t="shared" si="1"/>
        <v>929449</v>
      </c>
    </row>
    <row r="10" spans="1:13" x14ac:dyDescent="0.3">
      <c r="A10" s="45" t="s">
        <v>48</v>
      </c>
      <c r="B10" s="45">
        <f>SUMIF($M$14:$M$58,$A10,B$14:B$58)</f>
        <v>32434</v>
      </c>
      <c r="C10" s="45">
        <f t="shared" si="1"/>
        <v>18882</v>
      </c>
      <c r="D10" s="45">
        <f t="shared" si="1"/>
        <v>13552</v>
      </c>
      <c r="E10" s="45">
        <f t="shared" si="1"/>
        <v>8797</v>
      </c>
      <c r="F10" s="45">
        <f t="shared" si="1"/>
        <v>1851</v>
      </c>
      <c r="G10" s="45">
        <f t="shared" si="1"/>
        <v>197</v>
      </c>
      <c r="H10" s="45">
        <f t="shared" si="1"/>
        <v>35</v>
      </c>
      <c r="I10" s="45">
        <f t="shared" si="1"/>
        <v>18</v>
      </c>
      <c r="J10" s="45">
        <f t="shared" si="1"/>
        <v>2674</v>
      </c>
      <c r="K10" s="45">
        <f t="shared" si="1"/>
        <v>437326</v>
      </c>
    </row>
    <row r="11" spans="1:13" x14ac:dyDescent="0.3">
      <c r="A11" s="45" t="s">
        <v>86</v>
      </c>
      <c r="B11" s="45">
        <f>SUMIF($L$14:$L$58,$A11,B$14:B$58)</f>
        <v>43911</v>
      </c>
      <c r="C11" s="45">
        <f t="shared" ref="C11:K11" si="2">SUMIF($L$14:$L$58,$A11,C$14:C$58)</f>
        <v>24289</v>
      </c>
      <c r="D11" s="45">
        <f t="shared" si="2"/>
        <v>19622</v>
      </c>
      <c r="E11" s="45">
        <f t="shared" si="2"/>
        <v>13180</v>
      </c>
      <c r="F11" s="45">
        <f t="shared" si="2"/>
        <v>2487</v>
      </c>
      <c r="G11" s="45">
        <f t="shared" si="2"/>
        <v>316</v>
      </c>
      <c r="H11" s="45">
        <f t="shared" si="2"/>
        <v>45</v>
      </c>
      <c r="I11" s="45">
        <f t="shared" si="2"/>
        <v>58</v>
      </c>
      <c r="J11" s="45">
        <f t="shared" si="2"/>
        <v>3961</v>
      </c>
      <c r="K11" s="45">
        <f t="shared" si="2"/>
        <v>695258</v>
      </c>
    </row>
    <row r="12" spans="1:13" x14ac:dyDescent="0.3">
      <c r="A12" s="45" t="s">
        <v>87</v>
      </c>
      <c r="B12" s="45">
        <f t="shared" ref="B12:K13" si="3">SUMIF($L$14:$L$58,$A12,B$14:B$58)</f>
        <v>25896</v>
      </c>
      <c r="C12" s="45">
        <f t="shared" si="3"/>
        <v>17476</v>
      </c>
      <c r="D12" s="45">
        <f t="shared" si="3"/>
        <v>8420</v>
      </c>
      <c r="E12" s="45">
        <f t="shared" si="3"/>
        <v>7115</v>
      </c>
      <c r="F12" s="45">
        <f t="shared" si="3"/>
        <v>527</v>
      </c>
      <c r="G12" s="45">
        <f t="shared" si="3"/>
        <v>169</v>
      </c>
      <c r="H12" s="45">
        <f t="shared" si="3"/>
        <v>15</v>
      </c>
      <c r="I12" s="45">
        <f t="shared" si="3"/>
        <v>24</v>
      </c>
      <c r="J12" s="45">
        <f t="shared" si="3"/>
        <v>3045</v>
      </c>
      <c r="K12" s="45">
        <f t="shared" si="3"/>
        <v>407575</v>
      </c>
    </row>
    <row r="13" spans="1:13" x14ac:dyDescent="0.3">
      <c r="A13" s="45" t="s">
        <v>88</v>
      </c>
      <c r="B13" s="45">
        <f t="shared" si="3"/>
        <v>12191</v>
      </c>
      <c r="C13" s="45">
        <f t="shared" si="3"/>
        <v>6872</v>
      </c>
      <c r="D13" s="45">
        <f t="shared" si="3"/>
        <v>5319</v>
      </c>
      <c r="E13" s="45">
        <f t="shared" si="3"/>
        <v>4893</v>
      </c>
      <c r="F13" s="45">
        <f t="shared" si="3"/>
        <v>278</v>
      </c>
      <c r="G13" s="45">
        <f t="shared" si="3"/>
        <v>118</v>
      </c>
      <c r="H13" s="45">
        <f t="shared" si="3"/>
        <v>8</v>
      </c>
      <c r="I13" s="45">
        <f t="shared" si="3"/>
        <v>13</v>
      </c>
      <c r="J13" s="45">
        <f t="shared" si="3"/>
        <v>1688</v>
      </c>
      <c r="K13" s="45">
        <f t="shared" si="3"/>
        <v>263942</v>
      </c>
    </row>
    <row r="14" spans="1:13" x14ac:dyDescent="0.3">
      <c r="A14" s="46" t="s">
        <v>3</v>
      </c>
      <c r="B14" s="46">
        <v>964</v>
      </c>
      <c r="C14" s="46">
        <v>317</v>
      </c>
      <c r="D14" s="46">
        <v>647</v>
      </c>
      <c r="E14" s="46">
        <v>469</v>
      </c>
      <c r="F14" s="46">
        <v>33</v>
      </c>
      <c r="G14" s="46">
        <v>18</v>
      </c>
      <c r="H14" s="46">
        <v>0</v>
      </c>
      <c r="I14" s="46">
        <v>1</v>
      </c>
      <c r="J14" s="46">
        <v>430</v>
      </c>
      <c r="K14" s="46">
        <v>11825</v>
      </c>
      <c r="L14" s="46" t="str">
        <f>VLOOKUP(A14,'FRS geographical categories'!A:J,2,FALSE)</f>
        <v>Predominantly Urban</v>
      </c>
      <c r="M14" s="46" t="str">
        <f>VLOOKUP(A14,'FRS geographical categories'!A:J,3,FALSE)</f>
        <v>Non-metropolitan</v>
      </c>
    </row>
    <row r="15" spans="1:13" x14ac:dyDescent="0.3">
      <c r="A15" s="46" t="s">
        <v>4</v>
      </c>
      <c r="B15" s="46">
        <v>1447</v>
      </c>
      <c r="C15" s="46">
        <v>1244</v>
      </c>
      <c r="D15" s="46">
        <v>203</v>
      </c>
      <c r="E15" s="46">
        <v>203</v>
      </c>
      <c r="F15" s="46">
        <v>14</v>
      </c>
      <c r="G15" s="46">
        <v>3</v>
      </c>
      <c r="H15" s="46">
        <v>0</v>
      </c>
      <c r="I15" s="46">
        <v>0</v>
      </c>
      <c r="J15" s="46">
        <v>6</v>
      </c>
      <c r="K15" s="46">
        <v>20543</v>
      </c>
      <c r="L15" s="46" t="str">
        <f>VLOOKUP(A15,'FRS geographical categories'!A:J,2,FALSE)</f>
        <v>Significantly Rural</v>
      </c>
      <c r="M15" s="46" t="str">
        <f>VLOOKUP(A15,'FRS geographical categories'!A:J,3,FALSE)</f>
        <v>Non-metropolitan</v>
      </c>
    </row>
    <row r="16" spans="1:13" x14ac:dyDescent="0.3">
      <c r="A16" s="46" t="s">
        <v>5</v>
      </c>
      <c r="B16" s="46">
        <v>1745</v>
      </c>
      <c r="C16" s="46">
        <v>1256</v>
      </c>
      <c r="D16" s="46">
        <v>489</v>
      </c>
      <c r="E16" s="46">
        <v>339</v>
      </c>
      <c r="F16" s="46">
        <v>13</v>
      </c>
      <c r="G16" s="46">
        <v>0</v>
      </c>
      <c r="H16" s="46">
        <v>0</v>
      </c>
      <c r="I16" s="46">
        <v>0</v>
      </c>
      <c r="J16" s="46">
        <v>0</v>
      </c>
      <c r="K16" s="46">
        <v>35307</v>
      </c>
      <c r="L16" s="46" t="str">
        <f>VLOOKUP(A16,'FRS geographical categories'!A:J,2,FALSE)</f>
        <v>Predominantly Urban</v>
      </c>
      <c r="M16" s="46" t="str">
        <f>VLOOKUP(A16,'FRS geographical categories'!A:J,3,FALSE)</f>
        <v>Non-metropolitan</v>
      </c>
    </row>
    <row r="17" spans="1:13" x14ac:dyDescent="0.3">
      <c r="A17" s="46" t="s">
        <v>6</v>
      </c>
      <c r="B17" s="46">
        <v>811</v>
      </c>
      <c r="C17" s="46">
        <v>623</v>
      </c>
      <c r="D17" s="46">
        <v>188</v>
      </c>
      <c r="E17" s="46">
        <v>354</v>
      </c>
      <c r="F17" s="46">
        <v>17</v>
      </c>
      <c r="G17" s="46">
        <v>3</v>
      </c>
      <c r="H17" s="46">
        <v>1</v>
      </c>
      <c r="I17" s="46">
        <v>2</v>
      </c>
      <c r="J17" s="46">
        <v>101</v>
      </c>
      <c r="K17" s="46">
        <v>9933</v>
      </c>
      <c r="L17" s="46" t="str">
        <f>VLOOKUP(A17,'FRS geographical categories'!A:J,2,FALSE)</f>
        <v>Significantly Rural</v>
      </c>
      <c r="M17" s="46" t="str">
        <f>VLOOKUP(A17,'FRS geographical categories'!A:J,3,FALSE)</f>
        <v>Non-metropolitan</v>
      </c>
    </row>
    <row r="18" spans="1:13" x14ac:dyDescent="0.3">
      <c r="A18" s="46" t="s">
        <v>7</v>
      </c>
      <c r="B18" s="46">
        <v>525</v>
      </c>
      <c r="C18" s="46">
        <v>293</v>
      </c>
      <c r="D18" s="46">
        <v>232</v>
      </c>
      <c r="E18" s="46">
        <v>164</v>
      </c>
      <c r="F18" s="46">
        <v>10</v>
      </c>
      <c r="G18" s="46">
        <v>11</v>
      </c>
      <c r="H18" s="46">
        <v>1</v>
      </c>
      <c r="I18" s="46">
        <v>0</v>
      </c>
      <c r="J18" s="46">
        <v>163</v>
      </c>
      <c r="K18" s="46">
        <v>21555</v>
      </c>
      <c r="L18" s="46" t="str">
        <f>VLOOKUP(A18,'FRS geographical categories'!A:J,2,FALSE)</f>
        <v>Predominantly Rural</v>
      </c>
      <c r="M18" s="46" t="str">
        <f>VLOOKUP(A18,'FRS geographical categories'!A:J,3,FALSE)</f>
        <v>Non-metropolitan</v>
      </c>
    </row>
    <row r="19" spans="1:13" x14ac:dyDescent="0.3">
      <c r="A19" s="46" t="s">
        <v>8</v>
      </c>
      <c r="B19" s="46">
        <v>2088</v>
      </c>
      <c r="C19" s="46">
        <v>1324</v>
      </c>
      <c r="D19" s="46">
        <v>764</v>
      </c>
      <c r="E19" s="46">
        <v>644</v>
      </c>
      <c r="F19" s="46">
        <v>97</v>
      </c>
      <c r="G19" s="46">
        <v>23</v>
      </c>
      <c r="H19" s="46">
        <v>3</v>
      </c>
      <c r="I19" s="46">
        <v>1</v>
      </c>
      <c r="J19" s="46">
        <v>198</v>
      </c>
      <c r="K19" s="46">
        <v>24963</v>
      </c>
      <c r="L19" s="46" t="str">
        <f>VLOOKUP(A19,'FRS geographical categories'!A:J,2,FALSE)</f>
        <v>Significantly Rural</v>
      </c>
      <c r="M19" s="46" t="str">
        <f>VLOOKUP(A19,'FRS geographical categories'!A:J,3,FALSE)</f>
        <v>Non-metropolitan</v>
      </c>
    </row>
    <row r="20" spans="1:13" x14ac:dyDescent="0.3">
      <c r="A20" s="46" t="s">
        <v>9</v>
      </c>
      <c r="B20" s="46">
        <v>983</v>
      </c>
      <c r="C20" s="46">
        <v>868</v>
      </c>
      <c r="D20" s="46">
        <v>115</v>
      </c>
      <c r="E20" s="46">
        <v>91</v>
      </c>
      <c r="F20" s="46">
        <v>10</v>
      </c>
      <c r="G20" s="46">
        <v>2</v>
      </c>
      <c r="H20" s="46">
        <v>0</v>
      </c>
      <c r="I20" s="46">
        <v>0</v>
      </c>
      <c r="J20" s="46">
        <v>51</v>
      </c>
      <c r="K20" s="46">
        <v>13802</v>
      </c>
      <c r="L20" s="46" t="str">
        <f>VLOOKUP(A20,'FRS geographical categories'!A:J,2,FALSE)</f>
        <v>Predominantly Urban</v>
      </c>
      <c r="M20" s="46" t="str">
        <f>VLOOKUP(A20,'FRS geographical categories'!A:J,3,FALSE)</f>
        <v>Non-metropolitan</v>
      </c>
    </row>
    <row r="21" spans="1:13" x14ac:dyDescent="0.3">
      <c r="A21" s="46" t="s">
        <v>10</v>
      </c>
      <c r="B21" s="46">
        <v>1028</v>
      </c>
      <c r="C21" s="46">
        <v>677</v>
      </c>
      <c r="D21" s="46">
        <v>351</v>
      </c>
      <c r="E21" s="46">
        <v>294</v>
      </c>
      <c r="F21" s="46">
        <v>7</v>
      </c>
      <c r="G21" s="46">
        <v>2</v>
      </c>
      <c r="H21" s="46">
        <v>1</v>
      </c>
      <c r="I21" s="46">
        <v>0</v>
      </c>
      <c r="J21" s="46">
        <v>93</v>
      </c>
      <c r="K21" s="46">
        <v>16054</v>
      </c>
      <c r="L21" s="46" t="str">
        <f>VLOOKUP(A21,'FRS geographical categories'!A:J,2,FALSE)</f>
        <v>Predominantly Rural</v>
      </c>
      <c r="M21" s="46" t="str">
        <f>VLOOKUP(A21,'FRS geographical categories'!A:J,3,FALSE)</f>
        <v>Non-metropolitan</v>
      </c>
    </row>
    <row r="22" spans="1:13" x14ac:dyDescent="0.3">
      <c r="A22" s="46" t="s">
        <v>11</v>
      </c>
      <c r="B22" s="46">
        <v>391</v>
      </c>
      <c r="C22" s="46">
        <v>201</v>
      </c>
      <c r="D22" s="46">
        <v>190</v>
      </c>
      <c r="E22" s="46">
        <v>138</v>
      </c>
      <c r="F22" s="46">
        <v>48</v>
      </c>
      <c r="G22" s="46">
        <v>11</v>
      </c>
      <c r="H22" s="46">
        <v>1</v>
      </c>
      <c r="I22" s="46">
        <v>0</v>
      </c>
      <c r="J22" s="46">
        <v>23</v>
      </c>
      <c r="K22" s="46">
        <v>5049</v>
      </c>
      <c r="L22" s="46" t="str">
        <f>VLOOKUP(A22,'FRS geographical categories'!A:J,2,FALSE)</f>
        <v>Predominantly Rural</v>
      </c>
      <c r="M22" s="46" t="str">
        <f>VLOOKUP(A22,'FRS geographical categories'!A:J,3,FALSE)</f>
        <v>Non-metropolitan</v>
      </c>
    </row>
    <row r="23" spans="1:13" x14ac:dyDescent="0.3">
      <c r="A23" s="46" t="s">
        <v>12</v>
      </c>
      <c r="B23" s="46">
        <v>1121</v>
      </c>
      <c r="C23" s="46">
        <v>538</v>
      </c>
      <c r="D23" s="46">
        <v>583</v>
      </c>
      <c r="E23" s="46">
        <v>470</v>
      </c>
      <c r="F23" s="46">
        <v>52</v>
      </c>
      <c r="G23" s="46">
        <v>19</v>
      </c>
      <c r="H23" s="46">
        <v>2</v>
      </c>
      <c r="I23" s="46">
        <v>0</v>
      </c>
      <c r="J23" s="46">
        <v>557</v>
      </c>
      <c r="K23" s="46">
        <v>46404</v>
      </c>
      <c r="L23" s="46" t="str">
        <f>VLOOKUP(A23,'FRS geographical categories'!A:J,2,FALSE)</f>
        <v>Significantly Rural</v>
      </c>
      <c r="M23" s="46" t="str">
        <f>VLOOKUP(A23,'FRS geographical categories'!A:J,3,FALSE)</f>
        <v>Non-metropolitan</v>
      </c>
    </row>
    <row r="24" spans="1:13" x14ac:dyDescent="0.3">
      <c r="A24" s="46" t="s">
        <v>13</v>
      </c>
      <c r="B24" s="46">
        <v>820</v>
      </c>
      <c r="C24" s="46">
        <v>328</v>
      </c>
      <c r="D24" s="46">
        <v>492</v>
      </c>
      <c r="E24" s="46">
        <v>355</v>
      </c>
      <c r="F24" s="46">
        <v>100</v>
      </c>
      <c r="G24" s="46">
        <v>26</v>
      </c>
      <c r="H24" s="46">
        <v>1</v>
      </c>
      <c r="I24" s="46">
        <v>13</v>
      </c>
      <c r="J24" s="46">
        <v>162</v>
      </c>
      <c r="K24" s="46">
        <v>50534</v>
      </c>
      <c r="L24" s="46" t="str">
        <f>VLOOKUP(A24,'FRS geographical categories'!A:J,2,FALSE)</f>
        <v>Predominantly Rural</v>
      </c>
      <c r="M24" s="46" t="str">
        <f>VLOOKUP(A24,'FRS geographical categories'!A:J,3,FALSE)</f>
        <v>Non-metropolitan</v>
      </c>
    </row>
    <row r="25" spans="1:13" x14ac:dyDescent="0.3">
      <c r="A25" s="46" t="s">
        <v>73</v>
      </c>
      <c r="B25" s="46">
        <v>1737</v>
      </c>
      <c r="C25" s="46">
        <v>1303</v>
      </c>
      <c r="D25" s="46">
        <v>434</v>
      </c>
      <c r="E25" s="46">
        <v>395</v>
      </c>
      <c r="F25" s="46">
        <v>40</v>
      </c>
      <c r="G25" s="46">
        <v>13</v>
      </c>
      <c r="H25" s="46">
        <v>4</v>
      </c>
      <c r="I25" s="46">
        <v>0</v>
      </c>
      <c r="J25" s="46">
        <v>38</v>
      </c>
      <c r="K25" s="46">
        <v>65547</v>
      </c>
      <c r="L25" s="46" t="str">
        <f>VLOOKUP(A25,'FRS geographical categories'!A:J,2,FALSE)</f>
        <v>Significantly Rural</v>
      </c>
      <c r="M25" s="46" t="str">
        <f>VLOOKUP(A25,'FRS geographical categories'!A:J,3,FALSE)</f>
        <v>Non-metropolitan</v>
      </c>
    </row>
    <row r="26" spans="1:13" x14ac:dyDescent="0.3">
      <c r="A26" s="46" t="s">
        <v>14</v>
      </c>
      <c r="B26" s="46">
        <v>846</v>
      </c>
      <c r="C26" s="46">
        <v>362</v>
      </c>
      <c r="D26" s="46">
        <v>484</v>
      </c>
      <c r="E26" s="46">
        <v>473</v>
      </c>
      <c r="F26" s="46">
        <v>4</v>
      </c>
      <c r="G26" s="46">
        <v>6</v>
      </c>
      <c r="H26" s="46">
        <v>0</v>
      </c>
      <c r="I26" s="46">
        <v>0</v>
      </c>
      <c r="J26" s="46">
        <v>50</v>
      </c>
      <c r="K26" s="46">
        <v>15606</v>
      </c>
      <c r="L26" s="46" t="str">
        <f>VLOOKUP(A26,'FRS geographical categories'!A:J,2,FALSE)</f>
        <v>Predominantly Rural</v>
      </c>
      <c r="M26" s="46" t="str">
        <f>VLOOKUP(A26,'FRS geographical categories'!A:J,3,FALSE)</f>
        <v>Non-metropolitan</v>
      </c>
    </row>
    <row r="27" spans="1:13" x14ac:dyDescent="0.3">
      <c r="A27" s="46" t="s">
        <v>15</v>
      </c>
      <c r="B27" s="46">
        <v>777</v>
      </c>
      <c r="C27" s="46">
        <v>181</v>
      </c>
      <c r="D27" s="46">
        <v>596</v>
      </c>
      <c r="E27" s="46">
        <v>661</v>
      </c>
      <c r="F27" s="46">
        <v>13</v>
      </c>
      <c r="G27" s="46">
        <v>12</v>
      </c>
      <c r="H27" s="46">
        <v>0</v>
      </c>
      <c r="I27" s="46">
        <v>0</v>
      </c>
      <c r="J27" s="46">
        <v>576</v>
      </c>
      <c r="K27" s="46">
        <v>34244</v>
      </c>
      <c r="L27" s="46" t="str">
        <f>VLOOKUP(A27,'FRS geographical categories'!A:J,2,FALSE)</f>
        <v>Significantly Rural</v>
      </c>
      <c r="M27" s="46" t="str">
        <f>VLOOKUP(A27,'FRS geographical categories'!A:J,3,FALSE)</f>
        <v>Non-metropolitan</v>
      </c>
    </row>
    <row r="28" spans="1:13" x14ac:dyDescent="0.3">
      <c r="A28" s="46" t="s">
        <v>16</v>
      </c>
      <c r="B28" s="46">
        <v>2433</v>
      </c>
      <c r="C28" s="46">
        <v>1658</v>
      </c>
      <c r="D28" s="46">
        <v>775</v>
      </c>
      <c r="E28" s="46">
        <v>744</v>
      </c>
      <c r="F28" s="46">
        <v>31</v>
      </c>
      <c r="G28" s="46">
        <v>3</v>
      </c>
      <c r="H28" s="46">
        <v>0</v>
      </c>
      <c r="I28" s="46">
        <v>0</v>
      </c>
      <c r="J28" s="46">
        <v>66</v>
      </c>
      <c r="K28" s="46">
        <v>20180</v>
      </c>
      <c r="L28" s="46" t="str">
        <f>VLOOKUP(A28,'FRS geographical categories'!A:J,2,FALSE)</f>
        <v>Significantly Rural</v>
      </c>
      <c r="M28" s="46" t="str">
        <f>VLOOKUP(A28,'FRS geographical categories'!A:J,3,FALSE)</f>
        <v>Non-metropolitan</v>
      </c>
    </row>
    <row r="29" spans="1:13" x14ac:dyDescent="0.3">
      <c r="A29" s="46" t="s">
        <v>17</v>
      </c>
      <c r="B29" s="46">
        <v>1129</v>
      </c>
      <c r="C29" s="46">
        <v>645</v>
      </c>
      <c r="D29" s="46">
        <v>484</v>
      </c>
      <c r="E29" s="46">
        <v>338</v>
      </c>
      <c r="F29" s="46">
        <v>43</v>
      </c>
      <c r="G29" s="46">
        <v>5</v>
      </c>
      <c r="H29" s="46">
        <v>2</v>
      </c>
      <c r="I29" s="46">
        <v>9</v>
      </c>
      <c r="J29" s="46">
        <v>55</v>
      </c>
      <c r="K29" s="46">
        <v>21910</v>
      </c>
      <c r="L29" s="46" t="str">
        <f>VLOOKUP(A29,'FRS geographical categories'!A:J,2,FALSE)</f>
        <v>Significantly Rural</v>
      </c>
      <c r="M29" s="46" t="str">
        <f>VLOOKUP(A29,'FRS geographical categories'!A:J,3,FALSE)</f>
        <v>Non-metropolitan</v>
      </c>
    </row>
    <row r="30" spans="1:13" x14ac:dyDescent="0.3">
      <c r="A30" s="46" t="s">
        <v>18</v>
      </c>
      <c r="B30" s="46">
        <v>13374</v>
      </c>
      <c r="C30" s="46">
        <v>10519</v>
      </c>
      <c r="D30" s="46">
        <v>2855</v>
      </c>
      <c r="E30" s="46">
        <v>2269</v>
      </c>
      <c r="F30" s="46">
        <v>693</v>
      </c>
      <c r="G30" s="46">
        <v>52</v>
      </c>
      <c r="H30" s="46">
        <v>5</v>
      </c>
      <c r="I30" s="46">
        <v>0</v>
      </c>
      <c r="J30" s="46">
        <v>607</v>
      </c>
      <c r="K30" s="46">
        <v>119542</v>
      </c>
      <c r="L30" s="46" t="str">
        <f>VLOOKUP(A30,'FRS geographical categories'!A:J,2,FALSE)</f>
        <v>Predominantly Urban</v>
      </c>
      <c r="M30" s="46" t="str">
        <f>VLOOKUP(A30,'FRS geographical categories'!A:J,3,FALSE)</f>
        <v>Metropolitan</v>
      </c>
    </row>
    <row r="31" spans="1:13" x14ac:dyDescent="0.3">
      <c r="A31" s="46" t="s">
        <v>19</v>
      </c>
      <c r="B31" s="46">
        <v>4904</v>
      </c>
      <c r="C31" s="46">
        <v>2557</v>
      </c>
      <c r="D31" s="46">
        <v>2347</v>
      </c>
      <c r="E31" s="46">
        <v>1710</v>
      </c>
      <c r="F31" s="46">
        <v>601</v>
      </c>
      <c r="G31" s="46">
        <v>61</v>
      </c>
      <c r="H31" s="46">
        <v>19</v>
      </c>
      <c r="I31" s="46">
        <v>0</v>
      </c>
      <c r="J31" s="46">
        <v>569</v>
      </c>
      <c r="K31" s="46">
        <v>57240</v>
      </c>
      <c r="L31" s="46" t="str">
        <f>VLOOKUP(A31,'FRS geographical categories'!A:J,2,FALSE)</f>
        <v>Predominantly Urban</v>
      </c>
      <c r="M31" s="46" t="str">
        <f>VLOOKUP(A31,'FRS geographical categories'!A:J,3,FALSE)</f>
        <v>Metropolitan</v>
      </c>
    </row>
    <row r="32" spans="1:13" x14ac:dyDescent="0.3">
      <c r="A32" s="46" t="s">
        <v>20</v>
      </c>
      <c r="B32" s="46">
        <v>1390</v>
      </c>
      <c r="C32" s="46">
        <v>418</v>
      </c>
      <c r="D32" s="46">
        <v>972</v>
      </c>
      <c r="E32" s="46">
        <v>620</v>
      </c>
      <c r="F32" s="46">
        <v>86</v>
      </c>
      <c r="G32" s="46">
        <v>52</v>
      </c>
      <c r="H32" s="46">
        <v>3</v>
      </c>
      <c r="I32" s="46">
        <v>6</v>
      </c>
      <c r="J32" s="46">
        <v>231</v>
      </c>
      <c r="K32" s="46">
        <v>100322</v>
      </c>
      <c r="L32" s="46" t="str">
        <f>VLOOKUP(A32,'FRS geographical categories'!A:J,2,FALSE)</f>
        <v>Predominantly Urban</v>
      </c>
      <c r="M32" s="46" t="str">
        <f>VLOOKUP(A32,'FRS geographical categories'!A:J,3,FALSE)</f>
        <v>Non-metropolitan</v>
      </c>
    </row>
    <row r="33" spans="1:13" x14ac:dyDescent="0.3">
      <c r="A33" s="46" t="s">
        <v>21</v>
      </c>
      <c r="B33" s="46">
        <v>862</v>
      </c>
      <c r="C33" s="46">
        <v>495</v>
      </c>
      <c r="D33" s="46">
        <v>367</v>
      </c>
      <c r="E33" s="46">
        <v>222</v>
      </c>
      <c r="F33" s="46">
        <v>20</v>
      </c>
      <c r="G33" s="46">
        <v>12</v>
      </c>
      <c r="H33" s="46">
        <v>1</v>
      </c>
      <c r="I33" s="46">
        <v>0</v>
      </c>
      <c r="J33" s="46">
        <v>103</v>
      </c>
      <c r="K33" s="46">
        <v>15371</v>
      </c>
      <c r="L33" s="46" t="str">
        <f>VLOOKUP(A33,'FRS geographical categories'!A:J,2,FALSE)</f>
        <v>Significantly Rural</v>
      </c>
      <c r="M33" s="46" t="str">
        <f>VLOOKUP(A33,'FRS geographical categories'!A:J,3,FALSE)</f>
        <v>Non-metropolitan</v>
      </c>
    </row>
    <row r="34" spans="1:13" x14ac:dyDescent="0.3">
      <c r="A34" s="46" t="s">
        <v>22</v>
      </c>
      <c r="B34" s="46">
        <v>642</v>
      </c>
      <c r="C34" s="46">
        <v>601</v>
      </c>
      <c r="D34" s="46">
        <v>41</v>
      </c>
      <c r="E34" s="46">
        <v>47</v>
      </c>
      <c r="F34" s="46">
        <v>30</v>
      </c>
      <c r="G34" s="46">
        <v>10</v>
      </c>
      <c r="H34" s="46">
        <v>2</v>
      </c>
      <c r="I34" s="46">
        <v>0</v>
      </c>
      <c r="J34" s="46">
        <v>30</v>
      </c>
      <c r="K34" s="46">
        <v>16724</v>
      </c>
      <c r="L34" s="46" t="str">
        <f>VLOOKUP(A34,'FRS geographical categories'!A:J,2,FALSE)</f>
        <v>Predominantly Urban</v>
      </c>
      <c r="M34" s="46" t="str">
        <f>VLOOKUP(A34,'FRS geographical categories'!A:J,3,FALSE)</f>
        <v>Non-metropolitan</v>
      </c>
    </row>
    <row r="35" spans="1:13" x14ac:dyDescent="0.3">
      <c r="A35" s="46" t="s">
        <v>23</v>
      </c>
      <c r="B35" s="46">
        <v>1936</v>
      </c>
      <c r="C35" s="46">
        <v>1630</v>
      </c>
      <c r="D35" s="46">
        <v>306</v>
      </c>
      <c r="E35" s="46">
        <v>442</v>
      </c>
      <c r="F35" s="46">
        <v>25</v>
      </c>
      <c r="G35" s="46">
        <v>5</v>
      </c>
      <c r="H35" s="46">
        <v>0</v>
      </c>
      <c r="I35" s="46">
        <v>7</v>
      </c>
      <c r="J35" s="46">
        <v>306</v>
      </c>
      <c r="K35" s="46">
        <v>25857</v>
      </c>
      <c r="L35" s="46" t="str">
        <f>VLOOKUP(A35,'FRS geographical categories'!A:J,2,FALSE)</f>
        <v>Significantly Rural</v>
      </c>
      <c r="M35" s="46" t="str">
        <f>VLOOKUP(A35,'FRS geographical categories'!A:J,3,FALSE)</f>
        <v>Non-metropolitan</v>
      </c>
    </row>
    <row r="36" spans="1:13" x14ac:dyDescent="0.3">
      <c r="A36" s="46" t="s">
        <v>47</v>
      </c>
      <c r="B36" s="46">
        <v>193</v>
      </c>
      <c r="C36" s="46">
        <v>103</v>
      </c>
      <c r="D36" s="46">
        <v>90</v>
      </c>
      <c r="E36" s="46">
        <v>89</v>
      </c>
      <c r="F36" s="46">
        <v>2</v>
      </c>
      <c r="G36" s="46">
        <v>1</v>
      </c>
      <c r="H36" s="46">
        <v>0</v>
      </c>
      <c r="I36" s="46">
        <v>0</v>
      </c>
      <c r="J36" s="46">
        <v>19</v>
      </c>
      <c r="K36" s="46">
        <v>6433</v>
      </c>
      <c r="L36" s="46" t="str">
        <f>VLOOKUP(A36,'FRS geographical categories'!A:J,2,FALSE)</f>
        <v>Predominantly Rural</v>
      </c>
      <c r="M36" s="46" t="str">
        <f>VLOOKUP(A36,'FRS geographical categories'!A:J,3,FALSE)</f>
        <v>Non-metropolitan</v>
      </c>
    </row>
    <row r="37" spans="1:13" x14ac:dyDescent="0.3">
      <c r="A37" s="46" t="s">
        <v>25</v>
      </c>
      <c r="B37" s="46">
        <v>42</v>
      </c>
      <c r="C37" s="46">
        <v>36</v>
      </c>
      <c r="D37" s="46">
        <v>6</v>
      </c>
      <c r="E37" s="46">
        <v>6</v>
      </c>
      <c r="F37" s="46">
        <v>1</v>
      </c>
      <c r="G37" s="46">
        <v>0</v>
      </c>
      <c r="H37" s="46">
        <v>0</v>
      </c>
      <c r="I37" s="46">
        <v>0</v>
      </c>
      <c r="J37" s="46">
        <v>1</v>
      </c>
      <c r="K37" s="46">
        <v>313</v>
      </c>
      <c r="L37" s="46" t="str">
        <f>VLOOKUP(A37,'FRS geographical categories'!A:J,2,FALSE)</f>
        <v>Predominantly Rural</v>
      </c>
      <c r="M37" s="46" t="str">
        <f>VLOOKUP(A37,'FRS geographical categories'!A:J,3,FALSE)</f>
        <v>Non-metropolitan</v>
      </c>
    </row>
    <row r="38" spans="1:13" x14ac:dyDescent="0.3">
      <c r="A38" s="46" t="s">
        <v>26</v>
      </c>
      <c r="B38" s="46">
        <v>1961</v>
      </c>
      <c r="C38" s="46">
        <v>1237</v>
      </c>
      <c r="D38" s="46">
        <v>724</v>
      </c>
      <c r="E38" s="46">
        <v>559</v>
      </c>
      <c r="F38" s="46">
        <v>36</v>
      </c>
      <c r="G38" s="46">
        <v>9</v>
      </c>
      <c r="H38" s="46">
        <v>0</v>
      </c>
      <c r="I38" s="46">
        <v>1</v>
      </c>
      <c r="J38" s="46">
        <v>482</v>
      </c>
      <c r="K38" s="46">
        <v>39037</v>
      </c>
      <c r="L38" s="46" t="str">
        <f>VLOOKUP(A38,'FRS geographical categories'!A:J,2,FALSE)</f>
        <v>Significantly Rural</v>
      </c>
      <c r="M38" s="46" t="str">
        <f>VLOOKUP(A38,'FRS geographical categories'!A:J,3,FALSE)</f>
        <v>Non-metropolitan</v>
      </c>
    </row>
    <row r="39" spans="1:13" x14ac:dyDescent="0.3">
      <c r="A39" s="46" t="s">
        <v>27</v>
      </c>
      <c r="B39" s="46">
        <v>3636</v>
      </c>
      <c r="C39" s="46">
        <v>1089</v>
      </c>
      <c r="D39" s="46">
        <v>2547</v>
      </c>
      <c r="E39" s="46">
        <v>1933</v>
      </c>
      <c r="F39" s="46">
        <v>376</v>
      </c>
      <c r="G39" s="46">
        <v>18</v>
      </c>
      <c r="H39" s="46">
        <v>2</v>
      </c>
      <c r="I39" s="46">
        <v>33</v>
      </c>
      <c r="J39" s="46">
        <v>403</v>
      </c>
      <c r="K39" s="46">
        <v>26665</v>
      </c>
      <c r="L39" s="46" t="str">
        <f>VLOOKUP(A39,'FRS geographical categories'!A:J,2,FALSE)</f>
        <v>Predominantly Urban</v>
      </c>
      <c r="M39" s="46" t="str">
        <f>VLOOKUP(A39,'FRS geographical categories'!A:J,3,FALSE)</f>
        <v>Non-metropolitan</v>
      </c>
    </row>
    <row r="40" spans="1:13" x14ac:dyDescent="0.3">
      <c r="A40" s="46" t="s">
        <v>28</v>
      </c>
      <c r="B40" s="46">
        <v>1015</v>
      </c>
      <c r="C40" s="46">
        <v>849</v>
      </c>
      <c r="D40" s="46">
        <v>166</v>
      </c>
      <c r="E40" s="46">
        <v>360</v>
      </c>
      <c r="F40" s="46">
        <v>57</v>
      </c>
      <c r="G40" s="46">
        <v>33</v>
      </c>
      <c r="H40" s="46">
        <v>2</v>
      </c>
      <c r="I40" s="46">
        <v>0</v>
      </c>
      <c r="J40" s="46">
        <v>149</v>
      </c>
      <c r="K40" s="46">
        <v>14813</v>
      </c>
      <c r="L40" s="46" t="str">
        <f>VLOOKUP(A40,'FRS geographical categories'!A:J,2,FALSE)</f>
        <v>Significantly Rural</v>
      </c>
      <c r="M40" s="46" t="str">
        <f>VLOOKUP(A40,'FRS geographical categories'!A:J,3,FALSE)</f>
        <v>Non-metropolitan</v>
      </c>
    </row>
    <row r="41" spans="1:13" x14ac:dyDescent="0.3">
      <c r="A41" s="46" t="s">
        <v>29</v>
      </c>
      <c r="B41" s="46">
        <v>1239</v>
      </c>
      <c r="C41" s="46">
        <v>750</v>
      </c>
      <c r="D41" s="46">
        <v>489</v>
      </c>
      <c r="E41" s="46">
        <v>610</v>
      </c>
      <c r="F41" s="46">
        <v>6</v>
      </c>
      <c r="G41" s="46">
        <v>11</v>
      </c>
      <c r="H41" s="46">
        <v>1</v>
      </c>
      <c r="I41" s="46">
        <v>0</v>
      </c>
      <c r="J41" s="46">
        <v>19</v>
      </c>
      <c r="K41" s="46">
        <v>19269</v>
      </c>
      <c r="L41" s="46" t="str">
        <f>VLOOKUP(A41,'FRS geographical categories'!A:J,2,FALSE)</f>
        <v>Predominantly Rural</v>
      </c>
      <c r="M41" s="46" t="str">
        <f>VLOOKUP(A41,'FRS geographical categories'!A:J,3,FALSE)</f>
        <v>Non-metropolitan</v>
      </c>
    </row>
    <row r="42" spans="1:13" x14ac:dyDescent="0.3">
      <c r="A42" s="46" t="s">
        <v>30</v>
      </c>
      <c r="B42" s="46">
        <v>1586</v>
      </c>
      <c r="C42" s="46">
        <v>1199</v>
      </c>
      <c r="D42" s="46">
        <v>387</v>
      </c>
      <c r="E42" s="46">
        <v>332</v>
      </c>
      <c r="F42" s="46">
        <v>55</v>
      </c>
      <c r="G42" s="46">
        <v>19</v>
      </c>
      <c r="H42" s="46">
        <v>1</v>
      </c>
      <c r="I42" s="46">
        <v>0</v>
      </c>
      <c r="J42" s="46">
        <v>48</v>
      </c>
      <c r="K42" s="46">
        <v>25152</v>
      </c>
      <c r="L42" s="46" t="str">
        <f>VLOOKUP(A42,'FRS geographical categories'!A:J,2,FALSE)</f>
        <v>Predominantly Urban</v>
      </c>
      <c r="M42" s="46" t="str">
        <f>VLOOKUP(A42,'FRS geographical categories'!A:J,3,FALSE)</f>
        <v>Metropolitan</v>
      </c>
    </row>
    <row r="43" spans="1:13" x14ac:dyDescent="0.3">
      <c r="A43" s="46" t="s">
        <v>31</v>
      </c>
      <c r="B43" s="46">
        <v>1265</v>
      </c>
      <c r="C43" s="46">
        <v>877</v>
      </c>
      <c r="D43" s="46">
        <v>388</v>
      </c>
      <c r="E43" s="46">
        <v>350</v>
      </c>
      <c r="F43" s="46">
        <v>24</v>
      </c>
      <c r="G43" s="46">
        <v>4</v>
      </c>
      <c r="H43" s="46">
        <v>0</v>
      </c>
      <c r="I43" s="46">
        <v>0</v>
      </c>
      <c r="J43" s="46">
        <v>430</v>
      </c>
      <c r="K43" s="46">
        <v>20241</v>
      </c>
      <c r="L43" s="46" t="str">
        <f>VLOOKUP(A43,'FRS geographical categories'!A:J,2,FALSE)</f>
        <v>Predominantly Rural</v>
      </c>
      <c r="M43" s="46" t="str">
        <f>VLOOKUP(A43,'FRS geographical categories'!A:J,3,FALSE)</f>
        <v>Non-metropolitan</v>
      </c>
    </row>
    <row r="44" spans="1:13" x14ac:dyDescent="0.3">
      <c r="A44" s="46" t="s">
        <v>32</v>
      </c>
      <c r="B44" s="46">
        <v>2969</v>
      </c>
      <c r="C44" s="46">
        <v>1553</v>
      </c>
      <c r="D44" s="46">
        <v>1416</v>
      </c>
      <c r="E44" s="46">
        <v>1359</v>
      </c>
      <c r="F44" s="46">
        <v>38</v>
      </c>
      <c r="G44" s="46">
        <v>22</v>
      </c>
      <c r="H44" s="46">
        <v>1</v>
      </c>
      <c r="I44" s="46">
        <v>0</v>
      </c>
      <c r="J44" s="46">
        <v>159</v>
      </c>
      <c r="K44" s="46">
        <v>41837</v>
      </c>
      <c r="L44" s="46" t="str">
        <f>VLOOKUP(A44,'FRS geographical categories'!A:J,2,FALSE)</f>
        <v>Predominantly Rural</v>
      </c>
      <c r="M44" s="46" t="str">
        <f>VLOOKUP(A44,'FRS geographical categories'!A:J,3,FALSE)</f>
        <v>Non-metropolitan</v>
      </c>
    </row>
    <row r="45" spans="1:13" x14ac:dyDescent="0.3">
      <c r="A45" s="46" t="s">
        <v>33</v>
      </c>
      <c r="B45" s="46">
        <v>1078</v>
      </c>
      <c r="C45" s="46">
        <v>539</v>
      </c>
      <c r="D45" s="46">
        <v>539</v>
      </c>
      <c r="E45" s="46">
        <v>493</v>
      </c>
      <c r="F45" s="46">
        <v>39</v>
      </c>
      <c r="G45" s="46">
        <v>19</v>
      </c>
      <c r="H45" s="46">
        <v>0</v>
      </c>
      <c r="I45" s="46">
        <v>2</v>
      </c>
      <c r="J45" s="46">
        <v>34</v>
      </c>
      <c r="K45" s="46">
        <v>18442</v>
      </c>
      <c r="L45" s="46" t="str">
        <f>VLOOKUP(A45,'FRS geographical categories'!A:J,2,FALSE)</f>
        <v>Significantly Rural</v>
      </c>
      <c r="M45" s="46" t="str">
        <f>VLOOKUP(A45,'FRS geographical categories'!A:J,3,FALSE)</f>
        <v>Non-metropolitan</v>
      </c>
    </row>
    <row r="46" spans="1:13" x14ac:dyDescent="0.3">
      <c r="A46" s="46" t="s">
        <v>34</v>
      </c>
      <c r="B46" s="46">
        <v>860</v>
      </c>
      <c r="C46" s="46">
        <v>453</v>
      </c>
      <c r="D46" s="46">
        <v>407</v>
      </c>
      <c r="E46" s="46">
        <v>454</v>
      </c>
      <c r="F46" s="46">
        <v>4</v>
      </c>
      <c r="G46" s="46">
        <v>3</v>
      </c>
      <c r="H46" s="46">
        <v>0</v>
      </c>
      <c r="I46" s="46">
        <v>0</v>
      </c>
      <c r="J46" s="46">
        <v>79</v>
      </c>
      <c r="K46" s="46">
        <v>8436</v>
      </c>
      <c r="L46" s="46" t="str">
        <f>VLOOKUP(A46,'FRS geographical categories'!A:J,2,FALSE)</f>
        <v>Predominantly Rural</v>
      </c>
      <c r="M46" s="46" t="str">
        <f>VLOOKUP(A46,'FRS geographical categories'!A:J,3,FALSE)</f>
        <v>Non-metropolitan</v>
      </c>
    </row>
    <row r="47" spans="1:13" x14ac:dyDescent="0.3">
      <c r="A47" s="46" t="s">
        <v>35</v>
      </c>
      <c r="B47" s="46">
        <v>619</v>
      </c>
      <c r="C47" s="46">
        <v>237</v>
      </c>
      <c r="D47" s="46">
        <v>382</v>
      </c>
      <c r="E47" s="46">
        <v>338</v>
      </c>
      <c r="F47" s="46">
        <v>36</v>
      </c>
      <c r="G47" s="46">
        <v>15</v>
      </c>
      <c r="H47" s="46">
        <v>3</v>
      </c>
      <c r="I47" s="46">
        <v>0</v>
      </c>
      <c r="J47" s="46">
        <v>97</v>
      </c>
      <c r="K47" s="46">
        <v>27898</v>
      </c>
      <c r="L47" s="46" t="str">
        <f>VLOOKUP(A47,'FRS geographical categories'!A:J,2,FALSE)</f>
        <v>Predominantly Urban</v>
      </c>
      <c r="M47" s="46" t="str">
        <f>VLOOKUP(A47,'FRS geographical categories'!A:J,3,FALSE)</f>
        <v>Non-metropolitan</v>
      </c>
    </row>
    <row r="48" spans="1:13" x14ac:dyDescent="0.3">
      <c r="A48" s="46" t="s">
        <v>36</v>
      </c>
      <c r="B48" s="46">
        <v>716</v>
      </c>
      <c r="C48" s="46">
        <v>276</v>
      </c>
      <c r="D48" s="46">
        <v>440</v>
      </c>
      <c r="E48" s="46">
        <v>325</v>
      </c>
      <c r="F48" s="46">
        <v>7</v>
      </c>
      <c r="G48" s="46">
        <v>6</v>
      </c>
      <c r="H48" s="46">
        <v>0</v>
      </c>
      <c r="I48" s="46">
        <v>0</v>
      </c>
      <c r="J48" s="46">
        <v>429</v>
      </c>
      <c r="K48" s="46">
        <v>11494</v>
      </c>
      <c r="L48" s="46" t="str">
        <f>VLOOKUP(A48,'FRS geographical categories'!A:J,2,FALSE)</f>
        <v>Predominantly Rural</v>
      </c>
      <c r="M48" s="46" t="str">
        <f>VLOOKUP(A48,'FRS geographical categories'!A:J,3,FALSE)</f>
        <v>Non-metropolitan</v>
      </c>
    </row>
    <row r="49" spans="1:13" x14ac:dyDescent="0.3">
      <c r="A49" s="46" t="s">
        <v>37</v>
      </c>
      <c r="B49" s="46">
        <v>732</v>
      </c>
      <c r="C49" s="46">
        <v>577</v>
      </c>
      <c r="D49" s="46">
        <v>155</v>
      </c>
      <c r="E49" s="46">
        <v>113</v>
      </c>
      <c r="F49" s="46">
        <v>11</v>
      </c>
      <c r="G49" s="46">
        <v>14</v>
      </c>
      <c r="H49" s="46">
        <v>0</v>
      </c>
      <c r="I49" s="46">
        <v>0</v>
      </c>
      <c r="J49" s="46">
        <v>7</v>
      </c>
      <c r="K49" s="46">
        <v>9927</v>
      </c>
      <c r="L49" s="46" t="str">
        <f>VLOOKUP(A49,'FRS geographical categories'!A:J,2,FALSE)</f>
        <v>Predominantly Rural</v>
      </c>
      <c r="M49" s="46" t="str">
        <f>VLOOKUP(A49,'FRS geographical categories'!A:J,3,FALSE)</f>
        <v>Non-metropolitan</v>
      </c>
    </row>
    <row r="50" spans="1:13" x14ac:dyDescent="0.3">
      <c r="A50" s="46" t="s">
        <v>38</v>
      </c>
      <c r="B50" s="46">
        <v>3963</v>
      </c>
      <c r="C50" s="46">
        <v>1608</v>
      </c>
      <c r="D50" s="46">
        <v>2355</v>
      </c>
      <c r="E50" s="46">
        <v>2103</v>
      </c>
      <c r="F50" s="46">
        <v>74</v>
      </c>
      <c r="G50" s="46">
        <v>7</v>
      </c>
      <c r="H50" s="46">
        <v>1</v>
      </c>
      <c r="I50" s="46">
        <v>0</v>
      </c>
      <c r="J50" s="46">
        <v>390</v>
      </c>
      <c r="K50" s="46">
        <v>40807</v>
      </c>
      <c r="L50" s="46" t="str">
        <f>VLOOKUP(A50,'FRS geographical categories'!A:J,2,FALSE)</f>
        <v>Predominantly Urban</v>
      </c>
      <c r="M50" s="46" t="str">
        <f>VLOOKUP(A50,'FRS geographical categories'!A:J,3,FALSE)</f>
        <v>Metropolitan</v>
      </c>
    </row>
    <row r="51" spans="1:13" x14ac:dyDescent="0.3">
      <c r="A51" s="46" t="s">
        <v>39</v>
      </c>
      <c r="B51" s="46">
        <v>5031</v>
      </c>
      <c r="C51" s="46">
        <v>3913</v>
      </c>
      <c r="D51" s="46">
        <v>1118</v>
      </c>
      <c r="E51" s="46">
        <v>94</v>
      </c>
      <c r="F51" s="46">
        <v>3</v>
      </c>
      <c r="G51" s="46">
        <v>5</v>
      </c>
      <c r="H51" s="46">
        <v>0</v>
      </c>
      <c r="I51" s="46">
        <v>2</v>
      </c>
      <c r="J51" s="46">
        <v>34</v>
      </c>
      <c r="K51" s="46">
        <v>18886</v>
      </c>
      <c r="L51" s="46" t="str">
        <f>VLOOKUP(A51,'FRS geographical categories'!A:J,2,FALSE)</f>
        <v>Significantly Rural</v>
      </c>
      <c r="M51" s="46" t="str">
        <f>VLOOKUP(A51,'FRS geographical categories'!A:J,3,FALSE)</f>
        <v>Non-metropolitan</v>
      </c>
    </row>
    <row r="52" spans="1:13" x14ac:dyDescent="0.3">
      <c r="A52" s="46" t="s">
        <v>40</v>
      </c>
      <c r="B52" s="46">
        <v>565</v>
      </c>
      <c r="C52" s="46">
        <v>386</v>
      </c>
      <c r="D52" s="46">
        <v>179</v>
      </c>
      <c r="E52" s="46">
        <v>163</v>
      </c>
      <c r="F52" s="46">
        <v>16</v>
      </c>
      <c r="G52" s="46">
        <v>1</v>
      </c>
      <c r="H52" s="46">
        <v>2</v>
      </c>
      <c r="I52" s="46">
        <v>0</v>
      </c>
      <c r="J52" s="46">
        <v>54</v>
      </c>
      <c r="K52" s="46">
        <v>37194</v>
      </c>
      <c r="L52" s="46" t="str">
        <f>VLOOKUP(A52,'FRS geographical categories'!A:J,2,FALSE)</f>
        <v>Predominantly Rural</v>
      </c>
      <c r="M52" s="46" t="str">
        <f>VLOOKUP(A52,'FRS geographical categories'!A:J,3,FALSE)</f>
        <v>Non-metropolitan</v>
      </c>
    </row>
    <row r="53" spans="1:13" x14ac:dyDescent="0.3">
      <c r="A53" s="46" t="s">
        <v>41</v>
      </c>
      <c r="B53" s="46">
        <v>1498</v>
      </c>
      <c r="C53" s="46">
        <v>621</v>
      </c>
      <c r="D53" s="46">
        <v>877</v>
      </c>
      <c r="E53" s="46">
        <v>546</v>
      </c>
      <c r="F53" s="46">
        <v>52</v>
      </c>
      <c r="G53" s="46">
        <v>4</v>
      </c>
      <c r="H53" s="46">
        <v>0</v>
      </c>
      <c r="I53" s="46">
        <v>0</v>
      </c>
      <c r="J53" s="46">
        <v>45</v>
      </c>
      <c r="K53" s="46">
        <v>25389</v>
      </c>
      <c r="L53" s="46" t="str">
        <f>VLOOKUP(A53,'FRS geographical categories'!A:J,2,FALSE)</f>
        <v>Predominantly Urban</v>
      </c>
      <c r="M53" s="46" t="str">
        <f>VLOOKUP(A53,'FRS geographical categories'!A:J,3,FALSE)</f>
        <v>Non-metropolitan</v>
      </c>
    </row>
    <row r="54" spans="1:13" x14ac:dyDescent="0.3">
      <c r="A54" s="46" t="s">
        <v>42</v>
      </c>
      <c r="B54" s="46">
        <v>4247</v>
      </c>
      <c r="C54" s="46">
        <v>2219</v>
      </c>
      <c r="D54" s="46">
        <v>2028</v>
      </c>
      <c r="E54" s="46">
        <v>1568</v>
      </c>
      <c r="F54" s="46">
        <v>25</v>
      </c>
      <c r="G54" s="46">
        <v>17</v>
      </c>
      <c r="H54" s="46">
        <v>1</v>
      </c>
      <c r="I54" s="46">
        <v>6</v>
      </c>
      <c r="J54" s="46">
        <v>119</v>
      </c>
      <c r="K54" s="46">
        <v>33345</v>
      </c>
      <c r="L54" s="46" t="str">
        <f>VLOOKUP(A54,'FRS geographical categories'!A:J,2,FALSE)</f>
        <v>Predominantly Urban</v>
      </c>
      <c r="M54" s="46" t="str">
        <f>VLOOKUP(A54,'FRS geographical categories'!A:J,3,FALSE)</f>
        <v>Metropolitan</v>
      </c>
    </row>
    <row r="55" spans="1:13" x14ac:dyDescent="0.3">
      <c r="A55" s="46" t="s">
        <v>43</v>
      </c>
      <c r="B55" s="46">
        <v>496</v>
      </c>
      <c r="C55" s="46">
        <v>349</v>
      </c>
      <c r="D55" s="46">
        <v>147</v>
      </c>
      <c r="E55" s="46">
        <v>147</v>
      </c>
      <c r="F55" s="46">
        <v>6</v>
      </c>
      <c r="G55" s="46">
        <v>5</v>
      </c>
      <c r="H55" s="46">
        <v>0</v>
      </c>
      <c r="I55" s="46">
        <v>0</v>
      </c>
      <c r="J55" s="46">
        <v>8</v>
      </c>
      <c r="K55" s="46">
        <v>12010</v>
      </c>
      <c r="L55" s="46" t="str">
        <f>VLOOKUP(A55,'FRS geographical categories'!A:J,2,FALSE)</f>
        <v>Significantly Rural</v>
      </c>
      <c r="M55" s="46" t="str">
        <f>VLOOKUP(A55,'FRS geographical categories'!A:J,3,FALSE)</f>
        <v>Non-metropolitan</v>
      </c>
    </row>
    <row r="56" spans="1:13" x14ac:dyDescent="0.3">
      <c r="A56" s="46" t="s">
        <v>44</v>
      </c>
      <c r="B56" s="46">
        <v>1314</v>
      </c>
      <c r="C56" s="46">
        <v>426</v>
      </c>
      <c r="D56" s="46">
        <v>888</v>
      </c>
      <c r="E56" s="46">
        <v>530</v>
      </c>
      <c r="F56" s="46">
        <v>59</v>
      </c>
      <c r="G56" s="46">
        <v>33</v>
      </c>
      <c r="H56" s="46">
        <v>6</v>
      </c>
      <c r="I56" s="46">
        <v>11</v>
      </c>
      <c r="J56" s="46">
        <v>231</v>
      </c>
      <c r="K56" s="46">
        <v>86415</v>
      </c>
      <c r="L56" s="46" t="str">
        <f>VLOOKUP(A56,'FRS geographical categories'!A:J,2,FALSE)</f>
        <v>Predominantly Urban</v>
      </c>
      <c r="M56" s="46" t="str">
        <f>VLOOKUP(A56,'FRS geographical categories'!A:J,3,FALSE)</f>
        <v>Metropolitan</v>
      </c>
    </row>
    <row r="57" spans="1:13" x14ac:dyDescent="0.3">
      <c r="A57" s="46" t="s">
        <v>45</v>
      </c>
      <c r="B57" s="46">
        <v>1974</v>
      </c>
      <c r="C57" s="46">
        <v>948</v>
      </c>
      <c r="D57" s="46">
        <v>1026</v>
      </c>
      <c r="E57" s="46">
        <v>989</v>
      </c>
      <c r="F57" s="46">
        <v>34</v>
      </c>
      <c r="G57" s="46">
        <v>0</v>
      </c>
      <c r="H57" s="46">
        <v>0</v>
      </c>
      <c r="I57" s="46">
        <v>0</v>
      </c>
      <c r="J57" s="46">
        <v>332</v>
      </c>
      <c r="K57" s="46">
        <v>19435</v>
      </c>
      <c r="L57" s="46" t="str">
        <f>VLOOKUP(A57,'FRS geographical categories'!A:J,2,FALSE)</f>
        <v>Significantly Rural</v>
      </c>
      <c r="M57" s="46" t="str">
        <f>VLOOKUP(A57,'FRS geographical categories'!A:J,3,FALSE)</f>
        <v>Non-metropolitan</v>
      </c>
    </row>
    <row r="58" spans="1:13" x14ac:dyDescent="0.3">
      <c r="A58" s="46" t="s">
        <v>46</v>
      </c>
      <c r="B58" s="46">
        <v>3046</v>
      </c>
      <c r="C58" s="46">
        <v>354</v>
      </c>
      <c r="D58" s="46">
        <v>2692</v>
      </c>
      <c r="E58" s="46">
        <v>285</v>
      </c>
      <c r="F58" s="46">
        <v>344</v>
      </c>
      <c r="G58" s="46">
        <v>8</v>
      </c>
      <c r="H58" s="46">
        <v>2</v>
      </c>
      <c r="I58" s="46">
        <v>1</v>
      </c>
      <c r="J58" s="46">
        <v>710</v>
      </c>
      <c r="K58" s="46">
        <v>74825</v>
      </c>
      <c r="L58" s="46" t="str">
        <f>VLOOKUP(A58,'FRS geographical categories'!A:J,2,FALSE)</f>
        <v>Predominantly Urban</v>
      </c>
      <c r="M58" s="46" t="str">
        <f>VLOOKUP(A58,'FRS geographical categories'!A:J,3,FALSE)</f>
        <v>Metropolitan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AE1F8-CDD9-48F9-A974-3029824BD3B7}">
  <sheetPr codeName="Sheet3"/>
  <dimension ref="A5:M58"/>
  <sheetViews>
    <sheetView workbookViewId="0">
      <selection activeCell="A4" sqref="A4:E4"/>
    </sheetView>
  </sheetViews>
  <sheetFormatPr defaultColWidth="8.77734375" defaultRowHeight="14.4" x14ac:dyDescent="0.3"/>
  <cols>
    <col min="1" max="1" width="21" style="46" bestFit="1" customWidth="1"/>
    <col min="2" max="16384" width="8.77734375" style="46"/>
  </cols>
  <sheetData>
    <row r="5" spans="1:13" x14ac:dyDescent="0.3">
      <c r="B5" s="51"/>
    </row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75543</v>
      </c>
      <c r="C8" s="45">
        <f t="shared" ref="C8:K8" si="0">SUM(C14:C58)</f>
        <v>46364</v>
      </c>
      <c r="D8" s="45">
        <f t="shared" si="0"/>
        <v>29179</v>
      </c>
      <c r="E8" s="45">
        <f t="shared" si="0"/>
        <v>22762</v>
      </c>
      <c r="F8" s="45">
        <f t="shared" si="0"/>
        <v>2637</v>
      </c>
      <c r="G8" s="45">
        <f t="shared" si="0"/>
        <v>485</v>
      </c>
      <c r="H8" s="45">
        <f t="shared" si="0"/>
        <v>58</v>
      </c>
      <c r="I8" s="45">
        <f t="shared" si="0"/>
        <v>77</v>
      </c>
      <c r="J8" s="45">
        <f t="shared" si="0"/>
        <v>7044</v>
      </c>
      <c r="K8" s="45">
        <f t="shared" si="0"/>
        <v>1508745</v>
      </c>
    </row>
    <row r="9" spans="1:13" x14ac:dyDescent="0.3">
      <c r="A9" s="45" t="s">
        <v>85</v>
      </c>
      <c r="B9" s="45">
        <f>SUMIF($M$14:$M$58,$A9,B$14:B$58)</f>
        <v>46788</v>
      </c>
      <c r="C9" s="45">
        <f t="shared" ref="C9:K10" si="1">SUMIF($M$14:$M$58,$A9,C$14:C$58)</f>
        <v>29139</v>
      </c>
      <c r="D9" s="45">
        <f t="shared" si="1"/>
        <v>17649</v>
      </c>
      <c r="E9" s="45">
        <f t="shared" si="1"/>
        <v>14057</v>
      </c>
      <c r="F9" s="45">
        <f t="shared" si="1"/>
        <v>1204</v>
      </c>
      <c r="G9" s="45">
        <f t="shared" si="1"/>
        <v>320</v>
      </c>
      <c r="H9" s="45">
        <f t="shared" si="1"/>
        <v>28</v>
      </c>
      <c r="I9" s="45">
        <f t="shared" si="1"/>
        <v>66</v>
      </c>
      <c r="J9" s="45">
        <f t="shared" si="1"/>
        <v>5187</v>
      </c>
      <c r="K9" s="45">
        <f t="shared" si="1"/>
        <v>1062081</v>
      </c>
    </row>
    <row r="10" spans="1:13" x14ac:dyDescent="0.3">
      <c r="A10" s="45" t="s">
        <v>48</v>
      </c>
      <c r="B10" s="45">
        <f>SUMIF($M$14:$M$58,$A10,B$14:B$58)</f>
        <v>28755</v>
      </c>
      <c r="C10" s="45">
        <f t="shared" si="1"/>
        <v>17225</v>
      </c>
      <c r="D10" s="45">
        <f t="shared" si="1"/>
        <v>11530</v>
      </c>
      <c r="E10" s="45">
        <f t="shared" si="1"/>
        <v>8705</v>
      </c>
      <c r="F10" s="45">
        <f t="shared" si="1"/>
        <v>1433</v>
      </c>
      <c r="G10" s="45">
        <f t="shared" si="1"/>
        <v>165</v>
      </c>
      <c r="H10" s="45">
        <f t="shared" si="1"/>
        <v>30</v>
      </c>
      <c r="I10" s="45">
        <f t="shared" si="1"/>
        <v>11</v>
      </c>
      <c r="J10" s="45">
        <f t="shared" si="1"/>
        <v>1857</v>
      </c>
      <c r="K10" s="45">
        <f t="shared" si="1"/>
        <v>446664</v>
      </c>
    </row>
    <row r="11" spans="1:13" x14ac:dyDescent="0.3">
      <c r="A11" s="45" t="s">
        <v>86</v>
      </c>
      <c r="B11" s="45">
        <f>SUMIF($L$14:$L$58,$A11,B$14:B$58)</f>
        <v>38218</v>
      </c>
      <c r="C11" s="45">
        <f t="shared" ref="C11:K11" si="2">SUMIF($L$14:$L$58,$A11,C$14:C$58)</f>
        <v>21793</v>
      </c>
      <c r="D11" s="45">
        <f t="shared" si="2"/>
        <v>16425</v>
      </c>
      <c r="E11" s="45">
        <f t="shared" si="2"/>
        <v>12483</v>
      </c>
      <c r="F11" s="45">
        <f t="shared" si="2"/>
        <v>1966</v>
      </c>
      <c r="G11" s="45">
        <f t="shared" si="2"/>
        <v>266</v>
      </c>
      <c r="H11" s="45">
        <f t="shared" si="2"/>
        <v>41</v>
      </c>
      <c r="I11" s="45">
        <f t="shared" si="2"/>
        <v>57</v>
      </c>
      <c r="J11" s="45">
        <f t="shared" si="2"/>
        <v>2801</v>
      </c>
      <c r="K11" s="45">
        <f t="shared" si="2"/>
        <v>719829</v>
      </c>
    </row>
    <row r="12" spans="1:13" x14ac:dyDescent="0.3">
      <c r="A12" s="45" t="s">
        <v>87</v>
      </c>
      <c r="B12" s="45">
        <f t="shared" ref="B12:K13" si="3">SUMIF($L$14:$L$58,$A12,B$14:B$58)</f>
        <v>24384</v>
      </c>
      <c r="C12" s="45">
        <f t="shared" si="3"/>
        <v>16588</v>
      </c>
      <c r="D12" s="45">
        <f t="shared" si="3"/>
        <v>7796</v>
      </c>
      <c r="E12" s="45">
        <f t="shared" si="3"/>
        <v>5790</v>
      </c>
      <c r="F12" s="45">
        <f t="shared" si="3"/>
        <v>475</v>
      </c>
      <c r="G12" s="45">
        <f t="shared" si="3"/>
        <v>130</v>
      </c>
      <c r="H12" s="45">
        <f t="shared" si="3"/>
        <v>8</v>
      </c>
      <c r="I12" s="45">
        <f t="shared" si="3"/>
        <v>10</v>
      </c>
      <c r="J12" s="45">
        <f t="shared" si="3"/>
        <v>2951</v>
      </c>
      <c r="K12" s="45">
        <f t="shared" si="3"/>
        <v>513335</v>
      </c>
    </row>
    <row r="13" spans="1:13" x14ac:dyDescent="0.3">
      <c r="A13" s="45" t="s">
        <v>88</v>
      </c>
      <c r="B13" s="45">
        <f t="shared" si="3"/>
        <v>12941</v>
      </c>
      <c r="C13" s="45">
        <f t="shared" si="3"/>
        <v>7983</v>
      </c>
      <c r="D13" s="45">
        <f t="shared" si="3"/>
        <v>4958</v>
      </c>
      <c r="E13" s="45">
        <f t="shared" si="3"/>
        <v>4489</v>
      </c>
      <c r="F13" s="45">
        <f t="shared" si="3"/>
        <v>196</v>
      </c>
      <c r="G13" s="45">
        <f t="shared" si="3"/>
        <v>89</v>
      </c>
      <c r="H13" s="45">
        <f t="shared" si="3"/>
        <v>9</v>
      </c>
      <c r="I13" s="45">
        <f t="shared" si="3"/>
        <v>10</v>
      </c>
      <c r="J13" s="45">
        <f t="shared" si="3"/>
        <v>1292</v>
      </c>
      <c r="K13" s="45">
        <f t="shared" si="3"/>
        <v>275581</v>
      </c>
    </row>
    <row r="14" spans="1:13" x14ac:dyDescent="0.3">
      <c r="A14" s="46" t="s">
        <v>3</v>
      </c>
      <c r="B14" s="46">
        <v>368</v>
      </c>
      <c r="C14" s="46">
        <v>97</v>
      </c>
      <c r="D14" s="46">
        <v>271</v>
      </c>
      <c r="E14" s="46">
        <v>231</v>
      </c>
      <c r="F14" s="46">
        <v>19</v>
      </c>
      <c r="G14" s="46">
        <v>19</v>
      </c>
      <c r="H14" s="46">
        <v>4</v>
      </c>
      <c r="I14" s="46">
        <v>2</v>
      </c>
      <c r="J14" s="46">
        <v>237</v>
      </c>
      <c r="K14" s="46">
        <v>12713</v>
      </c>
      <c r="L14" s="46" t="str">
        <f>VLOOKUP(A14,'FRS geographical categories'!A:J,2,FALSE)</f>
        <v>Predominantly Urban</v>
      </c>
      <c r="M14" s="46" t="str">
        <f>VLOOKUP(A14,'FRS geographical categories'!A:J,3,FALSE)</f>
        <v>Non-metropolitan</v>
      </c>
    </row>
    <row r="15" spans="1:13" x14ac:dyDescent="0.3">
      <c r="A15" s="46" t="s">
        <v>4</v>
      </c>
      <c r="B15" s="46">
        <v>1379</v>
      </c>
      <c r="C15" s="46">
        <v>1169</v>
      </c>
      <c r="D15" s="46">
        <v>210</v>
      </c>
      <c r="E15" s="46">
        <v>210</v>
      </c>
      <c r="F15" s="46">
        <v>2</v>
      </c>
      <c r="G15" s="46">
        <v>2</v>
      </c>
      <c r="H15" s="46">
        <v>0</v>
      </c>
      <c r="I15" s="46">
        <v>0</v>
      </c>
      <c r="J15" s="46">
        <v>8</v>
      </c>
      <c r="K15" s="46">
        <v>20555</v>
      </c>
      <c r="L15" s="46" t="str">
        <f>VLOOKUP(A15,'FRS geographical categories'!A:J,2,FALSE)</f>
        <v>Significantly Rural</v>
      </c>
      <c r="M15" s="46" t="str">
        <f>VLOOKUP(A15,'FRS geographical categories'!A:J,3,FALSE)</f>
        <v>Non-metropolitan</v>
      </c>
    </row>
    <row r="16" spans="1:13" x14ac:dyDescent="0.3">
      <c r="A16" s="46" t="s">
        <v>5</v>
      </c>
      <c r="B16" s="46">
        <v>2055</v>
      </c>
      <c r="C16" s="46">
        <v>1568</v>
      </c>
      <c r="D16" s="46">
        <v>487</v>
      </c>
      <c r="E16" s="46">
        <v>389</v>
      </c>
      <c r="F16" s="46">
        <v>19</v>
      </c>
      <c r="G16" s="46">
        <v>0</v>
      </c>
      <c r="H16" s="46">
        <v>0</v>
      </c>
      <c r="I16" s="46">
        <v>0</v>
      </c>
      <c r="J16" s="46">
        <v>0</v>
      </c>
      <c r="K16" s="46">
        <v>50697</v>
      </c>
      <c r="L16" s="46" t="str">
        <f>VLOOKUP(A16,'FRS geographical categories'!A:J,2,FALSE)</f>
        <v>Predominantly Urban</v>
      </c>
      <c r="M16" s="46" t="str">
        <f>VLOOKUP(A16,'FRS geographical categories'!A:J,3,FALSE)</f>
        <v>Non-metropolitan</v>
      </c>
    </row>
    <row r="17" spans="1:13" x14ac:dyDescent="0.3">
      <c r="A17" s="46" t="s">
        <v>6</v>
      </c>
      <c r="B17" s="46">
        <v>1433</v>
      </c>
      <c r="C17" s="46">
        <v>1169</v>
      </c>
      <c r="D17" s="46">
        <v>264</v>
      </c>
      <c r="E17" s="46">
        <v>227</v>
      </c>
      <c r="F17" s="46">
        <v>24</v>
      </c>
      <c r="G17" s="46">
        <v>1</v>
      </c>
      <c r="H17" s="46">
        <v>0</v>
      </c>
      <c r="I17" s="46">
        <v>0</v>
      </c>
      <c r="J17" s="46">
        <v>25</v>
      </c>
      <c r="K17" s="46">
        <v>10413</v>
      </c>
      <c r="L17" s="46" t="str">
        <f>VLOOKUP(A17,'FRS geographical categories'!A:J,2,FALSE)</f>
        <v>Significantly Rural</v>
      </c>
      <c r="M17" s="46" t="str">
        <f>VLOOKUP(A17,'FRS geographical categories'!A:J,3,FALSE)</f>
        <v>Non-metropolitan</v>
      </c>
    </row>
    <row r="18" spans="1:13" x14ac:dyDescent="0.3">
      <c r="A18" s="46" t="s">
        <v>7</v>
      </c>
      <c r="B18" s="46">
        <v>528</v>
      </c>
      <c r="C18" s="46">
        <v>363</v>
      </c>
      <c r="D18" s="46">
        <v>165</v>
      </c>
      <c r="E18" s="46">
        <v>100</v>
      </c>
      <c r="F18" s="46">
        <v>4</v>
      </c>
      <c r="G18" s="46">
        <v>4</v>
      </c>
      <c r="H18" s="46">
        <v>0</v>
      </c>
      <c r="I18" s="46">
        <v>0</v>
      </c>
      <c r="J18" s="46">
        <v>109</v>
      </c>
      <c r="K18" s="46">
        <v>21562</v>
      </c>
      <c r="L18" s="46" t="str">
        <f>VLOOKUP(A18,'FRS geographical categories'!A:J,2,FALSE)</f>
        <v>Predominantly Rural</v>
      </c>
      <c r="M18" s="46" t="str">
        <f>VLOOKUP(A18,'FRS geographical categories'!A:J,3,FALSE)</f>
        <v>Non-metropolitan</v>
      </c>
    </row>
    <row r="19" spans="1:13" x14ac:dyDescent="0.3">
      <c r="A19" s="46" t="s">
        <v>8</v>
      </c>
      <c r="B19" s="46">
        <v>2055</v>
      </c>
      <c r="C19" s="46">
        <v>1420</v>
      </c>
      <c r="D19" s="46">
        <v>635</v>
      </c>
      <c r="E19" s="46">
        <v>570</v>
      </c>
      <c r="F19" s="46">
        <v>76</v>
      </c>
      <c r="G19" s="46">
        <v>24</v>
      </c>
      <c r="H19" s="46">
        <v>3</v>
      </c>
      <c r="I19" s="46">
        <v>2</v>
      </c>
      <c r="J19" s="46">
        <v>213</v>
      </c>
      <c r="K19" s="46">
        <v>25652</v>
      </c>
      <c r="L19" s="46" t="str">
        <f>VLOOKUP(A19,'FRS geographical categories'!A:J,2,FALSE)</f>
        <v>Significantly Rural</v>
      </c>
      <c r="M19" s="46" t="str">
        <f>VLOOKUP(A19,'FRS geographical categories'!A:J,3,FALSE)</f>
        <v>Non-metropolitan</v>
      </c>
    </row>
    <row r="20" spans="1:13" x14ac:dyDescent="0.3">
      <c r="A20" s="46" t="s">
        <v>9</v>
      </c>
      <c r="B20" s="46">
        <v>702</v>
      </c>
      <c r="C20" s="46">
        <v>619</v>
      </c>
      <c r="D20" s="46">
        <v>83</v>
      </c>
      <c r="E20" s="46">
        <v>67</v>
      </c>
      <c r="F20" s="46">
        <v>8</v>
      </c>
      <c r="G20" s="46">
        <v>4</v>
      </c>
      <c r="H20" s="46">
        <v>0</v>
      </c>
      <c r="I20" s="46">
        <v>1</v>
      </c>
      <c r="J20" s="46">
        <v>24</v>
      </c>
      <c r="K20" s="46">
        <v>13789</v>
      </c>
      <c r="L20" s="46" t="str">
        <f>VLOOKUP(A20,'FRS geographical categories'!A:J,2,FALSE)</f>
        <v>Predominantly Urban</v>
      </c>
      <c r="M20" s="46" t="str">
        <f>VLOOKUP(A20,'FRS geographical categories'!A:J,3,FALSE)</f>
        <v>Non-metropolitan</v>
      </c>
    </row>
    <row r="21" spans="1:13" x14ac:dyDescent="0.3">
      <c r="A21" s="46" t="s">
        <v>10</v>
      </c>
      <c r="B21" s="46">
        <v>1180</v>
      </c>
      <c r="C21" s="46">
        <v>861</v>
      </c>
      <c r="D21" s="46">
        <v>319</v>
      </c>
      <c r="E21" s="46">
        <v>280</v>
      </c>
      <c r="F21" s="46">
        <v>3</v>
      </c>
      <c r="G21" s="46">
        <v>1</v>
      </c>
      <c r="H21" s="46">
        <v>0</v>
      </c>
      <c r="I21" s="46">
        <v>0</v>
      </c>
      <c r="J21" s="46">
        <v>30</v>
      </c>
      <c r="K21" s="46">
        <v>15708</v>
      </c>
      <c r="L21" s="46" t="str">
        <f>VLOOKUP(A21,'FRS geographical categories'!A:J,2,FALSE)</f>
        <v>Predominantly Rural</v>
      </c>
      <c r="M21" s="46" t="str">
        <f>VLOOKUP(A21,'FRS geographical categories'!A:J,3,FALSE)</f>
        <v>Non-metropolitan</v>
      </c>
    </row>
    <row r="22" spans="1:13" x14ac:dyDescent="0.3">
      <c r="A22" s="46" t="s">
        <v>11</v>
      </c>
      <c r="B22" s="46">
        <v>422</v>
      </c>
      <c r="C22" s="46">
        <v>214</v>
      </c>
      <c r="D22" s="46">
        <v>208</v>
      </c>
      <c r="E22" s="46">
        <v>168</v>
      </c>
      <c r="F22" s="46">
        <v>35</v>
      </c>
      <c r="G22" s="46">
        <v>5</v>
      </c>
      <c r="H22" s="46">
        <v>0</v>
      </c>
      <c r="I22" s="46">
        <v>0</v>
      </c>
      <c r="J22" s="46">
        <v>36</v>
      </c>
      <c r="K22" s="46">
        <v>5908</v>
      </c>
      <c r="L22" s="46" t="str">
        <f>VLOOKUP(A22,'FRS geographical categories'!A:J,2,FALSE)</f>
        <v>Predominantly Rural</v>
      </c>
      <c r="M22" s="46" t="str">
        <f>VLOOKUP(A22,'FRS geographical categories'!A:J,3,FALSE)</f>
        <v>Non-metropolitan</v>
      </c>
    </row>
    <row r="23" spans="1:13" x14ac:dyDescent="0.3">
      <c r="A23" s="46" t="s">
        <v>12</v>
      </c>
      <c r="B23" s="46">
        <v>1078</v>
      </c>
      <c r="C23" s="46">
        <v>558</v>
      </c>
      <c r="D23" s="46">
        <v>520</v>
      </c>
      <c r="E23" s="46">
        <v>430</v>
      </c>
      <c r="F23" s="46">
        <v>41</v>
      </c>
      <c r="G23" s="46">
        <v>16</v>
      </c>
      <c r="H23" s="46">
        <v>0</v>
      </c>
      <c r="I23" s="46">
        <v>1</v>
      </c>
      <c r="J23" s="46">
        <v>524</v>
      </c>
      <c r="K23" s="46">
        <v>45218</v>
      </c>
      <c r="L23" s="46" t="str">
        <f>VLOOKUP(A23,'FRS geographical categories'!A:J,2,FALSE)</f>
        <v>Significantly Rural</v>
      </c>
      <c r="M23" s="46" t="str">
        <f>VLOOKUP(A23,'FRS geographical categories'!A:J,3,FALSE)</f>
        <v>Non-metropolitan</v>
      </c>
    </row>
    <row r="24" spans="1:13" x14ac:dyDescent="0.3">
      <c r="A24" s="46" t="s">
        <v>13</v>
      </c>
      <c r="B24" s="46">
        <v>557</v>
      </c>
      <c r="C24" s="46">
        <v>197</v>
      </c>
      <c r="D24" s="46">
        <v>360</v>
      </c>
      <c r="E24" s="46">
        <v>288</v>
      </c>
      <c r="F24" s="46">
        <v>71</v>
      </c>
      <c r="G24" s="46">
        <v>22</v>
      </c>
      <c r="H24" s="46">
        <v>1</v>
      </c>
      <c r="I24" s="46">
        <v>8</v>
      </c>
      <c r="J24" s="46">
        <v>162</v>
      </c>
      <c r="K24" s="46">
        <v>52285</v>
      </c>
      <c r="L24" s="46" t="str">
        <f>VLOOKUP(A24,'FRS geographical categories'!A:J,2,FALSE)</f>
        <v>Predominantly Rural</v>
      </c>
      <c r="M24" s="46" t="str">
        <f>VLOOKUP(A24,'FRS geographical categories'!A:J,3,FALSE)</f>
        <v>Non-metropolitan</v>
      </c>
    </row>
    <row r="25" spans="1:13" x14ac:dyDescent="0.3">
      <c r="A25" s="46" t="s">
        <v>73</v>
      </c>
      <c r="B25" s="46">
        <v>1916</v>
      </c>
      <c r="C25" s="46">
        <v>1511</v>
      </c>
      <c r="D25" s="46">
        <v>405</v>
      </c>
      <c r="E25" s="46">
        <v>358</v>
      </c>
      <c r="F25" s="46">
        <v>31</v>
      </c>
      <c r="G25" s="46">
        <v>8</v>
      </c>
      <c r="H25" s="46">
        <v>0</v>
      </c>
      <c r="I25" s="46">
        <v>0</v>
      </c>
      <c r="J25" s="46">
        <v>49</v>
      </c>
      <c r="K25" s="46">
        <v>65662</v>
      </c>
      <c r="L25" s="46" t="str">
        <f>VLOOKUP(A25,'FRS geographical categories'!A:J,2,FALSE)</f>
        <v>Significantly Rural</v>
      </c>
      <c r="M25" s="46" t="str">
        <f>VLOOKUP(A25,'FRS geographical categories'!A:J,3,FALSE)</f>
        <v>Non-metropolitan</v>
      </c>
    </row>
    <row r="26" spans="1:13" x14ac:dyDescent="0.3">
      <c r="A26" s="46" t="s">
        <v>14</v>
      </c>
      <c r="B26" s="46">
        <v>2346</v>
      </c>
      <c r="C26" s="46">
        <v>1449</v>
      </c>
      <c r="D26" s="46">
        <v>897</v>
      </c>
      <c r="E26" s="46">
        <v>935</v>
      </c>
      <c r="F26" s="46">
        <v>6</v>
      </c>
      <c r="G26" s="46">
        <v>12</v>
      </c>
      <c r="H26" s="46">
        <v>0</v>
      </c>
      <c r="I26" s="46">
        <v>0</v>
      </c>
      <c r="J26" s="46">
        <v>78</v>
      </c>
      <c r="K26" s="46">
        <v>16231</v>
      </c>
      <c r="L26" s="46" t="str">
        <f>VLOOKUP(A26,'FRS geographical categories'!A:J,2,FALSE)</f>
        <v>Predominantly Rural</v>
      </c>
      <c r="M26" s="46" t="str">
        <f>VLOOKUP(A26,'FRS geographical categories'!A:J,3,FALSE)</f>
        <v>Non-metropolitan</v>
      </c>
    </row>
    <row r="27" spans="1:13" x14ac:dyDescent="0.3">
      <c r="A27" s="46" t="s">
        <v>15</v>
      </c>
      <c r="B27" s="46">
        <v>671</v>
      </c>
      <c r="C27" s="46">
        <v>206</v>
      </c>
      <c r="D27" s="46">
        <v>465</v>
      </c>
      <c r="E27" s="46">
        <v>319</v>
      </c>
      <c r="F27" s="46">
        <v>19</v>
      </c>
      <c r="G27" s="46">
        <v>11</v>
      </c>
      <c r="H27" s="46">
        <v>4</v>
      </c>
      <c r="I27" s="46">
        <v>1</v>
      </c>
      <c r="J27" s="46">
        <v>438</v>
      </c>
      <c r="K27" s="46">
        <v>34693</v>
      </c>
      <c r="L27" s="46" t="str">
        <f>VLOOKUP(A27,'FRS geographical categories'!A:J,2,FALSE)</f>
        <v>Significantly Rural</v>
      </c>
      <c r="M27" s="46" t="str">
        <f>VLOOKUP(A27,'FRS geographical categories'!A:J,3,FALSE)</f>
        <v>Non-metropolitan</v>
      </c>
    </row>
    <row r="28" spans="1:13" x14ac:dyDescent="0.3">
      <c r="A28" s="46" t="s">
        <v>16</v>
      </c>
      <c r="B28" s="46">
        <v>3098</v>
      </c>
      <c r="C28" s="46">
        <v>2171</v>
      </c>
      <c r="D28" s="46">
        <v>927</v>
      </c>
      <c r="E28" s="46">
        <v>0</v>
      </c>
      <c r="F28" s="46">
        <v>15</v>
      </c>
      <c r="G28" s="46">
        <v>3</v>
      </c>
      <c r="H28" s="46">
        <v>1</v>
      </c>
      <c r="I28" s="46">
        <v>0</v>
      </c>
      <c r="J28" s="46">
        <v>13</v>
      </c>
      <c r="K28" s="46">
        <v>30305</v>
      </c>
      <c r="L28" s="46" t="str">
        <f>VLOOKUP(A28,'FRS geographical categories'!A:J,2,FALSE)</f>
        <v>Significantly Rural</v>
      </c>
      <c r="M28" s="46" t="str">
        <f>VLOOKUP(A28,'FRS geographical categories'!A:J,3,FALSE)</f>
        <v>Non-metropolitan</v>
      </c>
    </row>
    <row r="29" spans="1:13" x14ac:dyDescent="0.3">
      <c r="A29" s="46" t="s">
        <v>17</v>
      </c>
      <c r="B29" s="46">
        <v>887</v>
      </c>
      <c r="C29" s="46">
        <v>658</v>
      </c>
      <c r="D29" s="46">
        <v>229</v>
      </c>
      <c r="E29" s="46">
        <v>213</v>
      </c>
      <c r="F29" s="46">
        <v>22</v>
      </c>
      <c r="G29" s="46">
        <v>1</v>
      </c>
      <c r="H29" s="46">
        <v>0</v>
      </c>
      <c r="I29" s="46">
        <v>0</v>
      </c>
      <c r="J29" s="46">
        <v>18</v>
      </c>
      <c r="K29" s="46">
        <v>14338</v>
      </c>
      <c r="L29" s="46" t="str">
        <f>VLOOKUP(A29,'FRS geographical categories'!A:J,2,FALSE)</f>
        <v>Significantly Rural</v>
      </c>
      <c r="M29" s="46" t="str">
        <f>VLOOKUP(A29,'FRS geographical categories'!A:J,3,FALSE)</f>
        <v>Non-metropolitan</v>
      </c>
    </row>
    <row r="30" spans="1:13" x14ac:dyDescent="0.3">
      <c r="A30" s="46" t="s">
        <v>18</v>
      </c>
      <c r="B30" s="46">
        <v>12260</v>
      </c>
      <c r="C30" s="46">
        <v>9271</v>
      </c>
      <c r="D30" s="46">
        <v>2989</v>
      </c>
      <c r="E30" s="46">
        <v>2347</v>
      </c>
      <c r="F30" s="46">
        <v>733</v>
      </c>
      <c r="G30" s="46">
        <v>43</v>
      </c>
      <c r="H30" s="46">
        <v>3</v>
      </c>
      <c r="I30" s="46">
        <v>0</v>
      </c>
      <c r="J30" s="46">
        <v>608</v>
      </c>
      <c r="K30" s="46">
        <v>126786</v>
      </c>
      <c r="L30" s="46" t="str">
        <f>VLOOKUP(A30,'FRS geographical categories'!A:J,2,FALSE)</f>
        <v>Predominantly Urban</v>
      </c>
      <c r="M30" s="46" t="str">
        <f>VLOOKUP(A30,'FRS geographical categories'!A:J,3,FALSE)</f>
        <v>Metropolitan</v>
      </c>
    </row>
    <row r="31" spans="1:13" x14ac:dyDescent="0.3">
      <c r="A31" s="46" t="s">
        <v>19</v>
      </c>
      <c r="B31" s="46">
        <v>4064</v>
      </c>
      <c r="C31" s="46">
        <v>2092</v>
      </c>
      <c r="D31" s="46">
        <v>1972</v>
      </c>
      <c r="E31" s="46">
        <v>1410</v>
      </c>
      <c r="F31" s="46">
        <v>408</v>
      </c>
      <c r="G31" s="46">
        <v>31</v>
      </c>
      <c r="H31" s="46">
        <v>18</v>
      </c>
      <c r="I31" s="46">
        <v>1</v>
      </c>
      <c r="J31" s="46">
        <v>0</v>
      </c>
      <c r="K31" s="46">
        <v>59980</v>
      </c>
      <c r="L31" s="46" t="str">
        <f>VLOOKUP(A31,'FRS geographical categories'!A:J,2,FALSE)</f>
        <v>Predominantly Urban</v>
      </c>
      <c r="M31" s="46" t="str">
        <f>VLOOKUP(A31,'FRS geographical categories'!A:J,3,FALSE)</f>
        <v>Metropolitan</v>
      </c>
    </row>
    <row r="32" spans="1:13" x14ac:dyDescent="0.3">
      <c r="A32" s="46" t="s">
        <v>20</v>
      </c>
      <c r="B32" s="46">
        <v>943</v>
      </c>
      <c r="C32" s="46">
        <v>161</v>
      </c>
      <c r="D32" s="46">
        <v>782</v>
      </c>
      <c r="E32" s="46">
        <v>547</v>
      </c>
      <c r="F32" s="46">
        <v>43</v>
      </c>
      <c r="G32" s="46">
        <v>26</v>
      </c>
      <c r="H32" s="46">
        <v>4</v>
      </c>
      <c r="I32" s="46">
        <v>10</v>
      </c>
      <c r="J32" s="46">
        <v>159</v>
      </c>
      <c r="K32" s="46">
        <v>101467</v>
      </c>
      <c r="L32" s="46" t="str">
        <f>VLOOKUP(A32,'FRS geographical categories'!A:J,2,FALSE)</f>
        <v>Predominantly Urban</v>
      </c>
      <c r="M32" s="46" t="str">
        <f>VLOOKUP(A32,'FRS geographical categories'!A:J,3,FALSE)</f>
        <v>Non-metropolitan</v>
      </c>
    </row>
    <row r="33" spans="1:13" x14ac:dyDescent="0.3">
      <c r="A33" s="46" t="s">
        <v>21</v>
      </c>
      <c r="B33" s="46">
        <v>721</v>
      </c>
      <c r="C33" s="46">
        <v>465</v>
      </c>
      <c r="D33" s="46">
        <v>256</v>
      </c>
      <c r="E33" s="46">
        <v>289</v>
      </c>
      <c r="F33" s="46">
        <v>26</v>
      </c>
      <c r="G33" s="46">
        <v>9</v>
      </c>
      <c r="H33" s="46">
        <v>0</v>
      </c>
      <c r="I33" s="46">
        <v>2</v>
      </c>
      <c r="J33" s="46">
        <v>60</v>
      </c>
      <c r="K33" s="46">
        <v>15600</v>
      </c>
      <c r="L33" s="46" t="str">
        <f>VLOOKUP(A33,'FRS geographical categories'!A:J,2,FALSE)</f>
        <v>Significantly Rural</v>
      </c>
      <c r="M33" s="46" t="str">
        <f>VLOOKUP(A33,'FRS geographical categories'!A:J,3,FALSE)</f>
        <v>Non-metropolitan</v>
      </c>
    </row>
    <row r="34" spans="1:13" x14ac:dyDescent="0.3">
      <c r="A34" s="46" t="s">
        <v>22</v>
      </c>
      <c r="B34" s="46">
        <v>295</v>
      </c>
      <c r="C34" s="46">
        <v>279</v>
      </c>
      <c r="D34" s="46">
        <v>16</v>
      </c>
      <c r="E34" s="46">
        <v>27</v>
      </c>
      <c r="F34" s="46">
        <v>9</v>
      </c>
      <c r="G34" s="46">
        <v>9</v>
      </c>
      <c r="H34" s="46">
        <v>0</v>
      </c>
      <c r="I34" s="46">
        <v>0</v>
      </c>
      <c r="J34" s="46">
        <v>13</v>
      </c>
      <c r="K34" s="46">
        <v>16724</v>
      </c>
      <c r="L34" s="46" t="str">
        <f>VLOOKUP(A34,'FRS geographical categories'!A:J,2,FALSE)</f>
        <v>Predominantly Urban</v>
      </c>
      <c r="M34" s="46" t="str">
        <f>VLOOKUP(A34,'FRS geographical categories'!A:J,3,FALSE)</f>
        <v>Non-metropolitan</v>
      </c>
    </row>
    <row r="35" spans="1:13" x14ac:dyDescent="0.3">
      <c r="A35" s="46" t="s">
        <v>23</v>
      </c>
      <c r="B35" s="46">
        <v>1632</v>
      </c>
      <c r="C35" s="46">
        <v>1288</v>
      </c>
      <c r="D35" s="46">
        <v>344</v>
      </c>
      <c r="E35" s="46">
        <v>414</v>
      </c>
      <c r="F35" s="46">
        <v>33</v>
      </c>
      <c r="G35" s="46">
        <v>7</v>
      </c>
      <c r="H35" s="46">
        <v>0</v>
      </c>
      <c r="I35" s="46">
        <v>2</v>
      </c>
      <c r="J35" s="46">
        <v>239</v>
      </c>
      <c r="K35" s="46">
        <v>29657</v>
      </c>
      <c r="L35" s="46" t="str">
        <f>VLOOKUP(A35,'FRS geographical categories'!A:J,2,FALSE)</f>
        <v>Significantly Rural</v>
      </c>
      <c r="M35" s="46" t="str">
        <f>VLOOKUP(A35,'FRS geographical categories'!A:J,3,FALSE)</f>
        <v>Non-metropolitan</v>
      </c>
    </row>
    <row r="36" spans="1:13" x14ac:dyDescent="0.3">
      <c r="A36" s="46" t="s">
        <v>47</v>
      </c>
      <c r="B36" s="46">
        <v>206</v>
      </c>
      <c r="C36" s="46">
        <v>111</v>
      </c>
      <c r="D36" s="46">
        <v>95</v>
      </c>
      <c r="E36" s="46">
        <v>92</v>
      </c>
      <c r="F36" s="46">
        <v>4</v>
      </c>
      <c r="G36" s="46">
        <v>0</v>
      </c>
      <c r="H36" s="46">
        <v>0</v>
      </c>
      <c r="I36" s="46">
        <v>0</v>
      </c>
      <c r="J36" s="46">
        <v>4</v>
      </c>
      <c r="K36" s="46">
        <v>5918</v>
      </c>
      <c r="L36" s="46" t="str">
        <f>VLOOKUP(A36,'FRS geographical categories'!A:J,2,FALSE)</f>
        <v>Predominantly Rural</v>
      </c>
      <c r="M36" s="46" t="str">
        <f>VLOOKUP(A36,'FRS geographical categories'!A:J,3,FALSE)</f>
        <v>Non-metropolitan</v>
      </c>
    </row>
    <row r="37" spans="1:13" x14ac:dyDescent="0.3">
      <c r="A37" s="46" t="s">
        <v>25</v>
      </c>
      <c r="B37" s="46">
        <v>42</v>
      </c>
      <c r="C37" s="46">
        <v>36</v>
      </c>
      <c r="D37" s="46">
        <v>6</v>
      </c>
      <c r="E37" s="46">
        <v>4</v>
      </c>
      <c r="F37" s="46">
        <v>0</v>
      </c>
      <c r="G37" s="46">
        <v>0</v>
      </c>
      <c r="H37" s="46">
        <v>0</v>
      </c>
      <c r="I37" s="46">
        <v>0</v>
      </c>
      <c r="J37" s="46">
        <v>2</v>
      </c>
      <c r="K37" s="46">
        <v>322</v>
      </c>
      <c r="L37" s="46" t="str">
        <f>VLOOKUP(A37,'FRS geographical categories'!A:J,2,FALSE)</f>
        <v>Predominantly Rural</v>
      </c>
      <c r="M37" s="46" t="str">
        <f>VLOOKUP(A37,'FRS geographical categories'!A:J,3,FALSE)</f>
        <v>Non-metropolitan</v>
      </c>
    </row>
    <row r="38" spans="1:13" x14ac:dyDescent="0.3">
      <c r="A38" s="46" t="s">
        <v>26</v>
      </c>
      <c r="B38" s="46">
        <v>2272</v>
      </c>
      <c r="C38" s="46">
        <v>599</v>
      </c>
      <c r="D38" s="46">
        <v>1673</v>
      </c>
      <c r="E38" s="46">
        <v>1279</v>
      </c>
      <c r="F38" s="46">
        <v>43</v>
      </c>
      <c r="G38" s="46">
        <v>7</v>
      </c>
      <c r="H38" s="46">
        <v>0</v>
      </c>
      <c r="I38" s="46">
        <v>2</v>
      </c>
      <c r="J38" s="46">
        <v>977</v>
      </c>
      <c r="K38" s="46">
        <v>39894</v>
      </c>
      <c r="L38" s="46" t="str">
        <f>VLOOKUP(A38,'FRS geographical categories'!A:J,2,FALSE)</f>
        <v>Significantly Rural</v>
      </c>
      <c r="M38" s="46" t="str">
        <f>VLOOKUP(A38,'FRS geographical categories'!A:J,3,FALSE)</f>
        <v>Non-metropolitan</v>
      </c>
    </row>
    <row r="39" spans="1:13" x14ac:dyDescent="0.3">
      <c r="A39" s="46" t="s">
        <v>27</v>
      </c>
      <c r="B39" s="46">
        <v>3636</v>
      </c>
      <c r="C39" s="46">
        <v>1089</v>
      </c>
      <c r="D39" s="46">
        <v>2547</v>
      </c>
      <c r="E39" s="46">
        <v>1933</v>
      </c>
      <c r="F39" s="46">
        <v>376</v>
      </c>
      <c r="G39" s="46">
        <v>18</v>
      </c>
      <c r="H39" s="46">
        <v>2</v>
      </c>
      <c r="I39" s="46">
        <v>33</v>
      </c>
      <c r="J39" s="46">
        <v>403</v>
      </c>
      <c r="K39" s="46">
        <v>26665</v>
      </c>
      <c r="L39" s="46" t="str">
        <f>VLOOKUP(A39,'FRS geographical categories'!A:J,2,FALSE)</f>
        <v>Predominantly Urban</v>
      </c>
      <c r="M39" s="46" t="str">
        <f>VLOOKUP(A39,'FRS geographical categories'!A:J,3,FALSE)</f>
        <v>Non-metropolitan</v>
      </c>
    </row>
    <row r="40" spans="1:13" x14ac:dyDescent="0.3">
      <c r="A40" s="46" t="s">
        <v>28</v>
      </c>
      <c r="B40" s="46">
        <v>792</v>
      </c>
      <c r="C40" s="46">
        <v>552</v>
      </c>
      <c r="D40" s="46">
        <v>240</v>
      </c>
      <c r="E40" s="46">
        <v>385</v>
      </c>
      <c r="F40" s="46">
        <v>62</v>
      </c>
      <c r="G40" s="46">
        <v>22</v>
      </c>
      <c r="H40" s="46">
        <v>0</v>
      </c>
      <c r="I40" s="46">
        <v>0</v>
      </c>
      <c r="J40" s="46">
        <v>205</v>
      </c>
      <c r="K40" s="46">
        <v>17538</v>
      </c>
      <c r="L40" s="46" t="str">
        <f>VLOOKUP(A40,'FRS geographical categories'!A:J,2,FALSE)</f>
        <v>Significantly Rural</v>
      </c>
      <c r="M40" s="46" t="str">
        <f>VLOOKUP(A40,'FRS geographical categories'!A:J,3,FALSE)</f>
        <v>Non-metropolitan</v>
      </c>
    </row>
    <row r="41" spans="1:13" x14ac:dyDescent="0.3">
      <c r="A41" s="46" t="s">
        <v>29</v>
      </c>
      <c r="B41" s="46">
        <v>949</v>
      </c>
      <c r="C41" s="46">
        <v>624</v>
      </c>
      <c r="D41" s="46">
        <v>325</v>
      </c>
      <c r="E41" s="46">
        <v>610</v>
      </c>
      <c r="F41" s="46">
        <v>5</v>
      </c>
      <c r="G41" s="46">
        <v>10</v>
      </c>
      <c r="H41" s="46">
        <v>3</v>
      </c>
      <c r="I41" s="46">
        <v>0</v>
      </c>
      <c r="J41" s="46">
        <v>0</v>
      </c>
      <c r="K41" s="46">
        <v>19269</v>
      </c>
      <c r="L41" s="46" t="str">
        <f>VLOOKUP(A41,'FRS geographical categories'!A:J,2,FALSE)</f>
        <v>Predominantly Rural</v>
      </c>
      <c r="M41" s="46" t="str">
        <f>VLOOKUP(A41,'FRS geographical categories'!A:J,3,FALSE)</f>
        <v>Non-metropolitan</v>
      </c>
    </row>
    <row r="42" spans="1:13" x14ac:dyDescent="0.3">
      <c r="A42" s="46" t="s">
        <v>30</v>
      </c>
      <c r="B42" s="46">
        <v>2213</v>
      </c>
      <c r="C42" s="46">
        <v>1633</v>
      </c>
      <c r="D42" s="46">
        <v>580</v>
      </c>
      <c r="E42" s="46">
        <v>489</v>
      </c>
      <c r="F42" s="46">
        <v>64</v>
      </c>
      <c r="G42" s="46">
        <v>27</v>
      </c>
      <c r="H42" s="46">
        <v>0</v>
      </c>
      <c r="I42" s="46">
        <v>0</v>
      </c>
      <c r="J42" s="46">
        <v>85</v>
      </c>
      <c r="K42" s="46">
        <v>25774</v>
      </c>
      <c r="L42" s="46" t="str">
        <f>VLOOKUP(A42,'FRS geographical categories'!A:J,2,FALSE)</f>
        <v>Predominantly Urban</v>
      </c>
      <c r="M42" s="46" t="str">
        <f>VLOOKUP(A42,'FRS geographical categories'!A:J,3,FALSE)</f>
        <v>Metropolitan</v>
      </c>
    </row>
    <row r="43" spans="1:13" x14ac:dyDescent="0.3">
      <c r="A43" s="46" t="s">
        <v>31</v>
      </c>
      <c r="B43" s="46">
        <v>1197</v>
      </c>
      <c r="C43" s="46">
        <v>894</v>
      </c>
      <c r="D43" s="46">
        <v>303</v>
      </c>
      <c r="E43" s="46">
        <v>278</v>
      </c>
      <c r="F43" s="46">
        <v>5</v>
      </c>
      <c r="G43" s="46">
        <v>5</v>
      </c>
      <c r="H43" s="46">
        <v>0</v>
      </c>
      <c r="I43" s="46">
        <v>0</v>
      </c>
      <c r="J43" s="46">
        <v>406</v>
      </c>
      <c r="K43" s="46">
        <v>19990</v>
      </c>
      <c r="L43" s="46" t="str">
        <f>VLOOKUP(A43,'FRS geographical categories'!A:J,2,FALSE)</f>
        <v>Predominantly Rural</v>
      </c>
      <c r="M43" s="46" t="str">
        <f>VLOOKUP(A43,'FRS geographical categories'!A:J,3,FALSE)</f>
        <v>Non-metropolitan</v>
      </c>
    </row>
    <row r="44" spans="1:13" x14ac:dyDescent="0.3">
      <c r="A44" s="46" t="s">
        <v>32</v>
      </c>
      <c r="B44" s="46">
        <v>2700</v>
      </c>
      <c r="C44" s="46">
        <v>1325</v>
      </c>
      <c r="D44" s="46">
        <v>1375</v>
      </c>
      <c r="E44" s="46">
        <v>876</v>
      </c>
      <c r="F44" s="46">
        <v>40</v>
      </c>
      <c r="G44" s="46">
        <v>14</v>
      </c>
      <c r="H44" s="46">
        <v>2</v>
      </c>
      <c r="I44" s="46">
        <v>1</v>
      </c>
      <c r="J44" s="46">
        <v>203</v>
      </c>
      <c r="K44" s="46">
        <v>42687</v>
      </c>
      <c r="L44" s="46" t="str">
        <f>VLOOKUP(A44,'FRS geographical categories'!A:J,2,FALSE)</f>
        <v>Predominantly Rural</v>
      </c>
      <c r="M44" s="46" t="str">
        <f>VLOOKUP(A44,'FRS geographical categories'!A:J,3,FALSE)</f>
        <v>Non-metropolitan</v>
      </c>
    </row>
    <row r="45" spans="1:13" x14ac:dyDescent="0.3">
      <c r="A45" s="46" t="s">
        <v>33</v>
      </c>
      <c r="B45" s="46">
        <v>786</v>
      </c>
      <c r="C45" s="46">
        <v>412</v>
      </c>
      <c r="D45" s="46">
        <v>374</v>
      </c>
      <c r="E45" s="46">
        <v>258</v>
      </c>
      <c r="F45" s="46">
        <v>60</v>
      </c>
      <c r="G45" s="46">
        <v>11</v>
      </c>
      <c r="H45" s="46">
        <v>0</v>
      </c>
      <c r="I45" s="46">
        <v>0</v>
      </c>
      <c r="J45" s="46">
        <v>31</v>
      </c>
      <c r="K45" s="46">
        <v>18814</v>
      </c>
      <c r="L45" s="46" t="str">
        <f>VLOOKUP(A45,'FRS geographical categories'!A:J,2,FALSE)</f>
        <v>Significantly Rural</v>
      </c>
      <c r="M45" s="46" t="str">
        <f>VLOOKUP(A45,'FRS geographical categories'!A:J,3,FALSE)</f>
        <v>Non-metropolitan</v>
      </c>
    </row>
    <row r="46" spans="1:13" x14ac:dyDescent="0.3">
      <c r="A46" s="46" t="s">
        <v>34</v>
      </c>
      <c r="B46" s="46">
        <v>677</v>
      </c>
      <c r="C46" s="46">
        <v>342</v>
      </c>
      <c r="D46" s="46">
        <v>335</v>
      </c>
      <c r="E46" s="46">
        <v>327</v>
      </c>
      <c r="F46" s="46">
        <v>1</v>
      </c>
      <c r="G46" s="46">
        <v>2</v>
      </c>
      <c r="H46" s="46">
        <v>0</v>
      </c>
      <c r="I46" s="46">
        <v>1</v>
      </c>
      <c r="J46" s="46">
        <v>58</v>
      </c>
      <c r="K46" s="46">
        <v>8439</v>
      </c>
      <c r="L46" s="46" t="str">
        <f>VLOOKUP(A46,'FRS geographical categories'!A:J,2,FALSE)</f>
        <v>Predominantly Rural</v>
      </c>
      <c r="M46" s="46" t="str">
        <f>VLOOKUP(A46,'FRS geographical categories'!A:J,3,FALSE)</f>
        <v>Non-metropolitan</v>
      </c>
    </row>
    <row r="47" spans="1:13" x14ac:dyDescent="0.3">
      <c r="A47" s="46" t="s">
        <v>35</v>
      </c>
      <c r="B47" s="46">
        <v>636</v>
      </c>
      <c r="C47" s="46">
        <v>327</v>
      </c>
      <c r="D47" s="46">
        <v>309</v>
      </c>
      <c r="E47" s="46">
        <v>251</v>
      </c>
      <c r="F47" s="46">
        <v>35</v>
      </c>
      <c r="G47" s="46">
        <v>19</v>
      </c>
      <c r="H47" s="46">
        <v>1</v>
      </c>
      <c r="I47" s="46">
        <v>0</v>
      </c>
      <c r="J47" s="46">
        <v>94</v>
      </c>
      <c r="K47" s="46">
        <v>26681</v>
      </c>
      <c r="L47" s="46" t="str">
        <f>VLOOKUP(A47,'FRS geographical categories'!A:J,2,FALSE)</f>
        <v>Predominantly Urban</v>
      </c>
      <c r="M47" s="46" t="str">
        <f>VLOOKUP(A47,'FRS geographical categories'!A:J,3,FALSE)</f>
        <v>Non-metropolitan</v>
      </c>
    </row>
    <row r="48" spans="1:13" x14ac:dyDescent="0.3">
      <c r="A48" s="46" t="s">
        <v>36</v>
      </c>
      <c r="B48" s="46">
        <v>411</v>
      </c>
      <c r="C48" s="46">
        <v>158</v>
      </c>
      <c r="D48" s="46">
        <v>253</v>
      </c>
      <c r="E48" s="46">
        <v>229</v>
      </c>
      <c r="F48" s="46">
        <v>14</v>
      </c>
      <c r="G48" s="46">
        <v>10</v>
      </c>
      <c r="H48" s="46">
        <v>2</v>
      </c>
      <c r="I48" s="46">
        <v>0</v>
      </c>
      <c r="J48" s="46">
        <v>104</v>
      </c>
      <c r="K48" s="46">
        <v>19793</v>
      </c>
      <c r="L48" s="46" t="str">
        <f>VLOOKUP(A48,'FRS geographical categories'!A:J,2,FALSE)</f>
        <v>Predominantly Rural</v>
      </c>
      <c r="M48" s="46" t="str">
        <f>VLOOKUP(A48,'FRS geographical categories'!A:J,3,FALSE)</f>
        <v>Non-metropolitan</v>
      </c>
    </row>
    <row r="49" spans="1:13" x14ac:dyDescent="0.3">
      <c r="A49" s="46" t="s">
        <v>37</v>
      </c>
      <c r="B49" s="46">
        <v>727</v>
      </c>
      <c r="C49" s="46">
        <v>590</v>
      </c>
      <c r="D49" s="46">
        <v>137</v>
      </c>
      <c r="E49" s="46">
        <v>133</v>
      </c>
      <c r="F49" s="46">
        <v>2</v>
      </c>
      <c r="G49" s="46">
        <v>4</v>
      </c>
      <c r="H49" s="46">
        <v>1</v>
      </c>
      <c r="I49" s="46">
        <v>0</v>
      </c>
      <c r="J49" s="46">
        <v>7</v>
      </c>
      <c r="K49" s="46">
        <v>10541</v>
      </c>
      <c r="L49" s="46" t="str">
        <f>VLOOKUP(A49,'FRS geographical categories'!A:J,2,FALSE)</f>
        <v>Predominantly Rural</v>
      </c>
      <c r="M49" s="46" t="str">
        <f>VLOOKUP(A49,'FRS geographical categories'!A:J,3,FALSE)</f>
        <v>Non-metropolitan</v>
      </c>
    </row>
    <row r="50" spans="1:13" x14ac:dyDescent="0.3">
      <c r="A50" s="46" t="s">
        <v>38</v>
      </c>
      <c r="B50" s="46">
        <v>2795</v>
      </c>
      <c r="C50" s="46">
        <v>1025</v>
      </c>
      <c r="D50" s="46">
        <v>1770</v>
      </c>
      <c r="E50" s="46">
        <v>1555</v>
      </c>
      <c r="F50" s="46">
        <v>73</v>
      </c>
      <c r="G50" s="46">
        <v>8</v>
      </c>
      <c r="H50" s="46">
        <v>1</v>
      </c>
      <c r="I50" s="46">
        <v>0</v>
      </c>
      <c r="J50" s="46">
        <v>408</v>
      </c>
      <c r="K50" s="46">
        <v>40744</v>
      </c>
      <c r="L50" s="46" t="str">
        <f>VLOOKUP(A50,'FRS geographical categories'!A:J,2,FALSE)</f>
        <v>Predominantly Urban</v>
      </c>
      <c r="M50" s="46" t="str">
        <f>VLOOKUP(A50,'FRS geographical categories'!A:J,3,FALSE)</f>
        <v>Metropolitan</v>
      </c>
    </row>
    <row r="51" spans="1:13" x14ac:dyDescent="0.3">
      <c r="A51" s="46" t="s">
        <v>39</v>
      </c>
      <c r="B51" s="46">
        <v>3895</v>
      </c>
      <c r="C51" s="46">
        <v>3287</v>
      </c>
      <c r="D51" s="46">
        <v>608</v>
      </c>
      <c r="E51" s="46">
        <v>199</v>
      </c>
      <c r="F51" s="46">
        <v>8</v>
      </c>
      <c r="G51" s="46">
        <v>4</v>
      </c>
      <c r="H51" s="46">
        <v>0</v>
      </c>
      <c r="I51" s="46">
        <v>0</v>
      </c>
      <c r="J51" s="46">
        <v>17</v>
      </c>
      <c r="K51" s="46">
        <v>113083</v>
      </c>
      <c r="L51" s="46" t="str">
        <f>VLOOKUP(A51,'FRS geographical categories'!A:J,2,FALSE)</f>
        <v>Significantly Rural</v>
      </c>
      <c r="M51" s="46" t="str">
        <f>VLOOKUP(A51,'FRS geographical categories'!A:J,3,FALSE)</f>
        <v>Non-metropolitan</v>
      </c>
    </row>
    <row r="52" spans="1:13" x14ac:dyDescent="0.3">
      <c r="A52" s="46" t="s">
        <v>40</v>
      </c>
      <c r="B52" s="46">
        <v>999</v>
      </c>
      <c r="C52" s="46">
        <v>819</v>
      </c>
      <c r="D52" s="46">
        <v>180</v>
      </c>
      <c r="E52" s="46">
        <v>169</v>
      </c>
      <c r="F52" s="46">
        <v>6</v>
      </c>
      <c r="G52" s="46">
        <v>0</v>
      </c>
      <c r="H52" s="46">
        <v>0</v>
      </c>
      <c r="I52" s="46">
        <v>0</v>
      </c>
      <c r="J52" s="46">
        <v>93</v>
      </c>
      <c r="K52" s="46">
        <v>36928</v>
      </c>
      <c r="L52" s="46" t="str">
        <f>VLOOKUP(A52,'FRS geographical categories'!A:J,2,FALSE)</f>
        <v>Predominantly Rural</v>
      </c>
      <c r="M52" s="46" t="str">
        <f>VLOOKUP(A52,'FRS geographical categories'!A:J,3,FALSE)</f>
        <v>Non-metropolitan</v>
      </c>
    </row>
    <row r="53" spans="1:13" x14ac:dyDescent="0.3">
      <c r="A53" s="46" t="s">
        <v>41</v>
      </c>
      <c r="B53" s="46">
        <v>828</v>
      </c>
      <c r="C53" s="46">
        <v>428</v>
      </c>
      <c r="D53" s="46">
        <v>400</v>
      </c>
      <c r="E53" s="46">
        <v>333</v>
      </c>
      <c r="F53" s="46">
        <v>24</v>
      </c>
      <c r="G53" s="46">
        <v>6</v>
      </c>
      <c r="H53" s="46">
        <v>0</v>
      </c>
      <c r="I53" s="46">
        <v>0</v>
      </c>
      <c r="J53" s="46">
        <v>14</v>
      </c>
      <c r="K53" s="46">
        <v>24429</v>
      </c>
      <c r="L53" s="46" t="str">
        <f>VLOOKUP(A53,'FRS geographical categories'!A:J,2,FALSE)</f>
        <v>Predominantly Urban</v>
      </c>
      <c r="M53" s="46" t="str">
        <f>VLOOKUP(A53,'FRS geographical categories'!A:J,3,FALSE)</f>
        <v>Non-metropolitan</v>
      </c>
    </row>
    <row r="54" spans="1:13" x14ac:dyDescent="0.3">
      <c r="A54" s="46" t="s">
        <v>42</v>
      </c>
      <c r="B54" s="46">
        <v>3770</v>
      </c>
      <c r="C54" s="46">
        <v>2029</v>
      </c>
      <c r="D54" s="46">
        <v>1741</v>
      </c>
      <c r="E54" s="46">
        <v>1584</v>
      </c>
      <c r="F54" s="46">
        <v>25</v>
      </c>
      <c r="G54" s="46">
        <v>3</v>
      </c>
      <c r="H54" s="46">
        <v>2</v>
      </c>
      <c r="I54" s="46">
        <v>5</v>
      </c>
      <c r="J54" s="46">
        <v>35</v>
      </c>
      <c r="K54" s="46">
        <v>31634</v>
      </c>
      <c r="L54" s="46" t="str">
        <f>VLOOKUP(A54,'FRS geographical categories'!A:J,2,FALSE)</f>
        <v>Predominantly Urban</v>
      </c>
      <c r="M54" s="46" t="str">
        <f>VLOOKUP(A54,'FRS geographical categories'!A:J,3,FALSE)</f>
        <v>Metropolitan</v>
      </c>
    </row>
    <row r="55" spans="1:13" x14ac:dyDescent="0.3">
      <c r="A55" s="46" t="s">
        <v>43</v>
      </c>
      <c r="B55" s="46">
        <v>391</v>
      </c>
      <c r="C55" s="46">
        <v>214</v>
      </c>
      <c r="D55" s="46">
        <v>177</v>
      </c>
      <c r="E55" s="46">
        <v>177</v>
      </c>
      <c r="F55" s="46">
        <v>7</v>
      </c>
      <c r="G55" s="46">
        <v>4</v>
      </c>
      <c r="H55" s="46">
        <v>0</v>
      </c>
      <c r="I55" s="46">
        <v>0</v>
      </c>
      <c r="J55" s="46">
        <v>8</v>
      </c>
      <c r="K55" s="46">
        <v>12342</v>
      </c>
      <c r="L55" s="46" t="str">
        <f>VLOOKUP(A55,'FRS geographical categories'!A:J,2,FALSE)</f>
        <v>Significantly Rural</v>
      </c>
      <c r="M55" s="46" t="str">
        <f>VLOOKUP(A55,'FRS geographical categories'!A:J,3,FALSE)</f>
        <v>Non-metropolitan</v>
      </c>
    </row>
    <row r="56" spans="1:13" x14ac:dyDescent="0.3">
      <c r="A56" s="46" t="s">
        <v>44</v>
      </c>
      <c r="B56" s="46">
        <v>1635</v>
      </c>
      <c r="C56" s="46">
        <v>949</v>
      </c>
      <c r="D56" s="46">
        <v>686</v>
      </c>
      <c r="E56" s="46">
        <v>1042</v>
      </c>
      <c r="F56" s="46">
        <v>42</v>
      </c>
      <c r="G56" s="46">
        <v>39</v>
      </c>
      <c r="H56" s="46">
        <v>5</v>
      </c>
      <c r="I56" s="46">
        <v>5</v>
      </c>
      <c r="J56" s="46">
        <v>313</v>
      </c>
      <c r="K56" s="46">
        <v>86415</v>
      </c>
      <c r="L56" s="46" t="str">
        <f>VLOOKUP(A56,'FRS geographical categories'!A:J,2,FALSE)</f>
        <v>Predominantly Urban</v>
      </c>
      <c r="M56" s="46" t="str">
        <f>VLOOKUP(A56,'FRS geographical categories'!A:J,3,FALSE)</f>
        <v>Metropolitan</v>
      </c>
    </row>
    <row r="57" spans="1:13" x14ac:dyDescent="0.3">
      <c r="A57" s="46" t="s">
        <v>45</v>
      </c>
      <c r="B57" s="46">
        <v>1378</v>
      </c>
      <c r="C57" s="46">
        <v>909</v>
      </c>
      <c r="D57" s="46">
        <v>469</v>
      </c>
      <c r="E57" s="46">
        <v>462</v>
      </c>
      <c r="F57" s="46">
        <v>6</v>
      </c>
      <c r="G57" s="46">
        <v>0</v>
      </c>
      <c r="H57" s="46">
        <v>0</v>
      </c>
      <c r="I57" s="46">
        <v>0</v>
      </c>
      <c r="J57" s="46">
        <v>126</v>
      </c>
      <c r="K57" s="46">
        <v>19571</v>
      </c>
      <c r="L57" s="46" t="str">
        <f>VLOOKUP(A57,'FRS geographical categories'!A:J,2,FALSE)</f>
        <v>Significantly Rural</v>
      </c>
      <c r="M57" s="46" t="str">
        <f>VLOOKUP(A57,'FRS geographical categories'!A:J,3,FALSE)</f>
        <v>Non-metropolitan</v>
      </c>
    </row>
    <row r="58" spans="1:13" x14ac:dyDescent="0.3">
      <c r="A58" s="46" t="s">
        <v>46</v>
      </c>
      <c r="B58" s="46">
        <v>2018</v>
      </c>
      <c r="C58" s="46">
        <v>226</v>
      </c>
      <c r="D58" s="46">
        <v>1792</v>
      </c>
      <c r="E58" s="46">
        <v>278</v>
      </c>
      <c r="F58" s="46">
        <v>88</v>
      </c>
      <c r="G58" s="46">
        <v>14</v>
      </c>
      <c r="H58" s="46">
        <v>1</v>
      </c>
      <c r="I58" s="46">
        <v>0</v>
      </c>
      <c r="J58" s="46">
        <v>408</v>
      </c>
      <c r="K58" s="46">
        <v>75331</v>
      </c>
      <c r="L58" s="46" t="str">
        <f>VLOOKUP(A58,'FRS geographical categories'!A:J,2,FALSE)</f>
        <v>Predominantly Urban</v>
      </c>
      <c r="M58" s="46" t="str">
        <f>VLOOKUP(A58,'FRS geographical categories'!A:J,3,FALSE)</f>
        <v>Metropolitan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EB50-71CA-42B7-B55C-FD0723BBC75B}">
  <sheetPr codeName="Sheet4"/>
  <dimension ref="A5:M58"/>
  <sheetViews>
    <sheetView topLeftCell="A2" workbookViewId="0">
      <selection activeCell="A4" sqref="A4:E4"/>
    </sheetView>
  </sheetViews>
  <sheetFormatPr defaultColWidth="8.77734375" defaultRowHeight="14.4" x14ac:dyDescent="0.3"/>
  <cols>
    <col min="1" max="1" width="21" style="46" bestFit="1" customWidth="1"/>
    <col min="2" max="16384" width="8.77734375" style="46"/>
  </cols>
  <sheetData>
    <row r="5" spans="1:13" x14ac:dyDescent="0.3">
      <c r="B5" s="51"/>
    </row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67266</v>
      </c>
      <c r="C8" s="45">
        <f t="shared" ref="C8:K8" si="0">SUM(C14:C58)</f>
        <v>43360</v>
      </c>
      <c r="D8" s="45">
        <f t="shared" si="0"/>
        <v>23906</v>
      </c>
      <c r="E8" s="45">
        <f t="shared" si="0"/>
        <v>18733</v>
      </c>
      <c r="F8" s="45">
        <f t="shared" si="0"/>
        <v>2059</v>
      </c>
      <c r="G8" s="45">
        <f t="shared" si="0"/>
        <v>392</v>
      </c>
      <c r="H8" s="45">
        <f t="shared" si="0"/>
        <v>71</v>
      </c>
      <c r="I8" s="45">
        <f t="shared" si="0"/>
        <v>44</v>
      </c>
      <c r="J8" s="45">
        <f t="shared" si="0"/>
        <v>6500</v>
      </c>
      <c r="K8" s="45">
        <f t="shared" si="0"/>
        <v>1492154</v>
      </c>
    </row>
    <row r="9" spans="1:13" x14ac:dyDescent="0.3">
      <c r="A9" s="45" t="s">
        <v>85</v>
      </c>
      <c r="B9" s="45">
        <f>SUMIF($M$14:$M$58,$A9,B$14:B$58)</f>
        <v>39482</v>
      </c>
      <c r="C9" s="45">
        <f t="shared" ref="C9:K10" si="1">SUMIF($M$14:$M$58,$A9,C$14:C$58)</f>
        <v>25268</v>
      </c>
      <c r="D9" s="45">
        <f t="shared" si="1"/>
        <v>14214</v>
      </c>
      <c r="E9" s="45">
        <f t="shared" si="1"/>
        <v>11351</v>
      </c>
      <c r="F9" s="45">
        <f t="shared" si="1"/>
        <v>1063</v>
      </c>
      <c r="G9" s="45">
        <f t="shared" si="1"/>
        <v>291</v>
      </c>
      <c r="H9" s="45">
        <f t="shared" si="1"/>
        <v>37</v>
      </c>
      <c r="I9" s="45">
        <f t="shared" si="1"/>
        <v>38</v>
      </c>
      <c r="J9" s="45">
        <f t="shared" si="1"/>
        <v>3961</v>
      </c>
      <c r="K9" s="45">
        <f t="shared" si="1"/>
        <v>1028462</v>
      </c>
    </row>
    <row r="10" spans="1:13" x14ac:dyDescent="0.3">
      <c r="A10" s="45" t="s">
        <v>48</v>
      </c>
      <c r="B10" s="45">
        <f>SUMIF($M$14:$M$58,$A10,B$14:B$58)</f>
        <v>27784</v>
      </c>
      <c r="C10" s="45">
        <f t="shared" si="1"/>
        <v>18092</v>
      </c>
      <c r="D10" s="45">
        <f t="shared" si="1"/>
        <v>9692</v>
      </c>
      <c r="E10" s="45">
        <f t="shared" si="1"/>
        <v>7382</v>
      </c>
      <c r="F10" s="45">
        <f t="shared" si="1"/>
        <v>996</v>
      </c>
      <c r="G10" s="45">
        <f t="shared" si="1"/>
        <v>101</v>
      </c>
      <c r="H10" s="45">
        <f t="shared" si="1"/>
        <v>34</v>
      </c>
      <c r="I10" s="45">
        <f t="shared" si="1"/>
        <v>6</v>
      </c>
      <c r="J10" s="45">
        <f t="shared" si="1"/>
        <v>2539</v>
      </c>
      <c r="K10" s="45">
        <f t="shared" si="1"/>
        <v>463692</v>
      </c>
    </row>
    <row r="11" spans="1:13" x14ac:dyDescent="0.3">
      <c r="A11" s="45" t="s">
        <v>86</v>
      </c>
      <c r="B11" s="45">
        <f>SUMIF($L$14:$L$58,$A11,B$14:B$58)</f>
        <v>36086</v>
      </c>
      <c r="C11" s="45">
        <f t="shared" ref="C11:K11" si="2">SUMIF($L$14:$L$58,$A11,C$14:C$58)</f>
        <v>22648</v>
      </c>
      <c r="D11" s="45">
        <f t="shared" si="2"/>
        <v>13438</v>
      </c>
      <c r="E11" s="45">
        <f t="shared" si="2"/>
        <v>10340</v>
      </c>
      <c r="F11" s="45">
        <f t="shared" si="2"/>
        <v>1513</v>
      </c>
      <c r="G11" s="45">
        <f t="shared" si="2"/>
        <v>170</v>
      </c>
      <c r="H11" s="45">
        <f t="shared" si="2"/>
        <v>47</v>
      </c>
      <c r="I11" s="45">
        <f t="shared" si="2"/>
        <v>34</v>
      </c>
      <c r="J11" s="45">
        <f t="shared" si="2"/>
        <v>3242</v>
      </c>
      <c r="K11" s="45">
        <f t="shared" si="2"/>
        <v>744487</v>
      </c>
    </row>
    <row r="12" spans="1:13" x14ac:dyDescent="0.3">
      <c r="A12" s="45" t="s">
        <v>87</v>
      </c>
      <c r="B12" s="45">
        <f t="shared" ref="B12:K13" si="3">SUMIF($L$14:$L$58,$A12,B$14:B$58)</f>
        <v>19971</v>
      </c>
      <c r="C12" s="45">
        <f t="shared" si="3"/>
        <v>13757</v>
      </c>
      <c r="D12" s="45">
        <f t="shared" si="3"/>
        <v>6214</v>
      </c>
      <c r="E12" s="45">
        <f t="shared" si="3"/>
        <v>4932</v>
      </c>
      <c r="F12" s="45">
        <f t="shared" si="3"/>
        <v>407</v>
      </c>
      <c r="G12" s="45">
        <f t="shared" si="3"/>
        <v>130</v>
      </c>
      <c r="H12" s="45">
        <f t="shared" si="3"/>
        <v>15</v>
      </c>
      <c r="I12" s="45">
        <f t="shared" si="3"/>
        <v>9</v>
      </c>
      <c r="J12" s="45">
        <f t="shared" si="3"/>
        <v>2205</v>
      </c>
      <c r="K12" s="45">
        <f t="shared" si="3"/>
        <v>422964</v>
      </c>
    </row>
    <row r="13" spans="1:13" x14ac:dyDescent="0.3">
      <c r="A13" s="45" t="s">
        <v>88</v>
      </c>
      <c r="B13" s="45">
        <f t="shared" si="3"/>
        <v>11209</v>
      </c>
      <c r="C13" s="45">
        <f t="shared" si="3"/>
        <v>6955</v>
      </c>
      <c r="D13" s="45">
        <f t="shared" si="3"/>
        <v>4254</v>
      </c>
      <c r="E13" s="45">
        <f t="shared" si="3"/>
        <v>3461</v>
      </c>
      <c r="F13" s="45">
        <f t="shared" si="3"/>
        <v>139</v>
      </c>
      <c r="G13" s="45">
        <f t="shared" si="3"/>
        <v>92</v>
      </c>
      <c r="H13" s="45">
        <f t="shared" si="3"/>
        <v>9</v>
      </c>
      <c r="I13" s="45">
        <f t="shared" si="3"/>
        <v>1</v>
      </c>
      <c r="J13" s="45">
        <f t="shared" si="3"/>
        <v>1053</v>
      </c>
      <c r="K13" s="45">
        <f t="shared" si="3"/>
        <v>324703</v>
      </c>
    </row>
    <row r="14" spans="1:13" x14ac:dyDescent="0.3">
      <c r="A14" s="46" t="s">
        <v>3</v>
      </c>
      <c r="B14" s="46">
        <v>408</v>
      </c>
      <c r="C14" s="46">
        <v>141</v>
      </c>
      <c r="D14" s="46">
        <v>267</v>
      </c>
      <c r="E14" s="46">
        <v>223</v>
      </c>
      <c r="F14" s="46">
        <v>18</v>
      </c>
      <c r="G14" s="46">
        <v>6</v>
      </c>
      <c r="H14" s="46">
        <v>6</v>
      </c>
      <c r="I14" s="46">
        <v>4</v>
      </c>
      <c r="J14" s="46">
        <v>128</v>
      </c>
      <c r="K14" s="46">
        <v>14132</v>
      </c>
      <c r="L14" s="46" t="str">
        <f>VLOOKUP(A14,'FRS geographical categories'!A:J,2,FALSE)</f>
        <v>Predominantly Urban</v>
      </c>
      <c r="M14" s="46" t="str">
        <f>VLOOKUP(A14,'FRS geographical categories'!A:J,3,FALSE)</f>
        <v>Non-metropolitan</v>
      </c>
    </row>
    <row r="15" spans="1:13" x14ac:dyDescent="0.3">
      <c r="A15" s="46" t="s">
        <v>4</v>
      </c>
      <c r="B15" s="46">
        <v>1642</v>
      </c>
      <c r="C15" s="46">
        <v>1421</v>
      </c>
      <c r="D15" s="46">
        <v>221</v>
      </c>
      <c r="E15" s="46">
        <v>208</v>
      </c>
      <c r="F15" s="46">
        <v>4</v>
      </c>
      <c r="G15" s="46">
        <v>1</v>
      </c>
      <c r="H15" s="46">
        <v>0</v>
      </c>
      <c r="I15" s="46">
        <v>0</v>
      </c>
      <c r="J15" s="46">
        <v>8</v>
      </c>
      <c r="K15" s="46">
        <v>20555</v>
      </c>
      <c r="L15" s="46" t="str">
        <f>VLOOKUP(A15,'FRS geographical categories'!A:J,2,FALSE)</f>
        <v>Significantly Rural</v>
      </c>
      <c r="M15" s="46" t="str">
        <f>VLOOKUP(A15,'FRS geographical categories'!A:J,3,FALSE)</f>
        <v>Non-metropolitan</v>
      </c>
    </row>
    <row r="16" spans="1:13" x14ac:dyDescent="0.3">
      <c r="A16" s="46" t="s">
        <v>5</v>
      </c>
      <c r="B16" s="46">
        <v>1828</v>
      </c>
      <c r="C16" s="46">
        <v>1411</v>
      </c>
      <c r="D16" s="46">
        <v>417</v>
      </c>
      <c r="E16" s="46">
        <v>375</v>
      </c>
      <c r="F16" s="46">
        <v>8</v>
      </c>
      <c r="G16" s="46">
        <v>0</v>
      </c>
      <c r="H16" s="46">
        <v>0</v>
      </c>
      <c r="I16" s="46">
        <v>0</v>
      </c>
      <c r="J16" s="46">
        <v>0</v>
      </c>
      <c r="K16" s="46">
        <v>50697</v>
      </c>
      <c r="L16" s="46" t="str">
        <f>VLOOKUP(A16,'FRS geographical categories'!A:J,2,FALSE)</f>
        <v>Predominantly Urban</v>
      </c>
      <c r="M16" s="46" t="str">
        <f>VLOOKUP(A16,'FRS geographical categories'!A:J,3,FALSE)</f>
        <v>Non-metropolitan</v>
      </c>
    </row>
    <row r="17" spans="1:13" x14ac:dyDescent="0.3">
      <c r="A17" s="46" t="s">
        <v>6</v>
      </c>
      <c r="B17" s="46">
        <v>643</v>
      </c>
      <c r="C17" s="46">
        <v>220</v>
      </c>
      <c r="D17" s="46">
        <v>423</v>
      </c>
      <c r="E17" s="46">
        <v>415</v>
      </c>
      <c r="F17" s="46">
        <v>3</v>
      </c>
      <c r="G17" s="46">
        <v>2</v>
      </c>
      <c r="H17" s="46">
        <v>0</v>
      </c>
      <c r="I17" s="46">
        <v>0</v>
      </c>
      <c r="J17" s="46">
        <v>140</v>
      </c>
      <c r="K17" s="46">
        <v>10839</v>
      </c>
      <c r="L17" s="46" t="str">
        <f>VLOOKUP(A17,'FRS geographical categories'!A:J,2,FALSE)</f>
        <v>Significantly Rural</v>
      </c>
      <c r="M17" s="46" t="str">
        <f>VLOOKUP(A17,'FRS geographical categories'!A:J,3,FALSE)</f>
        <v>Non-metropolitan</v>
      </c>
    </row>
    <row r="18" spans="1:13" x14ac:dyDescent="0.3">
      <c r="A18" s="46" t="s">
        <v>7</v>
      </c>
      <c r="B18" s="46">
        <v>445</v>
      </c>
      <c r="C18" s="46">
        <v>319</v>
      </c>
      <c r="D18" s="46">
        <v>126</v>
      </c>
      <c r="E18" s="46">
        <v>80</v>
      </c>
      <c r="F18" s="46">
        <v>4</v>
      </c>
      <c r="G18" s="46">
        <v>3</v>
      </c>
      <c r="H18" s="46">
        <v>0</v>
      </c>
      <c r="I18" s="46">
        <v>0</v>
      </c>
      <c r="J18" s="46">
        <v>87</v>
      </c>
      <c r="K18" s="46">
        <v>25230</v>
      </c>
      <c r="L18" s="46" t="str">
        <f>VLOOKUP(A18,'FRS geographical categories'!A:J,2,FALSE)</f>
        <v>Predominantly Rural</v>
      </c>
      <c r="M18" s="46" t="str">
        <f>VLOOKUP(A18,'FRS geographical categories'!A:J,3,FALSE)</f>
        <v>Non-metropolitan</v>
      </c>
    </row>
    <row r="19" spans="1:13" x14ac:dyDescent="0.3">
      <c r="A19" s="46" t="s">
        <v>8</v>
      </c>
      <c r="B19" s="46">
        <v>2347</v>
      </c>
      <c r="C19" s="46">
        <v>1725</v>
      </c>
      <c r="D19" s="46">
        <v>622</v>
      </c>
      <c r="E19" s="46">
        <v>543</v>
      </c>
      <c r="F19" s="46">
        <v>83</v>
      </c>
      <c r="G19" s="46">
        <v>7</v>
      </c>
      <c r="H19" s="46">
        <v>6</v>
      </c>
      <c r="I19" s="46">
        <v>0</v>
      </c>
      <c r="J19" s="46">
        <v>167</v>
      </c>
      <c r="K19" s="46">
        <v>26178</v>
      </c>
      <c r="L19" s="46" t="str">
        <f>VLOOKUP(A19,'FRS geographical categories'!A:J,2,FALSE)</f>
        <v>Significantly Rural</v>
      </c>
      <c r="M19" s="46" t="str">
        <f>VLOOKUP(A19,'FRS geographical categories'!A:J,3,FALSE)</f>
        <v>Non-metropolitan</v>
      </c>
    </row>
    <row r="20" spans="1:13" x14ac:dyDescent="0.3">
      <c r="A20" s="46" t="s">
        <v>9</v>
      </c>
      <c r="B20" s="46">
        <v>447</v>
      </c>
      <c r="C20" s="46">
        <v>410</v>
      </c>
      <c r="D20" s="46">
        <v>37</v>
      </c>
      <c r="E20" s="46">
        <v>43</v>
      </c>
      <c r="F20" s="46">
        <v>8</v>
      </c>
      <c r="G20" s="46">
        <v>10</v>
      </c>
      <c r="H20" s="46">
        <v>0</v>
      </c>
      <c r="I20" s="46">
        <v>1</v>
      </c>
      <c r="J20" s="46">
        <v>8</v>
      </c>
      <c r="K20" s="46">
        <v>14170</v>
      </c>
      <c r="L20" s="46" t="str">
        <f>VLOOKUP(A20,'FRS geographical categories'!A:J,2,FALSE)</f>
        <v>Predominantly Urban</v>
      </c>
      <c r="M20" s="46" t="str">
        <f>VLOOKUP(A20,'FRS geographical categories'!A:J,3,FALSE)</f>
        <v>Non-metropolitan</v>
      </c>
    </row>
    <row r="21" spans="1:13" x14ac:dyDescent="0.3">
      <c r="A21" s="46" t="s">
        <v>10</v>
      </c>
      <c r="B21" s="46">
        <v>1058</v>
      </c>
      <c r="C21" s="46">
        <v>673</v>
      </c>
      <c r="D21" s="46">
        <v>385</v>
      </c>
      <c r="E21" s="46">
        <v>375</v>
      </c>
      <c r="F21" s="46">
        <v>6</v>
      </c>
      <c r="G21" s="46">
        <v>1</v>
      </c>
      <c r="H21" s="46">
        <v>0</v>
      </c>
      <c r="I21" s="46">
        <v>0</v>
      </c>
      <c r="J21" s="46">
        <v>52</v>
      </c>
      <c r="K21" s="46">
        <v>16056</v>
      </c>
      <c r="L21" s="46" t="str">
        <f>VLOOKUP(A21,'FRS geographical categories'!A:J,2,FALSE)</f>
        <v>Predominantly Rural</v>
      </c>
      <c r="M21" s="46" t="str">
        <f>VLOOKUP(A21,'FRS geographical categories'!A:J,3,FALSE)</f>
        <v>Non-metropolitan</v>
      </c>
    </row>
    <row r="22" spans="1:13" x14ac:dyDescent="0.3">
      <c r="A22" s="46" t="s">
        <v>11</v>
      </c>
      <c r="B22" s="46">
        <v>544</v>
      </c>
      <c r="C22" s="46">
        <v>302</v>
      </c>
      <c r="D22" s="46">
        <v>242</v>
      </c>
      <c r="E22" s="46">
        <v>198</v>
      </c>
      <c r="F22" s="46">
        <v>33</v>
      </c>
      <c r="G22" s="46">
        <v>10</v>
      </c>
      <c r="H22" s="46">
        <v>3</v>
      </c>
      <c r="I22" s="46">
        <v>1</v>
      </c>
      <c r="J22" s="46">
        <v>29</v>
      </c>
      <c r="K22" s="46">
        <v>6513</v>
      </c>
      <c r="L22" s="46" t="str">
        <f>VLOOKUP(A22,'FRS geographical categories'!A:J,2,FALSE)</f>
        <v>Predominantly Rural</v>
      </c>
      <c r="M22" s="46" t="str">
        <f>VLOOKUP(A22,'FRS geographical categories'!A:J,3,FALSE)</f>
        <v>Non-metropolitan</v>
      </c>
    </row>
    <row r="23" spans="1:13" x14ac:dyDescent="0.3">
      <c r="A23" s="46" t="s">
        <v>12</v>
      </c>
      <c r="B23" s="46">
        <v>1284</v>
      </c>
      <c r="C23" s="46">
        <v>661</v>
      </c>
      <c r="D23" s="46">
        <v>623</v>
      </c>
      <c r="E23" s="46">
        <v>548</v>
      </c>
      <c r="F23" s="46">
        <v>61</v>
      </c>
      <c r="G23" s="46">
        <v>11</v>
      </c>
      <c r="H23" s="46">
        <v>3</v>
      </c>
      <c r="I23" s="46">
        <v>0</v>
      </c>
      <c r="J23" s="46">
        <v>670</v>
      </c>
      <c r="K23" s="46">
        <v>30896</v>
      </c>
      <c r="L23" s="46" t="str">
        <f>VLOOKUP(A23,'FRS geographical categories'!A:J,2,FALSE)</f>
        <v>Significantly Rural</v>
      </c>
      <c r="M23" s="46" t="str">
        <f>VLOOKUP(A23,'FRS geographical categories'!A:J,3,FALSE)</f>
        <v>Non-metropolitan</v>
      </c>
    </row>
    <row r="24" spans="1:13" x14ac:dyDescent="0.3">
      <c r="A24" s="46" t="s">
        <v>13</v>
      </c>
      <c r="B24" s="46">
        <v>470</v>
      </c>
      <c r="C24" s="46">
        <v>182</v>
      </c>
      <c r="D24" s="46">
        <v>288</v>
      </c>
      <c r="E24" s="46">
        <v>242</v>
      </c>
      <c r="F24" s="46">
        <v>30</v>
      </c>
      <c r="G24" s="46">
        <v>14</v>
      </c>
      <c r="H24" s="46">
        <v>2</v>
      </c>
      <c r="I24" s="46">
        <v>0</v>
      </c>
      <c r="J24" s="46">
        <v>83</v>
      </c>
      <c r="K24" s="46">
        <v>87340</v>
      </c>
      <c r="L24" s="46" t="str">
        <f>VLOOKUP(A24,'FRS geographical categories'!A:J,2,FALSE)</f>
        <v>Predominantly Rural</v>
      </c>
      <c r="M24" s="46" t="str">
        <f>VLOOKUP(A24,'FRS geographical categories'!A:J,3,FALSE)</f>
        <v>Non-metropolitan</v>
      </c>
    </row>
    <row r="25" spans="1:13" x14ac:dyDescent="0.3">
      <c r="A25" s="46" t="s">
        <v>73</v>
      </c>
      <c r="B25" s="46">
        <v>1799</v>
      </c>
      <c r="C25" s="46">
        <v>1353</v>
      </c>
      <c r="D25" s="46">
        <v>446</v>
      </c>
      <c r="E25" s="46">
        <v>409</v>
      </c>
      <c r="F25" s="46">
        <v>46</v>
      </c>
      <c r="G25" s="46">
        <v>12</v>
      </c>
      <c r="H25" s="46">
        <v>0</v>
      </c>
      <c r="I25" s="46">
        <v>0</v>
      </c>
      <c r="J25" s="46">
        <v>39</v>
      </c>
      <c r="K25" s="46">
        <v>74853</v>
      </c>
      <c r="L25" s="46" t="str">
        <f>VLOOKUP(A25,'FRS geographical categories'!A:J,2,FALSE)</f>
        <v>Significantly Rural</v>
      </c>
      <c r="M25" s="46" t="str">
        <f>VLOOKUP(A25,'FRS geographical categories'!A:J,3,FALSE)</f>
        <v>Non-metropolitan</v>
      </c>
    </row>
    <row r="26" spans="1:13" x14ac:dyDescent="0.3">
      <c r="A26" s="46" t="s">
        <v>14</v>
      </c>
      <c r="B26" s="46">
        <v>2124</v>
      </c>
      <c r="C26" s="46">
        <v>1208</v>
      </c>
      <c r="D26" s="46">
        <v>916</v>
      </c>
      <c r="E26" s="46">
        <v>844</v>
      </c>
      <c r="F26" s="46">
        <v>0</v>
      </c>
      <c r="G26" s="46">
        <v>4</v>
      </c>
      <c r="H26" s="46">
        <v>0</v>
      </c>
      <c r="I26" s="46">
        <v>0</v>
      </c>
      <c r="J26" s="46">
        <v>98</v>
      </c>
      <c r="K26" s="46">
        <v>16384</v>
      </c>
      <c r="L26" s="46" t="str">
        <f>VLOOKUP(A26,'FRS geographical categories'!A:J,2,FALSE)</f>
        <v>Predominantly Rural</v>
      </c>
      <c r="M26" s="46" t="str">
        <f>VLOOKUP(A26,'FRS geographical categories'!A:J,3,FALSE)</f>
        <v>Non-metropolitan</v>
      </c>
    </row>
    <row r="27" spans="1:13" x14ac:dyDescent="0.3">
      <c r="A27" s="46" t="s">
        <v>15</v>
      </c>
      <c r="B27" s="46">
        <v>510</v>
      </c>
      <c r="C27" s="46">
        <v>227</v>
      </c>
      <c r="D27" s="46">
        <v>283</v>
      </c>
      <c r="E27" s="46">
        <v>214</v>
      </c>
      <c r="F27" s="46">
        <v>7</v>
      </c>
      <c r="G27" s="46">
        <v>11</v>
      </c>
      <c r="H27" s="46">
        <v>0</v>
      </c>
      <c r="I27" s="46">
        <v>1</v>
      </c>
      <c r="J27" s="46">
        <v>268</v>
      </c>
      <c r="K27" s="46">
        <v>24492</v>
      </c>
      <c r="L27" s="46" t="str">
        <f>VLOOKUP(A27,'FRS geographical categories'!A:J,2,FALSE)</f>
        <v>Significantly Rural</v>
      </c>
      <c r="M27" s="46" t="str">
        <f>VLOOKUP(A27,'FRS geographical categories'!A:J,3,FALSE)</f>
        <v>Non-metropolitan</v>
      </c>
    </row>
    <row r="28" spans="1:13" x14ac:dyDescent="0.3">
      <c r="A28" s="46" t="s">
        <v>16</v>
      </c>
      <c r="B28" s="46">
        <v>3634</v>
      </c>
      <c r="C28" s="46">
        <v>2624</v>
      </c>
      <c r="D28" s="46">
        <v>1010</v>
      </c>
      <c r="E28" s="46">
        <v>0</v>
      </c>
      <c r="F28" s="46">
        <v>11</v>
      </c>
      <c r="G28" s="46">
        <v>3</v>
      </c>
      <c r="H28" s="46">
        <v>0</v>
      </c>
      <c r="I28" s="46">
        <v>0</v>
      </c>
      <c r="J28" s="46">
        <v>13</v>
      </c>
      <c r="K28" s="46">
        <v>31961</v>
      </c>
      <c r="L28" s="46" t="str">
        <f>VLOOKUP(A28,'FRS geographical categories'!A:J,2,FALSE)</f>
        <v>Significantly Rural</v>
      </c>
      <c r="M28" s="46" t="str">
        <f>VLOOKUP(A28,'FRS geographical categories'!A:J,3,FALSE)</f>
        <v>Non-metropolitan</v>
      </c>
    </row>
    <row r="29" spans="1:13" x14ac:dyDescent="0.3">
      <c r="A29" s="46" t="s">
        <v>17</v>
      </c>
      <c r="B29" s="46">
        <v>785</v>
      </c>
      <c r="C29" s="46">
        <v>554</v>
      </c>
      <c r="D29" s="46">
        <v>231</v>
      </c>
      <c r="E29" s="46">
        <v>215</v>
      </c>
      <c r="F29" s="46">
        <v>22</v>
      </c>
      <c r="G29" s="46">
        <v>2</v>
      </c>
      <c r="H29" s="46">
        <v>0</v>
      </c>
      <c r="I29" s="46">
        <v>0</v>
      </c>
      <c r="J29" s="46">
        <v>26</v>
      </c>
      <c r="K29" s="46">
        <v>15015</v>
      </c>
      <c r="L29" s="46" t="str">
        <f>VLOOKUP(A29,'FRS geographical categories'!A:J,2,FALSE)</f>
        <v>Significantly Rural</v>
      </c>
      <c r="M29" s="46" t="str">
        <f>VLOOKUP(A29,'FRS geographical categories'!A:J,3,FALSE)</f>
        <v>Non-metropolitan</v>
      </c>
    </row>
    <row r="30" spans="1:13" x14ac:dyDescent="0.3">
      <c r="A30" s="46" t="s">
        <v>18</v>
      </c>
      <c r="B30" s="46">
        <v>13275</v>
      </c>
      <c r="C30" s="46">
        <v>10398</v>
      </c>
      <c r="D30" s="46">
        <v>2877</v>
      </c>
      <c r="E30" s="46">
        <v>2513</v>
      </c>
      <c r="F30" s="46">
        <v>535</v>
      </c>
      <c r="G30" s="46">
        <v>43</v>
      </c>
      <c r="H30" s="46">
        <v>6</v>
      </c>
      <c r="I30" s="46">
        <v>0</v>
      </c>
      <c r="J30" s="46">
        <v>683</v>
      </c>
      <c r="K30" s="46">
        <v>137898</v>
      </c>
      <c r="L30" s="46" t="str">
        <f>VLOOKUP(A30,'FRS geographical categories'!A:J,2,FALSE)</f>
        <v>Predominantly Urban</v>
      </c>
      <c r="M30" s="46" t="str">
        <f>VLOOKUP(A30,'FRS geographical categories'!A:J,3,FALSE)</f>
        <v>Metropolitan</v>
      </c>
    </row>
    <row r="31" spans="1:13" x14ac:dyDescent="0.3">
      <c r="A31" s="46" t="s">
        <v>19</v>
      </c>
      <c r="B31" s="46">
        <v>3050</v>
      </c>
      <c r="C31" s="46">
        <v>1616</v>
      </c>
      <c r="D31" s="46">
        <v>1434</v>
      </c>
      <c r="E31" s="46">
        <v>1114</v>
      </c>
      <c r="F31" s="46">
        <v>214</v>
      </c>
      <c r="G31" s="46">
        <v>15</v>
      </c>
      <c r="H31" s="46">
        <v>5</v>
      </c>
      <c r="I31" s="46">
        <v>0</v>
      </c>
      <c r="J31" s="46">
        <v>229</v>
      </c>
      <c r="K31" s="46">
        <v>62299</v>
      </c>
      <c r="L31" s="46" t="str">
        <f>VLOOKUP(A31,'FRS geographical categories'!A:J,2,FALSE)</f>
        <v>Predominantly Urban</v>
      </c>
      <c r="M31" s="46" t="str">
        <f>VLOOKUP(A31,'FRS geographical categories'!A:J,3,FALSE)</f>
        <v>Metropolitan</v>
      </c>
    </row>
    <row r="32" spans="1:13" x14ac:dyDescent="0.3">
      <c r="A32" s="46" t="s">
        <v>20</v>
      </c>
      <c r="B32" s="46">
        <v>904</v>
      </c>
      <c r="C32" s="46">
        <v>387</v>
      </c>
      <c r="D32" s="46">
        <v>517</v>
      </c>
      <c r="E32" s="46">
        <v>421</v>
      </c>
      <c r="F32" s="46">
        <v>15</v>
      </c>
      <c r="G32" s="46">
        <v>22</v>
      </c>
      <c r="H32" s="46">
        <v>1</v>
      </c>
      <c r="I32" s="46">
        <v>4</v>
      </c>
      <c r="J32" s="46">
        <v>164</v>
      </c>
      <c r="K32" s="46">
        <v>102243</v>
      </c>
      <c r="L32" s="46" t="str">
        <f>VLOOKUP(A32,'FRS geographical categories'!A:J,2,FALSE)</f>
        <v>Predominantly Urban</v>
      </c>
      <c r="M32" s="46" t="str">
        <f>VLOOKUP(A32,'FRS geographical categories'!A:J,3,FALSE)</f>
        <v>Non-metropolitan</v>
      </c>
    </row>
    <row r="33" spans="1:13" x14ac:dyDescent="0.3">
      <c r="A33" s="46" t="s">
        <v>21</v>
      </c>
      <c r="B33" s="46">
        <v>832</v>
      </c>
      <c r="C33" s="46">
        <v>572</v>
      </c>
      <c r="D33" s="46">
        <v>260</v>
      </c>
      <c r="E33" s="46">
        <v>157</v>
      </c>
      <c r="F33" s="46">
        <v>10</v>
      </c>
      <c r="G33" s="46">
        <v>4</v>
      </c>
      <c r="H33" s="46">
        <v>3</v>
      </c>
      <c r="I33" s="46">
        <v>0</v>
      </c>
      <c r="J33" s="46">
        <v>14</v>
      </c>
      <c r="K33" s="46">
        <v>15940</v>
      </c>
      <c r="L33" s="46" t="str">
        <f>VLOOKUP(A33,'FRS geographical categories'!A:J,2,FALSE)</f>
        <v>Significantly Rural</v>
      </c>
      <c r="M33" s="46" t="str">
        <f>VLOOKUP(A33,'FRS geographical categories'!A:J,3,FALSE)</f>
        <v>Non-metropolitan</v>
      </c>
    </row>
    <row r="34" spans="1:13" x14ac:dyDescent="0.3">
      <c r="A34" s="46" t="s">
        <v>22</v>
      </c>
      <c r="B34" s="46">
        <v>639</v>
      </c>
      <c r="C34" s="46">
        <v>542</v>
      </c>
      <c r="D34" s="46">
        <v>97</v>
      </c>
      <c r="E34" s="46">
        <v>97</v>
      </c>
      <c r="F34" s="46">
        <v>15</v>
      </c>
      <c r="G34" s="46">
        <v>3</v>
      </c>
      <c r="H34" s="46">
        <v>0</v>
      </c>
      <c r="I34" s="46">
        <v>0</v>
      </c>
      <c r="J34" s="46">
        <v>55</v>
      </c>
      <c r="K34" s="46">
        <v>19255</v>
      </c>
      <c r="L34" s="46" t="str">
        <f>VLOOKUP(A34,'FRS geographical categories'!A:J,2,FALSE)</f>
        <v>Predominantly Urban</v>
      </c>
      <c r="M34" s="46" t="str">
        <f>VLOOKUP(A34,'FRS geographical categories'!A:J,3,FALSE)</f>
        <v>Non-metropolitan</v>
      </c>
    </row>
    <row r="35" spans="1:13" x14ac:dyDescent="0.3">
      <c r="A35" s="46" t="s">
        <v>23</v>
      </c>
      <c r="B35" s="46">
        <v>1636</v>
      </c>
      <c r="C35" s="46">
        <v>1304</v>
      </c>
      <c r="D35" s="46">
        <v>332</v>
      </c>
      <c r="E35" s="46">
        <v>379</v>
      </c>
      <c r="F35" s="46">
        <v>26</v>
      </c>
      <c r="G35" s="46">
        <v>11</v>
      </c>
      <c r="H35" s="46">
        <v>0</v>
      </c>
      <c r="I35" s="46">
        <v>4</v>
      </c>
      <c r="J35" s="46">
        <v>198</v>
      </c>
      <c r="K35" s="46">
        <v>35159</v>
      </c>
      <c r="L35" s="46" t="str">
        <f>VLOOKUP(A35,'FRS geographical categories'!A:J,2,FALSE)</f>
        <v>Significantly Rural</v>
      </c>
      <c r="M35" s="46" t="str">
        <f>VLOOKUP(A35,'FRS geographical categories'!A:J,3,FALSE)</f>
        <v>Non-metropolitan</v>
      </c>
    </row>
    <row r="36" spans="1:13" x14ac:dyDescent="0.3">
      <c r="A36" s="46" t="s">
        <v>47</v>
      </c>
      <c r="B36" s="46">
        <v>182</v>
      </c>
      <c r="C36" s="46">
        <v>111</v>
      </c>
      <c r="D36" s="46">
        <v>71</v>
      </c>
      <c r="E36" s="46">
        <v>70</v>
      </c>
      <c r="F36" s="46">
        <v>2</v>
      </c>
      <c r="G36" s="46">
        <v>0</v>
      </c>
      <c r="H36" s="46">
        <v>0</v>
      </c>
      <c r="I36" s="46">
        <v>0</v>
      </c>
      <c r="J36" s="46">
        <v>1</v>
      </c>
      <c r="K36" s="46">
        <v>5759</v>
      </c>
      <c r="L36" s="46" t="str">
        <f>VLOOKUP(A36,'FRS geographical categories'!A:J,2,FALSE)</f>
        <v>Predominantly Rural</v>
      </c>
      <c r="M36" s="46" t="str">
        <f>VLOOKUP(A36,'FRS geographical categories'!A:J,3,FALSE)</f>
        <v>Non-metropolitan</v>
      </c>
    </row>
    <row r="37" spans="1:13" x14ac:dyDescent="0.3">
      <c r="A37" s="46" t="s">
        <v>25</v>
      </c>
      <c r="B37" s="46">
        <v>41</v>
      </c>
      <c r="C37" s="46">
        <v>38</v>
      </c>
      <c r="D37" s="46">
        <v>3</v>
      </c>
      <c r="E37" s="46">
        <v>1</v>
      </c>
      <c r="F37" s="46">
        <v>0</v>
      </c>
      <c r="G37" s="46">
        <v>0</v>
      </c>
      <c r="H37" s="46">
        <v>0</v>
      </c>
      <c r="I37" s="46">
        <v>0</v>
      </c>
      <c r="J37" s="46">
        <v>2</v>
      </c>
      <c r="K37" s="46">
        <v>328</v>
      </c>
      <c r="L37" s="46" t="str">
        <f>VLOOKUP(A37,'FRS geographical categories'!A:J,2,FALSE)</f>
        <v>Predominantly Rural</v>
      </c>
      <c r="M37" s="46" t="str">
        <f>VLOOKUP(A37,'FRS geographical categories'!A:J,3,FALSE)</f>
        <v>Non-metropolitan</v>
      </c>
    </row>
    <row r="38" spans="1:13" x14ac:dyDescent="0.3">
      <c r="A38" s="46" t="s">
        <v>26</v>
      </c>
      <c r="B38" s="46">
        <v>1308</v>
      </c>
      <c r="C38" s="46">
        <v>778</v>
      </c>
      <c r="D38" s="46">
        <v>530</v>
      </c>
      <c r="E38" s="46">
        <v>504</v>
      </c>
      <c r="F38" s="46">
        <v>57</v>
      </c>
      <c r="G38" s="46">
        <v>24</v>
      </c>
      <c r="H38" s="46">
        <v>0</v>
      </c>
      <c r="I38" s="46">
        <v>3</v>
      </c>
      <c r="J38" s="46">
        <v>334</v>
      </c>
      <c r="K38" s="46">
        <v>40657</v>
      </c>
      <c r="L38" s="46" t="str">
        <f>VLOOKUP(A38,'FRS geographical categories'!A:J,2,FALSE)</f>
        <v>Significantly Rural</v>
      </c>
      <c r="M38" s="46" t="str">
        <f>VLOOKUP(A38,'FRS geographical categories'!A:J,3,FALSE)</f>
        <v>Non-metropolitan</v>
      </c>
    </row>
    <row r="39" spans="1:13" x14ac:dyDescent="0.3">
      <c r="A39" s="46" t="s">
        <v>27</v>
      </c>
      <c r="B39" s="46">
        <v>3255</v>
      </c>
      <c r="C39" s="46">
        <v>1193</v>
      </c>
      <c r="D39" s="46">
        <v>2062</v>
      </c>
      <c r="E39" s="46">
        <v>1481</v>
      </c>
      <c r="F39" s="46">
        <v>426</v>
      </c>
      <c r="G39" s="46">
        <v>4</v>
      </c>
      <c r="H39" s="46">
        <v>3</v>
      </c>
      <c r="I39" s="46">
        <v>19</v>
      </c>
      <c r="J39" s="46">
        <v>224</v>
      </c>
      <c r="K39" s="46">
        <v>31349</v>
      </c>
      <c r="L39" s="46" t="str">
        <f>VLOOKUP(A39,'FRS geographical categories'!A:J,2,FALSE)</f>
        <v>Predominantly Urban</v>
      </c>
      <c r="M39" s="46" t="str">
        <f>VLOOKUP(A39,'FRS geographical categories'!A:J,3,FALSE)</f>
        <v>Non-metropolitan</v>
      </c>
    </row>
    <row r="40" spans="1:13" x14ac:dyDescent="0.3">
      <c r="A40" s="46" t="s">
        <v>28</v>
      </c>
      <c r="B40" s="46">
        <v>703</v>
      </c>
      <c r="C40" s="46">
        <v>492</v>
      </c>
      <c r="D40" s="46">
        <v>211</v>
      </c>
      <c r="E40" s="46">
        <v>362</v>
      </c>
      <c r="F40" s="46">
        <v>46</v>
      </c>
      <c r="G40" s="46">
        <v>13</v>
      </c>
      <c r="H40" s="46">
        <v>2</v>
      </c>
      <c r="I40" s="46">
        <v>0</v>
      </c>
      <c r="J40" s="46">
        <v>232</v>
      </c>
      <c r="K40" s="46">
        <v>20458</v>
      </c>
      <c r="L40" s="46" t="str">
        <f>VLOOKUP(A40,'FRS geographical categories'!A:J,2,FALSE)</f>
        <v>Significantly Rural</v>
      </c>
      <c r="M40" s="46" t="str">
        <f>VLOOKUP(A40,'FRS geographical categories'!A:J,3,FALSE)</f>
        <v>Non-metropolitan</v>
      </c>
    </row>
    <row r="41" spans="1:13" x14ac:dyDescent="0.3">
      <c r="A41" s="46" t="s">
        <v>29</v>
      </c>
      <c r="B41" s="46">
        <v>503</v>
      </c>
      <c r="C41" s="46">
        <v>303</v>
      </c>
      <c r="D41" s="46">
        <v>200</v>
      </c>
      <c r="E41" s="46">
        <v>164</v>
      </c>
      <c r="F41" s="46">
        <v>0</v>
      </c>
      <c r="G41" s="46">
        <v>11</v>
      </c>
      <c r="H41" s="46">
        <v>0</v>
      </c>
      <c r="I41" s="46">
        <v>0</v>
      </c>
      <c r="J41" s="46">
        <v>0</v>
      </c>
      <c r="K41" s="46">
        <v>24718</v>
      </c>
      <c r="L41" s="46" t="str">
        <f>VLOOKUP(A41,'FRS geographical categories'!A:J,2,FALSE)</f>
        <v>Predominantly Rural</v>
      </c>
      <c r="M41" s="46" t="str">
        <f>VLOOKUP(A41,'FRS geographical categories'!A:J,3,FALSE)</f>
        <v>Non-metropolitan</v>
      </c>
    </row>
    <row r="42" spans="1:13" x14ac:dyDescent="0.3">
      <c r="A42" s="46" t="s">
        <v>30</v>
      </c>
      <c r="B42" s="46">
        <v>1941</v>
      </c>
      <c r="C42" s="46">
        <v>1453</v>
      </c>
      <c r="D42" s="46">
        <v>488</v>
      </c>
      <c r="E42" s="46">
        <v>455</v>
      </c>
      <c r="F42" s="46">
        <v>20</v>
      </c>
      <c r="G42" s="46">
        <v>13</v>
      </c>
      <c r="H42" s="46">
        <v>2</v>
      </c>
      <c r="I42" s="46">
        <v>0</v>
      </c>
      <c r="J42" s="46">
        <v>57</v>
      </c>
      <c r="K42" s="46">
        <v>26420</v>
      </c>
      <c r="L42" s="46" t="str">
        <f>VLOOKUP(A42,'FRS geographical categories'!A:J,2,FALSE)</f>
        <v>Predominantly Urban</v>
      </c>
      <c r="M42" s="46" t="str">
        <f>VLOOKUP(A42,'FRS geographical categories'!A:J,3,FALSE)</f>
        <v>Metropolitan</v>
      </c>
    </row>
    <row r="43" spans="1:13" x14ac:dyDescent="0.3">
      <c r="A43" s="46" t="s">
        <v>31</v>
      </c>
      <c r="B43" s="46">
        <v>986</v>
      </c>
      <c r="C43" s="46">
        <v>787</v>
      </c>
      <c r="D43" s="46">
        <v>199</v>
      </c>
      <c r="E43" s="46">
        <v>196</v>
      </c>
      <c r="F43" s="46">
        <v>14</v>
      </c>
      <c r="G43" s="46">
        <v>6</v>
      </c>
      <c r="H43" s="46">
        <v>0</v>
      </c>
      <c r="I43" s="46">
        <v>0</v>
      </c>
      <c r="J43" s="46">
        <v>238</v>
      </c>
      <c r="K43" s="46">
        <v>21336</v>
      </c>
      <c r="L43" s="46" t="str">
        <f>VLOOKUP(A43,'FRS geographical categories'!A:J,2,FALSE)</f>
        <v>Predominantly Rural</v>
      </c>
      <c r="M43" s="46" t="str">
        <f>VLOOKUP(A43,'FRS geographical categories'!A:J,3,FALSE)</f>
        <v>Non-metropolitan</v>
      </c>
    </row>
    <row r="44" spans="1:13" x14ac:dyDescent="0.3">
      <c r="A44" s="46" t="s">
        <v>32</v>
      </c>
      <c r="B44" s="46">
        <v>1837</v>
      </c>
      <c r="C44" s="46">
        <v>971</v>
      </c>
      <c r="D44" s="46">
        <v>866</v>
      </c>
      <c r="E44" s="46">
        <v>475</v>
      </c>
      <c r="F44" s="46">
        <v>38</v>
      </c>
      <c r="G44" s="46">
        <v>36</v>
      </c>
      <c r="H44" s="46">
        <v>3</v>
      </c>
      <c r="I44" s="46">
        <v>0</v>
      </c>
      <c r="J44" s="46">
        <v>143</v>
      </c>
      <c r="K44" s="46">
        <v>43490</v>
      </c>
      <c r="L44" s="46" t="str">
        <f>VLOOKUP(A44,'FRS geographical categories'!A:J,2,FALSE)</f>
        <v>Predominantly Rural</v>
      </c>
      <c r="M44" s="46" t="str">
        <f>VLOOKUP(A44,'FRS geographical categories'!A:J,3,FALSE)</f>
        <v>Non-metropolitan</v>
      </c>
    </row>
    <row r="45" spans="1:13" x14ac:dyDescent="0.3">
      <c r="A45" s="46" t="s">
        <v>33</v>
      </c>
      <c r="B45" s="46">
        <v>772</v>
      </c>
      <c r="C45" s="46">
        <v>450</v>
      </c>
      <c r="D45" s="46">
        <v>322</v>
      </c>
      <c r="E45" s="46">
        <v>271</v>
      </c>
      <c r="F45" s="46">
        <v>20</v>
      </c>
      <c r="G45" s="46">
        <v>20</v>
      </c>
      <c r="H45" s="46">
        <v>1</v>
      </c>
      <c r="I45" s="46">
        <v>0</v>
      </c>
      <c r="J45" s="46">
        <v>19</v>
      </c>
      <c r="K45" s="46">
        <v>19231</v>
      </c>
      <c r="L45" s="46" t="str">
        <f>VLOOKUP(A45,'FRS geographical categories'!A:J,2,FALSE)</f>
        <v>Significantly Rural</v>
      </c>
      <c r="M45" s="46" t="str">
        <f>VLOOKUP(A45,'FRS geographical categories'!A:J,3,FALSE)</f>
        <v>Non-metropolitan</v>
      </c>
    </row>
    <row r="46" spans="1:13" x14ac:dyDescent="0.3">
      <c r="A46" s="46" t="s">
        <v>34</v>
      </c>
      <c r="B46" s="46">
        <v>855</v>
      </c>
      <c r="C46" s="46">
        <v>457</v>
      </c>
      <c r="D46" s="46">
        <v>398</v>
      </c>
      <c r="E46" s="46">
        <v>387</v>
      </c>
      <c r="F46" s="46">
        <v>2</v>
      </c>
      <c r="G46" s="46">
        <v>0</v>
      </c>
      <c r="H46" s="46">
        <v>0</v>
      </c>
      <c r="I46" s="46">
        <v>0</v>
      </c>
      <c r="J46" s="46">
        <v>55</v>
      </c>
      <c r="K46" s="46">
        <v>8576</v>
      </c>
      <c r="L46" s="46" t="str">
        <f>VLOOKUP(A46,'FRS geographical categories'!A:J,2,FALSE)</f>
        <v>Predominantly Rural</v>
      </c>
      <c r="M46" s="46" t="str">
        <f>VLOOKUP(A46,'FRS geographical categories'!A:J,3,FALSE)</f>
        <v>Non-metropolitan</v>
      </c>
    </row>
    <row r="47" spans="1:13" x14ac:dyDescent="0.3">
      <c r="A47" s="46" t="s">
        <v>35</v>
      </c>
      <c r="B47" s="46">
        <v>547</v>
      </c>
      <c r="C47" s="46">
        <v>330</v>
      </c>
      <c r="D47" s="46">
        <v>217</v>
      </c>
      <c r="E47" s="46">
        <v>203</v>
      </c>
      <c r="F47" s="46">
        <v>12</v>
      </c>
      <c r="G47" s="46">
        <v>21</v>
      </c>
      <c r="H47" s="46">
        <v>2</v>
      </c>
      <c r="I47" s="46">
        <v>0</v>
      </c>
      <c r="J47" s="46">
        <v>117</v>
      </c>
      <c r="K47" s="46">
        <v>24778</v>
      </c>
      <c r="L47" s="46" t="str">
        <f>VLOOKUP(A47,'FRS geographical categories'!A:J,2,FALSE)</f>
        <v>Predominantly Urban</v>
      </c>
      <c r="M47" s="46" t="str">
        <f>VLOOKUP(A47,'FRS geographical categories'!A:J,3,FALSE)</f>
        <v>Non-metropolitan</v>
      </c>
    </row>
    <row r="48" spans="1:13" x14ac:dyDescent="0.3">
      <c r="A48" s="46" t="s">
        <v>36</v>
      </c>
      <c r="B48" s="46">
        <v>372</v>
      </c>
      <c r="C48" s="46">
        <v>117</v>
      </c>
      <c r="D48" s="46">
        <v>255</v>
      </c>
      <c r="E48" s="46">
        <v>151</v>
      </c>
      <c r="F48" s="46">
        <v>7</v>
      </c>
      <c r="G48" s="46">
        <v>4</v>
      </c>
      <c r="H48" s="46">
        <v>1</v>
      </c>
      <c r="I48" s="46">
        <v>0</v>
      </c>
      <c r="J48" s="46">
        <v>79</v>
      </c>
      <c r="K48" s="46">
        <v>19804</v>
      </c>
      <c r="L48" s="46" t="str">
        <f>VLOOKUP(A48,'FRS geographical categories'!A:J,2,FALSE)</f>
        <v>Predominantly Rural</v>
      </c>
      <c r="M48" s="46" t="str">
        <f>VLOOKUP(A48,'FRS geographical categories'!A:J,3,FALSE)</f>
        <v>Non-metropolitan</v>
      </c>
    </row>
    <row r="49" spans="1:13" x14ac:dyDescent="0.3">
      <c r="A49" s="46" t="s">
        <v>37</v>
      </c>
      <c r="B49" s="46">
        <v>642</v>
      </c>
      <c r="C49" s="46">
        <v>506</v>
      </c>
      <c r="D49" s="46">
        <v>136</v>
      </c>
      <c r="E49" s="46">
        <v>111</v>
      </c>
      <c r="F49" s="46">
        <v>2</v>
      </c>
      <c r="G49" s="46">
        <v>2</v>
      </c>
      <c r="H49" s="46">
        <v>0</v>
      </c>
      <c r="I49" s="46">
        <v>0</v>
      </c>
      <c r="J49" s="46">
        <v>2</v>
      </c>
      <c r="K49" s="46">
        <v>12048</v>
      </c>
      <c r="L49" s="46" t="str">
        <f>VLOOKUP(A49,'FRS geographical categories'!A:J,2,FALSE)</f>
        <v>Predominantly Rural</v>
      </c>
      <c r="M49" s="46" t="str">
        <f>VLOOKUP(A49,'FRS geographical categories'!A:J,3,FALSE)</f>
        <v>Non-metropolitan</v>
      </c>
    </row>
    <row r="50" spans="1:13" x14ac:dyDescent="0.3">
      <c r="A50" s="46" t="s">
        <v>38</v>
      </c>
      <c r="B50" s="46">
        <v>2049</v>
      </c>
      <c r="C50" s="46">
        <v>894</v>
      </c>
      <c r="D50" s="46">
        <v>1155</v>
      </c>
      <c r="E50" s="46">
        <v>1006</v>
      </c>
      <c r="F50" s="46">
        <v>39</v>
      </c>
      <c r="G50" s="46">
        <v>4</v>
      </c>
      <c r="H50" s="46">
        <v>1</v>
      </c>
      <c r="I50" s="46">
        <v>0</v>
      </c>
      <c r="J50" s="46">
        <v>203</v>
      </c>
      <c r="K50" s="46">
        <v>40953</v>
      </c>
      <c r="L50" s="46" t="str">
        <f>VLOOKUP(A50,'FRS geographical categories'!A:J,2,FALSE)</f>
        <v>Predominantly Urban</v>
      </c>
      <c r="M50" s="46" t="str">
        <f>VLOOKUP(A50,'FRS geographical categories'!A:J,3,FALSE)</f>
        <v>Metropolitan</v>
      </c>
    </row>
    <row r="51" spans="1:13" x14ac:dyDescent="0.3">
      <c r="A51" s="46" t="s">
        <v>39</v>
      </c>
      <c r="B51" s="46">
        <v>210</v>
      </c>
      <c r="C51" s="46">
        <v>140</v>
      </c>
      <c r="D51" s="46">
        <v>70</v>
      </c>
      <c r="E51" s="46">
        <v>61</v>
      </c>
      <c r="F51" s="46">
        <v>6</v>
      </c>
      <c r="G51" s="46">
        <v>6</v>
      </c>
      <c r="H51" s="46">
        <v>0</v>
      </c>
      <c r="I51" s="46">
        <v>1</v>
      </c>
      <c r="J51" s="46">
        <v>3</v>
      </c>
      <c r="K51" s="46">
        <v>24453</v>
      </c>
      <c r="L51" s="46" t="str">
        <f>VLOOKUP(A51,'FRS geographical categories'!A:J,2,FALSE)</f>
        <v>Significantly Rural</v>
      </c>
      <c r="M51" s="46" t="str">
        <f>VLOOKUP(A51,'FRS geographical categories'!A:J,3,FALSE)</f>
        <v>Non-metropolitan</v>
      </c>
    </row>
    <row r="52" spans="1:13" x14ac:dyDescent="0.3">
      <c r="A52" s="46" t="s">
        <v>40</v>
      </c>
      <c r="B52" s="46">
        <v>1150</v>
      </c>
      <c r="C52" s="46">
        <v>981</v>
      </c>
      <c r="D52" s="46">
        <v>169</v>
      </c>
      <c r="E52" s="46">
        <v>167</v>
      </c>
      <c r="F52" s="46">
        <v>1</v>
      </c>
      <c r="G52" s="46">
        <v>1</v>
      </c>
      <c r="H52" s="46">
        <v>0</v>
      </c>
      <c r="I52" s="46">
        <v>0</v>
      </c>
      <c r="J52" s="46">
        <v>184</v>
      </c>
      <c r="K52" s="46">
        <v>37121</v>
      </c>
      <c r="L52" s="46" t="str">
        <f>VLOOKUP(A52,'FRS geographical categories'!A:J,2,FALSE)</f>
        <v>Predominantly Rural</v>
      </c>
      <c r="M52" s="46" t="str">
        <f>VLOOKUP(A52,'FRS geographical categories'!A:J,3,FALSE)</f>
        <v>Non-metropolitan</v>
      </c>
    </row>
    <row r="53" spans="1:13" x14ac:dyDescent="0.3">
      <c r="A53" s="46" t="s">
        <v>41</v>
      </c>
      <c r="B53" s="46">
        <v>274</v>
      </c>
      <c r="C53" s="46">
        <v>142</v>
      </c>
      <c r="D53" s="46">
        <v>132</v>
      </c>
      <c r="E53" s="46">
        <v>115</v>
      </c>
      <c r="F53" s="46">
        <v>15</v>
      </c>
      <c r="G53" s="46">
        <v>3</v>
      </c>
      <c r="H53" s="46">
        <v>1</v>
      </c>
      <c r="I53" s="46">
        <v>0</v>
      </c>
      <c r="J53" s="46">
        <v>7</v>
      </c>
      <c r="K53" s="46">
        <v>24171</v>
      </c>
      <c r="L53" s="46" t="str">
        <f>VLOOKUP(A53,'FRS geographical categories'!A:J,2,FALSE)</f>
        <v>Predominantly Urban</v>
      </c>
      <c r="M53" s="46" t="str">
        <f>VLOOKUP(A53,'FRS geographical categories'!A:J,3,FALSE)</f>
        <v>Non-metropolitan</v>
      </c>
    </row>
    <row r="54" spans="1:13" x14ac:dyDescent="0.3">
      <c r="A54" s="46" t="s">
        <v>42</v>
      </c>
      <c r="B54" s="46">
        <v>3499</v>
      </c>
      <c r="C54" s="46">
        <v>2084</v>
      </c>
      <c r="D54" s="46">
        <v>1415</v>
      </c>
      <c r="E54" s="46">
        <v>1365</v>
      </c>
      <c r="F54" s="46">
        <v>9</v>
      </c>
      <c r="G54" s="46">
        <v>6</v>
      </c>
      <c r="H54" s="46">
        <v>2</v>
      </c>
      <c r="I54" s="46">
        <v>3</v>
      </c>
      <c r="J54" s="46">
        <v>9</v>
      </c>
      <c r="K54" s="46">
        <v>31602</v>
      </c>
      <c r="L54" s="46" t="str">
        <f>VLOOKUP(A54,'FRS geographical categories'!A:J,2,FALSE)</f>
        <v>Predominantly Urban</v>
      </c>
      <c r="M54" s="46" t="str">
        <f>VLOOKUP(A54,'FRS geographical categories'!A:J,3,FALSE)</f>
        <v>Metropolitan</v>
      </c>
    </row>
    <row r="55" spans="1:13" x14ac:dyDescent="0.3">
      <c r="A55" s="46" t="s">
        <v>43</v>
      </c>
      <c r="B55" s="46">
        <v>414</v>
      </c>
      <c r="C55" s="46">
        <v>212</v>
      </c>
      <c r="D55" s="46">
        <v>202</v>
      </c>
      <c r="E55" s="46">
        <v>202</v>
      </c>
      <c r="F55" s="46">
        <v>2</v>
      </c>
      <c r="G55" s="46">
        <v>3</v>
      </c>
      <c r="H55" s="46">
        <v>0</v>
      </c>
      <c r="I55" s="46">
        <v>0</v>
      </c>
      <c r="J55" s="46">
        <v>3</v>
      </c>
      <c r="K55" s="46">
        <v>12459</v>
      </c>
      <c r="L55" s="46" t="str">
        <f>VLOOKUP(A55,'FRS geographical categories'!A:J,2,FALSE)</f>
        <v>Significantly Rural</v>
      </c>
      <c r="M55" s="46" t="str">
        <f>VLOOKUP(A55,'FRS geographical categories'!A:J,3,FALSE)</f>
        <v>Non-metropolitan</v>
      </c>
    </row>
    <row r="56" spans="1:13" x14ac:dyDescent="0.3">
      <c r="A56" s="46" t="s">
        <v>44</v>
      </c>
      <c r="B56" s="46">
        <v>2168</v>
      </c>
      <c r="C56" s="46">
        <v>1202</v>
      </c>
      <c r="D56" s="46">
        <v>966</v>
      </c>
      <c r="E56" s="46">
        <v>709</v>
      </c>
      <c r="F56" s="46">
        <v>24</v>
      </c>
      <c r="G56" s="46">
        <v>11</v>
      </c>
      <c r="H56" s="46">
        <v>17</v>
      </c>
      <c r="I56" s="46">
        <v>3</v>
      </c>
      <c r="J56" s="46">
        <v>590</v>
      </c>
      <c r="K56" s="46">
        <v>87670</v>
      </c>
      <c r="L56" s="46" t="str">
        <f>VLOOKUP(A56,'FRS geographical categories'!A:J,2,FALSE)</f>
        <v>Predominantly Urban</v>
      </c>
      <c r="M56" s="46" t="str">
        <f>VLOOKUP(A56,'FRS geographical categories'!A:J,3,FALSE)</f>
        <v>Metropolitan</v>
      </c>
    </row>
    <row r="57" spans="1:13" x14ac:dyDescent="0.3">
      <c r="A57" s="46" t="s">
        <v>45</v>
      </c>
      <c r="B57" s="46">
        <v>1452</v>
      </c>
      <c r="C57" s="46">
        <v>1024</v>
      </c>
      <c r="D57" s="46">
        <v>428</v>
      </c>
      <c r="E57" s="46">
        <v>444</v>
      </c>
      <c r="F57" s="46">
        <v>3</v>
      </c>
      <c r="G57" s="46">
        <v>0</v>
      </c>
      <c r="H57" s="46">
        <v>0</v>
      </c>
      <c r="I57" s="46">
        <v>0</v>
      </c>
      <c r="J57" s="46">
        <v>71</v>
      </c>
      <c r="K57" s="46">
        <v>19818</v>
      </c>
      <c r="L57" s="46" t="str">
        <f>VLOOKUP(A57,'FRS geographical categories'!A:J,2,FALSE)</f>
        <v>Significantly Rural</v>
      </c>
      <c r="M57" s="46" t="str">
        <f>VLOOKUP(A57,'FRS geographical categories'!A:J,3,FALSE)</f>
        <v>Non-metropolitan</v>
      </c>
    </row>
    <row r="58" spans="1:13" x14ac:dyDescent="0.3">
      <c r="A58" s="46" t="s">
        <v>46</v>
      </c>
      <c r="B58" s="46">
        <v>1802</v>
      </c>
      <c r="C58" s="46">
        <v>445</v>
      </c>
      <c r="D58" s="46">
        <v>1357</v>
      </c>
      <c r="E58" s="46">
        <v>220</v>
      </c>
      <c r="F58" s="46">
        <v>155</v>
      </c>
      <c r="G58" s="46">
        <v>9</v>
      </c>
      <c r="H58" s="46">
        <v>1</v>
      </c>
      <c r="I58" s="46">
        <v>0</v>
      </c>
      <c r="J58" s="46">
        <v>768</v>
      </c>
      <c r="K58" s="46">
        <v>76850</v>
      </c>
      <c r="L58" s="46" t="str">
        <f>VLOOKUP(A58,'FRS geographical categories'!A:J,2,FALSE)</f>
        <v>Predominantly Urban</v>
      </c>
      <c r="M58" s="46" t="str">
        <f>VLOOKUP(A58,'FRS geographical categories'!A:J,3,FALSE)</f>
        <v>Metropolitan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7DBD-F3E6-4EAC-BBD7-E835BC4E9852}">
  <sheetPr codeName="Sheet5"/>
  <dimension ref="A5:M58"/>
  <sheetViews>
    <sheetView workbookViewId="0">
      <selection activeCell="A4" sqref="A4:E4"/>
    </sheetView>
  </sheetViews>
  <sheetFormatPr defaultColWidth="8.77734375" defaultRowHeight="14.4" x14ac:dyDescent="0.3"/>
  <cols>
    <col min="1" max="1" width="21" style="46" bestFit="1" customWidth="1"/>
    <col min="2" max="16384" width="8.77734375" style="46"/>
  </cols>
  <sheetData>
    <row r="5" spans="1:13" x14ac:dyDescent="0.3">
      <c r="B5" s="51"/>
    </row>
    <row r="7" spans="1:13" x14ac:dyDescent="0.3">
      <c r="A7" s="45"/>
      <c r="B7" s="45" t="s">
        <v>60</v>
      </c>
      <c r="C7" s="45" t="s">
        <v>83</v>
      </c>
      <c r="D7" s="45" t="s">
        <v>84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</row>
    <row r="8" spans="1:13" x14ac:dyDescent="0.3">
      <c r="A8" s="45" t="s">
        <v>0</v>
      </c>
      <c r="B8" s="45">
        <f>SUM(B14:B58)</f>
        <v>58827</v>
      </c>
      <c r="C8" s="45">
        <f t="shared" ref="C8:K8" si="0">SUM(C14:C58)</f>
        <v>39651</v>
      </c>
      <c r="D8" s="45">
        <f t="shared" si="0"/>
        <v>19176</v>
      </c>
      <c r="E8" s="45">
        <f t="shared" si="0"/>
        <v>14549</v>
      </c>
      <c r="F8" s="45">
        <f t="shared" si="0"/>
        <v>1548</v>
      </c>
      <c r="G8" s="45">
        <f t="shared" si="0"/>
        <v>441</v>
      </c>
      <c r="H8" s="45">
        <f t="shared" si="0"/>
        <v>54</v>
      </c>
      <c r="I8" s="45">
        <f t="shared" si="0"/>
        <v>41</v>
      </c>
      <c r="J8" s="45">
        <f t="shared" si="0"/>
        <v>4085</v>
      </c>
      <c r="K8" s="45">
        <f t="shared" si="0"/>
        <v>1441796.3333333333</v>
      </c>
    </row>
    <row r="9" spans="1:13" x14ac:dyDescent="0.3">
      <c r="A9" s="45" t="s">
        <v>85</v>
      </c>
      <c r="B9" s="45">
        <f>SUMIF($M$14:$M$58,$A9,B$14:B$58)</f>
        <v>32505</v>
      </c>
      <c r="C9" s="45">
        <f t="shared" ref="C9:K10" si="1">SUMIF($M$14:$M$58,$A9,C$14:C$58)</f>
        <v>21082</v>
      </c>
      <c r="D9" s="45">
        <f t="shared" si="1"/>
        <v>11423</v>
      </c>
      <c r="E9" s="45">
        <f t="shared" si="1"/>
        <v>8877</v>
      </c>
      <c r="F9" s="45">
        <f t="shared" si="1"/>
        <v>778</v>
      </c>
      <c r="G9" s="45">
        <f t="shared" si="1"/>
        <v>283</v>
      </c>
      <c r="H9" s="45">
        <f t="shared" si="1"/>
        <v>25</v>
      </c>
      <c r="I9" s="45">
        <f t="shared" si="1"/>
        <v>34</v>
      </c>
      <c r="J9" s="45">
        <f t="shared" si="1"/>
        <v>3000</v>
      </c>
      <c r="K9" s="45">
        <f t="shared" si="1"/>
        <v>971119.33333333337</v>
      </c>
    </row>
    <row r="10" spans="1:13" x14ac:dyDescent="0.3">
      <c r="A10" s="45" t="s">
        <v>48</v>
      </c>
      <c r="B10" s="45">
        <f>SUMIF($M$14:$M$58,$A10,B$14:B$58)</f>
        <v>26322</v>
      </c>
      <c r="C10" s="45">
        <f t="shared" si="1"/>
        <v>18569</v>
      </c>
      <c r="D10" s="45">
        <f t="shared" si="1"/>
        <v>7753</v>
      </c>
      <c r="E10" s="45">
        <f t="shared" si="1"/>
        <v>5672</v>
      </c>
      <c r="F10" s="45">
        <f t="shared" si="1"/>
        <v>770</v>
      </c>
      <c r="G10" s="45">
        <f t="shared" si="1"/>
        <v>158</v>
      </c>
      <c r="H10" s="45">
        <f t="shared" si="1"/>
        <v>29</v>
      </c>
      <c r="I10" s="45">
        <f t="shared" si="1"/>
        <v>7</v>
      </c>
      <c r="J10" s="45">
        <f t="shared" si="1"/>
        <v>1085</v>
      </c>
      <c r="K10" s="45">
        <f t="shared" si="1"/>
        <v>470677</v>
      </c>
    </row>
    <row r="11" spans="1:13" x14ac:dyDescent="0.3">
      <c r="A11" s="45" t="s">
        <v>86</v>
      </c>
      <c r="B11" s="45">
        <f>SUMIF($L$14:$L$58,$A11,B$14:B$58)</f>
        <v>33216</v>
      </c>
      <c r="C11" s="45">
        <f t="shared" ref="C11:K11" si="2">SUMIF($L$14:$L$58,$A11,C$14:C$58)</f>
        <v>22040</v>
      </c>
      <c r="D11" s="45">
        <f t="shared" si="2"/>
        <v>11176</v>
      </c>
      <c r="E11" s="45">
        <f t="shared" si="2"/>
        <v>8021</v>
      </c>
      <c r="F11" s="45">
        <f t="shared" si="2"/>
        <v>1139</v>
      </c>
      <c r="G11" s="45">
        <f t="shared" si="2"/>
        <v>234</v>
      </c>
      <c r="H11" s="45">
        <f t="shared" si="2"/>
        <v>33</v>
      </c>
      <c r="I11" s="45">
        <f t="shared" si="2"/>
        <v>38</v>
      </c>
      <c r="J11" s="45">
        <f t="shared" si="2"/>
        <v>1738</v>
      </c>
      <c r="K11" s="45">
        <f t="shared" si="2"/>
        <v>706582</v>
      </c>
    </row>
    <row r="12" spans="1:13" x14ac:dyDescent="0.3">
      <c r="A12" s="45" t="s">
        <v>87</v>
      </c>
      <c r="B12" s="45">
        <f t="shared" ref="B12:K13" si="3">SUMIF($L$14:$L$58,$A12,B$14:B$58)</f>
        <v>16028</v>
      </c>
      <c r="C12" s="45">
        <f t="shared" si="3"/>
        <v>11548</v>
      </c>
      <c r="D12" s="45">
        <f t="shared" si="3"/>
        <v>4480</v>
      </c>
      <c r="E12" s="45">
        <f t="shared" si="3"/>
        <v>3327</v>
      </c>
      <c r="F12" s="45">
        <f t="shared" si="3"/>
        <v>320</v>
      </c>
      <c r="G12" s="45">
        <f t="shared" si="3"/>
        <v>125</v>
      </c>
      <c r="H12" s="45">
        <f t="shared" si="3"/>
        <v>8</v>
      </c>
      <c r="I12" s="45">
        <f t="shared" si="3"/>
        <v>3</v>
      </c>
      <c r="J12" s="45">
        <f t="shared" si="3"/>
        <v>1546</v>
      </c>
      <c r="K12" s="45">
        <f t="shared" si="3"/>
        <v>409970</v>
      </c>
    </row>
    <row r="13" spans="1:13" x14ac:dyDescent="0.3">
      <c r="A13" s="45" t="s">
        <v>88</v>
      </c>
      <c r="B13" s="45">
        <f t="shared" si="3"/>
        <v>9583</v>
      </c>
      <c r="C13" s="45">
        <f t="shared" si="3"/>
        <v>6063</v>
      </c>
      <c r="D13" s="45">
        <f t="shared" si="3"/>
        <v>3520</v>
      </c>
      <c r="E13" s="45">
        <f t="shared" si="3"/>
        <v>3201</v>
      </c>
      <c r="F13" s="45">
        <f t="shared" si="3"/>
        <v>89</v>
      </c>
      <c r="G13" s="45">
        <f t="shared" si="3"/>
        <v>82</v>
      </c>
      <c r="H13" s="45">
        <f t="shared" si="3"/>
        <v>13</v>
      </c>
      <c r="I13" s="45">
        <f t="shared" si="3"/>
        <v>0</v>
      </c>
      <c r="J13" s="45">
        <f t="shared" si="3"/>
        <v>801</v>
      </c>
      <c r="K13" s="45">
        <f t="shared" si="3"/>
        <v>325244.33333333331</v>
      </c>
    </row>
    <row r="14" spans="1:13" x14ac:dyDescent="0.3">
      <c r="A14" s="46" t="s">
        <v>3</v>
      </c>
      <c r="B14" s="56">
        <v>211</v>
      </c>
      <c r="C14" s="56">
        <v>74</v>
      </c>
      <c r="D14" s="56">
        <v>137</v>
      </c>
      <c r="E14" s="56">
        <v>130</v>
      </c>
      <c r="F14" s="56">
        <v>8</v>
      </c>
      <c r="G14" s="56">
        <v>9</v>
      </c>
      <c r="H14" s="56">
        <v>3</v>
      </c>
      <c r="I14" s="56">
        <v>2</v>
      </c>
      <c r="J14" s="56">
        <v>60</v>
      </c>
      <c r="K14" s="56">
        <v>14886</v>
      </c>
      <c r="L14" s="46" t="str">
        <f>VLOOKUP(A14,'FRS geographical categories'!A:J,2,FALSE)</f>
        <v>Predominantly Urban</v>
      </c>
      <c r="M14" s="46" t="str">
        <f>VLOOKUP(A14,'FRS geographical categories'!A:J,3,FALSE)</f>
        <v>Non-metropolitan</v>
      </c>
    </row>
    <row r="15" spans="1:13" x14ac:dyDescent="0.3">
      <c r="A15" s="46" t="s">
        <v>4</v>
      </c>
      <c r="B15" s="56">
        <v>1368</v>
      </c>
      <c r="C15" s="56">
        <v>1170</v>
      </c>
      <c r="D15" s="56">
        <v>198</v>
      </c>
      <c r="E15" s="56">
        <v>0</v>
      </c>
      <c r="F15" s="56">
        <v>0</v>
      </c>
      <c r="G15" s="56">
        <v>5</v>
      </c>
      <c r="H15" s="56">
        <v>0</v>
      </c>
      <c r="I15" s="56">
        <v>0</v>
      </c>
      <c r="J15" s="56">
        <v>38</v>
      </c>
      <c r="K15" s="56">
        <v>19864</v>
      </c>
      <c r="L15" s="46" t="str">
        <f>VLOOKUP(A15,'FRS geographical categories'!A:J,2,FALSE)</f>
        <v>Significantly Rural</v>
      </c>
      <c r="M15" s="46" t="str">
        <f>VLOOKUP(A15,'FRS geographical categories'!A:J,3,FALSE)</f>
        <v>Non-metropolitan</v>
      </c>
    </row>
    <row r="16" spans="1:13" x14ac:dyDescent="0.3">
      <c r="A16" s="46" t="s">
        <v>5</v>
      </c>
      <c r="B16" s="56">
        <v>1650</v>
      </c>
      <c r="C16" s="56">
        <v>1283</v>
      </c>
      <c r="D16" s="56">
        <v>367</v>
      </c>
      <c r="E16" s="56">
        <v>313</v>
      </c>
      <c r="F16" s="56">
        <v>14</v>
      </c>
      <c r="G16" s="56">
        <v>1</v>
      </c>
      <c r="H16" s="56">
        <v>0</v>
      </c>
      <c r="I16" s="56">
        <v>0</v>
      </c>
      <c r="J16" s="56">
        <v>0</v>
      </c>
      <c r="K16" s="56" t="s">
        <v>64</v>
      </c>
      <c r="L16" s="46" t="str">
        <f>VLOOKUP(A16,'FRS geographical categories'!A:J,2,FALSE)</f>
        <v>Predominantly Urban</v>
      </c>
      <c r="M16" s="46" t="str">
        <f>VLOOKUP(A16,'FRS geographical categories'!A:J,3,FALSE)</f>
        <v>Non-metropolitan</v>
      </c>
    </row>
    <row r="17" spans="1:13" x14ac:dyDescent="0.3">
      <c r="A17" s="46" t="s">
        <v>6</v>
      </c>
      <c r="B17" s="56">
        <v>491</v>
      </c>
      <c r="C17" s="56">
        <v>162</v>
      </c>
      <c r="D17" s="56">
        <v>329</v>
      </c>
      <c r="E17" s="56">
        <v>325</v>
      </c>
      <c r="F17" s="56">
        <v>2</v>
      </c>
      <c r="G17" s="56">
        <v>3</v>
      </c>
      <c r="H17" s="56">
        <v>0</v>
      </c>
      <c r="I17" s="56">
        <v>0</v>
      </c>
      <c r="J17" s="56">
        <v>67</v>
      </c>
      <c r="K17" s="56">
        <v>11307</v>
      </c>
      <c r="L17" s="46" t="str">
        <f>VLOOKUP(A17,'FRS geographical categories'!A:J,2,FALSE)</f>
        <v>Significantly Rural</v>
      </c>
      <c r="M17" s="46" t="str">
        <f>VLOOKUP(A17,'FRS geographical categories'!A:J,3,FALSE)</f>
        <v>Non-metropolitan</v>
      </c>
    </row>
    <row r="18" spans="1:13" x14ac:dyDescent="0.3">
      <c r="A18" s="46" t="s">
        <v>7</v>
      </c>
      <c r="B18" s="56">
        <v>493</v>
      </c>
      <c r="C18" s="56">
        <v>342</v>
      </c>
      <c r="D18" s="56">
        <v>151</v>
      </c>
      <c r="E18" s="56">
        <v>90</v>
      </c>
      <c r="F18" s="56">
        <v>4</v>
      </c>
      <c r="G18" s="56">
        <v>4</v>
      </c>
      <c r="H18" s="56">
        <v>0</v>
      </c>
      <c r="I18" s="56">
        <v>0</v>
      </c>
      <c r="J18" s="56">
        <v>4</v>
      </c>
      <c r="K18" s="56">
        <v>25230</v>
      </c>
      <c r="L18" s="46" t="str">
        <f>VLOOKUP(A18,'FRS geographical categories'!A:J,2,FALSE)</f>
        <v>Predominantly Rural</v>
      </c>
      <c r="M18" s="46" t="str">
        <f>VLOOKUP(A18,'FRS geographical categories'!A:J,3,FALSE)</f>
        <v>Non-metropolitan</v>
      </c>
    </row>
    <row r="19" spans="1:13" x14ac:dyDescent="0.3">
      <c r="A19" s="46" t="s">
        <v>8</v>
      </c>
      <c r="B19" s="56">
        <v>2414</v>
      </c>
      <c r="C19" s="56">
        <v>1718</v>
      </c>
      <c r="D19" s="56">
        <v>696</v>
      </c>
      <c r="E19" s="56">
        <v>597</v>
      </c>
      <c r="F19" s="56">
        <v>93</v>
      </c>
      <c r="G19" s="56">
        <v>9</v>
      </c>
      <c r="H19" s="56">
        <v>1</v>
      </c>
      <c r="I19" s="56">
        <v>1</v>
      </c>
      <c r="J19" s="56">
        <v>257</v>
      </c>
      <c r="K19" s="56">
        <v>26462</v>
      </c>
      <c r="L19" s="46" t="str">
        <f>VLOOKUP(A19,'FRS geographical categories'!A:J,2,FALSE)</f>
        <v>Significantly Rural</v>
      </c>
      <c r="M19" s="46" t="str">
        <f>VLOOKUP(A19,'FRS geographical categories'!A:J,3,FALSE)</f>
        <v>Non-metropolitan</v>
      </c>
    </row>
    <row r="20" spans="1:13" x14ac:dyDescent="0.3">
      <c r="A20" s="46" t="s">
        <v>9</v>
      </c>
      <c r="B20" s="56">
        <v>323</v>
      </c>
      <c r="C20" s="56">
        <v>261</v>
      </c>
      <c r="D20" s="56">
        <v>62</v>
      </c>
      <c r="E20" s="56">
        <v>52</v>
      </c>
      <c r="F20" s="56">
        <v>0</v>
      </c>
      <c r="G20" s="56">
        <v>5</v>
      </c>
      <c r="H20" s="56">
        <v>0</v>
      </c>
      <c r="I20" s="56">
        <v>0</v>
      </c>
      <c r="J20" s="56">
        <v>14</v>
      </c>
      <c r="K20" s="56">
        <v>13985</v>
      </c>
      <c r="L20" s="46" t="str">
        <f>VLOOKUP(A20,'FRS geographical categories'!A:J,2,FALSE)</f>
        <v>Predominantly Urban</v>
      </c>
      <c r="M20" s="46" t="str">
        <f>VLOOKUP(A20,'FRS geographical categories'!A:J,3,FALSE)</f>
        <v>Non-metropolitan</v>
      </c>
    </row>
    <row r="21" spans="1:13" x14ac:dyDescent="0.3">
      <c r="A21" s="46" t="s">
        <v>10</v>
      </c>
      <c r="B21" s="56">
        <v>854</v>
      </c>
      <c r="C21" s="56">
        <v>638</v>
      </c>
      <c r="D21" s="56">
        <v>216</v>
      </c>
      <c r="E21" s="56">
        <v>205</v>
      </c>
      <c r="F21" s="56">
        <v>1</v>
      </c>
      <c r="G21" s="56">
        <v>1</v>
      </c>
      <c r="H21" s="56">
        <v>0</v>
      </c>
      <c r="I21" s="56">
        <v>0</v>
      </c>
      <c r="J21" s="56">
        <v>22</v>
      </c>
      <c r="K21" s="56">
        <v>16765</v>
      </c>
      <c r="L21" s="46" t="str">
        <f>VLOOKUP(A21,'FRS geographical categories'!A:J,2,FALSE)</f>
        <v>Predominantly Rural</v>
      </c>
      <c r="M21" s="46" t="str">
        <f>VLOOKUP(A21,'FRS geographical categories'!A:J,3,FALSE)</f>
        <v>Non-metropolitan</v>
      </c>
    </row>
    <row r="22" spans="1:13" x14ac:dyDescent="0.3">
      <c r="A22" s="46" t="s">
        <v>11</v>
      </c>
      <c r="B22" s="56">
        <v>322</v>
      </c>
      <c r="C22" s="56">
        <v>222</v>
      </c>
      <c r="D22" s="56">
        <v>100</v>
      </c>
      <c r="E22" s="56">
        <v>94</v>
      </c>
      <c r="F22" s="56">
        <v>21</v>
      </c>
      <c r="G22" s="56">
        <v>4</v>
      </c>
      <c r="H22" s="56">
        <v>1</v>
      </c>
      <c r="I22" s="56">
        <v>0</v>
      </c>
      <c r="J22" s="56">
        <v>30</v>
      </c>
      <c r="K22" s="56">
        <v>6969</v>
      </c>
      <c r="L22" s="46" t="str">
        <f>VLOOKUP(A22,'FRS geographical categories'!A:J,2,FALSE)</f>
        <v>Predominantly Rural</v>
      </c>
      <c r="M22" s="46" t="str">
        <f>VLOOKUP(A22,'FRS geographical categories'!A:J,3,FALSE)</f>
        <v>Non-metropolitan</v>
      </c>
    </row>
    <row r="23" spans="1:13" x14ac:dyDescent="0.3">
      <c r="A23" s="46" t="s">
        <v>12</v>
      </c>
      <c r="B23" s="56">
        <v>1114</v>
      </c>
      <c r="C23" s="56">
        <v>698</v>
      </c>
      <c r="D23" s="56">
        <v>416</v>
      </c>
      <c r="E23" s="56">
        <v>378</v>
      </c>
      <c r="F23" s="56">
        <v>37</v>
      </c>
      <c r="G23" s="56">
        <v>11</v>
      </c>
      <c r="H23" s="56">
        <v>1</v>
      </c>
      <c r="I23" s="56">
        <v>1</v>
      </c>
      <c r="J23" s="56">
        <v>464</v>
      </c>
      <c r="K23" s="56">
        <v>34845</v>
      </c>
      <c r="L23" s="46" t="str">
        <f>VLOOKUP(A23,'FRS geographical categories'!A:J,2,FALSE)</f>
        <v>Significantly Rural</v>
      </c>
      <c r="M23" s="46" t="str">
        <f>VLOOKUP(A23,'FRS geographical categories'!A:J,3,FALSE)</f>
        <v>Non-metropolitan</v>
      </c>
    </row>
    <row r="24" spans="1:13" x14ac:dyDescent="0.3">
      <c r="A24" s="46" t="s">
        <v>13</v>
      </c>
      <c r="B24" s="56">
        <v>545</v>
      </c>
      <c r="C24" s="56">
        <v>189</v>
      </c>
      <c r="D24" s="56">
        <v>356</v>
      </c>
      <c r="E24" s="56">
        <v>309</v>
      </c>
      <c r="F24" s="56">
        <v>27</v>
      </c>
      <c r="G24" s="56">
        <v>30</v>
      </c>
      <c r="H24" s="56">
        <v>1</v>
      </c>
      <c r="I24" s="56">
        <v>0</v>
      </c>
      <c r="J24" s="56">
        <v>85</v>
      </c>
      <c r="K24" s="56">
        <v>86234</v>
      </c>
      <c r="L24" s="46" t="str">
        <f>VLOOKUP(A24,'FRS geographical categories'!A:J,2,FALSE)</f>
        <v>Predominantly Rural</v>
      </c>
      <c r="M24" s="46" t="str">
        <f>VLOOKUP(A24,'FRS geographical categories'!A:J,3,FALSE)</f>
        <v>Non-metropolitan</v>
      </c>
    </row>
    <row r="25" spans="1:13" x14ac:dyDescent="0.3">
      <c r="A25" s="46" t="s">
        <v>73</v>
      </c>
      <c r="B25" s="56">
        <v>1048</v>
      </c>
      <c r="C25" s="56">
        <v>764</v>
      </c>
      <c r="D25" s="56">
        <v>284</v>
      </c>
      <c r="E25" s="56">
        <v>251</v>
      </c>
      <c r="F25" s="56">
        <v>38</v>
      </c>
      <c r="G25" s="56">
        <v>12</v>
      </c>
      <c r="H25" s="56">
        <v>0</v>
      </c>
      <c r="I25" s="56">
        <v>0</v>
      </c>
      <c r="J25" s="56">
        <v>44</v>
      </c>
      <c r="K25" s="56">
        <v>75808</v>
      </c>
      <c r="L25" s="46" t="str">
        <f>VLOOKUP(A25,'FRS geographical categories'!A:J,2,FALSE)</f>
        <v>Significantly Rural</v>
      </c>
      <c r="M25" s="46" t="str">
        <f>VLOOKUP(A25,'FRS geographical categories'!A:J,3,FALSE)</f>
        <v>Non-metropolitan</v>
      </c>
    </row>
    <row r="26" spans="1:13" x14ac:dyDescent="0.3">
      <c r="A26" s="46" t="s">
        <v>14</v>
      </c>
      <c r="B26" s="56">
        <v>1816</v>
      </c>
      <c r="C26" s="56">
        <v>1196</v>
      </c>
      <c r="D26" s="56">
        <v>620</v>
      </c>
      <c r="E26" s="56">
        <v>616</v>
      </c>
      <c r="F26" s="56">
        <v>1</v>
      </c>
      <c r="G26" s="56">
        <v>6</v>
      </c>
      <c r="H26" s="56">
        <v>0</v>
      </c>
      <c r="I26" s="56">
        <v>0</v>
      </c>
      <c r="J26" s="56">
        <v>108</v>
      </c>
      <c r="K26" s="56">
        <v>15600</v>
      </c>
      <c r="L26" s="46" t="str">
        <f>VLOOKUP(A26,'FRS geographical categories'!A:J,2,FALSE)</f>
        <v>Predominantly Rural</v>
      </c>
      <c r="M26" s="46" t="str">
        <f>VLOOKUP(A26,'FRS geographical categories'!A:J,3,FALSE)</f>
        <v>Non-metropolitan</v>
      </c>
    </row>
    <row r="27" spans="1:13" x14ac:dyDescent="0.3">
      <c r="A27" s="46" t="s">
        <v>15</v>
      </c>
      <c r="B27" s="56">
        <v>366</v>
      </c>
      <c r="C27" s="56">
        <v>155</v>
      </c>
      <c r="D27" s="56">
        <v>211</v>
      </c>
      <c r="E27" s="56">
        <v>202</v>
      </c>
      <c r="F27" s="56">
        <v>7</v>
      </c>
      <c r="G27" s="56">
        <v>16</v>
      </c>
      <c r="H27" s="56">
        <v>3</v>
      </c>
      <c r="I27" s="56">
        <v>1</v>
      </c>
      <c r="J27" s="56">
        <v>193</v>
      </c>
      <c r="K27" s="56">
        <v>24959</v>
      </c>
      <c r="L27" s="46" t="str">
        <f>VLOOKUP(A27,'FRS geographical categories'!A:J,2,FALSE)</f>
        <v>Significantly Rural</v>
      </c>
      <c r="M27" s="46" t="str">
        <f>VLOOKUP(A27,'FRS geographical categories'!A:J,3,FALSE)</f>
        <v>Non-metropolitan</v>
      </c>
    </row>
    <row r="28" spans="1:13" x14ac:dyDescent="0.3">
      <c r="A28" s="46" t="s">
        <v>16</v>
      </c>
      <c r="B28" s="56">
        <v>3074</v>
      </c>
      <c r="C28" s="56">
        <v>2257</v>
      </c>
      <c r="D28" s="56">
        <v>817</v>
      </c>
      <c r="E28" s="56">
        <v>0</v>
      </c>
      <c r="F28" s="56">
        <v>11</v>
      </c>
      <c r="G28" s="56">
        <v>6</v>
      </c>
      <c r="H28" s="56">
        <v>0</v>
      </c>
      <c r="I28" s="56">
        <v>0</v>
      </c>
      <c r="J28" s="56">
        <v>11</v>
      </c>
      <c r="K28" s="56">
        <v>32290</v>
      </c>
      <c r="L28" s="46" t="str">
        <f>VLOOKUP(A28,'FRS geographical categories'!A:J,2,FALSE)</f>
        <v>Significantly Rural</v>
      </c>
      <c r="M28" s="46" t="str">
        <f>VLOOKUP(A28,'FRS geographical categories'!A:J,3,FALSE)</f>
        <v>Non-metropolitan</v>
      </c>
    </row>
    <row r="29" spans="1:13" x14ac:dyDescent="0.3">
      <c r="A29" s="46" t="s">
        <v>17</v>
      </c>
      <c r="B29" s="56">
        <v>732</v>
      </c>
      <c r="C29" s="56">
        <v>576</v>
      </c>
      <c r="D29" s="56">
        <v>156</v>
      </c>
      <c r="E29" s="56">
        <v>146</v>
      </c>
      <c r="F29" s="56">
        <v>9</v>
      </c>
      <c r="G29" s="56">
        <v>9</v>
      </c>
      <c r="H29" s="56">
        <v>0</v>
      </c>
      <c r="I29" s="56">
        <v>0</v>
      </c>
      <c r="J29" s="56">
        <v>12</v>
      </c>
      <c r="K29" s="56">
        <v>15536</v>
      </c>
      <c r="L29" s="46" t="str">
        <f>VLOOKUP(A29,'FRS geographical categories'!A:J,2,FALSE)</f>
        <v>Significantly Rural</v>
      </c>
      <c r="M29" s="46" t="str">
        <f>VLOOKUP(A29,'FRS geographical categories'!A:J,3,FALSE)</f>
        <v>Non-metropolitan</v>
      </c>
    </row>
    <row r="30" spans="1:13" x14ac:dyDescent="0.3">
      <c r="A30" s="46" t="s">
        <v>18</v>
      </c>
      <c r="B30" s="56">
        <v>9296</v>
      </c>
      <c r="C30" s="56">
        <v>7487</v>
      </c>
      <c r="D30" s="56">
        <v>1809</v>
      </c>
      <c r="E30" s="56">
        <v>1397</v>
      </c>
      <c r="F30" s="56">
        <v>382</v>
      </c>
      <c r="G30" s="56">
        <v>40</v>
      </c>
      <c r="H30" s="56">
        <v>4</v>
      </c>
      <c r="I30" s="56">
        <v>0</v>
      </c>
      <c r="J30" s="56">
        <v>405</v>
      </c>
      <c r="K30" s="56">
        <v>144929</v>
      </c>
      <c r="L30" s="46" t="str">
        <f>VLOOKUP(A30,'FRS geographical categories'!A:J,2,FALSE)</f>
        <v>Predominantly Urban</v>
      </c>
      <c r="M30" s="46" t="str">
        <f>VLOOKUP(A30,'FRS geographical categories'!A:J,3,FALSE)</f>
        <v>Metropolitan</v>
      </c>
    </row>
    <row r="31" spans="1:13" x14ac:dyDescent="0.3">
      <c r="A31" s="46" t="s">
        <v>19</v>
      </c>
      <c r="B31" s="56">
        <v>6744</v>
      </c>
      <c r="C31" s="56">
        <v>4157</v>
      </c>
      <c r="D31" s="56">
        <v>2587</v>
      </c>
      <c r="E31" s="56">
        <v>1241</v>
      </c>
      <c r="F31" s="56">
        <v>198</v>
      </c>
      <c r="G31" s="56">
        <v>48</v>
      </c>
      <c r="H31" s="56">
        <v>0</v>
      </c>
      <c r="I31" s="56">
        <v>0</v>
      </c>
      <c r="J31" s="56">
        <v>208</v>
      </c>
      <c r="K31" s="56">
        <v>64604</v>
      </c>
      <c r="L31" s="46" t="str">
        <f>VLOOKUP(A31,'FRS geographical categories'!A:J,2,FALSE)</f>
        <v>Predominantly Urban</v>
      </c>
      <c r="M31" s="46" t="str">
        <f>VLOOKUP(A31,'FRS geographical categories'!A:J,3,FALSE)</f>
        <v>Metropolitan</v>
      </c>
    </row>
    <row r="32" spans="1:13" x14ac:dyDescent="0.3">
      <c r="A32" s="46" t="s">
        <v>20</v>
      </c>
      <c r="B32" s="56">
        <v>703</v>
      </c>
      <c r="C32" s="56">
        <v>293</v>
      </c>
      <c r="D32" s="56">
        <v>410</v>
      </c>
      <c r="E32" s="56">
        <v>366</v>
      </c>
      <c r="F32" s="56">
        <v>6</v>
      </c>
      <c r="G32" s="56">
        <v>24</v>
      </c>
      <c r="H32" s="56">
        <v>0</v>
      </c>
      <c r="I32" s="56">
        <v>9</v>
      </c>
      <c r="J32" s="56">
        <v>181</v>
      </c>
      <c r="K32" s="56">
        <v>102555</v>
      </c>
      <c r="L32" s="46" t="str">
        <f>VLOOKUP(A32,'FRS geographical categories'!A:J,2,FALSE)</f>
        <v>Predominantly Urban</v>
      </c>
      <c r="M32" s="46" t="str">
        <f>VLOOKUP(A32,'FRS geographical categories'!A:J,3,FALSE)</f>
        <v>Non-metropolitan</v>
      </c>
    </row>
    <row r="33" spans="1:13" x14ac:dyDescent="0.3">
      <c r="A33" s="46" t="s">
        <v>21</v>
      </c>
      <c r="B33" s="56">
        <v>528</v>
      </c>
      <c r="C33" s="56">
        <v>364</v>
      </c>
      <c r="D33" s="56">
        <v>164</v>
      </c>
      <c r="E33" s="56">
        <v>188</v>
      </c>
      <c r="F33" s="56">
        <v>9</v>
      </c>
      <c r="G33" s="56">
        <v>7</v>
      </c>
      <c r="H33" s="56">
        <v>0</v>
      </c>
      <c r="I33" s="56">
        <v>0</v>
      </c>
      <c r="J33" s="56">
        <v>20</v>
      </c>
      <c r="K33" s="56">
        <v>16591</v>
      </c>
      <c r="L33" s="46" t="str">
        <f>VLOOKUP(A33,'FRS geographical categories'!A:J,2,FALSE)</f>
        <v>Significantly Rural</v>
      </c>
      <c r="M33" s="46" t="str">
        <f>VLOOKUP(A33,'FRS geographical categories'!A:J,3,FALSE)</f>
        <v>Non-metropolitan</v>
      </c>
    </row>
    <row r="34" spans="1:13" x14ac:dyDescent="0.3">
      <c r="A34" s="46" t="s">
        <v>22</v>
      </c>
      <c r="B34" s="56">
        <v>404</v>
      </c>
      <c r="C34" s="56">
        <v>178</v>
      </c>
      <c r="D34" s="56">
        <v>226</v>
      </c>
      <c r="E34" s="56">
        <v>40</v>
      </c>
      <c r="F34" s="56">
        <v>40</v>
      </c>
      <c r="G34" s="56">
        <v>6</v>
      </c>
      <c r="H34" s="56">
        <v>0</v>
      </c>
      <c r="I34" s="56">
        <v>0</v>
      </c>
      <c r="J34" s="56">
        <v>105</v>
      </c>
      <c r="K34" s="56">
        <v>21828</v>
      </c>
      <c r="L34" s="46" t="str">
        <f>VLOOKUP(A34,'FRS geographical categories'!A:J,2,FALSE)</f>
        <v>Predominantly Urban</v>
      </c>
      <c r="M34" s="46" t="str">
        <f>VLOOKUP(A34,'FRS geographical categories'!A:J,3,FALSE)</f>
        <v>Non-metropolitan</v>
      </c>
    </row>
    <row r="35" spans="1:13" x14ac:dyDescent="0.3">
      <c r="A35" s="46" t="s">
        <v>23</v>
      </c>
      <c r="B35" s="56">
        <v>1397</v>
      </c>
      <c r="C35" s="56">
        <v>1139</v>
      </c>
      <c r="D35" s="56">
        <v>258</v>
      </c>
      <c r="E35" s="56">
        <v>280</v>
      </c>
      <c r="F35" s="56">
        <v>22</v>
      </c>
      <c r="G35" s="56">
        <v>6</v>
      </c>
      <c r="H35" s="56">
        <v>0</v>
      </c>
      <c r="I35" s="56">
        <v>0</v>
      </c>
      <c r="J35" s="56">
        <v>158</v>
      </c>
      <c r="K35" s="56">
        <v>37275</v>
      </c>
      <c r="L35" s="46" t="str">
        <f>VLOOKUP(A35,'FRS geographical categories'!A:J,2,FALSE)</f>
        <v>Significantly Rural</v>
      </c>
      <c r="M35" s="46" t="str">
        <f>VLOOKUP(A35,'FRS geographical categories'!A:J,3,FALSE)</f>
        <v>Non-metropolitan</v>
      </c>
    </row>
    <row r="36" spans="1:13" x14ac:dyDescent="0.3">
      <c r="A36" s="46" t="s">
        <v>47</v>
      </c>
      <c r="B36" s="56">
        <v>199</v>
      </c>
      <c r="C36" s="56">
        <v>111</v>
      </c>
      <c r="D36" s="56">
        <v>88</v>
      </c>
      <c r="E36" s="56">
        <v>86</v>
      </c>
      <c r="F36" s="56">
        <v>2</v>
      </c>
      <c r="G36" s="56">
        <v>2</v>
      </c>
      <c r="H36" s="56">
        <v>1</v>
      </c>
      <c r="I36" s="56">
        <v>0</v>
      </c>
      <c r="J36" s="56">
        <v>1</v>
      </c>
      <c r="K36" s="56">
        <v>6239</v>
      </c>
      <c r="L36" s="46" t="str">
        <f>VLOOKUP(A36,'FRS geographical categories'!A:J,2,FALSE)</f>
        <v>Predominantly Rural</v>
      </c>
      <c r="M36" s="46" t="str">
        <f>VLOOKUP(A36,'FRS geographical categories'!A:J,3,FALSE)</f>
        <v>Non-metropolitan</v>
      </c>
    </row>
    <row r="37" spans="1:13" x14ac:dyDescent="0.3">
      <c r="A37" s="46" t="s">
        <v>25</v>
      </c>
      <c r="B37" s="56">
        <v>69</v>
      </c>
      <c r="C37" s="56">
        <v>67</v>
      </c>
      <c r="D37" s="56">
        <v>2</v>
      </c>
      <c r="E37" s="56">
        <v>2</v>
      </c>
      <c r="F37" s="56">
        <v>0</v>
      </c>
      <c r="G37" s="56">
        <v>0</v>
      </c>
      <c r="H37" s="56">
        <v>0</v>
      </c>
      <c r="I37" s="56">
        <v>0</v>
      </c>
      <c r="J37" s="56">
        <v>1</v>
      </c>
      <c r="K37" s="56">
        <v>333</v>
      </c>
      <c r="L37" s="46" t="str">
        <f>VLOOKUP(A37,'FRS geographical categories'!A:J,2,FALSE)</f>
        <v>Predominantly Rural</v>
      </c>
      <c r="M37" s="46" t="str">
        <f>VLOOKUP(A37,'FRS geographical categories'!A:J,3,FALSE)</f>
        <v>Non-metropolitan</v>
      </c>
    </row>
    <row r="38" spans="1:13" x14ac:dyDescent="0.3">
      <c r="A38" s="46" t="s">
        <v>26</v>
      </c>
      <c r="B38" s="56">
        <v>570</v>
      </c>
      <c r="C38" s="56">
        <v>439</v>
      </c>
      <c r="D38" s="56">
        <v>131</v>
      </c>
      <c r="E38" s="56">
        <v>0</v>
      </c>
      <c r="F38" s="56">
        <v>33</v>
      </c>
      <c r="G38" s="56">
        <v>10</v>
      </c>
      <c r="H38" s="56">
        <v>2</v>
      </c>
      <c r="I38" s="56">
        <v>0</v>
      </c>
      <c r="J38" s="56">
        <v>0</v>
      </c>
      <c r="K38" s="56">
        <v>16834</v>
      </c>
      <c r="L38" s="46" t="str">
        <f>VLOOKUP(A38,'FRS geographical categories'!A:J,2,FALSE)</f>
        <v>Significantly Rural</v>
      </c>
      <c r="M38" s="46" t="str">
        <f>VLOOKUP(A38,'FRS geographical categories'!A:J,3,FALSE)</f>
        <v>Non-metropolitan</v>
      </c>
    </row>
    <row r="39" spans="1:13" x14ac:dyDescent="0.3">
      <c r="A39" s="46" t="s">
        <v>27</v>
      </c>
      <c r="B39" s="56">
        <v>2679</v>
      </c>
      <c r="C39" s="56">
        <v>915</v>
      </c>
      <c r="D39" s="56">
        <v>1764</v>
      </c>
      <c r="E39" s="56">
        <v>1248</v>
      </c>
      <c r="F39" s="56">
        <v>276</v>
      </c>
      <c r="G39" s="56">
        <v>17</v>
      </c>
      <c r="H39" s="56">
        <v>0</v>
      </c>
      <c r="I39" s="56">
        <v>20</v>
      </c>
      <c r="J39" s="56">
        <v>171</v>
      </c>
      <c r="K39" s="56">
        <v>32627</v>
      </c>
      <c r="L39" s="46" t="str">
        <f>VLOOKUP(A39,'FRS geographical categories'!A:J,2,FALSE)</f>
        <v>Predominantly Urban</v>
      </c>
      <c r="M39" s="46" t="str">
        <f>VLOOKUP(A39,'FRS geographical categories'!A:J,3,FALSE)</f>
        <v>Non-metropolitan</v>
      </c>
    </row>
    <row r="40" spans="1:13" x14ac:dyDescent="0.3">
      <c r="A40" s="46" t="s">
        <v>28</v>
      </c>
      <c r="B40" s="56">
        <v>621</v>
      </c>
      <c r="C40" s="56">
        <v>469</v>
      </c>
      <c r="D40" s="56">
        <v>152</v>
      </c>
      <c r="E40" s="56">
        <v>281</v>
      </c>
      <c r="F40" s="56">
        <v>23</v>
      </c>
      <c r="G40" s="56">
        <v>4</v>
      </c>
      <c r="H40" s="56">
        <v>1</v>
      </c>
      <c r="I40" s="56">
        <v>0</v>
      </c>
      <c r="J40" s="56">
        <v>163</v>
      </c>
      <c r="K40" s="56">
        <v>21687</v>
      </c>
      <c r="L40" s="46" t="str">
        <f>VLOOKUP(A40,'FRS geographical categories'!A:J,2,FALSE)</f>
        <v>Significantly Rural</v>
      </c>
      <c r="M40" s="46" t="str">
        <f>VLOOKUP(A40,'FRS geographical categories'!A:J,3,FALSE)</f>
        <v>Non-metropolitan</v>
      </c>
    </row>
    <row r="41" spans="1:13" x14ac:dyDescent="0.3">
      <c r="A41" s="46" t="s">
        <v>29</v>
      </c>
      <c r="B41" s="56">
        <v>357</v>
      </c>
      <c r="C41" s="56">
        <v>242</v>
      </c>
      <c r="D41" s="56">
        <v>115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25202</v>
      </c>
      <c r="L41" s="46" t="str">
        <f>VLOOKUP(A41,'FRS geographical categories'!A:J,2,FALSE)</f>
        <v>Predominantly Rural</v>
      </c>
      <c r="M41" s="46" t="str">
        <f>VLOOKUP(A41,'FRS geographical categories'!A:J,3,FALSE)</f>
        <v>Non-metropolitan</v>
      </c>
    </row>
    <row r="42" spans="1:13" x14ac:dyDescent="0.3">
      <c r="A42" s="46" t="s">
        <v>30</v>
      </c>
      <c r="B42" s="56">
        <v>1865</v>
      </c>
      <c r="C42" s="56">
        <v>1432</v>
      </c>
      <c r="D42" s="56">
        <v>433</v>
      </c>
      <c r="E42" s="56">
        <v>393</v>
      </c>
      <c r="F42" s="56">
        <v>21</v>
      </c>
      <c r="G42" s="56">
        <v>19</v>
      </c>
      <c r="H42" s="56">
        <v>3</v>
      </c>
      <c r="I42" s="56">
        <v>1</v>
      </c>
      <c r="J42" s="56">
        <v>41</v>
      </c>
      <c r="K42" s="56">
        <v>26996</v>
      </c>
      <c r="L42" s="46" t="str">
        <f>VLOOKUP(A42,'FRS geographical categories'!A:J,2,FALSE)</f>
        <v>Predominantly Urban</v>
      </c>
      <c r="M42" s="46" t="str">
        <f>VLOOKUP(A42,'FRS geographical categories'!A:J,3,FALSE)</f>
        <v>Metropolitan</v>
      </c>
    </row>
    <row r="43" spans="1:13" x14ac:dyDescent="0.3">
      <c r="A43" s="46" t="s">
        <v>31</v>
      </c>
      <c r="B43" s="56">
        <v>940</v>
      </c>
      <c r="C43" s="56">
        <v>738</v>
      </c>
      <c r="D43" s="56">
        <v>202</v>
      </c>
      <c r="E43" s="56">
        <v>197</v>
      </c>
      <c r="F43" s="56">
        <v>5</v>
      </c>
      <c r="G43" s="56">
        <v>5</v>
      </c>
      <c r="H43" s="56">
        <v>1</v>
      </c>
      <c r="I43" s="56">
        <v>0</v>
      </c>
      <c r="J43" s="56">
        <v>222</v>
      </c>
      <c r="K43" s="56">
        <v>21279</v>
      </c>
      <c r="L43" s="46" t="str">
        <f>VLOOKUP(A43,'FRS geographical categories'!A:J,2,FALSE)</f>
        <v>Predominantly Rural</v>
      </c>
      <c r="M43" s="46" t="str">
        <f>VLOOKUP(A43,'FRS geographical categories'!A:J,3,FALSE)</f>
        <v>Non-metropolitan</v>
      </c>
    </row>
    <row r="44" spans="1:13" x14ac:dyDescent="0.3">
      <c r="A44" s="46" t="s">
        <v>32</v>
      </c>
      <c r="B44" s="56">
        <v>1613</v>
      </c>
      <c r="C44" s="56">
        <v>796</v>
      </c>
      <c r="D44" s="56">
        <v>817</v>
      </c>
      <c r="E44" s="56">
        <v>789</v>
      </c>
      <c r="F44" s="56">
        <v>16</v>
      </c>
      <c r="G44" s="56">
        <v>12</v>
      </c>
      <c r="H44" s="56">
        <v>9</v>
      </c>
      <c r="I44" s="56">
        <v>0</v>
      </c>
      <c r="J44" s="56">
        <v>100</v>
      </c>
      <c r="K44" s="56">
        <v>43347</v>
      </c>
      <c r="L44" s="46" t="str">
        <f>VLOOKUP(A44,'FRS geographical categories'!A:J,2,FALSE)</f>
        <v>Predominantly Rural</v>
      </c>
      <c r="M44" s="46" t="str">
        <f>VLOOKUP(A44,'FRS geographical categories'!A:J,3,FALSE)</f>
        <v>Non-metropolitan</v>
      </c>
    </row>
    <row r="45" spans="1:13" x14ac:dyDescent="0.3">
      <c r="A45" s="46" t="s">
        <v>33</v>
      </c>
      <c r="B45" s="56">
        <v>1069</v>
      </c>
      <c r="C45" s="56">
        <v>690</v>
      </c>
      <c r="D45" s="56">
        <v>379</v>
      </c>
      <c r="E45" s="56">
        <v>324</v>
      </c>
      <c r="F45" s="56">
        <v>18</v>
      </c>
      <c r="G45" s="56">
        <v>18</v>
      </c>
      <c r="H45" s="56">
        <v>0</v>
      </c>
      <c r="I45" s="56">
        <v>0</v>
      </c>
      <c r="J45" s="56">
        <v>37</v>
      </c>
      <c r="K45" s="56">
        <v>19202</v>
      </c>
      <c r="L45" s="46" t="str">
        <f>VLOOKUP(A45,'FRS geographical categories'!A:J,2,FALSE)</f>
        <v>Significantly Rural</v>
      </c>
      <c r="M45" s="46" t="str">
        <f>VLOOKUP(A45,'FRS geographical categories'!A:J,3,FALSE)</f>
        <v>Non-metropolitan</v>
      </c>
    </row>
    <row r="46" spans="1:13" x14ac:dyDescent="0.3">
      <c r="A46" s="46" t="s">
        <v>34</v>
      </c>
      <c r="B46" s="56">
        <v>693</v>
      </c>
      <c r="C46" s="56">
        <v>302</v>
      </c>
      <c r="D46" s="56">
        <v>391</v>
      </c>
      <c r="E46" s="56">
        <v>350</v>
      </c>
      <c r="F46" s="56">
        <v>0</v>
      </c>
      <c r="G46" s="56">
        <v>1</v>
      </c>
      <c r="H46" s="56">
        <v>0</v>
      </c>
      <c r="I46" s="56">
        <v>0</v>
      </c>
      <c r="J46" s="56">
        <v>38</v>
      </c>
      <c r="K46" s="56">
        <v>8465</v>
      </c>
      <c r="L46" s="46" t="str">
        <f>VLOOKUP(A46,'FRS geographical categories'!A:J,2,FALSE)</f>
        <v>Predominantly Rural</v>
      </c>
      <c r="M46" s="46" t="str">
        <f>VLOOKUP(A46,'FRS geographical categories'!A:J,3,FALSE)</f>
        <v>Non-metropolitan</v>
      </c>
    </row>
    <row r="47" spans="1:13" x14ac:dyDescent="0.3">
      <c r="A47" s="46" t="s">
        <v>35</v>
      </c>
      <c r="B47" s="56">
        <v>614</v>
      </c>
      <c r="C47" s="56">
        <v>398</v>
      </c>
      <c r="D47" s="56">
        <v>216</v>
      </c>
      <c r="E47" s="56">
        <v>200</v>
      </c>
      <c r="F47" s="56">
        <v>11</v>
      </c>
      <c r="G47" s="56">
        <v>11</v>
      </c>
      <c r="H47" s="56">
        <v>1</v>
      </c>
      <c r="I47" s="56">
        <v>0</v>
      </c>
      <c r="J47" s="56">
        <v>122</v>
      </c>
      <c r="K47" s="56">
        <v>24890</v>
      </c>
      <c r="L47" s="46" t="str">
        <f>VLOOKUP(A47,'FRS geographical categories'!A:J,2,FALSE)</f>
        <v>Predominantly Urban</v>
      </c>
      <c r="M47" s="46" t="str">
        <f>VLOOKUP(A47,'FRS geographical categories'!A:J,3,FALSE)</f>
        <v>Non-metropolitan</v>
      </c>
    </row>
    <row r="48" spans="1:13" x14ac:dyDescent="0.3">
      <c r="A48" s="46" t="s">
        <v>36</v>
      </c>
      <c r="B48" s="56">
        <v>341</v>
      </c>
      <c r="C48" s="56">
        <v>110</v>
      </c>
      <c r="D48" s="56">
        <v>231</v>
      </c>
      <c r="E48" s="56">
        <v>222</v>
      </c>
      <c r="F48" s="56">
        <v>8</v>
      </c>
      <c r="G48" s="56">
        <v>6</v>
      </c>
      <c r="H48" s="56">
        <v>0</v>
      </c>
      <c r="I48" s="56">
        <v>0</v>
      </c>
      <c r="J48" s="56">
        <v>58</v>
      </c>
      <c r="K48" s="56">
        <v>19804</v>
      </c>
      <c r="L48" s="46" t="str">
        <f>VLOOKUP(A48,'FRS geographical categories'!A:J,2,FALSE)</f>
        <v>Predominantly Rural</v>
      </c>
      <c r="M48" s="46" t="str">
        <f>VLOOKUP(A48,'FRS geographical categories'!A:J,3,FALSE)</f>
        <v>Non-metropolitan</v>
      </c>
    </row>
    <row r="49" spans="1:13" x14ac:dyDescent="0.3">
      <c r="A49" s="46" t="s">
        <v>37</v>
      </c>
      <c r="B49" s="56">
        <v>505</v>
      </c>
      <c r="C49" s="56">
        <v>402</v>
      </c>
      <c r="D49" s="56">
        <v>103</v>
      </c>
      <c r="E49" s="56">
        <v>114</v>
      </c>
      <c r="F49" s="56">
        <v>3</v>
      </c>
      <c r="G49" s="56">
        <v>11</v>
      </c>
      <c r="H49" s="56">
        <v>0</v>
      </c>
      <c r="I49" s="56">
        <v>0</v>
      </c>
      <c r="J49" s="56">
        <v>1</v>
      </c>
      <c r="K49" s="56">
        <v>12633</v>
      </c>
      <c r="L49" s="46" t="str">
        <f>VLOOKUP(A49,'FRS geographical categories'!A:J,2,FALSE)</f>
        <v>Predominantly Rural</v>
      </c>
      <c r="M49" s="46" t="str">
        <f>VLOOKUP(A49,'FRS geographical categories'!A:J,3,FALSE)</f>
        <v>Non-metropolitan</v>
      </c>
    </row>
    <row r="50" spans="1:13" x14ac:dyDescent="0.3">
      <c r="A50" s="46" t="s">
        <v>38</v>
      </c>
      <c r="B50" s="56">
        <v>2238</v>
      </c>
      <c r="C50" s="56">
        <v>1117</v>
      </c>
      <c r="D50" s="56">
        <v>1121</v>
      </c>
      <c r="E50" s="56">
        <v>998</v>
      </c>
      <c r="F50" s="56">
        <v>48</v>
      </c>
      <c r="G50" s="56">
        <v>6</v>
      </c>
      <c r="H50" s="56">
        <v>0</v>
      </c>
      <c r="I50" s="56">
        <v>0</v>
      </c>
      <c r="J50" s="56">
        <v>108</v>
      </c>
      <c r="K50" s="56">
        <v>37924</v>
      </c>
      <c r="L50" s="46" t="str">
        <f>VLOOKUP(A50,'FRS geographical categories'!A:J,2,FALSE)</f>
        <v>Predominantly Urban</v>
      </c>
      <c r="M50" s="46" t="str">
        <f>VLOOKUP(A50,'FRS geographical categories'!A:J,3,FALSE)</f>
        <v>Metropolitan</v>
      </c>
    </row>
    <row r="51" spans="1:13" x14ac:dyDescent="0.3">
      <c r="A51" s="46" t="s">
        <v>39</v>
      </c>
      <c r="B51" s="56">
        <v>145</v>
      </c>
      <c r="C51" s="56">
        <v>103</v>
      </c>
      <c r="D51" s="56">
        <v>42</v>
      </c>
      <c r="E51" s="56">
        <v>109</v>
      </c>
      <c r="F51" s="56">
        <v>8</v>
      </c>
      <c r="G51" s="56">
        <v>1</v>
      </c>
      <c r="H51" s="56">
        <v>0</v>
      </c>
      <c r="I51" s="56">
        <v>0</v>
      </c>
      <c r="J51" s="56">
        <v>0</v>
      </c>
      <c r="K51" s="56">
        <v>24848</v>
      </c>
      <c r="L51" s="46" t="str">
        <f>VLOOKUP(A51,'FRS geographical categories'!A:J,2,FALSE)</f>
        <v>Significantly Rural</v>
      </c>
      <c r="M51" s="46" t="str">
        <f>VLOOKUP(A51,'FRS geographical categories'!A:J,3,FALSE)</f>
        <v>Non-metropolitan</v>
      </c>
    </row>
    <row r="52" spans="1:13" x14ac:dyDescent="0.3">
      <c r="A52" s="46" t="s">
        <v>40</v>
      </c>
      <c r="B52" s="56">
        <v>836</v>
      </c>
      <c r="C52" s="56">
        <v>708</v>
      </c>
      <c r="D52" s="56">
        <v>128</v>
      </c>
      <c r="E52" s="56">
        <v>127</v>
      </c>
      <c r="F52" s="56">
        <v>1</v>
      </c>
      <c r="G52" s="56">
        <v>0</v>
      </c>
      <c r="H52" s="56">
        <v>0</v>
      </c>
      <c r="I52" s="56">
        <v>0</v>
      </c>
      <c r="J52" s="56">
        <v>131</v>
      </c>
      <c r="K52" s="56">
        <v>37144.333333333336</v>
      </c>
      <c r="L52" s="46" t="str">
        <f>VLOOKUP(A52,'FRS geographical categories'!A:J,2,FALSE)</f>
        <v>Predominantly Rural</v>
      </c>
      <c r="M52" s="46" t="str">
        <f>VLOOKUP(A52,'FRS geographical categories'!A:J,3,FALSE)</f>
        <v>Non-metropolitan</v>
      </c>
    </row>
    <row r="53" spans="1:13" x14ac:dyDescent="0.3">
      <c r="A53" s="46" t="s">
        <v>41</v>
      </c>
      <c r="B53" s="56">
        <v>310</v>
      </c>
      <c r="C53" s="56">
        <v>69</v>
      </c>
      <c r="D53" s="56">
        <v>241</v>
      </c>
      <c r="E53" s="56">
        <v>0</v>
      </c>
      <c r="F53" s="56">
        <v>14</v>
      </c>
      <c r="G53" s="56">
        <v>3</v>
      </c>
      <c r="H53" s="56">
        <v>0</v>
      </c>
      <c r="I53" s="56">
        <v>0</v>
      </c>
      <c r="J53" s="56">
        <v>0</v>
      </c>
      <c r="K53" s="56">
        <v>25134</v>
      </c>
      <c r="L53" s="46" t="str">
        <f>VLOOKUP(A53,'FRS geographical categories'!A:J,2,FALSE)</f>
        <v>Predominantly Urban</v>
      </c>
      <c r="M53" s="46" t="str">
        <f>VLOOKUP(A53,'FRS geographical categories'!A:J,3,FALSE)</f>
        <v>Non-metropolitan</v>
      </c>
    </row>
    <row r="54" spans="1:13" x14ac:dyDescent="0.3">
      <c r="A54" s="46" t="s">
        <v>42</v>
      </c>
      <c r="B54" s="56">
        <v>2667</v>
      </c>
      <c r="C54" s="56">
        <v>1775</v>
      </c>
      <c r="D54" s="56">
        <v>892</v>
      </c>
      <c r="E54" s="56">
        <v>873</v>
      </c>
      <c r="F54" s="56">
        <v>15</v>
      </c>
      <c r="G54" s="56">
        <v>8</v>
      </c>
      <c r="H54" s="56">
        <v>1</v>
      </c>
      <c r="I54" s="56">
        <v>4</v>
      </c>
      <c r="J54" s="56">
        <v>11</v>
      </c>
      <c r="K54" s="56">
        <v>31800</v>
      </c>
      <c r="L54" s="46" t="str">
        <f>VLOOKUP(A54,'FRS geographical categories'!A:J,2,FALSE)</f>
        <v>Predominantly Urban</v>
      </c>
      <c r="M54" s="46" t="str">
        <f>VLOOKUP(A54,'FRS geographical categories'!A:J,3,FALSE)</f>
        <v>Metropolitan</v>
      </c>
    </row>
    <row r="55" spans="1:13" x14ac:dyDescent="0.3">
      <c r="A55" s="46" t="s">
        <v>43</v>
      </c>
      <c r="B55" s="56">
        <v>297</v>
      </c>
      <c r="C55" s="56">
        <v>140</v>
      </c>
      <c r="D55" s="56">
        <v>157</v>
      </c>
      <c r="E55" s="56">
        <v>124</v>
      </c>
      <c r="F55" s="56">
        <v>3</v>
      </c>
      <c r="G55" s="56">
        <v>7</v>
      </c>
      <c r="H55" s="56">
        <v>0</v>
      </c>
      <c r="I55" s="56">
        <v>0</v>
      </c>
      <c r="J55" s="56">
        <v>7</v>
      </c>
      <c r="K55" s="56">
        <v>12800</v>
      </c>
      <c r="L55" s="46" t="str">
        <f>VLOOKUP(A55,'FRS geographical categories'!A:J,2,FALSE)</f>
        <v>Significantly Rural</v>
      </c>
      <c r="M55" s="46" t="str">
        <f>VLOOKUP(A55,'FRS geographical categories'!A:J,3,FALSE)</f>
        <v>Non-metropolitan</v>
      </c>
    </row>
    <row r="56" spans="1:13" x14ac:dyDescent="0.3">
      <c r="A56" s="46" t="s">
        <v>44</v>
      </c>
      <c r="B56" s="56">
        <v>1492</v>
      </c>
      <c r="C56" s="56">
        <v>953</v>
      </c>
      <c r="D56" s="56">
        <v>539</v>
      </c>
      <c r="E56" s="56">
        <v>570</v>
      </c>
      <c r="F56" s="56">
        <v>27</v>
      </c>
      <c r="G56" s="56">
        <v>22</v>
      </c>
      <c r="H56" s="56">
        <v>21</v>
      </c>
      <c r="I56" s="56">
        <v>2</v>
      </c>
      <c r="J56" s="56">
        <v>30</v>
      </c>
      <c r="K56" s="56">
        <v>86681</v>
      </c>
      <c r="L56" s="46" t="str">
        <f>VLOOKUP(A56,'FRS geographical categories'!A:J,2,FALSE)</f>
        <v>Predominantly Urban</v>
      </c>
      <c r="M56" s="46" t="str">
        <f>VLOOKUP(A56,'FRS geographical categories'!A:J,3,FALSE)</f>
        <v>Metropolitan</v>
      </c>
    </row>
    <row r="57" spans="1:13" x14ac:dyDescent="0.3">
      <c r="A57" s="46" t="s">
        <v>45</v>
      </c>
      <c r="B57" s="56">
        <v>794</v>
      </c>
      <c r="C57" s="56">
        <v>704</v>
      </c>
      <c r="D57" s="56">
        <v>90</v>
      </c>
      <c r="E57" s="56">
        <v>122</v>
      </c>
      <c r="F57" s="56">
        <v>7</v>
      </c>
      <c r="G57" s="56">
        <v>1</v>
      </c>
      <c r="H57" s="56">
        <v>0</v>
      </c>
      <c r="I57" s="56">
        <v>0</v>
      </c>
      <c r="J57" s="56">
        <v>75</v>
      </c>
      <c r="K57" s="56">
        <v>19662</v>
      </c>
      <c r="L57" s="46" t="str">
        <f>VLOOKUP(A57,'FRS geographical categories'!A:J,2,FALSE)</f>
        <v>Significantly Rural</v>
      </c>
      <c r="M57" s="46" t="str">
        <f>VLOOKUP(A57,'FRS geographical categories'!A:J,3,FALSE)</f>
        <v>Non-metropolitan</v>
      </c>
    </row>
    <row r="58" spans="1:13" x14ac:dyDescent="0.3">
      <c r="A58" s="46" t="s">
        <v>46</v>
      </c>
      <c r="B58" s="56">
        <v>2020</v>
      </c>
      <c r="C58" s="56">
        <v>1648</v>
      </c>
      <c r="D58" s="56">
        <v>372</v>
      </c>
      <c r="E58" s="56">
        <v>200</v>
      </c>
      <c r="F58" s="56">
        <v>79</v>
      </c>
      <c r="G58" s="56">
        <v>15</v>
      </c>
      <c r="H58" s="56">
        <v>0</v>
      </c>
      <c r="I58" s="56">
        <v>0</v>
      </c>
      <c r="J58" s="56">
        <v>282</v>
      </c>
      <c r="K58" s="56">
        <v>77743</v>
      </c>
      <c r="L58" s="46" t="str">
        <f>VLOOKUP(A58,'FRS geographical categories'!A:J,2,FALSE)</f>
        <v>Predominantly Urban</v>
      </c>
      <c r="M58" s="46" t="str">
        <f>VLOOKUP(A58,'FRS geographical categories'!A:J,3,FALSE)</f>
        <v>Metropolitan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Cover_sheet</vt:lpstr>
      <vt:lpstr>Contents</vt:lpstr>
      <vt:lpstr>FIRE1202</vt:lpstr>
      <vt:lpstr>FIRE1202 raw</vt:lpstr>
      <vt:lpstr>(2010-11)</vt:lpstr>
      <vt:lpstr>(2011-12)</vt:lpstr>
      <vt:lpstr>(2012-13)</vt:lpstr>
      <vt:lpstr>(2013-14)</vt:lpstr>
      <vt:lpstr>(2014-15)</vt:lpstr>
      <vt:lpstr>(2015-16)</vt:lpstr>
      <vt:lpstr>(2016-17)</vt:lpstr>
      <vt:lpstr>(2017-18)</vt:lpstr>
      <vt:lpstr>(2018-19)</vt:lpstr>
      <vt:lpstr>(2019-20)</vt:lpstr>
      <vt:lpstr>YoY Comparison</vt:lpstr>
      <vt:lpstr>FRS geographical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FIRE1202: Fire safety audits carried out by fire and rescue services, by fire and rescue authority</dc:title>
  <dc:creator/>
  <cp:keywords>data tables, fire, audit, 2020</cp:keywords>
  <cp:lastModifiedBy/>
  <dcterms:created xsi:type="dcterms:W3CDTF">2020-09-08T12:11:54Z</dcterms:created>
  <dcterms:modified xsi:type="dcterms:W3CDTF">2020-09-08T12:13:52Z</dcterms:modified>
</cp:coreProperties>
</file>