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G:\ESES\DEA\Official Statistics &amp; Publications\Fin &amp; Econ 4 - Regional Expenditure\Current\7. Analysis\Tables\"/>
    </mc:Choice>
  </mc:AlternateContent>
  <xr:revisionPtr revIDLastSave="0" documentId="13_ncr:1_{58F4DDB9-0AF9-43A5-B7AF-F1182FE171B6}" xr6:coauthVersionLast="45" xr6:coauthVersionMax="45" xr10:uidLastSave="{00000000-0000-0000-0000-000000000000}"/>
  <bookViews>
    <workbookView xWindow="-108" yWindow="-108" windowWidth="23256" windowHeight="12576" xr2:uid="{00000000-000D-0000-FFFF-FFFF00000000}"/>
  </bookViews>
  <sheets>
    <sheet name="Contents" sheetId="1" r:id="rId1"/>
    <sheet name="Notes" sheetId="2" r:id="rId2"/>
    <sheet name="Table_1" sheetId="3" r:id="rId3"/>
    <sheet name="Table_2" sheetId="4" r:id="rId4"/>
    <sheet name="Table_3" sheetId="5" r:id="rId5"/>
    <sheet name="Table_4" sheetId="6" r:id="rId6"/>
    <sheet name="Table_5" sheetId="7" r:id="rId7"/>
    <sheet name="Table_6" sheetId="8" r:id="rId8"/>
    <sheet name="Table_7" sheetId="9" r:id="rId9"/>
    <sheet name="Table_8" sheetId="10" r:id="rId10"/>
    <sheet name="Table_9" sheetId="11" r:id="rId11"/>
    <sheet name="Table_10" sheetId="12" r:id="rId12"/>
    <sheet name="Table_11" sheetId="13" r:id="rId13"/>
    <sheet name="Table_12" sheetId="14" r:id="rId14"/>
    <sheet name="Table_13" sheetId="15" r:id="rId15"/>
    <sheet name="Table_14" sheetId="16" r:id="rId16"/>
    <sheet name="Table_15" sheetId="17"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7" l="1"/>
  <c r="A4" i="17"/>
  <c r="A6" i="14" l="1"/>
  <c r="A4" i="14"/>
  <c r="A6" i="10"/>
  <c r="A4" i="10"/>
  <c r="A6" i="9"/>
  <c r="A4" i="9"/>
  <c r="A6" i="8"/>
  <c r="A4" i="8"/>
  <c r="C58" i="2"/>
  <c r="C57" i="2"/>
  <c r="C56" i="2"/>
  <c r="A50" i="2"/>
  <c r="A20" i="2"/>
  <c r="A14" i="2"/>
  <c r="A7" i="2"/>
  <c r="A6" i="15"/>
  <c r="A4" i="15"/>
  <c r="A6" i="16"/>
  <c r="A4" i="16"/>
  <c r="A8" i="1"/>
  <c r="B42" i="1"/>
  <c r="B40" i="1"/>
  <c r="B38" i="1"/>
  <c r="B36" i="1"/>
  <c r="B34" i="1"/>
  <c r="B32" i="1"/>
  <c r="B30" i="1"/>
  <c r="B28" i="1"/>
  <c r="B26" i="1"/>
  <c r="B24" i="1"/>
  <c r="B22" i="1"/>
  <c r="B20" i="1"/>
  <c r="B18" i="1"/>
  <c r="B16" i="1"/>
  <c r="B14" i="1"/>
  <c r="A42" i="1"/>
  <c r="A40" i="1"/>
  <c r="A38" i="1"/>
  <c r="A36" i="1"/>
  <c r="A34" i="1"/>
  <c r="A32" i="1"/>
  <c r="A30" i="1"/>
  <c r="A28" i="1"/>
  <c r="A26" i="1"/>
  <c r="A24" i="1"/>
  <c r="A22" i="1"/>
  <c r="A20" i="1"/>
  <c r="A18" i="1"/>
  <c r="A16" i="1"/>
  <c r="A14" i="1"/>
  <c r="A12" i="1"/>
</calcChain>
</file>

<file path=xl/sharedStrings.xml><?xml version="1.0" encoding="utf-8"?>
<sst xmlns="http://schemas.openxmlformats.org/spreadsheetml/2006/main" count="989" uniqueCount="178">
  <si>
    <t/>
  </si>
  <si>
    <t>MOD Regional Expenditure with UK Industry and Commerce and Supported Employment</t>
  </si>
  <si>
    <t>2019/20</t>
  </si>
  <si>
    <t>This publication presents information on MOD regional expenditure with UK industry and the jobs that this supports. This information is also presented broken down by industry group. Regional information is presented both as expenditure and as expenditure per person to give further context to the data. Expenditure figures are presented both in current and constant prices. Also presented in this publication are figures on how many direct and indirect jobs are supported by MOD expenditure with UK industry. In both cases, this information is presented broken down by industry group. Additionally for direct jobs, this is also presented regionally and as the number of jobs supported by MOD expenditure per 100,000 people employed in the region to give further context to the data.</t>
  </si>
  <si>
    <t>These data tables accompany an HTML report which provides context and commentary on recent trends in the figures presented in the tables. The report can be found here:</t>
  </si>
  <si>
    <t>Contents</t>
  </si>
  <si>
    <t>Notes and Definitions</t>
  </si>
  <si>
    <t>Definitions</t>
  </si>
  <si>
    <t>A full set of definitions and abbreviations can be found in our glossary of terms. This is available in the HTML document that can be found at the link below:</t>
  </si>
  <si>
    <t>Data Sources and Quality</t>
  </si>
  <si>
    <t>The MOD Regional Expenditure with UK Industry and Supported Employment HTML report details the sources of the data used, as well as the limitations of data.</t>
  </si>
  <si>
    <t>Please see our Background Quality Report on GOV.UK for more detail on the data sources, data quality and processes carried out to produce these statistics:</t>
  </si>
  <si>
    <t>Revisions</t>
  </si>
  <si>
    <t>There are no regular planned revisions of this bulletin. Amendments to figures for earlier years may be identified during the annual compilation of this bulletin. This will be addressed in one of two ways: i) where the number of figures updated is small, figures will be revised and identified with the symbol "r". An explanation for the revision will be given in the footnotes of the table. ii) Where the number of figures updated in a table is substantial, the revisions to the table, together with the reason for the revisions, will be identified in the commentary at the beginning of the relevant chapter/section, and in the commentary above the affected tables. Revisions will not be identified by the symbol "r" since where there are a large number of revisions in a table this could make them more difficult to read. Figures will only be adjusted during the year where it is likely to substantially affect interpretation and use of the figures.</t>
  </si>
  <si>
    <t>Rounding</t>
  </si>
  <si>
    <t>Where rounding has been used, totals and sub-totals have been rounded separately and so may not equal the sum of their rounded parts.</t>
  </si>
  <si>
    <t>Symbols</t>
  </si>
  <si>
    <t>*              not applicable</t>
  </si>
  <si>
    <t>..             not available</t>
  </si>
  <si>
    <t>-              zero</t>
  </si>
  <si>
    <t>e             estimate</t>
  </si>
  <si>
    <t>p             provisional</t>
  </si>
  <si>
    <t>r              revision</t>
  </si>
  <si>
    <t>Contact Us:</t>
  </si>
  <si>
    <t>The Analysis Directorate welcomes feedback on our statistical products. If you have any comments or questions about this publication or about the statistics produced by the Analysis Directorate in general, you can contact us as follows:</t>
  </si>
  <si>
    <t>Analysis Directorate (Analysis-Expenditure)</t>
  </si>
  <si>
    <t>Tel:                           030 679 84442</t>
  </si>
  <si>
    <t>Email:                       Analysis-Expenditure-PQ-FOI@mod.gov.uk</t>
  </si>
  <si>
    <t>Visit our website at:</t>
  </si>
  <si>
    <t>Other Publications</t>
  </si>
  <si>
    <t>Other publications produced by Analysis-Expenditure:</t>
  </si>
  <si>
    <t>Departmental Resources</t>
  </si>
  <si>
    <t>International Defence</t>
  </si>
  <si>
    <t>Trade, Industry and Contracts</t>
  </si>
  <si>
    <r>
      <t xml:space="preserve">Table 1 - MOD Expenditure with Industry and Commerce </t>
    </r>
    <r>
      <rPr>
        <vertAlign val="superscript"/>
        <sz val="11"/>
        <rFont val="Calibri"/>
      </rPr>
      <t>1</t>
    </r>
    <r>
      <rPr>
        <sz val="11"/>
        <color rgb="FF000000"/>
        <rFont val="Calibri"/>
        <family val="2"/>
        <scheme val="minor"/>
      </rPr>
      <t/>
    </r>
  </si>
  <si>
    <t>Table 1 shows MOD expenditure with industry and commerce both overall and in the UK. These figures have not been adjusted for inflation. The figures in this table have been rounded to the nearest £1 million.</t>
  </si>
  <si>
    <t>(£ million)</t>
  </si>
  <si>
    <t>Financial Year</t>
  </si>
  <si>
    <t>Overall Expenditure</t>
  </si>
  <si>
    <t>UK Expenditure</t>
  </si>
  <si>
    <t>2013/14</t>
  </si>
  <si>
    <t>2014/15</t>
  </si>
  <si>
    <t>2015/16</t>
  </si>
  <si>
    <t>2016/17</t>
  </si>
  <si>
    <t>2017/18</t>
  </si>
  <si>
    <t>2018/19</t>
  </si>
  <si>
    <t>Source: Analysis Directorate (Analysis-Expenditure)</t>
  </si>
  <si>
    <t>1. Figures in this table have been rounded to the nearest £1 million.</t>
  </si>
  <si>
    <r>
      <t xml:space="preserve">Table 2 - MOD Expenditure with UK Industry in Current Prices by Region </t>
    </r>
    <r>
      <rPr>
        <vertAlign val="superscript"/>
        <sz val="11"/>
        <rFont val="Calibri"/>
      </rPr>
      <t>1</t>
    </r>
    <r>
      <rPr>
        <sz val="11"/>
        <color rgb="FF000000"/>
        <rFont val="Calibri"/>
        <family val="2"/>
        <scheme val="minor"/>
      </rPr>
      <t/>
    </r>
  </si>
  <si>
    <t>Table 2 shows MOD expenditure with UK industry broken down by region in current prices. This means that these figures have not been adjusted for inflation. The figures in this table have been rounded to the nearest £1 million, totals have been rounded separately so may not equal the sum of their rounded parts.</t>
  </si>
  <si>
    <t>Region</t>
  </si>
  <si>
    <t>UK Total</t>
  </si>
  <si>
    <t>East Midlands</t>
  </si>
  <si>
    <t>East of England</t>
  </si>
  <si>
    <t>London</t>
  </si>
  <si>
    <t>North East</t>
  </si>
  <si>
    <t>North West</t>
  </si>
  <si>
    <t>Northern Ireland</t>
  </si>
  <si>
    <t>Scotland</t>
  </si>
  <si>
    <t>South East</t>
  </si>
  <si>
    <t>South West</t>
  </si>
  <si>
    <t>Wales</t>
  </si>
  <si>
    <t>West Midlands</t>
  </si>
  <si>
    <t>Yorkshire and The Humber</t>
  </si>
  <si>
    <r>
      <t xml:space="preserve">Table 3 - MOD Expenditure with UK Industry in Constant 2019/20 Prices by Region </t>
    </r>
    <r>
      <rPr>
        <vertAlign val="superscript"/>
        <sz val="11"/>
        <rFont val="Calibri"/>
      </rPr>
      <t>1,2</t>
    </r>
    <r>
      <rPr>
        <sz val="11"/>
        <color rgb="FF000000"/>
        <rFont val="Calibri"/>
        <family val="2"/>
        <scheme val="minor"/>
      </rPr>
      <t/>
    </r>
  </si>
  <si>
    <t>Source: Analysis Directorate (Analysis-Expenditure) and HM Treasury GDP deflators (INSERT USER COMMENTARY)</t>
  </si>
  <si>
    <t>2. Figures have been adjusted for inflation using GDP deflators from HM Treasury.</t>
  </si>
  <si>
    <t>Table 4 - MOD Expenditure per Person with UK Industry in Current Prices by Region</t>
  </si>
  <si>
    <t>Table 4 shows MOD expenditure per person with UK industry broken down by region. By showing expenditure per person instead of just expenditure we can put the figures into context. Looking at expenditure per person takes into account the number of people that live in each of the regions and presents expenditure according to this information. A region could have a lower expenditure figure than another region, but it could also have far less people living there and so expenditure per person could in fact be higher. These figures have not been adjusted for inflation.</t>
  </si>
  <si>
    <t>(£)</t>
  </si>
  <si>
    <t>Source: Analysis Directorate (Analysis-Expenditure) and ONS Mid-Year Population Estimates 2019</t>
  </si>
  <si>
    <t>1. Figures in this table have been rounded to the nearest £10.</t>
  </si>
  <si>
    <t>Table 5 - MOD Expenditure per Person with UK Industry in Constant 2019/20 Prices by Region</t>
  </si>
  <si>
    <t>Source: Analysis Directorate (Analysis-Expenditure), ONS Mid-Year Population Estimates 2019, and HM Treasury GDP deflators (INSERT USER COMMENTARY)</t>
  </si>
  <si>
    <t>Table 6 - MOD Expenditure with UK Industry in Current Prices by Industry Group</t>
  </si>
  <si>
    <t>Table 6 shows MOD expenditure with UK industry broken down by industry group. The figures in this table have been rounded to the nearest £1 million, totals have been rounded separately so may not equal the sum of their rounded parts. These figures have not been adjusted for inflation.</t>
  </si>
  <si>
    <t>Industrial groupings are based on the Standard Industrial Classification (SIC) 2007 guidelines maintained by the Office for National Statistics (ONS). To view the SIC codes that comprise the various groups click the link below.</t>
  </si>
  <si>
    <t>More detailed information on the SIC 2007 codes can be found here:</t>
  </si>
  <si>
    <t>SIC (07) Section</t>
  </si>
  <si>
    <t>SIC Group</t>
  </si>
  <si>
    <t>Description</t>
  </si>
  <si>
    <t>A, B</t>
  </si>
  <si>
    <t>1 - 4</t>
  </si>
  <si>
    <t>Agriculture, Fishing and Mining</t>
  </si>
  <si>
    <t>C</t>
  </si>
  <si>
    <t>5 - 19, 18a, 18b, 21, 30, 31</t>
  </si>
  <si>
    <t>Manufacturing, excluding those industries itemised below</t>
  </si>
  <si>
    <t>20</t>
  </si>
  <si>
    <t>Weapons and Ammunition</t>
  </si>
  <si>
    <t>22</t>
  </si>
  <si>
    <t>Data Processing Equipment</t>
  </si>
  <si>
    <t>23</t>
  </si>
  <si>
    <t>Other Electrical Engineering</t>
  </si>
  <si>
    <t>24</t>
  </si>
  <si>
    <t>Electronics</t>
  </si>
  <si>
    <t>25</t>
  </si>
  <si>
    <t>Precision Instruments</t>
  </si>
  <si>
    <t>26, 28</t>
  </si>
  <si>
    <t>Motor Vehicles and Parts</t>
  </si>
  <si>
    <t>27</t>
  </si>
  <si>
    <t>Shipbuilding and Repairing</t>
  </si>
  <si>
    <t>29</t>
  </si>
  <si>
    <t>Aircraft and Spacecraft</t>
  </si>
  <si>
    <t>D, E</t>
  </si>
  <si>
    <t>32, 33, 34</t>
  </si>
  <si>
    <t>Electricity, Gas and Water</t>
  </si>
  <si>
    <t>F</t>
  </si>
  <si>
    <t>35</t>
  </si>
  <si>
    <t>Construction</t>
  </si>
  <si>
    <t>G</t>
  </si>
  <si>
    <t>36</t>
  </si>
  <si>
    <t>Wholesale and Retail Trade; Repair of Motor Vehicles</t>
  </si>
  <si>
    <t>H, I, J</t>
  </si>
  <si>
    <t>37</t>
  </si>
  <si>
    <t>Hotels, Catering and Restaurants</t>
  </si>
  <si>
    <t>38</t>
  </si>
  <si>
    <t>Transport via Railways</t>
  </si>
  <si>
    <t>39</t>
  </si>
  <si>
    <t>Other Land Transport (incl. via Pipelines)</t>
  </si>
  <si>
    <t>40</t>
  </si>
  <si>
    <t>Water, Air and Auxiliary/Freight Supply Transportation</t>
  </si>
  <si>
    <t>41</t>
  </si>
  <si>
    <t>Post and Courier Services</t>
  </si>
  <si>
    <t>42</t>
  </si>
  <si>
    <t>Telecommunications</t>
  </si>
  <si>
    <t>K, L, M, N, O, P</t>
  </si>
  <si>
    <t>43, 46 - 52</t>
  </si>
  <si>
    <t>Technical and Financial Services, Business Activities, Education, Health</t>
  </si>
  <si>
    <t>Q, R, S, T</t>
  </si>
  <si>
    <t>and Other Service Activities excluding those industries itemised below</t>
  </si>
  <si>
    <t>44</t>
  </si>
  <si>
    <t>Real Estate and Renting</t>
  </si>
  <si>
    <t>45</t>
  </si>
  <si>
    <t>Computer Services</t>
  </si>
  <si>
    <t>Source: Analysis Expenditure (Analysis-Expenditure)</t>
  </si>
  <si>
    <t>2. The quality of data available for the service industries is insufficient to identify these groups separately.</t>
  </si>
  <si>
    <t>Table 7 - MOD Expenditure with UK Industry in Constant 2019/20 Prices by Industry Group</t>
  </si>
  <si>
    <t>3. The quality of data available for the service industries is insufficient to identify these groups separately.</t>
  </si>
  <si>
    <t>Table 8 - MOD Expenditure with UK Industry by Region and Industry Group 2019/20</t>
  </si>
  <si>
    <t>Table 8 shows MOD expenditure with UK industry in 2019/20 broken down by region and industry group. The figures in this table have been rounded to the nearest £1 million, totals have been rounded separately so may not equal the sum of their rounded parts.</t>
  </si>
  <si>
    <t>Regional Total</t>
  </si>
  <si>
    <t>Table 9 shows the number of direct and indirect jobs supported by MOD expenditure with UK industry and commerce. These figures were calculated by dividing MOD expenditure with UK industry by UK output per full-time equivalent employment. This gives us an estimate of how many jobs MOD expenditure with UK industry is likely to support. For both direct and indirect jobs, output per full-time equivalent employment was calculated using employment figures from the Business Register and Employment Survey (BRES). For direct jobs, output was defined by turnover figures from the Annual Business Survey (ABS) obtained from the Office for National Statistics (ONS). For indirect jobs, output was taken from figures on total domestic output from Supply-Use Tables (SUTs) obtained through the Office for National Statistics (ONS).</t>
  </si>
  <si>
    <t>Direct Jobs</t>
  </si>
  <si>
    <t>Indirect Jobs</t>
  </si>
  <si>
    <t>Total Jobs</t>
  </si>
  <si>
    <t>Source: Analysis Directorate (Analysis-Expenditure), ONS Input-Output Tables, ONS SUTs, ABS turnover figures and BRES employment figures</t>
  </si>
  <si>
    <t>1. Figures in this table have been rounded to the nearest 100 jobs.</t>
  </si>
  <si>
    <t xml:space="preserve">Table 10 shows the number of direct jobs supported by MOD expenditure with UK industry broken down by region. These figures were calculated by dividing MOD expenditure with UK industry by turnover per full-time equivalent employment. This gives us an estimate of how many jobs MOD expenditure with UK industry is likely to support. Turnover per full-time equivalent employment was calculated using employment figures from the Business Register Employment Survey (BRES) and turnover figures from the Annual Business Survey (ABS) obtained through the Office for National Statistics (ONS). </t>
  </si>
  <si>
    <t>Source: Analysis Directorate (Analysis-Expenditure), ABS turnover figures and BRES employment figures</t>
  </si>
  <si>
    <t>Table 11 shows the number of direct jobs supported by MOD expenditure with UK industry per 100,000 people in employment, broken down by region. These figures were calculated by dividing MOD expenditure with UK industry by turnover per full-time equivalent employment. This gives us an estimate of how many jobs MOD expenditure with UK industry is likely to support. Turnover per full-time equivalent employment was calculated using employment figures from the Business Register Employment Survey (BRES) and turnover figures from the Annual Business Survey (ABS) obtained through the Office for National Statistics (ONS). These figures are then divided by the overall employment figures for the region and multiplied by 100,000 which gives a figure for the number of jobs supported by MOD expenditure for every 100,000 people employed in the region.</t>
  </si>
  <si>
    <t>1. Figures in this table have been rounded to the nearest 10 jobs per 100,000.</t>
  </si>
  <si>
    <t xml:space="preserve">Table 12 shows the number of direct jobs supported by MOD expenditure with UK industry broken down by industry group. Industrial groupings are based on the Standard Industrial Classification (SIC) 2007 guidelines maintained by the Office for National Statistics (ONS). Total jobs figures in this table have been rounded to the nearest 1,000 whilst industry group totals have been rounded to the nearest 100 jobs so may not equal the sum of their rounded parts. These figures were calculated by dividing MOD expenditure with UK industry by turnover per full-time equivalent employment. This gives us an estimate of how many jobs MOD expenditure with UK industry is likely to support. Turnover per full-time equivalent employment was calculated using employment figures from the Business Register Employment Survey (BRES) and turnover figures from the Annual Business Survey (ABS) obtained through the ONS. </t>
  </si>
  <si>
    <t>Table 13 shows the number of direct jobs supported by MOD expenditure with UK industry in 2019/20 broken down by region and industry group. The figures in this table have been rounded to the nearest 100 jobs, totals have been rounded separately so may not equal the sum of their rounded parts.</t>
  </si>
  <si>
    <t>Table 14 shows MOD expenditure with UK industry broken down by industry group and the total number of jobs that spending supports. The direct jobs indicate those supported in that specific industry group, while the indirect jobs number shows how many extra jobs are supported across all industries. For example, £3,818 million was spent on Shipbuilding and Repairing in 2019/20, which supported 46,500 jobs in total - 27,100 of these were direct jobs in Shipbuilding and a further 19,400 were indirect jobs supported across all industry sectors.</t>
  </si>
  <si>
    <t>Industry Group Expenditure (£ million)</t>
  </si>
  <si>
    <t>Total Industry Wide Jobs</t>
  </si>
  <si>
    <t>Industry Group Direct Jobs</t>
  </si>
  <si>
    <t>Industry Wide Indirect Jobs</t>
  </si>
  <si>
    <t>Source: Analysis Directorate (Analysis-Expenditure), ONS Input-Output Tables, ONS Supply-Use Tables and BRES employment figures</t>
  </si>
  <si>
    <t>1. Expenditure figures in this table have been rounded to the nearest £1 million.</t>
  </si>
  <si>
    <t>2. Total jobs figures in this table have been rounded to the nearest 1,000 whilst industry group totals have been rounded to the nearest 100 jobs, so may not equal the sum of their rounded parts.</t>
  </si>
  <si>
    <t>Table 15 shows the number of indirect jobs supported by MOD expenditure with UK industry and commerce, broken down by the industry group where those jobs were supported. For example, of the 77,000 indirect jobs supported as a result of direct MOD expenditure in 2019/20, 2,000 indirect jobs were supported in the Shipbuilding and Repairing industry group.</t>
  </si>
  <si>
    <t>1. Total jobs figures in this table have been rounded to the nearest 1,000 whilst industry group totals have been rounded to the nearest 100 jobs, so may not equal the sum of their rounded parts.</t>
  </si>
  <si>
    <t>Table 3 shows MOD expenditure with UK industry broken down by region in constant 2019/20 prices. The figures in this table have been rounded to the nearest £1 million, totals have been rounded separately so may not equal the sum of their rounded parts. These figures have been adjusted for inflation using GDP deflators from HM Treasury.</t>
  </si>
  <si>
    <t>Table 5 shows MOD expenditure per person with UK industry broken down by region. By showing expenditure per person instead of just expenditure we can put the figures into context. Looking at expenditure per person takes into account the number of people that live in each of the regions and presents expenditure according to this information. A region could have a lower expenditure figure than another region, but it could also have far less people living there and so expenditure per person could in fact be higher. These figures have been adjusted for inflation using GDP deflators from HM Treasury.</t>
  </si>
  <si>
    <t>Table 7 shows MOD expenditure with UK industry broken down by industry group. The figures in this table have been rounded to the nearest £1 million, totals have been rounded separately so may not equal the sum of their rounded parts. These figures have been adjusted for inflation using GDP deflators from HM Treasury.</t>
  </si>
  <si>
    <t>1. Figures in this table have been rounded to the nearest 1000 jobs.</t>
  </si>
  <si>
    <t>r</t>
  </si>
  <si>
    <t>2. The figures for 18/19 and 19/20 have been revised following the availability of latest data from the Office for National Statistics (ONS) for employment and turnover. The ONS data had been delayed due to the impact of COVID-19 at the time of the original publication in January 2021. The ONS figures are used to calculate our employment estimates, so the estimates provided in this table have been revised from those published earlier this year.</t>
  </si>
  <si>
    <r>
      <t>Table 9 - Direct and Indirect Jobs Supported by MOD Expenditure with UK Industry and Commerce (Revised)</t>
    </r>
    <r>
      <rPr>
        <b/>
        <sz val="10"/>
        <color rgb="FF000000"/>
        <rFont val="Arial"/>
        <family val="2"/>
      </rPr>
      <t xml:space="preserve"> </t>
    </r>
    <r>
      <rPr>
        <vertAlign val="superscript"/>
        <sz val="10"/>
        <rFont val="Arial"/>
        <family val="2"/>
      </rPr>
      <t>1</t>
    </r>
    <r>
      <rPr>
        <vertAlign val="superscript"/>
        <sz val="10"/>
        <color rgb="FF000000"/>
        <rFont val="Arial"/>
        <family val="2"/>
      </rPr>
      <t>,2</t>
    </r>
  </si>
  <si>
    <r>
      <t xml:space="preserve">Table 10 - Direct Jobs Supported by MOD Expenditure with UK Industry by Region (Revised) </t>
    </r>
    <r>
      <rPr>
        <vertAlign val="superscript"/>
        <sz val="11"/>
        <rFont val="Arial"/>
        <family val="2"/>
      </rPr>
      <t>1</t>
    </r>
    <r>
      <rPr>
        <vertAlign val="superscript"/>
        <sz val="11"/>
        <color rgb="FF000000"/>
        <rFont val="Arial"/>
        <family val="2"/>
      </rPr>
      <t>,2</t>
    </r>
  </si>
  <si>
    <t>3. The figures for 18/19 and 19/20 have been revised following the availability of latest data from the Office for National Statistics (ONS) for employment and turnover. The ONS data had been delayed due to the impact of COVID-19 at the time of the original publication in January 2021. The ONS figures are used to calculate our employment estimates, so the estimates provided in this table have been revised from those published earlier this year.</t>
  </si>
  <si>
    <t>4. The figures for 18/19 and 19/20 have been revised following the availability of latest data from the Office for National Statistics (ONS) for employment and turnover. The ONS data had been delayed due to the impact of COVID-19 at the time of the original publication in January 2021. The ONS figures are used to calculate our employment estimates, so the estimates provided in this table have been revised from those published earlier this year.</t>
  </si>
  <si>
    <r>
      <t xml:space="preserve">Table 11 - Direct Jobs Supported by MOD Expenditure with UK Industry per 100,000 FTE employment by Region (Revised) </t>
    </r>
    <r>
      <rPr>
        <vertAlign val="superscript"/>
        <sz val="11"/>
        <color rgb="FF000000"/>
        <rFont val="Arial"/>
        <family val="2"/>
      </rPr>
      <t>1,2</t>
    </r>
  </si>
  <si>
    <r>
      <t xml:space="preserve">Table 12 - Direct Jobs Supported by MOD Expenditure with UK Industry by Industry Group (Revised) </t>
    </r>
    <r>
      <rPr>
        <vertAlign val="superscript"/>
        <sz val="11"/>
        <color rgb="FF000000"/>
        <rFont val="Arial"/>
        <family val="2"/>
      </rPr>
      <t>1,3</t>
    </r>
  </si>
  <si>
    <r>
      <t xml:space="preserve">Table 13 - Direct Jobs Supported by MOD Expenditure with UK Industry by Region and Industry Group 2019/20 (Revised) </t>
    </r>
    <r>
      <rPr>
        <vertAlign val="superscript"/>
        <sz val="11"/>
        <color rgb="FF000000"/>
        <rFont val="Arial"/>
        <family val="2"/>
      </rPr>
      <t>1,3</t>
    </r>
  </si>
  <si>
    <r>
      <t xml:space="preserve">Table 14 - Total Jobs Supported Through MOD Expenditure Split by Industry Group Spend 2019/20 (Revised) </t>
    </r>
    <r>
      <rPr>
        <vertAlign val="superscript"/>
        <sz val="11"/>
        <color rgb="FF000000"/>
        <rFont val="Arial"/>
        <family val="2"/>
      </rPr>
      <t>1,2,4</t>
    </r>
  </si>
  <si>
    <r>
      <t xml:space="preserve">Table 15 - Indirect Jobs Supported by MOD Expenditure with UK Industry by Industry Group (Revised) </t>
    </r>
    <r>
      <rPr>
        <vertAlign val="superscript"/>
        <sz val="11"/>
        <color rgb="FF000000"/>
        <rFont val="Arial"/>
        <family val="2"/>
      </rPr>
      <t>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</si>
</sst>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0_-;_-* &quot;-&quot;_-;_-@_-"/>
    <numFmt numFmtId="165" formatCode="_-* #,##0_-;\-* #0_-;_-* &quot;-&quot;_-;_-@_-"/>
  </numFmts>
  <fonts count="31" x14ac:knownFonts="1">
    <font>
      <sz val="11"/>
      <color rgb="FF000000"/>
      <name val="Calibri"/>
      <family val="2"/>
      <scheme val="minor"/>
    </font>
    <font>
      <sz val="8"/>
      <color theme="1"/>
      <name val="Arial"/>
      <family val="2"/>
    </font>
    <font>
      <b/>
      <sz val="14"/>
      <color rgb="FF000000"/>
      <name val="Arial"/>
    </font>
    <font>
      <b/>
      <sz val="14"/>
      <color theme="1"/>
      <name val="Arial"/>
      <family val="2"/>
    </font>
    <font>
      <sz val="11"/>
      <color rgb="FF000000"/>
      <name val="Arial"/>
    </font>
    <font>
      <u/>
      <sz val="12"/>
      <color theme="10"/>
      <name val="Arial"/>
      <family val="2"/>
    </font>
    <font>
      <b/>
      <sz val="12"/>
      <color theme="1"/>
      <name val="Arial"/>
      <family val="2"/>
    </font>
    <font>
      <sz val="12"/>
      <color theme="1"/>
      <name val="Arial"/>
      <family val="2"/>
    </font>
    <font>
      <b/>
      <sz val="11"/>
      <color rgb="FF000000"/>
      <name val="Arial"/>
    </font>
    <font>
      <sz val="11"/>
      <color theme="1"/>
      <name val="Arial"/>
      <family val="2"/>
    </font>
    <font>
      <sz val="8"/>
      <color rgb="FF000000"/>
      <name val="Arial"/>
    </font>
    <font>
      <b/>
      <sz val="12"/>
      <color rgb="FF000000"/>
      <name val="Arial"/>
      <family val="2"/>
    </font>
    <font>
      <b/>
      <sz val="8"/>
      <color rgb="FF000000"/>
      <name val="Arial"/>
      <family val="2"/>
    </font>
    <font>
      <b/>
      <sz val="8"/>
      <color theme="1"/>
      <name val="Arial"/>
      <family val="2"/>
    </font>
    <font>
      <u/>
      <sz val="10"/>
      <color theme="10"/>
      <name val="Arial"/>
      <family val="2"/>
    </font>
    <font>
      <vertAlign val="superscript"/>
      <sz val="11"/>
      <name val="Calibri"/>
    </font>
    <font>
      <u/>
      <sz val="11"/>
      <color theme="10"/>
      <name val="Calibri"/>
      <family val="2"/>
      <scheme val="minor"/>
    </font>
    <font>
      <sz val="12"/>
      <name val="Arial"/>
      <family val="2"/>
    </font>
    <font>
      <b/>
      <sz val="12"/>
      <name val="Arial"/>
      <family val="2"/>
    </font>
    <font>
      <b/>
      <sz val="14"/>
      <name val="Arial"/>
      <family val="2"/>
    </font>
    <font>
      <sz val="8"/>
      <color rgb="FF000000"/>
      <name val="Arial"/>
      <family val="2"/>
    </font>
    <font>
      <i/>
      <sz val="8"/>
      <color theme="1"/>
      <name val="Arial"/>
      <family val="2"/>
    </font>
    <font>
      <vertAlign val="superscript"/>
      <sz val="11"/>
      <color rgb="FF000000"/>
      <name val="Arial"/>
      <family val="2"/>
    </font>
    <font>
      <vertAlign val="superscript"/>
      <sz val="10"/>
      <color rgb="FF000000"/>
      <name val="Arial"/>
      <family val="2"/>
    </font>
    <font>
      <b/>
      <sz val="14"/>
      <color rgb="FF000000"/>
      <name val="Arial"/>
      <family val="2"/>
    </font>
    <font>
      <vertAlign val="superscript"/>
      <sz val="11"/>
      <name val="Arial"/>
      <family val="2"/>
    </font>
    <font>
      <b/>
      <sz val="10"/>
      <color rgb="FF000000"/>
      <name val="Arial"/>
      <family val="2"/>
    </font>
    <font>
      <vertAlign val="superscript"/>
      <sz val="10"/>
      <name val="Arial"/>
      <family val="2"/>
    </font>
    <font>
      <i/>
      <sz val="8"/>
      <color rgb="FF000000"/>
      <name val="Arial"/>
      <family val="2"/>
    </font>
    <font>
      <i/>
      <sz val="11"/>
      <color rgb="FF000000"/>
      <name val="Calibri"/>
      <family val="2"/>
      <scheme val="minor"/>
    </font>
    <font>
      <b/>
      <i/>
      <sz val="8"/>
      <color rgb="FF000000"/>
      <name val="Arial"/>
      <family val="2"/>
    </font>
  </fonts>
  <fills count="7">
    <fill>
      <patternFill patternType="none"/>
    </fill>
    <fill>
      <patternFill patternType="gray125"/>
    </fill>
    <fill>
      <patternFill patternType="solid">
        <fgColor theme="0"/>
        <bgColor indexed="64"/>
      </patternFill>
    </fill>
    <fill>
      <patternFill patternType="solid">
        <fgColor rgb="FFBBA8AC"/>
      </patternFill>
    </fill>
    <fill>
      <patternFill patternType="solid">
        <fgColor rgb="FFE0D8D8"/>
        <bgColor indexed="64"/>
      </patternFill>
    </fill>
    <fill>
      <patternFill patternType="solid">
        <fgColor rgb="FFFFFFFF"/>
      </patternFill>
    </fill>
    <fill>
      <patternFill patternType="solid">
        <fgColor rgb="FFBBA8AC"/>
        <bgColor indexed="64"/>
      </patternFill>
    </fill>
  </fills>
  <borders count="15">
    <border>
      <left/>
      <right/>
      <top/>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right/>
      <top style="thin">
        <color theme="0"/>
      </top>
      <bottom style="thin">
        <color theme="0"/>
      </bottom>
      <diagonal/>
    </border>
    <border>
      <left style="thin">
        <color indexed="64"/>
      </left>
      <right/>
      <top/>
      <bottom style="thin">
        <color theme="0" tint="-0.14999847407452621"/>
      </bottom>
      <diagonal/>
    </border>
    <border>
      <left style="thin">
        <color indexed="64"/>
      </left>
      <right/>
      <top/>
      <bottom style="thin">
        <color indexed="64"/>
      </bottom>
      <diagonal/>
    </border>
    <border>
      <left/>
      <right/>
      <top/>
      <bottom style="thin">
        <color theme="0" tint="-0.14999847407452621"/>
      </bottom>
      <diagonal/>
    </border>
    <border>
      <left/>
      <right/>
      <top/>
      <bottom style="thin">
        <color indexed="64"/>
      </bottom>
      <diagonal/>
    </border>
    <border>
      <left/>
      <right style="thin">
        <color auto="1"/>
      </right>
      <top/>
      <bottom style="thin">
        <color theme="0" tint="-0.14999847407452621"/>
      </bottom>
      <diagonal/>
    </border>
    <border>
      <left/>
      <right style="thin">
        <color auto="1"/>
      </right>
      <top/>
      <bottom style="thin">
        <color indexed="64"/>
      </bottom>
      <diagonal/>
    </border>
    <border>
      <left style="thin">
        <color indexed="64"/>
      </left>
      <right/>
      <top/>
      <bottom/>
      <diagonal/>
    </border>
    <border>
      <left/>
      <right style="thin">
        <color auto="1"/>
      </right>
      <top/>
      <bottom/>
      <diagonal/>
    </border>
    <border>
      <left/>
      <right style="thin">
        <color auto="1"/>
      </right>
      <top style="thin">
        <color theme="0" tint="-0.14999847407452621"/>
      </top>
      <bottom style="thin">
        <color theme="0" tint="-0.14999847407452621"/>
      </bottom>
      <diagonal/>
    </border>
  </borders>
  <cellStyleXfs count="2">
    <xf numFmtId="0" fontId="0" fillId="0" borderId="0"/>
    <xf numFmtId="0" fontId="16" fillId="0" borderId="0" applyNumberFormat="0" applyFill="0" applyBorder="0" applyAlignment="0" applyProtection="0"/>
  </cellStyleXfs>
  <cellXfs count="170">
    <xf numFmtId="0" fontId="0" fillId="0" borderId="0" xfId="0"/>
    <xf numFmtId="0" fontId="2" fillId="3" borderId="0" xfId="0" applyFont="1" applyFill="1" applyAlignment="1">
      <alignment wrapText="1"/>
    </xf>
    <xf numFmtId="0" fontId="6" fillId="2" borderId="1" xfId="0" applyFont="1" applyFill="1" applyBorder="1" applyAlignment="1">
      <alignment horizontal="left" vertical="top"/>
    </xf>
    <xf numFmtId="0" fontId="7" fillId="2" borderId="1" xfId="0" applyFont="1" applyFill="1" applyBorder="1" applyAlignment="1">
      <alignment horizontal="left" vertical="center"/>
    </xf>
    <xf numFmtId="0" fontId="9" fillId="2" borderId="1" xfId="0" applyFont="1" applyFill="1" applyBorder="1" applyAlignment="1">
      <alignment vertical="center"/>
    </xf>
    <xf numFmtId="0" fontId="9" fillId="2" borderId="0" xfId="0" applyFont="1" applyFill="1"/>
    <xf numFmtId="0" fontId="10" fillId="5" borderId="0" xfId="0" applyFont="1" applyFill="1" applyAlignment="1">
      <alignment wrapText="1"/>
    </xf>
    <xf numFmtId="0" fontId="1" fillId="2" borderId="0" xfId="0" applyFont="1" applyFill="1" applyAlignment="1">
      <alignment horizontal="right"/>
    </xf>
    <xf numFmtId="0" fontId="11" fillId="2" borderId="1" xfId="0" applyFont="1" applyFill="1" applyBorder="1" applyAlignment="1">
      <alignment vertical="center" wrapText="1"/>
    </xf>
    <xf numFmtId="0" fontId="12" fillId="3" borderId="2" xfId="0" applyFont="1" applyFill="1" applyBorder="1" applyAlignment="1">
      <alignment vertical="top" wrapText="1"/>
    </xf>
    <xf numFmtId="0" fontId="12" fillId="3" borderId="3" xfId="0" applyFont="1" applyFill="1" applyBorder="1" applyAlignment="1">
      <alignment horizontal="right" vertical="top" wrapText="1"/>
    </xf>
    <xf numFmtId="0" fontId="12" fillId="3" borderId="4" xfId="0" applyFont="1" applyFill="1" applyBorder="1" applyAlignment="1">
      <alignment horizontal="right" vertical="top" wrapText="1"/>
    </xf>
    <xf numFmtId="0" fontId="1" fillId="2" borderId="5" xfId="0" applyFont="1" applyFill="1" applyBorder="1" applyAlignment="1">
      <alignment vertical="center"/>
    </xf>
    <xf numFmtId="0" fontId="1" fillId="2" borderId="6" xfId="0" applyFont="1" applyFill="1" applyBorder="1"/>
    <xf numFmtId="0" fontId="1" fillId="2" borderId="7" xfId="0" applyFont="1" applyFill="1" applyBorder="1"/>
    <xf numFmtId="164" fontId="1" fillId="2" borderId="8" xfId="0" applyNumberFormat="1" applyFont="1" applyFill="1" applyBorder="1" applyAlignment="1">
      <alignment horizontal="right" wrapText="1"/>
    </xf>
    <xf numFmtId="164" fontId="1" fillId="2" borderId="9" xfId="0" applyNumberFormat="1" applyFont="1" applyFill="1" applyBorder="1" applyAlignment="1">
      <alignment horizontal="right" wrapText="1"/>
    </xf>
    <xf numFmtId="164" fontId="1" fillId="2" borderId="10" xfId="0" applyNumberFormat="1" applyFont="1" applyFill="1" applyBorder="1" applyAlignment="1">
      <alignment horizontal="right" wrapText="1"/>
    </xf>
    <xf numFmtId="164" fontId="1" fillId="2" borderId="11" xfId="0" applyNumberFormat="1" applyFont="1" applyFill="1" applyBorder="1" applyAlignment="1">
      <alignment horizontal="right" wrapText="1"/>
    </xf>
    <xf numFmtId="0" fontId="10" fillId="5" borderId="0" xfId="0" applyFont="1" applyFill="1" applyAlignment="1">
      <alignment vertical="top" wrapText="1"/>
    </xf>
    <xf numFmtId="0" fontId="13" fillId="2" borderId="5" xfId="0" applyFont="1" applyFill="1" applyBorder="1" applyAlignment="1">
      <alignment vertical="center"/>
    </xf>
    <xf numFmtId="0" fontId="13" fillId="4" borderId="12" xfId="0" applyFont="1" applyFill="1" applyBorder="1"/>
    <xf numFmtId="164" fontId="1" fillId="2" borderId="8" xfId="0" applyNumberFormat="1" applyFont="1" applyFill="1" applyBorder="1" applyAlignment="1">
      <alignment horizontal="right" wrapText="1"/>
    </xf>
    <xf numFmtId="164" fontId="13" fillId="4" borderId="0" xfId="0" applyNumberFormat="1" applyFont="1" applyFill="1" applyAlignment="1">
      <alignment horizontal="right" wrapText="1"/>
    </xf>
    <xf numFmtId="164" fontId="1" fillId="2" borderId="9" xfId="0" applyNumberFormat="1" applyFont="1" applyFill="1" applyBorder="1" applyAlignment="1">
      <alignment horizontal="right" wrapText="1"/>
    </xf>
    <xf numFmtId="164" fontId="13" fillId="4" borderId="13" xfId="0" applyNumberFormat="1" applyFont="1" applyFill="1" applyBorder="1" applyAlignment="1">
      <alignment horizontal="right" wrapText="1"/>
    </xf>
    <xf numFmtId="164" fontId="1" fillId="2" borderId="10" xfId="0" applyNumberFormat="1" applyFont="1" applyFill="1" applyBorder="1" applyAlignment="1">
      <alignment horizontal="right" wrapText="1"/>
    </xf>
    <xf numFmtId="164" fontId="1" fillId="2" borderId="11" xfId="0" applyNumberFormat="1" applyFont="1" applyFill="1" applyBorder="1" applyAlignment="1">
      <alignment horizontal="right" wrapText="1"/>
    </xf>
    <xf numFmtId="164" fontId="1" fillId="2" borderId="8" xfId="0" applyNumberFormat="1" applyFont="1" applyFill="1" applyBorder="1" applyAlignment="1">
      <alignment horizontal="right" wrapText="1"/>
    </xf>
    <xf numFmtId="164" fontId="13" fillId="4" borderId="0" xfId="0" applyNumberFormat="1" applyFont="1" applyFill="1" applyAlignment="1">
      <alignment horizontal="right" wrapText="1"/>
    </xf>
    <xf numFmtId="164" fontId="1" fillId="2" borderId="9" xfId="0" applyNumberFormat="1" applyFont="1" applyFill="1" applyBorder="1" applyAlignment="1">
      <alignment horizontal="right" wrapText="1"/>
    </xf>
    <xf numFmtId="164" fontId="13" fillId="4" borderId="13" xfId="0" applyNumberFormat="1" applyFont="1" applyFill="1" applyBorder="1" applyAlignment="1">
      <alignment horizontal="right" wrapText="1"/>
    </xf>
    <xf numFmtId="164" fontId="1" fillId="2" borderId="10" xfId="0" applyNumberFormat="1" applyFont="1" applyFill="1" applyBorder="1" applyAlignment="1">
      <alignment horizontal="right" wrapText="1"/>
    </xf>
    <xf numFmtId="164" fontId="1" fillId="2" borderId="11" xfId="0" applyNumberFormat="1" applyFont="1" applyFill="1" applyBorder="1" applyAlignment="1">
      <alignment horizontal="right" wrapText="1"/>
    </xf>
    <xf numFmtId="165" fontId="1" fillId="2" borderId="8" xfId="0" applyNumberFormat="1" applyFont="1" applyFill="1" applyBorder="1"/>
    <xf numFmtId="165" fontId="13" fillId="4" borderId="0" xfId="0" applyNumberFormat="1" applyFont="1" applyFill="1"/>
    <xf numFmtId="165" fontId="1" fillId="2" borderId="9" xfId="0" applyNumberFormat="1" applyFont="1" applyFill="1" applyBorder="1"/>
    <xf numFmtId="165" fontId="13" fillId="4" borderId="13" xfId="0" applyNumberFormat="1" applyFont="1" applyFill="1" applyBorder="1"/>
    <xf numFmtId="165" fontId="1" fillId="2" borderId="10" xfId="0" applyNumberFormat="1" applyFont="1" applyFill="1" applyBorder="1"/>
    <xf numFmtId="165" fontId="1" fillId="2" borderId="11" xfId="0" applyNumberFormat="1" applyFont="1" applyFill="1" applyBorder="1"/>
    <xf numFmtId="165" fontId="1" fillId="2" borderId="8" xfId="0" applyNumberFormat="1" applyFont="1" applyFill="1" applyBorder="1"/>
    <xf numFmtId="165" fontId="13" fillId="4" borderId="0" xfId="0" applyNumberFormat="1" applyFont="1" applyFill="1"/>
    <xf numFmtId="165" fontId="1" fillId="2" borderId="9" xfId="0" applyNumberFormat="1" applyFont="1" applyFill="1" applyBorder="1"/>
    <xf numFmtId="165" fontId="13" fillId="4" borderId="13" xfId="0" applyNumberFormat="1" applyFont="1" applyFill="1" applyBorder="1"/>
    <xf numFmtId="165" fontId="1" fillId="2" borderId="10" xfId="0" applyNumberFormat="1" applyFont="1" applyFill="1" applyBorder="1"/>
    <xf numFmtId="165" fontId="1" fillId="2" borderId="11" xfId="0" applyNumberFormat="1" applyFont="1" applyFill="1" applyBorder="1"/>
    <xf numFmtId="0" fontId="12" fillId="3" borderId="2" xfId="0" applyFont="1" applyFill="1" applyBorder="1" applyAlignment="1">
      <alignment horizontal="right" vertical="top" wrapText="1"/>
    </xf>
    <xf numFmtId="165" fontId="13" fillId="4" borderId="12" xfId="0" applyNumberFormat="1" applyFont="1" applyFill="1" applyBorder="1"/>
    <xf numFmtId="165" fontId="1" fillId="2" borderId="6" xfId="0" applyNumberFormat="1" applyFont="1" applyFill="1" applyBorder="1"/>
    <xf numFmtId="165" fontId="1" fillId="2" borderId="7" xfId="0" applyNumberFormat="1" applyFont="1" applyFill="1" applyBorder="1"/>
    <xf numFmtId="165" fontId="1" fillId="2" borderId="8" xfId="0" applyNumberFormat="1" applyFont="1" applyFill="1" applyBorder="1"/>
    <xf numFmtId="165" fontId="13" fillId="4" borderId="0" xfId="0" applyNumberFormat="1" applyFont="1" applyFill="1"/>
    <xf numFmtId="165" fontId="1" fillId="2" borderId="9" xfId="0" applyNumberFormat="1" applyFont="1" applyFill="1" applyBorder="1"/>
    <xf numFmtId="165" fontId="1" fillId="2" borderId="10" xfId="0" applyNumberFormat="1" applyFont="1" applyFill="1" applyBorder="1"/>
    <xf numFmtId="165" fontId="13" fillId="4" borderId="13" xfId="0" applyNumberFormat="1" applyFont="1" applyFill="1" applyBorder="1"/>
    <xf numFmtId="165" fontId="1" fillId="2" borderId="11" xfId="0" applyNumberFormat="1" applyFont="1" applyFill="1" applyBorder="1"/>
    <xf numFmtId="165" fontId="13" fillId="4" borderId="12" xfId="0" applyNumberFormat="1" applyFont="1" applyFill="1" applyBorder="1"/>
    <xf numFmtId="165" fontId="1" fillId="2" borderId="6" xfId="0" applyNumberFormat="1" applyFont="1" applyFill="1" applyBorder="1"/>
    <xf numFmtId="165" fontId="1" fillId="2" borderId="7" xfId="0" applyNumberFormat="1" applyFont="1" applyFill="1" applyBorder="1"/>
    <xf numFmtId="165" fontId="1" fillId="2" borderId="8" xfId="0" applyNumberFormat="1" applyFont="1" applyFill="1" applyBorder="1"/>
    <xf numFmtId="165" fontId="13" fillId="4" borderId="0" xfId="0" applyNumberFormat="1" applyFont="1" applyFill="1"/>
    <xf numFmtId="165" fontId="1" fillId="2" borderId="9" xfId="0" applyNumberFormat="1" applyFont="1" applyFill="1" applyBorder="1"/>
    <xf numFmtId="165" fontId="1" fillId="2" borderId="10" xfId="0" applyNumberFormat="1" applyFont="1" applyFill="1" applyBorder="1"/>
    <xf numFmtId="165" fontId="13" fillId="4" borderId="13" xfId="0" applyNumberFormat="1" applyFont="1" applyFill="1" applyBorder="1"/>
    <xf numFmtId="165" fontId="1" fillId="2" borderId="11" xfId="0" applyNumberFormat="1" applyFont="1" applyFill="1" applyBorder="1"/>
    <xf numFmtId="0" fontId="12" fillId="3" borderId="2" xfId="0" applyFont="1" applyFill="1" applyBorder="1" applyAlignment="1">
      <alignment horizontal="center" vertical="top" wrapText="1"/>
    </xf>
    <xf numFmtId="0" fontId="12" fillId="3" borderId="3" xfId="0" applyFont="1" applyFill="1" applyBorder="1" applyAlignment="1">
      <alignment horizontal="center" vertical="top" wrapText="1"/>
    </xf>
    <xf numFmtId="0" fontId="12" fillId="3" borderId="4" xfId="0" applyFont="1" applyFill="1" applyBorder="1" applyAlignment="1">
      <alignment horizontal="center" vertical="top" wrapText="1"/>
    </xf>
    <xf numFmtId="165" fontId="1" fillId="2" borderId="6" xfId="0" applyNumberFormat="1" applyFont="1" applyFill="1" applyBorder="1"/>
    <xf numFmtId="165" fontId="1" fillId="2" borderId="7" xfId="0" applyNumberFormat="1" applyFont="1" applyFill="1" applyBorder="1"/>
    <xf numFmtId="165" fontId="13" fillId="4" borderId="12" xfId="0" applyNumberFormat="1" applyFont="1" applyFill="1" applyBorder="1"/>
    <xf numFmtId="165" fontId="1" fillId="2" borderId="8" xfId="0" applyNumberFormat="1" applyFont="1" applyFill="1" applyBorder="1"/>
    <xf numFmtId="165" fontId="1" fillId="2" borderId="9" xfId="0" applyNumberFormat="1" applyFont="1" applyFill="1" applyBorder="1"/>
    <xf numFmtId="165" fontId="13" fillId="4" borderId="0" xfId="0" applyNumberFormat="1" applyFont="1" applyFill="1"/>
    <xf numFmtId="165" fontId="1" fillId="2" borderId="10" xfId="0" applyNumberFormat="1" applyFont="1" applyFill="1" applyBorder="1"/>
    <xf numFmtId="165" fontId="1" fillId="2" borderId="11" xfId="0" applyNumberFormat="1" applyFont="1" applyFill="1" applyBorder="1"/>
    <xf numFmtId="165" fontId="13" fillId="4" borderId="13" xfId="0" applyNumberFormat="1" applyFont="1" applyFill="1" applyBorder="1"/>
    <xf numFmtId="164" fontId="1" fillId="2" borderId="8" xfId="0" applyNumberFormat="1" applyFont="1" applyFill="1" applyBorder="1" applyAlignment="1">
      <alignment horizontal="right" wrapText="1"/>
    </xf>
    <xf numFmtId="164" fontId="1" fillId="2" borderId="9" xfId="0" applyNumberFormat="1" applyFont="1" applyFill="1" applyBorder="1" applyAlignment="1">
      <alignment horizontal="right" wrapText="1"/>
    </xf>
    <xf numFmtId="164" fontId="1" fillId="2" borderId="8" xfId="0" applyNumberFormat="1" applyFont="1" applyFill="1" applyBorder="1" applyAlignment="1">
      <alignment horizontal="right" wrapText="1"/>
    </xf>
    <xf numFmtId="164" fontId="13" fillId="4" borderId="0" xfId="0" applyNumberFormat="1" applyFont="1" applyFill="1" applyAlignment="1">
      <alignment horizontal="right" wrapText="1"/>
    </xf>
    <xf numFmtId="164" fontId="1" fillId="2" borderId="9" xfId="0" applyNumberFormat="1" applyFont="1" applyFill="1" applyBorder="1" applyAlignment="1">
      <alignment horizontal="right" wrapText="1"/>
    </xf>
    <xf numFmtId="164" fontId="1" fillId="2" borderId="10" xfId="0" applyNumberFormat="1" applyFont="1" applyFill="1" applyBorder="1" applyAlignment="1">
      <alignment horizontal="right" wrapText="1"/>
    </xf>
    <xf numFmtId="164" fontId="1" fillId="2" borderId="11" xfId="0" applyNumberFormat="1" applyFont="1" applyFill="1" applyBorder="1" applyAlignment="1">
      <alignment horizontal="right" wrapText="1"/>
    </xf>
    <xf numFmtId="165" fontId="1" fillId="2" borderId="8" xfId="0" applyNumberFormat="1" applyFont="1" applyFill="1" applyBorder="1"/>
    <xf numFmtId="165" fontId="13" fillId="4" borderId="0" xfId="0" applyNumberFormat="1" applyFont="1" applyFill="1"/>
    <xf numFmtId="165" fontId="1" fillId="2" borderId="9" xfId="0" applyNumberFormat="1" applyFont="1" applyFill="1" applyBorder="1"/>
    <xf numFmtId="165" fontId="13" fillId="4" borderId="12" xfId="0" applyNumberFormat="1" applyFont="1" applyFill="1" applyBorder="1"/>
    <xf numFmtId="165" fontId="1" fillId="2" borderId="6" xfId="0" applyNumberFormat="1" applyFont="1" applyFill="1" applyBorder="1"/>
    <xf numFmtId="165" fontId="1" fillId="2" borderId="7" xfId="0" applyNumberFormat="1" applyFont="1" applyFill="1" applyBorder="1"/>
    <xf numFmtId="165" fontId="1" fillId="2" borderId="8" xfId="0" applyNumberFormat="1" applyFont="1" applyFill="1" applyBorder="1"/>
    <xf numFmtId="165" fontId="13" fillId="4" borderId="0" xfId="0" applyNumberFormat="1" applyFont="1" applyFill="1"/>
    <xf numFmtId="165" fontId="1" fillId="2" borderId="9" xfId="0" applyNumberFormat="1" applyFont="1" applyFill="1" applyBorder="1"/>
    <xf numFmtId="165" fontId="1" fillId="2" borderId="6" xfId="0" applyNumberFormat="1" applyFont="1" applyFill="1" applyBorder="1"/>
    <xf numFmtId="165" fontId="1" fillId="2" borderId="7" xfId="0" applyNumberFormat="1" applyFont="1" applyFill="1" applyBorder="1"/>
    <xf numFmtId="165" fontId="13" fillId="4" borderId="12" xfId="0" applyNumberFormat="1" applyFont="1" applyFill="1" applyBorder="1"/>
    <xf numFmtId="165" fontId="1" fillId="2" borderId="8" xfId="0" applyNumberFormat="1" applyFont="1" applyFill="1" applyBorder="1"/>
    <xf numFmtId="165" fontId="1" fillId="2" borderId="9" xfId="0" applyNumberFormat="1" applyFont="1" applyFill="1" applyBorder="1"/>
    <xf numFmtId="165" fontId="13" fillId="4" borderId="0" xfId="0" applyNumberFormat="1" applyFont="1" applyFill="1"/>
    <xf numFmtId="165" fontId="1" fillId="2" borderId="10" xfId="0" applyNumberFormat="1" applyFont="1" applyFill="1" applyBorder="1"/>
    <xf numFmtId="165" fontId="1" fillId="2" borderId="11" xfId="0" applyNumberFormat="1" applyFont="1" applyFill="1" applyBorder="1"/>
    <xf numFmtId="165" fontId="13" fillId="4" borderId="13" xfId="0" applyNumberFormat="1" applyFont="1" applyFill="1" applyBorder="1"/>
    <xf numFmtId="165" fontId="1" fillId="2" borderId="6" xfId="0" applyNumberFormat="1" applyFont="1" applyFill="1" applyBorder="1"/>
    <xf numFmtId="165" fontId="13" fillId="4" borderId="12" xfId="0" applyNumberFormat="1" applyFont="1" applyFill="1" applyBorder="1"/>
    <xf numFmtId="165" fontId="1" fillId="2" borderId="7" xfId="0" applyNumberFormat="1" applyFont="1" applyFill="1" applyBorder="1"/>
    <xf numFmtId="165" fontId="1" fillId="2" borderId="8" xfId="0" applyNumberFormat="1" applyFont="1" applyFill="1" applyBorder="1"/>
    <xf numFmtId="165" fontId="13" fillId="4" borderId="0" xfId="0" applyNumberFormat="1" applyFont="1" applyFill="1"/>
    <xf numFmtId="165" fontId="1" fillId="2" borderId="9" xfId="0" applyNumberFormat="1" applyFont="1" applyFill="1" applyBorder="1"/>
    <xf numFmtId="165" fontId="13" fillId="4" borderId="12" xfId="0" applyNumberFormat="1" applyFont="1" applyFill="1" applyBorder="1"/>
    <xf numFmtId="165" fontId="1" fillId="2" borderId="6" xfId="0" applyNumberFormat="1" applyFont="1" applyFill="1" applyBorder="1"/>
    <xf numFmtId="165" fontId="1" fillId="2" borderId="7" xfId="0" applyNumberFormat="1" applyFont="1" applyFill="1" applyBorder="1"/>
    <xf numFmtId="165" fontId="1" fillId="2" borderId="8" xfId="0" applyNumberFormat="1" applyFont="1" applyFill="1" applyBorder="1"/>
    <xf numFmtId="165" fontId="13" fillId="4" borderId="0" xfId="0" applyNumberFormat="1" applyFont="1" applyFill="1"/>
    <xf numFmtId="165" fontId="1" fillId="2" borderId="9" xfId="0" applyNumberFormat="1" applyFont="1" applyFill="1" applyBorder="1"/>
    <xf numFmtId="0" fontId="17" fillId="2" borderId="1" xfId="0" applyFont="1" applyFill="1" applyBorder="1" applyAlignment="1">
      <alignment horizontal="left" vertical="center"/>
    </xf>
    <xf numFmtId="0" fontId="17" fillId="2" borderId="0" xfId="1" applyFont="1" applyFill="1" applyAlignment="1">
      <alignment horizontal="left"/>
    </xf>
    <xf numFmtId="0" fontId="18" fillId="2" borderId="1" xfId="0" applyFont="1" applyFill="1" applyBorder="1" applyAlignment="1">
      <alignment horizontal="left" vertical="top"/>
    </xf>
    <xf numFmtId="0" fontId="19" fillId="2" borderId="0" xfId="1" applyFont="1" applyFill="1" applyAlignment="1">
      <alignment horizontal="left" vertical="top"/>
    </xf>
    <xf numFmtId="0" fontId="19" fillId="2" borderId="1" xfId="0" applyFont="1" applyFill="1" applyBorder="1" applyAlignment="1">
      <alignment horizontal="left" vertical="top"/>
    </xf>
    <xf numFmtId="0" fontId="16" fillId="2" borderId="0" xfId="1" applyFill="1"/>
    <xf numFmtId="164" fontId="21" fillId="2" borderId="9" xfId="0" applyNumberFormat="1" applyFont="1" applyFill="1" applyBorder="1" applyAlignment="1">
      <alignment horizontal="right" wrapText="1"/>
    </xf>
    <xf numFmtId="0" fontId="7" fillId="2" borderId="0" xfId="0" applyFont="1" applyFill="1" applyBorder="1" applyAlignment="1">
      <alignment vertical="center"/>
    </xf>
    <xf numFmtId="164" fontId="1" fillId="2" borderId="13" xfId="0" applyNumberFormat="1" applyFont="1" applyFill="1" applyBorder="1" applyAlignment="1">
      <alignment horizontal="right" wrapText="1"/>
    </xf>
    <xf numFmtId="164" fontId="21" fillId="2" borderId="11" xfId="0" applyNumberFormat="1" applyFont="1" applyFill="1" applyBorder="1" applyAlignment="1">
      <alignment horizontal="right" wrapText="1"/>
    </xf>
    <xf numFmtId="164" fontId="1" fillId="2" borderId="14" xfId="0" applyNumberFormat="1" applyFont="1" applyFill="1" applyBorder="1" applyAlignment="1">
      <alignment horizontal="right" wrapText="1"/>
    </xf>
    <xf numFmtId="0" fontId="0" fillId="0" borderId="0" xfId="0" applyBorder="1"/>
    <xf numFmtId="0" fontId="10" fillId="5" borderId="0" xfId="0" applyFont="1" applyFill="1" applyAlignment="1">
      <alignment vertical="top" wrapText="1"/>
    </xf>
    <xf numFmtId="0" fontId="20" fillId="5" borderId="0" xfId="0" applyFont="1" applyFill="1" applyAlignment="1">
      <alignment vertical="top" wrapText="1"/>
    </xf>
    <xf numFmtId="164" fontId="21" fillId="2" borderId="14" xfId="0" applyNumberFormat="1" applyFont="1" applyFill="1" applyBorder="1" applyAlignment="1">
      <alignment horizontal="right" wrapText="1"/>
    </xf>
    <xf numFmtId="164" fontId="21" fillId="2" borderId="8" xfId="0" applyNumberFormat="1" applyFont="1" applyFill="1" applyBorder="1" applyAlignment="1">
      <alignment horizontal="right" wrapText="1"/>
    </xf>
    <xf numFmtId="0" fontId="20" fillId="3" borderId="3" xfId="0" applyFont="1" applyFill="1" applyBorder="1" applyAlignment="1">
      <alignment horizontal="right" vertical="top" wrapText="1"/>
    </xf>
    <xf numFmtId="164" fontId="21" fillId="4" borderId="0" xfId="0" applyNumberFormat="1" applyFont="1" applyFill="1" applyAlignment="1">
      <alignment horizontal="right" wrapText="1"/>
    </xf>
    <xf numFmtId="0" fontId="0" fillId="0" borderId="0" xfId="0" applyFont="1"/>
    <xf numFmtId="0" fontId="20" fillId="3" borderId="4" xfId="0" applyFont="1" applyFill="1" applyBorder="1" applyAlignment="1">
      <alignment horizontal="right" vertical="top" wrapText="1"/>
    </xf>
    <xf numFmtId="164" fontId="21" fillId="4" borderId="13" xfId="0" applyNumberFormat="1" applyFont="1" applyFill="1" applyBorder="1" applyAlignment="1">
      <alignment horizontal="right" wrapText="1"/>
    </xf>
    <xf numFmtId="0" fontId="28" fillId="3" borderId="3" xfId="0" applyFont="1" applyFill="1" applyBorder="1" applyAlignment="1">
      <alignment horizontal="right" vertical="top" wrapText="1"/>
    </xf>
    <xf numFmtId="165" fontId="21" fillId="4" borderId="0" xfId="0" applyNumberFormat="1" applyFont="1" applyFill="1"/>
    <xf numFmtId="165" fontId="21" fillId="2" borderId="8" xfId="0" applyNumberFormat="1" applyFont="1" applyFill="1" applyBorder="1"/>
    <xf numFmtId="165" fontId="21" fillId="2" borderId="9" xfId="0" applyNumberFormat="1" applyFont="1" applyFill="1" applyBorder="1"/>
    <xf numFmtId="0" fontId="29" fillId="0" borderId="0" xfId="0" applyFont="1"/>
    <xf numFmtId="0" fontId="28" fillId="3" borderId="4" xfId="0" applyFont="1" applyFill="1" applyBorder="1" applyAlignment="1">
      <alignment horizontal="right" vertical="top" wrapText="1"/>
    </xf>
    <xf numFmtId="165" fontId="21" fillId="4" borderId="13" xfId="0" applyNumberFormat="1" applyFont="1" applyFill="1" applyBorder="1"/>
    <xf numFmtId="165" fontId="21" fillId="2" borderId="10" xfId="0" applyNumberFormat="1" applyFont="1" applyFill="1" applyBorder="1"/>
    <xf numFmtId="165" fontId="21" fillId="2" borderId="11" xfId="0" applyNumberFormat="1" applyFont="1" applyFill="1" applyBorder="1"/>
    <xf numFmtId="165" fontId="13" fillId="4" borderId="0" xfId="0" applyNumberFormat="1" applyFont="1" applyFill="1" applyBorder="1"/>
    <xf numFmtId="165" fontId="21" fillId="4" borderId="0" xfId="0" applyNumberFormat="1" applyFont="1" applyFill="1" applyBorder="1"/>
    <xf numFmtId="0" fontId="1" fillId="2" borderId="1" xfId="0" applyFont="1" applyFill="1" applyBorder="1" applyAlignment="1">
      <alignment vertical="center"/>
    </xf>
    <xf numFmtId="0" fontId="19" fillId="0" borderId="0" xfId="1" applyFont="1" applyAlignment="1">
      <alignment horizontal="left" vertical="center"/>
    </xf>
    <xf numFmtId="0" fontId="19" fillId="0" borderId="0" xfId="0" applyFont="1" applyAlignment="1">
      <alignment horizontal="left" vertical="center"/>
    </xf>
    <xf numFmtId="0" fontId="4" fillId="5" borderId="0" xfId="0" applyFont="1" applyFill="1" applyAlignment="1">
      <alignment wrapText="1"/>
    </xf>
    <xf numFmtId="0" fontId="16" fillId="2" borderId="0" xfId="1" applyFill="1"/>
    <xf numFmtId="0" fontId="5" fillId="2" borderId="0" xfId="0" applyFont="1" applyFill="1"/>
    <xf numFmtId="0" fontId="3" fillId="4" borderId="0" xfId="0" applyFont="1" applyFill="1"/>
    <xf numFmtId="0" fontId="2" fillId="3" borderId="0" xfId="0" applyFont="1" applyFill="1" applyAlignment="1">
      <alignment wrapText="1"/>
    </xf>
    <xf numFmtId="0" fontId="6" fillId="4" borderId="0" xfId="0" applyFont="1" applyFill="1"/>
    <xf numFmtId="0" fontId="8" fillId="5" borderId="0" xfId="0" applyFont="1" applyFill="1" applyAlignment="1">
      <alignment horizontal="left" vertical="top" wrapText="1"/>
    </xf>
    <xf numFmtId="0" fontId="3" fillId="6" borderId="0" xfId="0" applyFont="1" applyFill="1" applyAlignment="1">
      <alignment horizontal="left" vertical="center"/>
    </xf>
    <xf numFmtId="0" fontId="3" fillId="4" borderId="0" xfId="0" applyFont="1" applyFill="1" applyAlignment="1">
      <alignment horizontal="left" vertical="center"/>
    </xf>
    <xf numFmtId="0" fontId="7" fillId="2" borderId="1" xfId="0" applyFont="1" applyFill="1" applyBorder="1" applyAlignment="1">
      <alignment vertical="center"/>
    </xf>
    <xf numFmtId="0" fontId="10" fillId="5" borderId="0" xfId="0" applyFont="1" applyFill="1" applyAlignment="1">
      <alignment vertical="top" wrapText="1"/>
    </xf>
    <xf numFmtId="0" fontId="10" fillId="5" borderId="0" xfId="0" applyFont="1" applyFill="1" applyAlignment="1">
      <alignment wrapText="1"/>
    </xf>
    <xf numFmtId="0" fontId="1" fillId="2" borderId="0" xfId="0" applyFont="1" applyFill="1" applyAlignment="1">
      <alignment horizontal="right"/>
    </xf>
    <xf numFmtId="0" fontId="20" fillId="5" borderId="0" xfId="0" applyFont="1" applyFill="1" applyAlignment="1">
      <alignment wrapText="1"/>
    </xf>
    <xf numFmtId="0" fontId="14" fillId="2" borderId="0" xfId="0" applyFont="1" applyFill="1"/>
    <xf numFmtId="0" fontId="20" fillId="5" borderId="0" xfId="0" applyFont="1" applyFill="1" applyAlignment="1">
      <alignment vertical="top" wrapText="1"/>
    </xf>
    <xf numFmtId="0" fontId="24" fillId="3" borderId="0" xfId="0" applyFont="1" applyFill="1" applyAlignment="1">
      <alignment wrapText="1"/>
    </xf>
    <xf numFmtId="0" fontId="20" fillId="5" borderId="0" xfId="0" applyFont="1" applyFill="1" applyAlignment="1">
      <alignment horizontal="left" vertical="top" wrapText="1"/>
    </xf>
    <xf numFmtId="164" fontId="21" fillId="2" borderId="10" xfId="0" applyNumberFormat="1" applyFont="1" applyFill="1" applyBorder="1" applyAlignment="1">
      <alignment horizontal="right" wrapText="1"/>
    </xf>
    <xf numFmtId="0" fontId="30" fillId="3" borderId="4" xfId="0" applyFont="1" applyFill="1" applyBorder="1" applyAlignment="1">
      <alignment horizontal="right" vertical="top" wrapText="1"/>
    </xf>
    <xf numFmtId="0" fontId="30" fillId="3" borderId="3" xfId="0" applyFont="1" applyFill="1" applyBorder="1" applyAlignment="1">
      <alignment horizontal="righ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2"/>
  <sheetViews>
    <sheetView tabSelected="1" workbookViewId="0">
      <selection activeCell="A30" sqref="A30"/>
    </sheetView>
  </sheetViews>
  <sheetFormatPr defaultRowHeight="14.4" x14ac:dyDescent="0.3"/>
  <cols>
    <col min="1" max="1" width="11.6640625" bestFit="1" customWidth="1"/>
    <col min="2" max="2" width="166" customWidth="1"/>
  </cols>
  <sheetData>
    <row r="1" spans="1:2" ht="6" customHeight="1" x14ac:dyDescent="0.3">
      <c r="A1" s="146" t="s">
        <v>0</v>
      </c>
      <c r="B1" s="146"/>
    </row>
    <row r="2" spans="1:2" ht="20.25" customHeight="1" x14ac:dyDescent="0.3">
      <c r="A2" s="153" t="s">
        <v>1</v>
      </c>
      <c r="B2" s="153"/>
    </row>
    <row r="3" spans="1:2" ht="6" customHeight="1" x14ac:dyDescent="0.3">
      <c r="A3" s="146" t="s">
        <v>0</v>
      </c>
      <c r="B3" s="146"/>
    </row>
    <row r="4" spans="1:2" ht="18" customHeight="1" x14ac:dyDescent="0.3">
      <c r="A4" s="152" t="s">
        <v>2</v>
      </c>
      <c r="B4" s="152"/>
    </row>
    <row r="5" spans="1:2" ht="6" customHeight="1" x14ac:dyDescent="0.3">
      <c r="A5" s="146" t="s">
        <v>0</v>
      </c>
      <c r="B5" s="146"/>
    </row>
    <row r="6" spans="1:2" ht="59.25" customHeight="1" x14ac:dyDescent="0.3">
      <c r="A6" s="149" t="s">
        <v>3</v>
      </c>
      <c r="B6" s="149"/>
    </row>
    <row r="7" spans="1:2" ht="24.75" customHeight="1" x14ac:dyDescent="0.3">
      <c r="A7" s="149" t="s">
        <v>4</v>
      </c>
      <c r="B7" s="149"/>
    </row>
    <row r="8" spans="1:2" ht="15.6" x14ac:dyDescent="0.3">
      <c r="A8" s="150" t="str">
        <f>HYPERLINK("https://www.gov.uk/government/collections/mod-regional-expenditure-with-uk-industry-and-supported-employment-index")</f>
        <v>https://www.gov.uk/government/collections/mod-regional-expenditure-with-uk-industry-and-supported-employment-index</v>
      </c>
      <c r="B8" s="151"/>
    </row>
    <row r="9" spans="1:2" ht="6" customHeight="1" x14ac:dyDescent="0.3">
      <c r="A9" s="146" t="s">
        <v>0</v>
      </c>
      <c r="B9" s="146"/>
    </row>
    <row r="10" spans="1:2" ht="18" customHeight="1" x14ac:dyDescent="0.3">
      <c r="A10" s="152" t="s">
        <v>5</v>
      </c>
      <c r="B10" s="152"/>
    </row>
    <row r="11" spans="1:2" ht="6" customHeight="1" x14ac:dyDescent="0.3">
      <c r="A11" s="146" t="s">
        <v>0</v>
      </c>
      <c r="B11" s="146"/>
    </row>
    <row r="12" spans="1:2" ht="18" customHeight="1" x14ac:dyDescent="0.3">
      <c r="A12" s="147" t="str">
        <f>HYPERLINK("#'Notes'!A1:C1","Notes and Definitions")</f>
        <v>Notes and Definitions</v>
      </c>
      <c r="B12" s="148"/>
    </row>
    <row r="13" spans="1:2" ht="6" customHeight="1" x14ac:dyDescent="0.3">
      <c r="A13" s="2" t="s">
        <v>0</v>
      </c>
      <c r="B13" s="3" t="s">
        <v>0</v>
      </c>
    </row>
    <row r="14" spans="1:2" ht="17.399999999999999" x14ac:dyDescent="0.3">
      <c r="A14" s="117" t="str">
        <f>HYPERLINK("#'Table_1'!A1:H1","Table 1")</f>
        <v>Table 1</v>
      </c>
      <c r="B14" s="115" t="str">
        <f>HYPERLINK("#'Table_1'!A1:H1","- MOD Expenditure with Industry and Commerce")</f>
        <v>- MOD Expenditure with Industry and Commerce</v>
      </c>
    </row>
    <row r="15" spans="1:2" ht="6" customHeight="1" x14ac:dyDescent="0.3">
      <c r="A15" s="116" t="s">
        <v>0</v>
      </c>
      <c r="B15" s="114" t="s">
        <v>0</v>
      </c>
    </row>
    <row r="16" spans="1:2" ht="17.399999999999999" x14ac:dyDescent="0.3">
      <c r="A16" s="117" t="str">
        <f>HYPERLINK("#'Table_2'!A1:H1","Table 2")</f>
        <v>Table 2</v>
      </c>
      <c r="B16" s="115" t="str">
        <f>HYPERLINK("#'Table_2'!A1:L1","- MOD Expenditure with UK Industry in Current Prices by Region")</f>
        <v>- MOD Expenditure with UK Industry in Current Prices by Region</v>
      </c>
    </row>
    <row r="17" spans="1:2" ht="6" customHeight="1" x14ac:dyDescent="0.3">
      <c r="A17" s="118" t="s">
        <v>0</v>
      </c>
      <c r="B17" s="114" t="s">
        <v>0</v>
      </c>
    </row>
    <row r="18" spans="1:2" ht="17.399999999999999" x14ac:dyDescent="0.3">
      <c r="A18" s="117" t="str">
        <f>HYPERLINK("#'Table_3'!A1:H1","Table 3")</f>
        <v>Table 3</v>
      </c>
      <c r="B18" s="115" t="str">
        <f>HYPERLINK("#'Table_3'!A1:L1","- MOD Expenditure with UK Industry in Constant 2019/20 Prices by Region")</f>
        <v>- MOD Expenditure with UK Industry in Constant 2019/20 Prices by Region</v>
      </c>
    </row>
    <row r="19" spans="1:2" ht="6" customHeight="1" x14ac:dyDescent="0.3">
      <c r="A19" s="118" t="s">
        <v>0</v>
      </c>
      <c r="B19" s="114" t="s">
        <v>0</v>
      </c>
    </row>
    <row r="20" spans="1:2" ht="17.399999999999999" x14ac:dyDescent="0.3">
      <c r="A20" s="117" t="str">
        <f>HYPERLINK("#'Table_4'!A1:H1","Table 4")</f>
        <v>Table 4</v>
      </c>
      <c r="B20" s="115" t="str">
        <f>HYPERLINK("#'Table_4'!A1:J1","- MOD Expenditure per Person with UK Industry in Current Prices by Region")</f>
        <v>- MOD Expenditure per Person with UK Industry in Current Prices by Region</v>
      </c>
    </row>
    <row r="21" spans="1:2" ht="6" customHeight="1" x14ac:dyDescent="0.3">
      <c r="A21" s="118" t="s">
        <v>0</v>
      </c>
      <c r="B21" s="114" t="s">
        <v>0</v>
      </c>
    </row>
    <row r="22" spans="1:2" ht="17.399999999999999" x14ac:dyDescent="0.3">
      <c r="A22" s="117" t="str">
        <f>HYPERLINK("#'Table_5'!A1:H1","Table 5")</f>
        <v>Table 5</v>
      </c>
      <c r="B22" s="115" t="str">
        <f>HYPERLINK("#'Table_5'!A1:H1","- MOD Expenditure per Person with UK Industry in Constant 2019/20 Prices by Region")</f>
        <v>- MOD Expenditure per Person with UK Industry in Constant 2019/20 Prices by Region</v>
      </c>
    </row>
    <row r="23" spans="1:2" ht="6" customHeight="1" x14ac:dyDescent="0.3">
      <c r="A23" s="118" t="s">
        <v>0</v>
      </c>
      <c r="B23" s="114" t="s">
        <v>0</v>
      </c>
    </row>
    <row r="24" spans="1:2" ht="17.399999999999999" x14ac:dyDescent="0.3">
      <c r="A24" s="117" t="str">
        <f>HYPERLINK("#'Table_6'!A1:H1","Table 6")</f>
        <v>Table 6</v>
      </c>
      <c r="B24" s="115" t="str">
        <f>HYPERLINK("#'Table_6'!A1:K1","- MOD Expenditure with UK Industry in Current Prices by Industry Group")</f>
        <v>- MOD Expenditure with UK Industry in Current Prices by Industry Group</v>
      </c>
    </row>
    <row r="25" spans="1:2" ht="6" customHeight="1" x14ac:dyDescent="0.3">
      <c r="A25" s="118" t="s">
        <v>0</v>
      </c>
      <c r="B25" s="114" t="s">
        <v>0</v>
      </c>
    </row>
    <row r="26" spans="1:2" ht="17.399999999999999" x14ac:dyDescent="0.3">
      <c r="A26" s="117" t="str">
        <f>HYPERLINK("#'Table_7'!A1:H1","Table 7")</f>
        <v>Table 7</v>
      </c>
      <c r="B26" s="115" t="str">
        <f>HYPERLINK("#'Table_7'!A1:K1","- MOD Expenditure with UK Industry in Constant 2019/20 Prices by Industry Group")</f>
        <v>- MOD Expenditure with UK Industry in Constant 2019/20 Prices by Industry Group</v>
      </c>
    </row>
    <row r="27" spans="1:2" ht="6" customHeight="1" x14ac:dyDescent="0.3">
      <c r="A27" s="118" t="s">
        <v>0</v>
      </c>
      <c r="B27" s="114" t="s">
        <v>0</v>
      </c>
    </row>
    <row r="28" spans="1:2" ht="17.399999999999999" x14ac:dyDescent="0.3">
      <c r="A28" s="117" t="str">
        <f>HYPERLINK("#'Table_8'!A1:H1","Table 8")</f>
        <v>Table 8</v>
      </c>
      <c r="B28" s="115" t="str">
        <f>HYPERLINK("#'Table_8'!A1:K1","- MOD Expenditure with Industry by Region and Industry Group 2019/20")</f>
        <v>- MOD Expenditure with Industry by Region and Industry Group 2019/20</v>
      </c>
    </row>
    <row r="29" spans="1:2" ht="6" customHeight="1" x14ac:dyDescent="0.3">
      <c r="A29" s="118" t="s">
        <v>0</v>
      </c>
      <c r="B29" s="114" t="s">
        <v>0</v>
      </c>
    </row>
    <row r="30" spans="1:2" ht="17.399999999999999" x14ac:dyDescent="0.3">
      <c r="A30" s="117" t="str">
        <f>HYPERLINK("#'Table_9'!A1:H1","Table 9")</f>
        <v>Table 9</v>
      </c>
      <c r="B30" s="115" t="str">
        <f>HYPERLINK("#'Table_9'!A1:K1","- Direct and Indirect Jobs Supported by MOD Expenditure with UK Industry and Commerce")</f>
        <v>- Direct and Indirect Jobs Supported by MOD Expenditure with UK Industry and Commerce</v>
      </c>
    </row>
    <row r="31" spans="1:2" ht="6" customHeight="1" x14ac:dyDescent="0.3">
      <c r="A31" s="118" t="s">
        <v>0</v>
      </c>
      <c r="B31" s="114" t="s">
        <v>0</v>
      </c>
    </row>
    <row r="32" spans="1:2" ht="17.399999999999999" x14ac:dyDescent="0.3">
      <c r="A32" s="117" t="str">
        <f>HYPERLINK("#'Table_10'!A1:H1","Table 10")</f>
        <v>Table 10</v>
      </c>
      <c r="B32" s="115" t="str">
        <f>HYPERLINK("#'Table_10'!A1:K1","- Direct Jobs Supported by MOD Expenditure with UK Industry by Region")</f>
        <v>- Direct Jobs Supported by MOD Expenditure with UK Industry by Region</v>
      </c>
    </row>
    <row r="33" spans="1:2" ht="6" customHeight="1" x14ac:dyDescent="0.3">
      <c r="A33" s="118" t="s">
        <v>0</v>
      </c>
      <c r="B33" s="114" t="s">
        <v>0</v>
      </c>
    </row>
    <row r="34" spans="1:2" ht="17.399999999999999" x14ac:dyDescent="0.3">
      <c r="A34" s="117" t="str">
        <f>HYPERLINK("#'Table_11'!A1:H1","Table 11")</f>
        <v>Table 11</v>
      </c>
      <c r="B34" s="115" t="str">
        <f>HYPERLINK("#'Table_11'!A1:K1","- Direct Jobs Supported by MOD Expenditure with UK Industry per 100,000 FTE employment by Region")</f>
        <v>- Direct Jobs Supported by MOD Expenditure with UK Industry per 100,000 FTE employment by Region</v>
      </c>
    </row>
    <row r="35" spans="1:2" ht="6" customHeight="1" x14ac:dyDescent="0.3">
      <c r="A35" s="118" t="s">
        <v>0</v>
      </c>
      <c r="B35" s="114" t="s">
        <v>0</v>
      </c>
    </row>
    <row r="36" spans="1:2" ht="17.399999999999999" x14ac:dyDescent="0.3">
      <c r="A36" s="117" t="str">
        <f>HYPERLINK("#'Table_12'!A1:H1","Table 12")</f>
        <v>Table 12</v>
      </c>
      <c r="B36" s="115" t="str">
        <f>HYPERLINK("#'Table_12'!A1:K1","- Direct Jobs Supported by MOD Expenditure with UK Industry by Industry Group")</f>
        <v>- Direct Jobs Supported by MOD Expenditure with UK Industry by Industry Group</v>
      </c>
    </row>
    <row r="37" spans="1:2" ht="6" customHeight="1" x14ac:dyDescent="0.3">
      <c r="A37" s="118" t="s">
        <v>0</v>
      </c>
      <c r="B37" s="114" t="s">
        <v>0</v>
      </c>
    </row>
    <row r="38" spans="1:2" ht="17.399999999999999" x14ac:dyDescent="0.3">
      <c r="A38" s="117" t="str">
        <f>HYPERLINK("#'Table_13'!A1:H1","Table 13")</f>
        <v>Table 13</v>
      </c>
      <c r="B38" s="115" t="str">
        <f>HYPERLINK("#'Table_13'!A1:K1","- Direct Jobs Supported by MOD Expenditure with UK Industry by Region and Industry Group 2019/20")</f>
        <v>- Direct Jobs Supported by MOD Expenditure with UK Industry by Region and Industry Group 2019/20</v>
      </c>
    </row>
    <row r="39" spans="1:2" ht="6" customHeight="1" x14ac:dyDescent="0.3">
      <c r="A39" s="118" t="s">
        <v>0</v>
      </c>
      <c r="B39" s="114" t="s">
        <v>0</v>
      </c>
    </row>
    <row r="40" spans="1:2" ht="17.399999999999999" x14ac:dyDescent="0.3">
      <c r="A40" s="117" t="str">
        <f>HYPERLINK("#'Table_14'!A1:H1","Table 14")</f>
        <v>Table 14</v>
      </c>
      <c r="B40" s="115" t="str">
        <f>HYPERLINK("#'Table_14'!A1:K1","- Total Jobs Supported Through MOD Expenditure Split by Industry Group Spend 2019/20")</f>
        <v>- Total Jobs Supported Through MOD Expenditure Split by Industry Group Spend 2019/20</v>
      </c>
    </row>
    <row r="41" spans="1:2" ht="6" customHeight="1" x14ac:dyDescent="0.3">
      <c r="A41" s="118" t="s">
        <v>0</v>
      </c>
      <c r="B41" s="114" t="s">
        <v>0</v>
      </c>
    </row>
    <row r="42" spans="1:2" ht="17.399999999999999" x14ac:dyDescent="0.3">
      <c r="A42" s="117" t="str">
        <f>HYPERLINK("#'Table_15'!A1:H1","Table 15")</f>
        <v>Table 15</v>
      </c>
      <c r="B42" s="115" t="str">
        <f>HYPERLINK("#'Table_15'!A1:K1","- Indirect Jobs Supported by MOD Expenditure with UK Industry by Industry Group")</f>
        <v>- Indirect Jobs Supported by MOD Expenditure with UK Industry by Industry Group</v>
      </c>
    </row>
  </sheetData>
  <mergeCells count="12">
    <mergeCell ref="A1:B1"/>
    <mergeCell ref="A2:B2"/>
    <mergeCell ref="A3:B3"/>
    <mergeCell ref="A4:B4"/>
    <mergeCell ref="A5:B5"/>
    <mergeCell ref="A11:B11"/>
    <mergeCell ref="A12:B12"/>
    <mergeCell ref="A6:B6"/>
    <mergeCell ref="A7:B7"/>
    <mergeCell ref="A8:B8"/>
    <mergeCell ref="A9:B9"/>
    <mergeCell ref="A10:B10"/>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46"/>
  <sheetViews>
    <sheetView workbookViewId="0">
      <selection activeCell="A7" sqref="A7:P7"/>
    </sheetView>
  </sheetViews>
  <sheetFormatPr defaultRowHeight="14.4" x14ac:dyDescent="0.3"/>
  <cols>
    <col min="1" max="1" width="3.21875" customWidth="1"/>
    <col min="2" max="2" width="12" customWidth="1"/>
    <col min="3" max="3" width="19.88671875" customWidth="1"/>
    <col min="4" max="4" width="51.6640625" customWidth="1"/>
    <col min="5" max="16" width="12.109375" customWidth="1"/>
  </cols>
  <sheetData>
    <row r="1" spans="1:16" ht="27" customHeight="1" x14ac:dyDescent="0.3">
      <c r="A1" s="153" t="s">
        <v>138</v>
      </c>
      <c r="B1" s="153"/>
      <c r="C1" s="153"/>
      <c r="D1" s="153"/>
      <c r="E1" s="153"/>
      <c r="F1" s="153"/>
      <c r="G1" s="153"/>
      <c r="H1" s="153"/>
      <c r="I1" s="153"/>
      <c r="J1" s="153"/>
      <c r="K1" s="153"/>
      <c r="L1" s="153"/>
      <c r="M1" s="153"/>
      <c r="N1" s="153"/>
      <c r="O1" s="153"/>
      <c r="P1" s="153"/>
    </row>
    <row r="2" spans="1:16" ht="25.5" customHeight="1" x14ac:dyDescent="0.3">
      <c r="A2" s="160" t="s">
        <v>139</v>
      </c>
      <c r="B2" s="160"/>
      <c r="C2" s="160"/>
      <c r="D2" s="160"/>
      <c r="E2" s="160"/>
      <c r="F2" s="160"/>
      <c r="G2" s="160"/>
      <c r="H2" s="160"/>
      <c r="I2" s="160"/>
      <c r="J2" s="160"/>
      <c r="K2" s="160"/>
      <c r="L2" s="160"/>
      <c r="M2" s="160"/>
      <c r="N2" s="160"/>
      <c r="O2" s="160"/>
      <c r="P2" s="160"/>
    </row>
    <row r="3" spans="1:16" ht="18.75" customHeight="1" x14ac:dyDescent="0.3">
      <c r="A3" s="160" t="s">
        <v>76</v>
      </c>
      <c r="B3" s="160"/>
      <c r="C3" s="160"/>
      <c r="D3" s="160"/>
      <c r="E3" s="160"/>
      <c r="F3" s="160"/>
      <c r="G3" s="160"/>
      <c r="H3" s="160"/>
      <c r="I3" s="160"/>
      <c r="J3" s="160"/>
      <c r="K3" s="160"/>
      <c r="L3" s="160"/>
      <c r="M3" s="160"/>
      <c r="N3" s="160"/>
      <c r="O3" s="160"/>
      <c r="P3" s="160"/>
    </row>
    <row r="4" spans="1:16" x14ac:dyDescent="0.3">
      <c r="A4" s="150" t="str">
        <f>HYPERLINK("https://www.gov.uk/government/uploads/system/uploads/attachment_data/file/280723/sic_codes.pdf")</f>
        <v>https://www.gov.uk/government/uploads/system/uploads/attachment_data/file/280723/sic_codes.pdf</v>
      </c>
      <c r="B4" s="163"/>
      <c r="C4" s="163"/>
      <c r="D4" s="163"/>
      <c r="E4" s="163"/>
      <c r="F4" s="163"/>
      <c r="G4" s="163"/>
      <c r="H4" s="163"/>
      <c r="I4" s="163"/>
      <c r="J4" s="163"/>
      <c r="K4" s="163"/>
      <c r="L4" s="163"/>
      <c r="M4" s="163"/>
      <c r="N4" s="163"/>
      <c r="O4" s="163"/>
      <c r="P4" s="163"/>
    </row>
    <row r="5" spans="1:16" ht="18.75" customHeight="1" x14ac:dyDescent="0.3">
      <c r="A5" s="160" t="s">
        <v>77</v>
      </c>
      <c r="B5" s="160"/>
      <c r="C5" s="160"/>
      <c r="D5" s="160"/>
      <c r="E5" s="160"/>
      <c r="F5" s="160"/>
      <c r="G5" s="160"/>
      <c r="H5" s="160"/>
      <c r="I5" s="160"/>
      <c r="J5" s="160"/>
      <c r="K5" s="160"/>
      <c r="L5" s="160"/>
      <c r="M5" s="160"/>
      <c r="N5" s="160"/>
      <c r="O5" s="160"/>
      <c r="P5" s="160"/>
    </row>
    <row r="6" spans="1:16" x14ac:dyDescent="0.3">
      <c r="A6" s="150" t="str">
        <f>HYPERLINK("http://webarchive.nationalarchives.gov.uk/20160105160709/http:/www.ons.gov.uk/ons/guide-method/classifications/current-standard-classifications/standard-industrial-classification/index.html")</f>
        <v>http://webarchive.nationalarchives.gov.uk/20160105160709/http:/www.ons.gov.uk/ons/guide-method/classifications/current-standard-classifications/standard-industrial-classification/index.html</v>
      </c>
      <c r="B6" s="163"/>
      <c r="C6" s="163"/>
      <c r="D6" s="163"/>
      <c r="E6" s="163"/>
      <c r="F6" s="163"/>
      <c r="G6" s="163"/>
      <c r="H6" s="163"/>
      <c r="I6" s="163"/>
      <c r="J6" s="163"/>
      <c r="K6" s="163"/>
      <c r="L6" s="163"/>
      <c r="M6" s="163"/>
      <c r="N6" s="163"/>
      <c r="O6" s="163"/>
      <c r="P6" s="163"/>
    </row>
    <row r="7" spans="1:16" ht="15" customHeight="1" x14ac:dyDescent="0.3">
      <c r="A7" s="158" t="s">
        <v>0</v>
      </c>
      <c r="B7" s="158"/>
      <c r="C7" s="158"/>
      <c r="D7" s="158"/>
      <c r="E7" s="158"/>
      <c r="F7" s="158"/>
      <c r="G7" s="158"/>
      <c r="H7" s="158"/>
      <c r="I7" s="158"/>
      <c r="J7" s="158"/>
      <c r="K7" s="158"/>
      <c r="L7" s="158"/>
      <c r="M7" s="158"/>
      <c r="N7" s="158"/>
      <c r="O7" s="158"/>
      <c r="P7" s="158"/>
    </row>
    <row r="8" spans="1:16" x14ac:dyDescent="0.3">
      <c r="A8" s="161" t="s">
        <v>36</v>
      </c>
      <c r="B8" s="161"/>
      <c r="C8" s="161"/>
      <c r="D8" s="161"/>
      <c r="E8" s="161"/>
      <c r="F8" s="161"/>
      <c r="G8" s="161"/>
      <c r="H8" s="161"/>
      <c r="I8" s="161"/>
      <c r="J8" s="161"/>
      <c r="K8" s="161"/>
      <c r="L8" s="161"/>
      <c r="M8" s="161"/>
      <c r="N8" s="161"/>
      <c r="O8" s="161"/>
      <c r="P8" s="161"/>
    </row>
    <row r="9" spans="1:16" ht="25.5" customHeight="1" x14ac:dyDescent="0.3">
      <c r="A9" s="8" t="s">
        <v>0</v>
      </c>
      <c r="B9" s="9" t="s">
        <v>78</v>
      </c>
      <c r="C9" s="9" t="s">
        <v>79</v>
      </c>
      <c r="D9" s="9" t="s">
        <v>80</v>
      </c>
      <c r="E9" s="65" t="s">
        <v>52</v>
      </c>
      <c r="F9" s="66" t="s">
        <v>53</v>
      </c>
      <c r="G9" s="66" t="s">
        <v>54</v>
      </c>
      <c r="H9" s="66" t="s">
        <v>55</v>
      </c>
      <c r="I9" s="66" t="s">
        <v>56</v>
      </c>
      <c r="J9" s="66" t="s">
        <v>57</v>
      </c>
      <c r="K9" s="66" t="s">
        <v>58</v>
      </c>
      <c r="L9" s="66" t="s">
        <v>59</v>
      </c>
      <c r="M9" s="66" t="s">
        <v>60</v>
      </c>
      <c r="N9" s="66" t="s">
        <v>61</v>
      </c>
      <c r="O9" s="66" t="s">
        <v>62</v>
      </c>
      <c r="P9" s="67" t="s">
        <v>63</v>
      </c>
    </row>
    <row r="10" spans="1:16" ht="15" customHeight="1" x14ac:dyDescent="0.3">
      <c r="A10" s="20"/>
      <c r="B10" s="21" t="s">
        <v>140</v>
      </c>
      <c r="C10" s="21"/>
      <c r="D10" s="21"/>
      <c r="E10" s="70">
        <v>880</v>
      </c>
      <c r="F10" s="73">
        <v>1083</v>
      </c>
      <c r="G10" s="73">
        <v>1150</v>
      </c>
      <c r="H10" s="73">
        <v>108</v>
      </c>
      <c r="I10" s="73">
        <v>2261</v>
      </c>
      <c r="J10" s="73">
        <v>83</v>
      </c>
      <c r="K10" s="73">
        <v>2066</v>
      </c>
      <c r="L10" s="73">
        <v>4908</v>
      </c>
      <c r="M10" s="73">
        <v>5665</v>
      </c>
      <c r="N10" s="73">
        <v>909</v>
      </c>
      <c r="O10" s="73">
        <v>798</v>
      </c>
      <c r="P10" s="76">
        <v>348</v>
      </c>
    </row>
    <row r="11" spans="1:16" ht="15" customHeight="1" x14ac:dyDescent="0.3">
      <c r="A11" s="12"/>
      <c r="B11" s="13"/>
      <c r="C11" s="13"/>
      <c r="D11" s="13"/>
      <c r="E11" s="68"/>
      <c r="F11" s="71"/>
      <c r="G11" s="71"/>
      <c r="H11" s="71"/>
      <c r="I11" s="71"/>
      <c r="J11" s="71"/>
      <c r="K11" s="71"/>
      <c r="L11" s="71"/>
      <c r="M11" s="71"/>
      <c r="N11" s="71"/>
      <c r="O11" s="71"/>
      <c r="P11" s="74"/>
    </row>
    <row r="12" spans="1:16" ht="15" customHeight="1" x14ac:dyDescent="0.3">
      <c r="A12" s="12"/>
      <c r="B12" s="13" t="s">
        <v>81</v>
      </c>
      <c r="C12" s="13" t="s">
        <v>82</v>
      </c>
      <c r="D12" s="13" t="s">
        <v>83</v>
      </c>
      <c r="E12" s="68">
        <v>0</v>
      </c>
      <c r="F12" s="71">
        <v>0</v>
      </c>
      <c r="G12" s="71">
        <v>0</v>
      </c>
      <c r="H12" s="71">
        <v>0</v>
      </c>
      <c r="I12" s="71">
        <v>0</v>
      </c>
      <c r="J12" s="71">
        <v>0</v>
      </c>
      <c r="K12" s="71">
        <v>0</v>
      </c>
      <c r="L12" s="71">
        <v>0</v>
      </c>
      <c r="M12" s="71">
        <v>0</v>
      </c>
      <c r="N12" s="71">
        <v>0</v>
      </c>
      <c r="O12" s="71">
        <v>0</v>
      </c>
      <c r="P12" s="74">
        <v>0</v>
      </c>
    </row>
    <row r="13" spans="1:16" ht="15" customHeight="1" x14ac:dyDescent="0.3">
      <c r="A13" s="12"/>
      <c r="B13" s="13"/>
      <c r="C13" s="13"/>
      <c r="D13" s="13"/>
      <c r="E13" s="68"/>
      <c r="F13" s="71"/>
      <c r="G13" s="71"/>
      <c r="H13" s="71"/>
      <c r="I13" s="71"/>
      <c r="J13" s="71"/>
      <c r="K13" s="71"/>
      <c r="L13" s="71"/>
      <c r="M13" s="71"/>
      <c r="N13" s="71"/>
      <c r="O13" s="71"/>
      <c r="P13" s="74"/>
    </row>
    <row r="14" spans="1:16" ht="15" customHeight="1" x14ac:dyDescent="0.3">
      <c r="A14" s="12"/>
      <c r="B14" s="13" t="s">
        <v>84</v>
      </c>
      <c r="C14" s="13" t="s">
        <v>85</v>
      </c>
      <c r="D14" s="13" t="s">
        <v>86</v>
      </c>
      <c r="E14" s="68">
        <v>255</v>
      </c>
      <c r="F14" s="71">
        <v>21</v>
      </c>
      <c r="G14" s="71">
        <v>70</v>
      </c>
      <c r="H14" s="71">
        <v>5</v>
      </c>
      <c r="I14" s="71">
        <v>33</v>
      </c>
      <c r="J14" s="71">
        <v>17</v>
      </c>
      <c r="K14" s="71">
        <v>90</v>
      </c>
      <c r="L14" s="71">
        <v>196</v>
      </c>
      <c r="M14" s="71">
        <v>142</v>
      </c>
      <c r="N14" s="71">
        <v>29</v>
      </c>
      <c r="O14" s="71">
        <v>24</v>
      </c>
      <c r="P14" s="74">
        <v>35</v>
      </c>
    </row>
    <row r="15" spans="1:16" ht="15" customHeight="1" x14ac:dyDescent="0.3">
      <c r="A15" s="12"/>
      <c r="B15" s="13"/>
      <c r="C15" s="13"/>
      <c r="D15" s="13"/>
      <c r="E15" s="68"/>
      <c r="F15" s="71"/>
      <c r="G15" s="71"/>
      <c r="H15" s="71"/>
      <c r="I15" s="71"/>
      <c r="J15" s="71"/>
      <c r="K15" s="71"/>
      <c r="L15" s="71"/>
      <c r="M15" s="71"/>
      <c r="N15" s="71"/>
      <c r="O15" s="71"/>
      <c r="P15" s="74"/>
    </row>
    <row r="16" spans="1:16" ht="15" customHeight="1" x14ac:dyDescent="0.3">
      <c r="A16" s="12"/>
      <c r="B16" s="13"/>
      <c r="C16" s="13" t="s">
        <v>87</v>
      </c>
      <c r="D16" s="13" t="s">
        <v>88</v>
      </c>
      <c r="E16" s="68">
        <v>4</v>
      </c>
      <c r="F16" s="71">
        <v>206</v>
      </c>
      <c r="G16" s="71">
        <v>1</v>
      </c>
      <c r="H16" s="71">
        <v>3</v>
      </c>
      <c r="I16" s="71">
        <v>53</v>
      </c>
      <c r="J16" s="71">
        <v>15</v>
      </c>
      <c r="K16" s="71">
        <v>96</v>
      </c>
      <c r="L16" s="71">
        <v>108</v>
      </c>
      <c r="M16" s="71">
        <v>516</v>
      </c>
      <c r="N16" s="71">
        <v>329</v>
      </c>
      <c r="O16" s="71">
        <v>19</v>
      </c>
      <c r="P16" s="74">
        <v>5</v>
      </c>
    </row>
    <row r="17" spans="1:16" ht="15" customHeight="1" x14ac:dyDescent="0.3">
      <c r="A17" s="12"/>
      <c r="B17" s="13"/>
      <c r="C17" s="13" t="s">
        <v>89</v>
      </c>
      <c r="D17" s="13" t="s">
        <v>90</v>
      </c>
      <c r="E17" s="68">
        <v>3</v>
      </c>
      <c r="F17" s="71">
        <v>49</v>
      </c>
      <c r="G17" s="71">
        <v>4</v>
      </c>
      <c r="H17" s="71">
        <v>0</v>
      </c>
      <c r="I17" s="71">
        <v>0</v>
      </c>
      <c r="J17" s="71">
        <v>0</v>
      </c>
      <c r="K17" s="71">
        <v>0</v>
      </c>
      <c r="L17" s="71">
        <v>86</v>
      </c>
      <c r="M17" s="71">
        <v>8</v>
      </c>
      <c r="N17" s="71">
        <v>13</v>
      </c>
      <c r="O17" s="71">
        <v>2</v>
      </c>
      <c r="P17" s="74">
        <v>1</v>
      </c>
    </row>
    <row r="18" spans="1:16" ht="15" customHeight="1" x14ac:dyDescent="0.3">
      <c r="A18" s="12"/>
      <c r="B18" s="13"/>
      <c r="C18" s="13" t="s">
        <v>91</v>
      </c>
      <c r="D18" s="13" t="s">
        <v>92</v>
      </c>
      <c r="E18" s="68">
        <v>1</v>
      </c>
      <c r="F18" s="71">
        <v>0</v>
      </c>
      <c r="G18" s="71">
        <v>3</v>
      </c>
      <c r="H18" s="71">
        <v>0</v>
      </c>
      <c r="I18" s="71">
        <v>17</v>
      </c>
      <c r="J18" s="71">
        <v>0</v>
      </c>
      <c r="K18" s="71">
        <v>2</v>
      </c>
      <c r="L18" s="71">
        <v>20</v>
      </c>
      <c r="M18" s="71">
        <v>106</v>
      </c>
      <c r="N18" s="71">
        <v>5</v>
      </c>
      <c r="O18" s="71">
        <v>4</v>
      </c>
      <c r="P18" s="74">
        <v>0</v>
      </c>
    </row>
    <row r="19" spans="1:16" ht="15" customHeight="1" x14ac:dyDescent="0.3">
      <c r="A19" s="12"/>
      <c r="B19" s="13"/>
      <c r="C19" s="13" t="s">
        <v>93</v>
      </c>
      <c r="D19" s="13" t="s">
        <v>94</v>
      </c>
      <c r="E19" s="68">
        <v>3</v>
      </c>
      <c r="F19" s="71">
        <v>12</v>
      </c>
      <c r="G19" s="71">
        <v>1</v>
      </c>
      <c r="H19" s="71">
        <v>0</v>
      </c>
      <c r="I19" s="71">
        <v>0</v>
      </c>
      <c r="J19" s="71">
        <v>0</v>
      </c>
      <c r="K19" s="71">
        <v>2</v>
      </c>
      <c r="L19" s="71">
        <v>42</v>
      </c>
      <c r="M19" s="71">
        <v>15</v>
      </c>
      <c r="N19" s="71">
        <v>37</v>
      </c>
      <c r="O19" s="71">
        <v>3</v>
      </c>
      <c r="P19" s="74">
        <v>1</v>
      </c>
    </row>
    <row r="20" spans="1:16" ht="15" customHeight="1" x14ac:dyDescent="0.3">
      <c r="A20" s="12"/>
      <c r="B20" s="13"/>
      <c r="C20" s="13" t="s">
        <v>95</v>
      </c>
      <c r="D20" s="13" t="s">
        <v>96</v>
      </c>
      <c r="E20" s="68">
        <v>4</v>
      </c>
      <c r="F20" s="71">
        <v>66</v>
      </c>
      <c r="G20" s="71">
        <v>45</v>
      </c>
      <c r="H20" s="71">
        <v>1</v>
      </c>
      <c r="I20" s="71">
        <v>7</v>
      </c>
      <c r="J20" s="71">
        <v>0</v>
      </c>
      <c r="K20" s="71">
        <v>14</v>
      </c>
      <c r="L20" s="71">
        <v>35</v>
      </c>
      <c r="M20" s="71">
        <v>65</v>
      </c>
      <c r="N20" s="71">
        <v>84</v>
      </c>
      <c r="O20" s="71">
        <v>4</v>
      </c>
      <c r="P20" s="74">
        <v>2</v>
      </c>
    </row>
    <row r="21" spans="1:16" ht="15" customHeight="1" x14ac:dyDescent="0.3">
      <c r="A21" s="12"/>
      <c r="B21" s="13"/>
      <c r="C21" s="13" t="s">
        <v>97</v>
      </c>
      <c r="D21" s="13" t="s">
        <v>98</v>
      </c>
      <c r="E21" s="68">
        <v>0</v>
      </c>
      <c r="F21" s="71">
        <v>5</v>
      </c>
      <c r="G21" s="71">
        <v>11</v>
      </c>
      <c r="H21" s="71">
        <v>0</v>
      </c>
      <c r="I21" s="71">
        <v>5</v>
      </c>
      <c r="J21" s="71">
        <v>0</v>
      </c>
      <c r="K21" s="71">
        <v>1</v>
      </c>
      <c r="L21" s="71">
        <v>37</v>
      </c>
      <c r="M21" s="71">
        <v>5</v>
      </c>
      <c r="N21" s="71">
        <v>0</v>
      </c>
      <c r="O21" s="71">
        <v>8</v>
      </c>
      <c r="P21" s="74">
        <v>2</v>
      </c>
    </row>
    <row r="22" spans="1:16" ht="15" customHeight="1" x14ac:dyDescent="0.3">
      <c r="A22" s="12"/>
      <c r="B22" s="13"/>
      <c r="C22" s="13" t="s">
        <v>99</v>
      </c>
      <c r="D22" s="13" t="s">
        <v>100</v>
      </c>
      <c r="E22" s="68">
        <v>174</v>
      </c>
      <c r="F22" s="71">
        <v>3</v>
      </c>
      <c r="G22" s="71">
        <v>15</v>
      </c>
      <c r="H22" s="71">
        <v>14</v>
      </c>
      <c r="I22" s="71">
        <v>1298</v>
      </c>
      <c r="J22" s="71">
        <v>0</v>
      </c>
      <c r="K22" s="71">
        <v>1057</v>
      </c>
      <c r="L22" s="71">
        <v>509</v>
      </c>
      <c r="M22" s="71">
        <v>745</v>
      </c>
      <c r="N22" s="71">
        <v>2</v>
      </c>
      <c r="O22" s="71">
        <v>2</v>
      </c>
      <c r="P22" s="74">
        <v>0</v>
      </c>
    </row>
    <row r="23" spans="1:16" ht="15" customHeight="1" x14ac:dyDescent="0.3">
      <c r="A23" s="12"/>
      <c r="B23" s="13"/>
      <c r="C23" s="13" t="s">
        <v>101</v>
      </c>
      <c r="D23" s="13" t="s">
        <v>102</v>
      </c>
      <c r="E23" s="68">
        <v>92</v>
      </c>
      <c r="F23" s="71">
        <v>58</v>
      </c>
      <c r="G23" s="71">
        <v>167</v>
      </c>
      <c r="H23" s="71">
        <v>0</v>
      </c>
      <c r="I23" s="71">
        <v>284</v>
      </c>
      <c r="J23" s="71">
        <v>0</v>
      </c>
      <c r="K23" s="71">
        <v>18</v>
      </c>
      <c r="L23" s="71">
        <v>351</v>
      </c>
      <c r="M23" s="71">
        <v>524</v>
      </c>
      <c r="N23" s="71">
        <v>53</v>
      </c>
      <c r="O23" s="71">
        <v>12</v>
      </c>
      <c r="P23" s="74">
        <v>11</v>
      </c>
    </row>
    <row r="24" spans="1:16" ht="15" customHeight="1" x14ac:dyDescent="0.3">
      <c r="A24" s="12"/>
      <c r="B24" s="13"/>
      <c r="C24" s="13"/>
      <c r="D24" s="13"/>
      <c r="E24" s="68"/>
      <c r="F24" s="71"/>
      <c r="G24" s="71"/>
      <c r="H24" s="71"/>
      <c r="I24" s="71"/>
      <c r="J24" s="71"/>
      <c r="K24" s="71"/>
      <c r="L24" s="71"/>
      <c r="M24" s="71"/>
      <c r="N24" s="71"/>
      <c r="O24" s="71"/>
      <c r="P24" s="74"/>
    </row>
    <row r="25" spans="1:16" ht="15" customHeight="1" x14ac:dyDescent="0.3">
      <c r="A25" s="12"/>
      <c r="B25" s="13" t="s">
        <v>103</v>
      </c>
      <c r="C25" s="13" t="s">
        <v>104</v>
      </c>
      <c r="D25" s="13" t="s">
        <v>105</v>
      </c>
      <c r="E25" s="68">
        <v>15</v>
      </c>
      <c r="F25" s="71">
        <v>54</v>
      </c>
      <c r="G25" s="71">
        <v>12</v>
      </c>
      <c r="H25" s="71">
        <v>2</v>
      </c>
      <c r="I25" s="71">
        <v>6</v>
      </c>
      <c r="J25" s="71">
        <v>3</v>
      </c>
      <c r="K25" s="71">
        <v>34</v>
      </c>
      <c r="L25" s="71">
        <v>89</v>
      </c>
      <c r="M25" s="71">
        <v>102</v>
      </c>
      <c r="N25" s="71">
        <v>14</v>
      </c>
      <c r="O25" s="71">
        <v>11</v>
      </c>
      <c r="P25" s="74">
        <v>29</v>
      </c>
    </row>
    <row r="26" spans="1:16" ht="15" customHeight="1" x14ac:dyDescent="0.3">
      <c r="A26" s="12"/>
      <c r="B26" s="13"/>
      <c r="C26" s="13"/>
      <c r="D26" s="13"/>
      <c r="E26" s="68"/>
      <c r="F26" s="71"/>
      <c r="G26" s="71"/>
      <c r="H26" s="71"/>
      <c r="I26" s="71"/>
      <c r="J26" s="71"/>
      <c r="K26" s="71"/>
      <c r="L26" s="71"/>
      <c r="M26" s="71"/>
      <c r="N26" s="71"/>
      <c r="O26" s="71"/>
      <c r="P26" s="74"/>
    </row>
    <row r="27" spans="1:16" ht="15" customHeight="1" x14ac:dyDescent="0.3">
      <c r="A27" s="12"/>
      <c r="B27" s="13" t="s">
        <v>106</v>
      </c>
      <c r="C27" s="13" t="s">
        <v>107</v>
      </c>
      <c r="D27" s="13" t="s">
        <v>108</v>
      </c>
      <c r="E27" s="68">
        <v>20</v>
      </c>
      <c r="F27" s="71">
        <v>204</v>
      </c>
      <c r="G27" s="71">
        <v>163</v>
      </c>
      <c r="H27" s="71">
        <v>2</v>
      </c>
      <c r="I27" s="71">
        <v>3</v>
      </c>
      <c r="J27" s="71">
        <v>5</v>
      </c>
      <c r="K27" s="71">
        <v>216</v>
      </c>
      <c r="L27" s="71">
        <v>422</v>
      </c>
      <c r="M27" s="71">
        <v>263</v>
      </c>
      <c r="N27" s="71">
        <v>6</v>
      </c>
      <c r="O27" s="71">
        <v>37</v>
      </c>
      <c r="P27" s="74">
        <v>21</v>
      </c>
    </row>
    <row r="28" spans="1:16" ht="15" customHeight="1" x14ac:dyDescent="0.3">
      <c r="A28" s="12"/>
      <c r="B28" s="13"/>
      <c r="C28" s="13"/>
      <c r="D28" s="13"/>
      <c r="E28" s="68"/>
      <c r="F28" s="71"/>
      <c r="G28" s="71"/>
      <c r="H28" s="71"/>
      <c r="I28" s="71"/>
      <c r="J28" s="71"/>
      <c r="K28" s="71"/>
      <c r="L28" s="71"/>
      <c r="M28" s="71"/>
      <c r="N28" s="71"/>
      <c r="O28" s="71"/>
      <c r="P28" s="74"/>
    </row>
    <row r="29" spans="1:16" ht="15" customHeight="1" x14ac:dyDescent="0.3">
      <c r="A29" s="12"/>
      <c r="B29" s="13" t="s">
        <v>109</v>
      </c>
      <c r="C29" s="13" t="s">
        <v>110</v>
      </c>
      <c r="D29" s="13" t="s">
        <v>111</v>
      </c>
      <c r="E29" s="68">
        <v>9</v>
      </c>
      <c r="F29" s="71">
        <v>6</v>
      </c>
      <c r="G29" s="71">
        <v>29</v>
      </c>
      <c r="H29" s="71">
        <v>5</v>
      </c>
      <c r="I29" s="71">
        <v>26</v>
      </c>
      <c r="J29" s="71">
        <v>1</v>
      </c>
      <c r="K29" s="71">
        <v>6</v>
      </c>
      <c r="L29" s="71">
        <v>203</v>
      </c>
      <c r="M29" s="71">
        <v>8</v>
      </c>
      <c r="N29" s="71">
        <v>1</v>
      </c>
      <c r="O29" s="71">
        <v>195</v>
      </c>
      <c r="P29" s="74">
        <v>1</v>
      </c>
    </row>
    <row r="30" spans="1:16" ht="15" customHeight="1" x14ac:dyDescent="0.3">
      <c r="A30" s="12"/>
      <c r="B30" s="13"/>
      <c r="C30" s="13"/>
      <c r="D30" s="13"/>
      <c r="E30" s="68"/>
      <c r="F30" s="71"/>
      <c r="G30" s="71"/>
      <c r="H30" s="71"/>
      <c r="I30" s="71"/>
      <c r="J30" s="71"/>
      <c r="K30" s="71"/>
      <c r="L30" s="71"/>
      <c r="M30" s="71"/>
      <c r="N30" s="71"/>
      <c r="O30" s="71"/>
      <c r="P30" s="74"/>
    </row>
    <row r="31" spans="1:16" ht="15" customHeight="1" x14ac:dyDescent="0.3">
      <c r="A31" s="12"/>
      <c r="B31" s="13" t="s">
        <v>112</v>
      </c>
      <c r="C31" s="13" t="s">
        <v>113</v>
      </c>
      <c r="D31" s="13" t="s">
        <v>114</v>
      </c>
      <c r="E31" s="68">
        <v>12</v>
      </c>
      <c r="F31" s="71">
        <v>51</v>
      </c>
      <c r="G31" s="71">
        <v>10</v>
      </c>
      <c r="H31" s="71">
        <v>2</v>
      </c>
      <c r="I31" s="71">
        <v>4</v>
      </c>
      <c r="J31" s="71">
        <v>4</v>
      </c>
      <c r="K31" s="71">
        <v>36</v>
      </c>
      <c r="L31" s="71">
        <v>55</v>
      </c>
      <c r="M31" s="71">
        <v>134</v>
      </c>
      <c r="N31" s="71">
        <v>4</v>
      </c>
      <c r="O31" s="71">
        <v>36</v>
      </c>
      <c r="P31" s="74">
        <v>49</v>
      </c>
    </row>
    <row r="32" spans="1:16" ht="15" customHeight="1" x14ac:dyDescent="0.3">
      <c r="A32" s="12"/>
      <c r="B32" s="13"/>
      <c r="C32" s="13" t="s">
        <v>115</v>
      </c>
      <c r="D32" s="13" t="s">
        <v>116</v>
      </c>
      <c r="E32" s="68">
        <v>1</v>
      </c>
      <c r="F32" s="71">
        <v>2</v>
      </c>
      <c r="G32" s="71">
        <v>3</v>
      </c>
      <c r="H32" s="71">
        <v>0</v>
      </c>
      <c r="I32" s="71">
        <v>0</v>
      </c>
      <c r="J32" s="71">
        <v>0</v>
      </c>
      <c r="K32" s="71">
        <v>2</v>
      </c>
      <c r="L32" s="71">
        <v>6</v>
      </c>
      <c r="M32" s="71">
        <v>6</v>
      </c>
      <c r="N32" s="71">
        <v>0</v>
      </c>
      <c r="O32" s="71">
        <v>1</v>
      </c>
      <c r="P32" s="74">
        <v>2</v>
      </c>
    </row>
    <row r="33" spans="1:16" ht="15" customHeight="1" x14ac:dyDescent="0.3">
      <c r="A33" s="12"/>
      <c r="B33" s="13"/>
      <c r="C33" s="13" t="s">
        <v>117</v>
      </c>
      <c r="D33" s="13" t="s">
        <v>118</v>
      </c>
      <c r="E33" s="68">
        <v>0</v>
      </c>
      <c r="F33" s="71">
        <v>0</v>
      </c>
      <c r="G33" s="71">
        <v>40</v>
      </c>
      <c r="H33" s="71">
        <v>0</v>
      </c>
      <c r="I33" s="71">
        <v>0</v>
      </c>
      <c r="J33" s="71">
        <v>0</v>
      </c>
      <c r="K33" s="71">
        <v>0</v>
      </c>
      <c r="L33" s="71">
        <v>0</v>
      </c>
      <c r="M33" s="71">
        <v>127</v>
      </c>
      <c r="N33" s="71">
        <v>0</v>
      </c>
      <c r="O33" s="71">
        <v>0</v>
      </c>
      <c r="P33" s="74">
        <v>0</v>
      </c>
    </row>
    <row r="34" spans="1:16" ht="15" customHeight="1" x14ac:dyDescent="0.3">
      <c r="A34" s="12"/>
      <c r="B34" s="13"/>
      <c r="C34" s="13" t="s">
        <v>119</v>
      </c>
      <c r="D34" s="13" t="s">
        <v>120</v>
      </c>
      <c r="E34" s="68">
        <v>5</v>
      </c>
      <c r="F34" s="71">
        <v>18</v>
      </c>
      <c r="G34" s="71">
        <v>46</v>
      </c>
      <c r="H34" s="71">
        <v>0</v>
      </c>
      <c r="I34" s="71">
        <v>1</v>
      </c>
      <c r="J34" s="71">
        <v>0</v>
      </c>
      <c r="K34" s="71">
        <v>36</v>
      </c>
      <c r="L34" s="71">
        <v>392</v>
      </c>
      <c r="M34" s="71">
        <v>398</v>
      </c>
      <c r="N34" s="71">
        <v>0</v>
      </c>
      <c r="O34" s="71">
        <v>0</v>
      </c>
      <c r="P34" s="74">
        <v>0</v>
      </c>
    </row>
    <row r="35" spans="1:16" ht="15" customHeight="1" x14ac:dyDescent="0.3">
      <c r="A35" s="12"/>
      <c r="B35" s="13"/>
      <c r="C35" s="13" t="s">
        <v>121</v>
      </c>
      <c r="D35" s="13" t="s">
        <v>122</v>
      </c>
      <c r="E35" s="68">
        <v>0</v>
      </c>
      <c r="F35" s="71">
        <v>0</v>
      </c>
      <c r="G35" s="71">
        <v>0</v>
      </c>
      <c r="H35" s="71">
        <v>0</v>
      </c>
      <c r="I35" s="71">
        <v>0</v>
      </c>
      <c r="J35" s="71">
        <v>0</v>
      </c>
      <c r="K35" s="71">
        <v>0</v>
      </c>
      <c r="L35" s="71">
        <v>0</v>
      </c>
      <c r="M35" s="71">
        <v>0</v>
      </c>
      <c r="N35" s="71">
        <v>0</v>
      </c>
      <c r="O35" s="71">
        <v>0</v>
      </c>
      <c r="P35" s="74">
        <v>0</v>
      </c>
    </row>
    <row r="36" spans="1:16" ht="15" customHeight="1" x14ac:dyDescent="0.3">
      <c r="A36" s="12"/>
      <c r="B36" s="13"/>
      <c r="C36" s="13" t="s">
        <v>123</v>
      </c>
      <c r="D36" s="13" t="s">
        <v>124</v>
      </c>
      <c r="E36" s="68">
        <v>13</v>
      </c>
      <c r="F36" s="71">
        <v>69</v>
      </c>
      <c r="G36" s="71">
        <v>25</v>
      </c>
      <c r="H36" s="71">
        <v>11</v>
      </c>
      <c r="I36" s="71">
        <v>5</v>
      </c>
      <c r="J36" s="71">
        <v>4</v>
      </c>
      <c r="K36" s="71">
        <v>19</v>
      </c>
      <c r="L36" s="71">
        <v>329</v>
      </c>
      <c r="M36" s="71">
        <v>319</v>
      </c>
      <c r="N36" s="71">
        <v>88</v>
      </c>
      <c r="O36" s="71">
        <v>21</v>
      </c>
      <c r="P36" s="74">
        <v>21</v>
      </c>
    </row>
    <row r="37" spans="1:16" ht="15" customHeight="1" x14ac:dyDescent="0.3">
      <c r="A37" s="12"/>
      <c r="B37" s="13"/>
      <c r="C37" s="13"/>
      <c r="D37" s="13"/>
      <c r="E37" s="68"/>
      <c r="F37" s="71"/>
      <c r="G37" s="71"/>
      <c r="H37" s="71"/>
      <c r="I37" s="71"/>
      <c r="J37" s="71"/>
      <c r="K37" s="71"/>
      <c r="L37" s="71"/>
      <c r="M37" s="71"/>
      <c r="N37" s="71"/>
      <c r="O37" s="71"/>
      <c r="P37" s="74"/>
    </row>
    <row r="38" spans="1:16" ht="15" customHeight="1" x14ac:dyDescent="0.3">
      <c r="A38" s="12"/>
      <c r="B38" s="13" t="s">
        <v>125</v>
      </c>
      <c r="C38" s="13" t="s">
        <v>126</v>
      </c>
      <c r="D38" s="13" t="s">
        <v>127</v>
      </c>
      <c r="E38" s="68">
        <v>223</v>
      </c>
      <c r="F38" s="71">
        <v>201</v>
      </c>
      <c r="G38" s="71">
        <v>305</v>
      </c>
      <c r="H38" s="71">
        <v>10</v>
      </c>
      <c r="I38" s="71">
        <v>487</v>
      </c>
      <c r="J38" s="71">
        <v>22</v>
      </c>
      <c r="K38" s="71">
        <v>273</v>
      </c>
      <c r="L38" s="71">
        <v>1435</v>
      </c>
      <c r="M38" s="71">
        <v>1350</v>
      </c>
      <c r="N38" s="71">
        <v>145</v>
      </c>
      <c r="O38" s="71">
        <v>358</v>
      </c>
      <c r="P38" s="74">
        <v>108</v>
      </c>
    </row>
    <row r="39" spans="1:16" ht="15" customHeight="1" x14ac:dyDescent="0.3">
      <c r="A39" s="12"/>
      <c r="B39" s="13" t="s">
        <v>128</v>
      </c>
      <c r="C39" s="13"/>
      <c r="D39" s="13" t="s">
        <v>129</v>
      </c>
      <c r="E39" s="68"/>
      <c r="F39" s="71"/>
      <c r="G39" s="71"/>
      <c r="H39" s="71"/>
      <c r="I39" s="71"/>
      <c r="J39" s="71"/>
      <c r="K39" s="71"/>
      <c r="L39" s="71"/>
      <c r="M39" s="71"/>
      <c r="N39" s="71"/>
      <c r="O39" s="71"/>
      <c r="P39" s="74"/>
    </row>
    <row r="40" spans="1:16" ht="15" customHeight="1" x14ac:dyDescent="0.3">
      <c r="A40" s="12"/>
      <c r="B40" s="13"/>
      <c r="C40" s="13"/>
      <c r="D40" s="13"/>
      <c r="E40" s="68"/>
      <c r="F40" s="71"/>
      <c r="G40" s="71"/>
      <c r="H40" s="71"/>
      <c r="I40" s="71"/>
      <c r="J40" s="71"/>
      <c r="K40" s="71"/>
      <c r="L40" s="71"/>
      <c r="M40" s="71"/>
      <c r="N40" s="71"/>
      <c r="O40" s="71"/>
      <c r="P40" s="74"/>
    </row>
    <row r="41" spans="1:16" ht="15" customHeight="1" x14ac:dyDescent="0.3">
      <c r="A41" s="12"/>
      <c r="B41" s="13"/>
      <c r="C41" s="13" t="s">
        <v>130</v>
      </c>
      <c r="D41" s="13" t="s">
        <v>131</v>
      </c>
      <c r="E41" s="68">
        <v>9</v>
      </c>
      <c r="F41" s="71">
        <v>18</v>
      </c>
      <c r="G41" s="71">
        <v>107</v>
      </c>
      <c r="H41" s="71">
        <v>1</v>
      </c>
      <c r="I41" s="71">
        <v>3</v>
      </c>
      <c r="J41" s="71">
        <v>1</v>
      </c>
      <c r="K41" s="71">
        <v>7</v>
      </c>
      <c r="L41" s="71">
        <v>255</v>
      </c>
      <c r="M41" s="71">
        <v>446</v>
      </c>
      <c r="N41" s="71">
        <v>3</v>
      </c>
      <c r="O41" s="71">
        <v>22</v>
      </c>
      <c r="P41" s="74">
        <v>13</v>
      </c>
    </row>
    <row r="42" spans="1:16" ht="15" customHeight="1" x14ac:dyDescent="0.3">
      <c r="A42" s="12"/>
      <c r="B42" s="14"/>
      <c r="C42" s="14" t="s">
        <v>132</v>
      </c>
      <c r="D42" s="14" t="s">
        <v>133</v>
      </c>
      <c r="E42" s="69">
        <v>36</v>
      </c>
      <c r="F42" s="72">
        <v>40</v>
      </c>
      <c r="G42" s="72">
        <v>92</v>
      </c>
      <c r="H42" s="72">
        <v>52</v>
      </c>
      <c r="I42" s="72">
        <v>29</v>
      </c>
      <c r="J42" s="72">
        <v>10</v>
      </c>
      <c r="K42" s="72">
        <v>156</v>
      </c>
      <c r="L42" s="72">
        <v>338</v>
      </c>
      <c r="M42" s="72">
        <v>385</v>
      </c>
      <c r="N42" s="72">
        <v>97</v>
      </c>
      <c r="O42" s="72">
        <v>39</v>
      </c>
      <c r="P42" s="75">
        <v>48</v>
      </c>
    </row>
    <row r="43" spans="1:16" x14ac:dyDescent="0.3">
      <c r="A43" s="161" t="s">
        <v>46</v>
      </c>
      <c r="B43" s="161"/>
      <c r="C43" s="161"/>
      <c r="D43" s="161"/>
      <c r="E43" s="161"/>
      <c r="F43" s="161"/>
      <c r="G43" s="161"/>
      <c r="H43" s="161"/>
      <c r="I43" s="161"/>
      <c r="J43" s="161"/>
      <c r="K43" s="161"/>
      <c r="L43" s="161"/>
      <c r="M43" s="161"/>
      <c r="N43" s="161"/>
      <c r="O43" s="161"/>
      <c r="P43" s="161"/>
    </row>
    <row r="44" spans="1:16" ht="15" customHeight="1" x14ac:dyDescent="0.3">
      <c r="A44" s="158" t="s">
        <v>0</v>
      </c>
      <c r="B44" s="158"/>
      <c r="C44" s="158"/>
      <c r="D44" s="158"/>
      <c r="E44" s="158"/>
      <c r="F44" s="158"/>
      <c r="G44" s="158"/>
      <c r="H44" s="158"/>
      <c r="I44" s="158"/>
      <c r="J44" s="158"/>
      <c r="K44" s="158"/>
      <c r="L44" s="158"/>
      <c r="M44" s="158"/>
      <c r="N44" s="158"/>
      <c r="O44" s="158"/>
      <c r="P44" s="158"/>
    </row>
    <row r="45" spans="1:16" ht="15" customHeight="1" x14ac:dyDescent="0.3">
      <c r="A45" s="159" t="s">
        <v>47</v>
      </c>
      <c r="B45" s="159"/>
      <c r="C45" s="159"/>
      <c r="D45" s="159"/>
      <c r="E45" s="159"/>
      <c r="F45" s="159"/>
      <c r="G45" s="159"/>
      <c r="H45" s="159"/>
      <c r="I45" s="159"/>
      <c r="J45" s="159"/>
      <c r="K45" s="159"/>
      <c r="L45" s="159"/>
      <c r="M45" s="159"/>
      <c r="N45" s="159"/>
      <c r="O45" s="159"/>
      <c r="P45" s="159"/>
    </row>
    <row r="46" spans="1:16" ht="15" customHeight="1" x14ac:dyDescent="0.3">
      <c r="A46" s="159" t="s">
        <v>135</v>
      </c>
      <c r="B46" s="159"/>
      <c r="C46" s="159"/>
      <c r="D46" s="159"/>
      <c r="E46" s="159"/>
      <c r="F46" s="159"/>
      <c r="G46" s="159"/>
      <c r="H46" s="159"/>
      <c r="I46" s="159"/>
      <c r="J46" s="159"/>
      <c r="K46" s="159"/>
      <c r="L46" s="159"/>
      <c r="M46" s="159"/>
      <c r="N46" s="159"/>
      <c r="O46" s="159"/>
      <c r="P46" s="159"/>
    </row>
  </sheetData>
  <mergeCells count="12">
    <mergeCell ref="A1:P1"/>
    <mergeCell ref="A2:P2"/>
    <mergeCell ref="A3:P3"/>
    <mergeCell ref="A4:P4"/>
    <mergeCell ref="A5:P5"/>
    <mergeCell ref="A45:P45"/>
    <mergeCell ref="A46:P46"/>
    <mergeCell ref="A6:P6"/>
    <mergeCell ref="A7:P7"/>
    <mergeCell ref="A8:P8"/>
    <mergeCell ref="A43:P43"/>
    <mergeCell ref="A44:P44"/>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5"/>
  <sheetViews>
    <sheetView workbookViewId="0">
      <selection sqref="A1:H1"/>
    </sheetView>
  </sheetViews>
  <sheetFormatPr defaultRowHeight="14.4" x14ac:dyDescent="0.3"/>
  <cols>
    <col min="1" max="1" width="3.21875" customWidth="1"/>
    <col min="2" max="2" width="21" customWidth="1"/>
    <col min="3" max="3" width="25.6640625" customWidth="1"/>
    <col min="4" max="4" width="1.33203125" customWidth="1"/>
    <col min="5" max="5" width="25.6640625" customWidth="1"/>
    <col min="6" max="6" width="1.33203125" customWidth="1"/>
    <col min="7" max="7" width="25.6640625" customWidth="1"/>
    <col min="8" max="8" width="1.44140625" customWidth="1"/>
  </cols>
  <sheetData>
    <row r="1" spans="1:10" ht="41.25" customHeight="1" x14ac:dyDescent="0.3">
      <c r="A1" s="165" t="s">
        <v>169</v>
      </c>
      <c r="B1" s="153"/>
      <c r="C1" s="153"/>
      <c r="D1" s="153"/>
      <c r="E1" s="153"/>
      <c r="F1" s="153"/>
      <c r="G1" s="153"/>
      <c r="H1" s="1"/>
    </row>
    <row r="2" spans="1:10" ht="73.2" customHeight="1" x14ac:dyDescent="0.3">
      <c r="A2" s="160" t="s">
        <v>141</v>
      </c>
      <c r="B2" s="160"/>
      <c r="C2" s="160"/>
      <c r="D2" s="160"/>
      <c r="E2" s="160"/>
      <c r="F2" s="160"/>
      <c r="G2" s="160"/>
      <c r="H2" s="6"/>
    </row>
    <row r="3" spans="1:10" ht="15" customHeight="1" x14ac:dyDescent="0.3">
      <c r="A3" s="158" t="s">
        <v>0</v>
      </c>
      <c r="B3" s="158"/>
      <c r="C3" s="158"/>
      <c r="D3" s="158"/>
      <c r="E3" s="158"/>
      <c r="F3" s="158"/>
      <c r="G3" s="158"/>
      <c r="H3" s="121"/>
    </row>
    <row r="4" spans="1:10" ht="15" customHeight="1" x14ac:dyDescent="0.3">
      <c r="A4" s="8" t="s">
        <v>0</v>
      </c>
      <c r="B4" s="9" t="s">
        <v>37</v>
      </c>
      <c r="C4" s="10" t="s">
        <v>142</v>
      </c>
      <c r="D4" s="10"/>
      <c r="E4" s="10" t="s">
        <v>143</v>
      </c>
      <c r="F4" s="10"/>
      <c r="G4" s="10" t="s">
        <v>144</v>
      </c>
      <c r="H4" s="11"/>
    </row>
    <row r="5" spans="1:10" ht="15" customHeight="1" x14ac:dyDescent="0.3">
      <c r="A5" s="12"/>
      <c r="B5" s="13" t="s">
        <v>40</v>
      </c>
      <c r="C5" s="77">
        <v>126000</v>
      </c>
      <c r="D5" s="79"/>
      <c r="E5" s="77">
        <v>79000</v>
      </c>
      <c r="F5" s="79"/>
      <c r="G5" s="79">
        <v>205000</v>
      </c>
      <c r="H5" s="82"/>
    </row>
    <row r="6" spans="1:10" ht="15" customHeight="1" x14ac:dyDescent="0.3">
      <c r="A6" s="12"/>
      <c r="B6" s="13" t="s">
        <v>41</v>
      </c>
      <c r="C6" s="77">
        <v>129000</v>
      </c>
      <c r="D6" s="79"/>
      <c r="E6" s="77">
        <v>78000</v>
      </c>
      <c r="F6" s="79"/>
      <c r="G6" s="79">
        <v>207000</v>
      </c>
      <c r="H6" s="124"/>
    </row>
    <row r="7" spans="1:10" ht="15" customHeight="1" x14ac:dyDescent="0.3">
      <c r="A7" s="12"/>
      <c r="B7" s="13" t="s">
        <v>42</v>
      </c>
      <c r="C7" s="77">
        <v>126000</v>
      </c>
      <c r="D7" s="79"/>
      <c r="E7" s="77">
        <v>80000</v>
      </c>
      <c r="F7" s="79"/>
      <c r="G7" s="79">
        <v>205000</v>
      </c>
      <c r="H7" s="122"/>
    </row>
    <row r="8" spans="1:10" ht="15" customHeight="1" x14ac:dyDescent="0.3">
      <c r="A8" s="12"/>
      <c r="B8" s="13" t="s">
        <v>43</v>
      </c>
      <c r="C8" s="77">
        <v>126000</v>
      </c>
      <c r="D8" s="79"/>
      <c r="E8" s="77">
        <v>79000</v>
      </c>
      <c r="F8" s="79"/>
      <c r="G8" s="79">
        <v>205000</v>
      </c>
      <c r="H8" s="124"/>
    </row>
    <row r="9" spans="1:10" ht="15" customHeight="1" x14ac:dyDescent="0.3">
      <c r="A9" s="12"/>
      <c r="B9" s="13" t="s">
        <v>44</v>
      </c>
      <c r="C9" s="77">
        <v>116000</v>
      </c>
      <c r="D9" s="79"/>
      <c r="E9" s="77">
        <v>74000</v>
      </c>
      <c r="F9" s="79"/>
      <c r="G9" s="79">
        <v>190000</v>
      </c>
      <c r="H9" s="124"/>
      <c r="J9" s="125"/>
    </row>
    <row r="10" spans="1:10" ht="15" customHeight="1" x14ac:dyDescent="0.3">
      <c r="A10" s="12"/>
      <c r="B10" s="13" t="s">
        <v>45</v>
      </c>
      <c r="C10" s="77">
        <v>116000</v>
      </c>
      <c r="D10" s="129" t="s">
        <v>167</v>
      </c>
      <c r="E10" s="77">
        <v>74000</v>
      </c>
      <c r="F10" s="129" t="s">
        <v>167</v>
      </c>
      <c r="G10" s="79">
        <v>190000</v>
      </c>
      <c r="H10" s="128" t="s">
        <v>167</v>
      </c>
    </row>
    <row r="11" spans="1:10" ht="15" customHeight="1" x14ac:dyDescent="0.3">
      <c r="A11" s="12"/>
      <c r="B11" s="14" t="s">
        <v>2</v>
      </c>
      <c r="C11" s="78">
        <v>125000</v>
      </c>
      <c r="D11" s="120" t="s">
        <v>167</v>
      </c>
      <c r="E11" s="78">
        <v>77000</v>
      </c>
      <c r="F11" s="120" t="s">
        <v>167</v>
      </c>
      <c r="G11" s="81">
        <v>202000</v>
      </c>
      <c r="H11" s="123" t="s">
        <v>167</v>
      </c>
    </row>
    <row r="12" spans="1:10" x14ac:dyDescent="0.3">
      <c r="A12" s="161" t="s">
        <v>145</v>
      </c>
      <c r="B12" s="161"/>
      <c r="C12" s="161"/>
      <c r="D12" s="161"/>
      <c r="E12" s="161"/>
      <c r="F12" s="161"/>
      <c r="G12" s="161"/>
      <c r="H12" s="7"/>
    </row>
    <row r="13" spans="1:10" ht="15" customHeight="1" x14ac:dyDescent="0.3">
      <c r="A13" s="158" t="s">
        <v>0</v>
      </c>
      <c r="B13" s="158"/>
      <c r="C13" s="158"/>
      <c r="D13" s="158"/>
      <c r="E13" s="158"/>
      <c r="F13" s="158"/>
      <c r="G13" s="158"/>
      <c r="H13" s="121"/>
    </row>
    <row r="14" spans="1:10" ht="15" customHeight="1" x14ac:dyDescent="0.3">
      <c r="A14" s="164" t="s">
        <v>166</v>
      </c>
      <c r="B14" s="159"/>
      <c r="C14" s="159"/>
      <c r="D14" s="159"/>
      <c r="E14" s="159"/>
      <c r="F14" s="159"/>
      <c r="G14" s="159"/>
      <c r="H14" s="19"/>
    </row>
    <row r="15" spans="1:10" ht="35.4" customHeight="1" x14ac:dyDescent="0.3">
      <c r="A15" s="164" t="s">
        <v>168</v>
      </c>
      <c r="B15" s="159"/>
      <c r="C15" s="159"/>
      <c r="D15" s="159"/>
      <c r="E15" s="159"/>
      <c r="F15" s="159"/>
      <c r="G15" s="159"/>
      <c r="H15" s="126"/>
    </row>
  </sheetData>
  <mergeCells count="7">
    <mergeCell ref="A15:G15"/>
    <mergeCell ref="A14:G14"/>
    <mergeCell ref="A1:G1"/>
    <mergeCell ref="A2:G2"/>
    <mergeCell ref="A3:G3"/>
    <mergeCell ref="A12:G12"/>
    <mergeCell ref="A13:G13"/>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2"/>
  <sheetViews>
    <sheetView topLeftCell="C1" workbookViewId="0">
      <selection activeCell="K18" sqref="K18"/>
    </sheetView>
  </sheetViews>
  <sheetFormatPr defaultRowHeight="14.4" x14ac:dyDescent="0.3"/>
  <cols>
    <col min="1" max="1" width="3.21875" customWidth="1"/>
    <col min="2" max="2" width="22.44140625" customWidth="1"/>
    <col min="3" max="8" width="12.6640625" customWidth="1"/>
    <col min="9" max="9" width="1.33203125" style="132" customWidth="1"/>
    <col min="10" max="10" width="12.6640625" customWidth="1"/>
    <col min="11" max="11" width="1.33203125" style="132" customWidth="1"/>
  </cols>
  <sheetData>
    <row r="1" spans="1:11" ht="24" customHeight="1" x14ac:dyDescent="0.3">
      <c r="A1" s="165" t="s">
        <v>170</v>
      </c>
      <c r="B1" s="153"/>
      <c r="C1" s="153"/>
      <c r="D1" s="153"/>
      <c r="E1" s="153"/>
      <c r="F1" s="153"/>
      <c r="G1" s="153"/>
      <c r="H1" s="153"/>
      <c r="I1" s="153"/>
      <c r="J1" s="153"/>
      <c r="K1" s="153"/>
    </row>
    <row r="2" spans="1:11" ht="48.75" customHeight="1" x14ac:dyDescent="0.3">
      <c r="A2" s="160" t="s">
        <v>147</v>
      </c>
      <c r="B2" s="160"/>
      <c r="C2" s="160"/>
      <c r="D2" s="160"/>
      <c r="E2" s="160"/>
      <c r="F2" s="160"/>
      <c r="G2" s="160"/>
      <c r="H2" s="160"/>
      <c r="I2" s="160"/>
      <c r="J2" s="160"/>
      <c r="K2" s="160"/>
    </row>
    <row r="3" spans="1:11" ht="15" customHeight="1" x14ac:dyDescent="0.3">
      <c r="A3" s="158" t="s">
        <v>0</v>
      </c>
      <c r="B3" s="158"/>
      <c r="C3" s="158"/>
      <c r="D3" s="158"/>
      <c r="E3" s="158"/>
      <c r="F3" s="158"/>
      <c r="G3" s="158"/>
      <c r="H3" s="158"/>
      <c r="I3" s="158"/>
      <c r="J3" s="158"/>
      <c r="K3" s="158"/>
    </row>
    <row r="4" spans="1:11" ht="15" customHeight="1" x14ac:dyDescent="0.3">
      <c r="A4" s="8" t="s">
        <v>0</v>
      </c>
      <c r="B4" s="9" t="s">
        <v>50</v>
      </c>
      <c r="C4" s="10" t="s">
        <v>40</v>
      </c>
      <c r="D4" s="10" t="s">
        <v>41</v>
      </c>
      <c r="E4" s="10" t="s">
        <v>42</v>
      </c>
      <c r="F4" s="10" t="s">
        <v>43</v>
      </c>
      <c r="G4" s="10" t="s">
        <v>44</v>
      </c>
      <c r="H4" s="10" t="s">
        <v>45</v>
      </c>
      <c r="I4" s="130"/>
      <c r="J4" s="10" t="s">
        <v>2</v>
      </c>
      <c r="K4" s="133"/>
    </row>
    <row r="5" spans="1:11" ht="15" customHeight="1" x14ac:dyDescent="0.3">
      <c r="A5" s="20"/>
      <c r="B5" s="21" t="s">
        <v>51</v>
      </c>
      <c r="C5" s="80">
        <v>126000</v>
      </c>
      <c r="D5" s="80">
        <v>129000</v>
      </c>
      <c r="E5" s="80">
        <v>126000</v>
      </c>
      <c r="F5" s="80">
        <v>126000</v>
      </c>
      <c r="G5" s="80">
        <v>116000</v>
      </c>
      <c r="H5" s="80">
        <v>116000</v>
      </c>
      <c r="I5" s="131" t="s">
        <v>167</v>
      </c>
      <c r="J5" s="80">
        <v>125000</v>
      </c>
      <c r="K5" s="134" t="s">
        <v>167</v>
      </c>
    </row>
    <row r="6" spans="1:11" ht="15" customHeight="1" x14ac:dyDescent="0.3">
      <c r="A6" s="12"/>
      <c r="B6" s="13"/>
      <c r="C6" s="79"/>
      <c r="D6" s="79"/>
      <c r="E6" s="79"/>
      <c r="F6" s="79"/>
      <c r="G6" s="79"/>
      <c r="H6" s="79"/>
      <c r="I6" s="79"/>
      <c r="J6" s="79"/>
      <c r="K6" s="82"/>
    </row>
    <row r="7" spans="1:11" ht="15" customHeight="1" x14ac:dyDescent="0.3">
      <c r="A7" s="12"/>
      <c r="B7" s="13" t="s">
        <v>52</v>
      </c>
      <c r="C7" s="79">
        <v>6400</v>
      </c>
      <c r="D7" s="79">
        <v>5600</v>
      </c>
      <c r="E7" s="79">
        <v>7100</v>
      </c>
      <c r="F7" s="79">
        <v>7000</v>
      </c>
      <c r="G7" s="79">
        <v>6700</v>
      </c>
      <c r="H7" s="79">
        <v>6000</v>
      </c>
      <c r="I7" s="129" t="s">
        <v>167</v>
      </c>
      <c r="J7" s="79">
        <v>5900</v>
      </c>
      <c r="K7" s="167" t="s">
        <v>167</v>
      </c>
    </row>
    <row r="8" spans="1:11" ht="15" customHeight="1" x14ac:dyDescent="0.3">
      <c r="A8" s="12"/>
      <c r="B8" s="13" t="s">
        <v>53</v>
      </c>
      <c r="C8" s="79">
        <v>6300</v>
      </c>
      <c r="D8" s="79">
        <v>6000</v>
      </c>
      <c r="E8" s="79">
        <v>5500</v>
      </c>
      <c r="F8" s="79">
        <v>5000</v>
      </c>
      <c r="G8" s="79">
        <v>6200</v>
      </c>
      <c r="H8" s="79">
        <v>5600</v>
      </c>
      <c r="I8" s="129" t="s">
        <v>167</v>
      </c>
      <c r="J8" s="79">
        <v>5800</v>
      </c>
      <c r="K8" s="167" t="s">
        <v>167</v>
      </c>
    </row>
    <row r="9" spans="1:11" ht="15" customHeight="1" x14ac:dyDescent="0.3">
      <c r="A9" s="12"/>
      <c r="B9" s="13" t="s">
        <v>54</v>
      </c>
      <c r="C9" s="79">
        <v>8700</v>
      </c>
      <c r="D9" s="79">
        <v>8700</v>
      </c>
      <c r="E9" s="79">
        <v>8700</v>
      </c>
      <c r="F9" s="79">
        <v>7200</v>
      </c>
      <c r="G9" s="79">
        <v>7300</v>
      </c>
      <c r="H9" s="79">
        <v>7800</v>
      </c>
      <c r="I9" s="129" t="s">
        <v>167</v>
      </c>
      <c r="J9" s="79">
        <v>6600</v>
      </c>
      <c r="K9" s="167" t="s">
        <v>167</v>
      </c>
    </row>
    <row r="10" spans="1:11" ht="15" customHeight="1" x14ac:dyDescent="0.3">
      <c r="A10" s="12"/>
      <c r="B10" s="13" t="s">
        <v>55</v>
      </c>
      <c r="C10" s="79">
        <v>1700</v>
      </c>
      <c r="D10" s="79">
        <v>1700</v>
      </c>
      <c r="E10" s="79">
        <v>1200</v>
      </c>
      <c r="F10" s="79">
        <v>700</v>
      </c>
      <c r="G10" s="79">
        <v>600</v>
      </c>
      <c r="H10" s="79">
        <v>600</v>
      </c>
      <c r="I10" s="129"/>
      <c r="J10" s="79">
        <v>600</v>
      </c>
      <c r="K10" s="167"/>
    </row>
    <row r="11" spans="1:11" ht="15" customHeight="1" x14ac:dyDescent="0.3">
      <c r="A11" s="12"/>
      <c r="B11" s="13" t="s">
        <v>56</v>
      </c>
      <c r="C11" s="79">
        <v>12000</v>
      </c>
      <c r="D11" s="79">
        <v>12500</v>
      </c>
      <c r="E11" s="79">
        <v>13100</v>
      </c>
      <c r="F11" s="79">
        <v>13100</v>
      </c>
      <c r="G11" s="79">
        <v>11600</v>
      </c>
      <c r="H11" s="79">
        <v>12900</v>
      </c>
      <c r="I11" s="129" t="s">
        <v>167</v>
      </c>
      <c r="J11" s="79">
        <v>15100</v>
      </c>
      <c r="K11" s="167" t="s">
        <v>167</v>
      </c>
    </row>
    <row r="12" spans="1:11" ht="15" customHeight="1" x14ac:dyDescent="0.3">
      <c r="A12" s="12"/>
      <c r="B12" s="13" t="s">
        <v>57</v>
      </c>
      <c r="C12" s="79">
        <v>600</v>
      </c>
      <c r="D12" s="79">
        <v>700</v>
      </c>
      <c r="E12" s="79">
        <v>600</v>
      </c>
      <c r="F12" s="79">
        <v>600</v>
      </c>
      <c r="G12" s="79">
        <v>700</v>
      </c>
      <c r="H12" s="79">
        <v>600</v>
      </c>
      <c r="I12" s="129" t="s">
        <v>167</v>
      </c>
      <c r="J12" s="79">
        <v>500</v>
      </c>
      <c r="K12" s="167"/>
    </row>
    <row r="13" spans="1:11" ht="15" customHeight="1" x14ac:dyDescent="0.3">
      <c r="A13" s="12"/>
      <c r="B13" s="13" t="s">
        <v>58</v>
      </c>
      <c r="C13" s="79">
        <v>9200</v>
      </c>
      <c r="D13" s="79">
        <v>10000</v>
      </c>
      <c r="E13" s="79">
        <v>10700</v>
      </c>
      <c r="F13" s="79">
        <v>11500</v>
      </c>
      <c r="G13" s="79">
        <v>10100</v>
      </c>
      <c r="H13" s="79">
        <v>10400</v>
      </c>
      <c r="I13" s="129" t="s">
        <v>167</v>
      </c>
      <c r="J13" s="79">
        <v>12700</v>
      </c>
      <c r="K13" s="167" t="s">
        <v>167</v>
      </c>
    </row>
    <row r="14" spans="1:11" ht="15" customHeight="1" x14ac:dyDescent="0.3">
      <c r="A14" s="12"/>
      <c r="B14" s="13" t="s">
        <v>59</v>
      </c>
      <c r="C14" s="79">
        <v>37100</v>
      </c>
      <c r="D14" s="79">
        <v>37900</v>
      </c>
      <c r="E14" s="79">
        <v>35500</v>
      </c>
      <c r="F14" s="79">
        <v>33600</v>
      </c>
      <c r="G14" s="79">
        <v>27200</v>
      </c>
      <c r="H14" s="79">
        <v>27100</v>
      </c>
      <c r="I14" s="129" t="s">
        <v>167</v>
      </c>
      <c r="J14" s="79">
        <v>29400</v>
      </c>
      <c r="K14" s="167" t="s">
        <v>167</v>
      </c>
    </row>
    <row r="15" spans="1:11" ht="15" customHeight="1" x14ac:dyDescent="0.3">
      <c r="A15" s="12"/>
      <c r="B15" s="13" t="s">
        <v>60</v>
      </c>
      <c r="C15" s="79">
        <v>31200</v>
      </c>
      <c r="D15" s="79">
        <v>32700</v>
      </c>
      <c r="E15" s="79">
        <v>31300</v>
      </c>
      <c r="F15" s="79">
        <v>33900</v>
      </c>
      <c r="G15" s="79">
        <v>32000</v>
      </c>
      <c r="H15" s="79">
        <v>31400</v>
      </c>
      <c r="I15" s="129" t="s">
        <v>167</v>
      </c>
      <c r="J15" s="79">
        <v>35400</v>
      </c>
      <c r="K15" s="167" t="s">
        <v>167</v>
      </c>
    </row>
    <row r="16" spans="1:11" ht="15" customHeight="1" x14ac:dyDescent="0.3">
      <c r="A16" s="12"/>
      <c r="B16" s="13" t="s">
        <v>61</v>
      </c>
      <c r="C16" s="79">
        <v>5100</v>
      </c>
      <c r="D16" s="79">
        <v>6000</v>
      </c>
      <c r="E16" s="79">
        <v>5400</v>
      </c>
      <c r="F16" s="79">
        <v>6400</v>
      </c>
      <c r="G16" s="79">
        <v>6300</v>
      </c>
      <c r="H16" s="79">
        <v>7200</v>
      </c>
      <c r="I16" s="129" t="s">
        <v>167</v>
      </c>
      <c r="J16" s="79">
        <v>5100</v>
      </c>
      <c r="K16" s="167" t="s">
        <v>167</v>
      </c>
    </row>
    <row r="17" spans="1:11" ht="15" customHeight="1" x14ac:dyDescent="0.3">
      <c r="A17" s="12"/>
      <c r="B17" s="13" t="s">
        <v>62</v>
      </c>
      <c r="C17" s="79">
        <v>5200</v>
      </c>
      <c r="D17" s="79">
        <v>5400</v>
      </c>
      <c r="E17" s="79">
        <v>4700</v>
      </c>
      <c r="F17" s="79">
        <v>4700</v>
      </c>
      <c r="G17" s="79">
        <v>5000</v>
      </c>
      <c r="H17" s="79">
        <v>4200</v>
      </c>
      <c r="I17" s="129" t="s">
        <v>167</v>
      </c>
      <c r="J17" s="79">
        <v>5000</v>
      </c>
      <c r="K17" s="167" t="s">
        <v>167</v>
      </c>
    </row>
    <row r="18" spans="1:11" ht="15" customHeight="1" x14ac:dyDescent="0.3">
      <c r="A18" s="12"/>
      <c r="B18" s="14" t="s">
        <v>63</v>
      </c>
      <c r="C18" s="81">
        <v>2700</v>
      </c>
      <c r="D18" s="81">
        <v>2200</v>
      </c>
      <c r="E18" s="81">
        <v>1900</v>
      </c>
      <c r="F18" s="81">
        <v>1800</v>
      </c>
      <c r="G18" s="81">
        <v>2100</v>
      </c>
      <c r="H18" s="81">
        <v>2300</v>
      </c>
      <c r="I18" s="81"/>
      <c r="J18" s="81">
        <v>2500</v>
      </c>
      <c r="K18" s="83"/>
    </row>
    <row r="19" spans="1:11" x14ac:dyDescent="0.3">
      <c r="A19" s="161" t="s">
        <v>148</v>
      </c>
      <c r="B19" s="161"/>
      <c r="C19" s="161"/>
      <c r="D19" s="161"/>
      <c r="E19" s="161"/>
      <c r="F19" s="161"/>
      <c r="G19" s="161"/>
      <c r="H19" s="161"/>
      <c r="I19" s="161"/>
      <c r="J19" s="161"/>
      <c r="K19" s="161"/>
    </row>
    <row r="20" spans="1:11" ht="15" customHeight="1" x14ac:dyDescent="0.3">
      <c r="A20" s="158" t="s">
        <v>0</v>
      </c>
      <c r="B20" s="158"/>
      <c r="C20" s="158"/>
      <c r="D20" s="158"/>
      <c r="E20" s="158"/>
      <c r="F20" s="158"/>
      <c r="G20" s="158"/>
      <c r="H20" s="158"/>
      <c r="I20" s="158"/>
      <c r="J20" s="158"/>
      <c r="K20" s="158"/>
    </row>
    <row r="21" spans="1:11" ht="15" customHeight="1" x14ac:dyDescent="0.3">
      <c r="A21" s="159" t="s">
        <v>146</v>
      </c>
      <c r="B21" s="159"/>
      <c r="C21" s="159"/>
      <c r="D21" s="159"/>
      <c r="E21" s="159"/>
      <c r="F21" s="159"/>
      <c r="G21" s="159"/>
      <c r="H21" s="159"/>
      <c r="I21" s="159"/>
      <c r="J21" s="159"/>
      <c r="K21" s="159"/>
    </row>
    <row r="22" spans="1:11" ht="33.6" customHeight="1" x14ac:dyDescent="0.3">
      <c r="A22" s="166" t="s">
        <v>168</v>
      </c>
      <c r="B22" s="166"/>
      <c r="C22" s="166"/>
      <c r="D22" s="166"/>
      <c r="E22" s="166"/>
      <c r="F22" s="166"/>
      <c r="G22" s="166"/>
      <c r="H22" s="166"/>
      <c r="I22" s="166"/>
      <c r="J22" s="166"/>
      <c r="K22" s="166"/>
    </row>
  </sheetData>
  <mergeCells count="7">
    <mergeCell ref="A22:K22"/>
    <mergeCell ref="A21:K21"/>
    <mergeCell ref="A1:K1"/>
    <mergeCell ref="A2:K2"/>
    <mergeCell ref="A3:K3"/>
    <mergeCell ref="A19:K19"/>
    <mergeCell ref="A20:K20"/>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2"/>
  <sheetViews>
    <sheetView topLeftCell="D1" workbookViewId="0">
      <selection activeCell="L7" sqref="L7"/>
    </sheetView>
  </sheetViews>
  <sheetFormatPr defaultRowHeight="14.4" x14ac:dyDescent="0.3"/>
  <cols>
    <col min="1" max="1" width="3.21875" customWidth="1"/>
    <col min="2" max="2" width="22.44140625" customWidth="1"/>
    <col min="3" max="8" width="12.6640625" customWidth="1"/>
    <col min="9" max="9" width="1.5546875" style="139" customWidth="1"/>
    <col min="10" max="10" width="12.6640625" customWidth="1"/>
    <col min="11" max="11" width="2.109375" style="139" customWidth="1"/>
  </cols>
  <sheetData>
    <row r="1" spans="1:11" ht="41.25" customHeight="1" x14ac:dyDescent="0.3">
      <c r="A1" s="165" t="s">
        <v>173</v>
      </c>
      <c r="B1" s="153"/>
      <c r="C1" s="153"/>
      <c r="D1" s="153"/>
      <c r="E1" s="153"/>
      <c r="F1" s="153"/>
      <c r="G1" s="153"/>
      <c r="H1" s="153"/>
      <c r="I1" s="153"/>
      <c r="J1" s="153"/>
      <c r="K1" s="153"/>
    </row>
    <row r="2" spans="1:11" ht="60.6" customHeight="1" x14ac:dyDescent="0.3">
      <c r="A2" s="160" t="s">
        <v>149</v>
      </c>
      <c r="B2" s="160"/>
      <c r="C2" s="160"/>
      <c r="D2" s="160"/>
      <c r="E2" s="160"/>
      <c r="F2" s="160"/>
      <c r="G2" s="160"/>
      <c r="H2" s="160"/>
      <c r="I2" s="160"/>
      <c r="J2" s="160"/>
      <c r="K2" s="160"/>
    </row>
    <row r="3" spans="1:11" ht="15" customHeight="1" x14ac:dyDescent="0.3">
      <c r="A3" s="158" t="s">
        <v>0</v>
      </c>
      <c r="B3" s="158"/>
      <c r="C3" s="158"/>
      <c r="D3" s="158"/>
      <c r="E3" s="158"/>
      <c r="F3" s="158"/>
      <c r="G3" s="158"/>
      <c r="H3" s="158"/>
      <c r="I3" s="158"/>
      <c r="J3" s="158"/>
      <c r="K3" s="158"/>
    </row>
    <row r="4" spans="1:11" ht="15" customHeight="1" x14ac:dyDescent="0.3">
      <c r="A4" s="8" t="s">
        <v>0</v>
      </c>
      <c r="B4" s="9" t="s">
        <v>50</v>
      </c>
      <c r="C4" s="10" t="s">
        <v>40</v>
      </c>
      <c r="D4" s="10" t="s">
        <v>41</v>
      </c>
      <c r="E4" s="10" t="s">
        <v>42</v>
      </c>
      <c r="F4" s="10" t="s">
        <v>43</v>
      </c>
      <c r="G4" s="10" t="s">
        <v>44</v>
      </c>
      <c r="H4" s="10" t="s">
        <v>45</v>
      </c>
      <c r="I4" s="135"/>
      <c r="J4" s="10" t="s">
        <v>2</v>
      </c>
      <c r="K4" s="140"/>
    </row>
    <row r="5" spans="1:11" ht="15" customHeight="1" x14ac:dyDescent="0.3">
      <c r="A5" s="20"/>
      <c r="B5" s="21" t="s">
        <v>51</v>
      </c>
      <c r="C5" s="85">
        <v>540</v>
      </c>
      <c r="D5" s="85">
        <v>530</v>
      </c>
      <c r="E5" s="85">
        <v>500</v>
      </c>
      <c r="F5" s="85">
        <v>480</v>
      </c>
      <c r="G5" s="85">
        <v>450</v>
      </c>
      <c r="H5" s="112">
        <v>450</v>
      </c>
      <c r="I5" s="136" t="s">
        <v>167</v>
      </c>
      <c r="J5" s="85">
        <v>480</v>
      </c>
      <c r="K5" s="141" t="s">
        <v>167</v>
      </c>
    </row>
    <row r="6" spans="1:11" ht="15" customHeight="1" x14ac:dyDescent="0.3">
      <c r="A6" s="12"/>
      <c r="B6" s="13"/>
      <c r="C6" s="84"/>
      <c r="D6" s="84"/>
      <c r="E6" s="84"/>
      <c r="F6" s="84"/>
      <c r="G6" s="84"/>
      <c r="H6" s="111"/>
      <c r="I6" s="137"/>
      <c r="J6" s="84"/>
      <c r="K6" s="142"/>
    </row>
    <row r="7" spans="1:11" ht="15" customHeight="1" x14ac:dyDescent="0.3">
      <c r="A7" s="12"/>
      <c r="B7" s="13" t="s">
        <v>52</v>
      </c>
      <c r="C7" s="84">
        <v>390</v>
      </c>
      <c r="D7" s="84">
        <v>340</v>
      </c>
      <c r="E7" s="84">
        <v>420</v>
      </c>
      <c r="F7" s="84">
        <v>390</v>
      </c>
      <c r="G7" s="84">
        <v>380</v>
      </c>
      <c r="H7" s="111">
        <v>340</v>
      </c>
      <c r="I7" s="137" t="s">
        <v>167</v>
      </c>
      <c r="J7" s="84">
        <v>330</v>
      </c>
      <c r="K7" s="142" t="s">
        <v>167</v>
      </c>
    </row>
    <row r="8" spans="1:11" ht="15" customHeight="1" x14ac:dyDescent="0.3">
      <c r="A8" s="12"/>
      <c r="B8" s="13" t="s">
        <v>53</v>
      </c>
      <c r="C8" s="84">
        <v>310</v>
      </c>
      <c r="D8" s="84">
        <v>280</v>
      </c>
      <c r="E8" s="84">
        <v>250</v>
      </c>
      <c r="F8" s="84">
        <v>210</v>
      </c>
      <c r="G8" s="84">
        <v>270</v>
      </c>
      <c r="H8" s="111">
        <v>240</v>
      </c>
      <c r="I8" s="137" t="s">
        <v>167</v>
      </c>
      <c r="J8" s="84">
        <v>250</v>
      </c>
      <c r="K8" s="142" t="s">
        <v>167</v>
      </c>
    </row>
    <row r="9" spans="1:11" ht="15" customHeight="1" x14ac:dyDescent="0.3">
      <c r="A9" s="12"/>
      <c r="B9" s="13" t="s">
        <v>54</v>
      </c>
      <c r="C9" s="84">
        <v>220</v>
      </c>
      <c r="D9" s="84">
        <v>210</v>
      </c>
      <c r="E9" s="84">
        <v>200</v>
      </c>
      <c r="F9" s="84">
        <v>160</v>
      </c>
      <c r="G9" s="84">
        <v>160</v>
      </c>
      <c r="H9" s="111">
        <v>170</v>
      </c>
      <c r="I9" s="137" t="s">
        <v>167</v>
      </c>
      <c r="J9" s="84">
        <v>140</v>
      </c>
      <c r="K9" s="142" t="s">
        <v>167</v>
      </c>
    </row>
    <row r="10" spans="1:11" ht="15" customHeight="1" x14ac:dyDescent="0.3">
      <c r="A10" s="12"/>
      <c r="B10" s="13" t="s">
        <v>55</v>
      </c>
      <c r="C10" s="84">
        <v>200</v>
      </c>
      <c r="D10" s="84">
        <v>190</v>
      </c>
      <c r="E10" s="84">
        <v>140</v>
      </c>
      <c r="F10" s="84">
        <v>80</v>
      </c>
      <c r="G10" s="84">
        <v>70</v>
      </c>
      <c r="H10" s="111">
        <v>60</v>
      </c>
      <c r="I10" s="137" t="s">
        <v>167</v>
      </c>
      <c r="J10" s="84">
        <v>70</v>
      </c>
      <c r="K10" s="142"/>
    </row>
    <row r="11" spans="1:11" ht="15" customHeight="1" x14ac:dyDescent="0.3">
      <c r="A11" s="12"/>
      <c r="B11" s="13" t="s">
        <v>56</v>
      </c>
      <c r="C11" s="84">
        <v>470</v>
      </c>
      <c r="D11" s="84">
        <v>480</v>
      </c>
      <c r="E11" s="84">
        <v>490</v>
      </c>
      <c r="F11" s="84">
        <v>480</v>
      </c>
      <c r="G11" s="84">
        <v>420</v>
      </c>
      <c r="H11" s="111">
        <v>460</v>
      </c>
      <c r="I11" s="137" t="s">
        <v>167</v>
      </c>
      <c r="J11" s="84">
        <v>530</v>
      </c>
      <c r="K11" s="142" t="s">
        <v>167</v>
      </c>
    </row>
    <row r="12" spans="1:11" ht="15" customHeight="1" x14ac:dyDescent="0.3">
      <c r="A12" s="12"/>
      <c r="B12" s="13" t="s">
        <v>57</v>
      </c>
      <c r="C12" s="84">
        <v>110</v>
      </c>
      <c r="D12" s="84">
        <v>120</v>
      </c>
      <c r="E12" s="84">
        <v>110</v>
      </c>
      <c r="F12" s="84">
        <v>90</v>
      </c>
      <c r="G12" s="84">
        <v>100</v>
      </c>
      <c r="H12" s="111">
        <v>100</v>
      </c>
      <c r="I12" s="137"/>
      <c r="J12" s="84">
        <v>80</v>
      </c>
      <c r="K12" s="142"/>
    </row>
    <row r="13" spans="1:11" ht="15" customHeight="1" x14ac:dyDescent="0.3">
      <c r="A13" s="12"/>
      <c r="B13" s="13" t="s">
        <v>58</v>
      </c>
      <c r="C13" s="84">
        <v>460</v>
      </c>
      <c r="D13" s="84">
        <v>480</v>
      </c>
      <c r="E13" s="84">
        <v>520</v>
      </c>
      <c r="F13" s="84">
        <v>540</v>
      </c>
      <c r="G13" s="84">
        <v>490</v>
      </c>
      <c r="H13" s="111">
        <v>490</v>
      </c>
      <c r="I13" s="137"/>
      <c r="J13" s="84">
        <v>600</v>
      </c>
      <c r="K13" s="142" t="s">
        <v>167</v>
      </c>
    </row>
    <row r="14" spans="1:11" ht="15" customHeight="1" x14ac:dyDescent="0.3">
      <c r="A14" s="12"/>
      <c r="B14" s="13" t="s">
        <v>59</v>
      </c>
      <c r="C14" s="84">
        <v>1150</v>
      </c>
      <c r="D14" s="84">
        <v>1150</v>
      </c>
      <c r="E14" s="84">
        <v>1040</v>
      </c>
      <c r="F14" s="84">
        <v>960</v>
      </c>
      <c r="G14" s="84">
        <v>790</v>
      </c>
      <c r="H14" s="111">
        <v>780</v>
      </c>
      <c r="I14" s="137" t="s">
        <v>167</v>
      </c>
      <c r="J14" s="84">
        <v>830</v>
      </c>
      <c r="K14" s="142" t="s">
        <v>167</v>
      </c>
    </row>
    <row r="15" spans="1:11" ht="15" customHeight="1" x14ac:dyDescent="0.3">
      <c r="A15" s="12"/>
      <c r="B15" s="13" t="s">
        <v>60</v>
      </c>
      <c r="C15" s="84">
        <v>1650</v>
      </c>
      <c r="D15" s="84">
        <v>1650</v>
      </c>
      <c r="E15" s="84">
        <v>1560</v>
      </c>
      <c r="F15" s="84">
        <v>1600</v>
      </c>
      <c r="G15" s="84">
        <v>1560</v>
      </c>
      <c r="H15" s="111">
        <v>1520</v>
      </c>
      <c r="I15" s="137" t="s">
        <v>167</v>
      </c>
      <c r="J15" s="84">
        <v>1680</v>
      </c>
      <c r="K15" s="142" t="s">
        <v>167</v>
      </c>
    </row>
    <row r="16" spans="1:11" ht="15" customHeight="1" x14ac:dyDescent="0.3">
      <c r="A16" s="12"/>
      <c r="B16" s="13" t="s">
        <v>61</v>
      </c>
      <c r="C16" s="84">
        <v>500</v>
      </c>
      <c r="D16" s="84">
        <v>580</v>
      </c>
      <c r="E16" s="84">
        <v>510</v>
      </c>
      <c r="F16" s="84">
        <v>580</v>
      </c>
      <c r="G16" s="84">
        <v>600</v>
      </c>
      <c r="H16" s="111">
        <v>670</v>
      </c>
      <c r="I16" s="137" t="s">
        <v>167</v>
      </c>
      <c r="J16" s="84">
        <v>480</v>
      </c>
      <c r="K16" s="142" t="s">
        <v>167</v>
      </c>
    </row>
    <row r="17" spans="1:13" ht="15" customHeight="1" x14ac:dyDescent="0.3">
      <c r="A17" s="12"/>
      <c r="B17" s="13" t="s">
        <v>62</v>
      </c>
      <c r="C17" s="84">
        <v>260</v>
      </c>
      <c r="D17" s="84">
        <v>260</v>
      </c>
      <c r="E17" s="84">
        <v>230</v>
      </c>
      <c r="F17" s="84">
        <v>220</v>
      </c>
      <c r="G17" s="84">
        <v>230</v>
      </c>
      <c r="H17" s="111">
        <v>190</v>
      </c>
      <c r="I17" s="137" t="s">
        <v>167</v>
      </c>
      <c r="J17" s="84">
        <v>230</v>
      </c>
      <c r="K17" s="142" t="s">
        <v>167</v>
      </c>
    </row>
    <row r="18" spans="1:13" ht="15" customHeight="1" x14ac:dyDescent="0.3">
      <c r="A18" s="12"/>
      <c r="B18" s="14" t="s">
        <v>63</v>
      </c>
      <c r="C18" s="86">
        <v>140</v>
      </c>
      <c r="D18" s="86">
        <v>120</v>
      </c>
      <c r="E18" s="86">
        <v>100</v>
      </c>
      <c r="F18" s="86">
        <v>90</v>
      </c>
      <c r="G18" s="86">
        <v>110</v>
      </c>
      <c r="H18" s="113">
        <v>110</v>
      </c>
      <c r="I18" s="138"/>
      <c r="J18" s="86">
        <v>120</v>
      </c>
      <c r="K18" s="143"/>
    </row>
    <row r="19" spans="1:13" x14ac:dyDescent="0.3">
      <c r="A19" s="161" t="s">
        <v>148</v>
      </c>
      <c r="B19" s="161"/>
      <c r="C19" s="161"/>
      <c r="D19" s="161"/>
      <c r="E19" s="161"/>
      <c r="F19" s="161"/>
      <c r="G19" s="161"/>
      <c r="H19" s="161"/>
      <c r="I19" s="161"/>
      <c r="J19" s="161"/>
      <c r="K19" s="161"/>
    </row>
    <row r="20" spans="1:13" ht="15" customHeight="1" x14ac:dyDescent="0.3">
      <c r="A20" s="158" t="s">
        <v>0</v>
      </c>
      <c r="B20" s="158"/>
      <c r="C20" s="158"/>
      <c r="D20" s="158"/>
      <c r="E20" s="158"/>
      <c r="F20" s="158"/>
      <c r="G20" s="158"/>
      <c r="H20" s="158"/>
      <c r="I20" s="158"/>
      <c r="J20" s="158"/>
      <c r="K20" s="158"/>
    </row>
    <row r="21" spans="1:13" ht="15" customHeight="1" x14ac:dyDescent="0.3">
      <c r="A21" s="159" t="s">
        <v>150</v>
      </c>
      <c r="B21" s="159"/>
      <c r="C21" s="159"/>
      <c r="D21" s="159"/>
      <c r="E21" s="159"/>
      <c r="F21" s="159"/>
      <c r="G21" s="159"/>
      <c r="H21" s="159"/>
      <c r="I21" s="159"/>
      <c r="J21" s="159"/>
      <c r="K21" s="159"/>
    </row>
    <row r="22" spans="1:13" ht="34.799999999999997" customHeight="1" x14ac:dyDescent="0.3">
      <c r="A22" s="166" t="s">
        <v>168</v>
      </c>
      <c r="B22" s="166"/>
      <c r="C22" s="166"/>
      <c r="D22" s="166"/>
      <c r="E22" s="166"/>
      <c r="F22" s="166"/>
      <c r="G22" s="166"/>
      <c r="H22" s="166"/>
      <c r="I22" s="166"/>
      <c r="J22" s="166"/>
      <c r="K22" s="166"/>
      <c r="L22" s="127"/>
      <c r="M22" s="127"/>
    </row>
  </sheetData>
  <mergeCells count="7">
    <mergeCell ref="A22:K22"/>
    <mergeCell ref="A21:K21"/>
    <mergeCell ref="A1:K1"/>
    <mergeCell ref="A2:K2"/>
    <mergeCell ref="A3:K3"/>
    <mergeCell ref="A19:K19"/>
    <mergeCell ref="A20:K20"/>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46"/>
  <sheetViews>
    <sheetView topLeftCell="E1" workbookViewId="0">
      <selection activeCell="L12" sqref="L12"/>
    </sheetView>
  </sheetViews>
  <sheetFormatPr defaultRowHeight="14.4" x14ac:dyDescent="0.3"/>
  <cols>
    <col min="1" max="1" width="3.21875" customWidth="1"/>
    <col min="2" max="2" width="13.5546875" customWidth="1"/>
    <col min="3" max="3" width="19.88671875" customWidth="1"/>
    <col min="4" max="4" width="53.6640625" customWidth="1"/>
    <col min="5" max="10" width="12" customWidth="1"/>
    <col min="11" max="11" width="1.6640625" customWidth="1"/>
    <col min="12" max="12" width="12" customWidth="1"/>
    <col min="13" max="13" width="1.88671875" style="139" customWidth="1"/>
  </cols>
  <sheetData>
    <row r="1" spans="1:13" ht="27" customHeight="1" x14ac:dyDescent="0.3">
      <c r="A1" s="165" t="s">
        <v>174</v>
      </c>
      <c r="B1" s="153"/>
      <c r="C1" s="153"/>
      <c r="D1" s="153"/>
      <c r="E1" s="153"/>
      <c r="F1" s="153"/>
      <c r="G1" s="153"/>
      <c r="H1" s="153"/>
      <c r="I1" s="153"/>
      <c r="J1" s="153"/>
      <c r="K1" s="153"/>
      <c r="L1" s="153"/>
      <c r="M1" s="153"/>
    </row>
    <row r="2" spans="1:13" ht="48.75" customHeight="1" x14ac:dyDescent="0.3">
      <c r="A2" s="160" t="s">
        <v>151</v>
      </c>
      <c r="B2" s="160"/>
      <c r="C2" s="160"/>
      <c r="D2" s="160"/>
      <c r="E2" s="160"/>
      <c r="F2" s="160"/>
      <c r="G2" s="160"/>
      <c r="H2" s="160"/>
      <c r="I2" s="160"/>
      <c r="J2" s="160"/>
      <c r="K2" s="160"/>
      <c r="L2" s="160"/>
      <c r="M2" s="160"/>
    </row>
    <row r="3" spans="1:13" ht="18.75" customHeight="1" x14ac:dyDescent="0.3">
      <c r="A3" s="160" t="s">
        <v>76</v>
      </c>
      <c r="B3" s="160"/>
      <c r="C3" s="160"/>
      <c r="D3" s="160"/>
      <c r="E3" s="160"/>
      <c r="F3" s="160"/>
      <c r="G3" s="160"/>
      <c r="H3" s="160"/>
      <c r="I3" s="160"/>
      <c r="J3" s="160"/>
      <c r="K3" s="160"/>
      <c r="L3" s="160"/>
      <c r="M3" s="160"/>
    </row>
    <row r="4" spans="1:13" x14ac:dyDescent="0.3">
      <c r="A4" s="150" t="str">
        <f>HYPERLINK("https://www.gov.uk/government/uploads/system/uploads/attachment_data/file/280723/sic_codes.pdf")</f>
        <v>https://www.gov.uk/government/uploads/system/uploads/attachment_data/file/280723/sic_codes.pdf</v>
      </c>
      <c r="B4" s="163"/>
      <c r="C4" s="163"/>
      <c r="D4" s="163"/>
      <c r="E4" s="163"/>
      <c r="F4" s="163"/>
      <c r="G4" s="163"/>
      <c r="H4" s="163"/>
      <c r="I4" s="163"/>
      <c r="J4" s="163"/>
      <c r="K4" s="163"/>
      <c r="L4" s="163"/>
      <c r="M4" s="163"/>
    </row>
    <row r="5" spans="1:13" ht="18.75" customHeight="1" x14ac:dyDescent="0.3">
      <c r="A5" s="160" t="s">
        <v>77</v>
      </c>
      <c r="B5" s="160"/>
      <c r="C5" s="160"/>
      <c r="D5" s="160"/>
      <c r="E5" s="160"/>
      <c r="F5" s="160"/>
      <c r="G5" s="160"/>
      <c r="H5" s="160"/>
      <c r="I5" s="160"/>
      <c r="J5" s="160"/>
      <c r="K5" s="160"/>
      <c r="L5" s="160"/>
      <c r="M5" s="160"/>
    </row>
    <row r="6" spans="1:13" x14ac:dyDescent="0.3">
      <c r="A6" s="150" t="str">
        <f>HYPERLINK("http://webarchive.nationalarchives.gov.uk/20160105160709/http:/www.ons.gov.uk/ons/guide-method/classifications/current-standard-classifications/standard-industrial-classification/index.html")</f>
        <v>http://webarchive.nationalarchives.gov.uk/20160105160709/http:/www.ons.gov.uk/ons/guide-method/classifications/current-standard-classifications/standard-industrial-classification/index.html</v>
      </c>
      <c r="B6" s="163"/>
      <c r="C6" s="163"/>
      <c r="D6" s="163"/>
      <c r="E6" s="163"/>
      <c r="F6" s="163"/>
      <c r="G6" s="163"/>
      <c r="H6" s="163"/>
      <c r="I6" s="163"/>
      <c r="J6" s="163"/>
      <c r="K6" s="163"/>
      <c r="L6" s="163"/>
      <c r="M6" s="163"/>
    </row>
    <row r="7" spans="1:13" ht="15" customHeight="1" x14ac:dyDescent="0.3">
      <c r="A7" s="158" t="s">
        <v>0</v>
      </c>
      <c r="B7" s="158"/>
      <c r="C7" s="158"/>
      <c r="D7" s="158"/>
      <c r="E7" s="158"/>
      <c r="F7" s="158"/>
      <c r="G7" s="158"/>
      <c r="H7" s="158"/>
      <c r="I7" s="158"/>
      <c r="J7" s="158"/>
      <c r="K7" s="158"/>
      <c r="L7" s="158"/>
      <c r="M7" s="158"/>
    </row>
    <row r="8" spans="1:13" ht="25.5" customHeight="1" x14ac:dyDescent="0.3">
      <c r="A8" s="8" t="s">
        <v>0</v>
      </c>
      <c r="B8" s="9" t="s">
        <v>78</v>
      </c>
      <c r="C8" s="9" t="s">
        <v>79</v>
      </c>
      <c r="D8" s="9" t="s">
        <v>80</v>
      </c>
      <c r="E8" s="46" t="s">
        <v>40</v>
      </c>
      <c r="F8" s="10" t="s">
        <v>41</v>
      </c>
      <c r="G8" s="10" t="s">
        <v>42</v>
      </c>
      <c r="H8" s="10" t="s">
        <v>43</v>
      </c>
      <c r="I8" s="10" t="s">
        <v>44</v>
      </c>
      <c r="J8" s="10" t="s">
        <v>45</v>
      </c>
      <c r="K8" s="10"/>
      <c r="L8" s="10" t="s">
        <v>2</v>
      </c>
      <c r="M8" s="168"/>
    </row>
    <row r="9" spans="1:13" ht="15" customHeight="1" x14ac:dyDescent="0.3">
      <c r="A9" s="20"/>
      <c r="B9" s="21" t="s">
        <v>51</v>
      </c>
      <c r="C9" s="21"/>
      <c r="D9" s="21"/>
      <c r="E9" s="87">
        <v>126000</v>
      </c>
      <c r="F9" s="91">
        <v>129000</v>
      </c>
      <c r="G9" s="91">
        <v>126000</v>
      </c>
      <c r="H9" s="91">
        <v>126000</v>
      </c>
      <c r="I9" s="91">
        <v>116000</v>
      </c>
      <c r="J9" s="112">
        <v>116000</v>
      </c>
      <c r="K9" s="136" t="s">
        <v>167</v>
      </c>
      <c r="L9" s="91">
        <v>125000</v>
      </c>
      <c r="M9" s="141" t="s">
        <v>167</v>
      </c>
    </row>
    <row r="10" spans="1:13" ht="15" customHeight="1" x14ac:dyDescent="0.3">
      <c r="A10" s="12"/>
      <c r="B10" s="13"/>
      <c r="C10" s="13"/>
      <c r="D10" s="13"/>
      <c r="E10" s="88"/>
      <c r="F10" s="90"/>
      <c r="G10" s="90"/>
      <c r="H10" s="90"/>
      <c r="I10" s="90"/>
      <c r="J10" s="111"/>
      <c r="K10" s="137"/>
      <c r="L10" s="90"/>
      <c r="M10" s="142"/>
    </row>
    <row r="11" spans="1:13" ht="15" customHeight="1" x14ac:dyDescent="0.3">
      <c r="A11" s="12"/>
      <c r="B11" s="13" t="s">
        <v>81</v>
      </c>
      <c r="C11" s="13" t="s">
        <v>82</v>
      </c>
      <c r="D11" s="13" t="s">
        <v>83</v>
      </c>
      <c r="E11" s="88">
        <v>0</v>
      </c>
      <c r="F11" s="90">
        <v>0</v>
      </c>
      <c r="G11" s="90">
        <v>0</v>
      </c>
      <c r="H11" s="90">
        <v>0</v>
      </c>
      <c r="I11" s="90">
        <v>0</v>
      </c>
      <c r="J11" s="111">
        <v>0</v>
      </c>
      <c r="K11" s="137"/>
      <c r="L11" s="90">
        <v>0</v>
      </c>
      <c r="M11" s="142"/>
    </row>
    <row r="12" spans="1:13" ht="15" customHeight="1" x14ac:dyDescent="0.3">
      <c r="A12" s="12"/>
      <c r="B12" s="13"/>
      <c r="C12" s="13"/>
      <c r="D12" s="13"/>
      <c r="E12" s="88"/>
      <c r="F12" s="90"/>
      <c r="G12" s="90"/>
      <c r="H12" s="90"/>
      <c r="I12" s="90"/>
      <c r="J12" s="111"/>
      <c r="K12" s="137"/>
      <c r="L12" s="90"/>
      <c r="M12" s="142"/>
    </row>
    <row r="13" spans="1:13" ht="15" customHeight="1" x14ac:dyDescent="0.3">
      <c r="A13" s="12"/>
      <c r="B13" s="13" t="s">
        <v>84</v>
      </c>
      <c r="C13" s="13" t="s">
        <v>85</v>
      </c>
      <c r="D13" s="13" t="s">
        <v>86</v>
      </c>
      <c r="E13" s="88">
        <v>5400</v>
      </c>
      <c r="F13" s="90">
        <v>5200</v>
      </c>
      <c r="G13" s="90">
        <v>6000</v>
      </c>
      <c r="H13" s="90">
        <v>5400</v>
      </c>
      <c r="I13" s="90">
        <v>5500</v>
      </c>
      <c r="J13" s="111">
        <v>4500</v>
      </c>
      <c r="K13" s="137" t="s">
        <v>167</v>
      </c>
      <c r="L13" s="90">
        <v>3900</v>
      </c>
      <c r="M13" s="142" t="s">
        <v>167</v>
      </c>
    </row>
    <row r="14" spans="1:13" ht="15" customHeight="1" x14ac:dyDescent="0.3">
      <c r="A14" s="12"/>
      <c r="B14" s="13"/>
      <c r="C14" s="13"/>
      <c r="D14" s="13"/>
      <c r="E14" s="88"/>
      <c r="F14" s="90"/>
      <c r="G14" s="90"/>
      <c r="H14" s="90"/>
      <c r="I14" s="90"/>
      <c r="J14" s="111"/>
      <c r="K14" s="137"/>
      <c r="L14" s="90"/>
      <c r="M14" s="142"/>
    </row>
    <row r="15" spans="1:13" ht="15" customHeight="1" x14ac:dyDescent="0.3">
      <c r="A15" s="12"/>
      <c r="B15" s="13"/>
      <c r="C15" s="13" t="s">
        <v>87</v>
      </c>
      <c r="D15" s="13" t="s">
        <v>88</v>
      </c>
      <c r="E15" s="88">
        <v>5400</v>
      </c>
      <c r="F15" s="90">
        <v>6000</v>
      </c>
      <c r="G15" s="90">
        <v>5400</v>
      </c>
      <c r="H15" s="90">
        <v>5600</v>
      </c>
      <c r="I15" s="90">
        <v>5700</v>
      </c>
      <c r="J15" s="111">
        <v>4100</v>
      </c>
      <c r="K15" s="137" t="s">
        <v>167</v>
      </c>
      <c r="L15" s="90">
        <v>4000</v>
      </c>
      <c r="M15" s="142" t="s">
        <v>167</v>
      </c>
    </row>
    <row r="16" spans="1:13" ht="15" customHeight="1" x14ac:dyDescent="0.3">
      <c r="A16" s="12"/>
      <c r="B16" s="13"/>
      <c r="C16" s="13" t="s">
        <v>89</v>
      </c>
      <c r="D16" s="13" t="s">
        <v>90</v>
      </c>
      <c r="E16" s="88">
        <v>600</v>
      </c>
      <c r="F16" s="90">
        <v>600</v>
      </c>
      <c r="G16" s="90">
        <v>700</v>
      </c>
      <c r="H16" s="90">
        <v>500</v>
      </c>
      <c r="I16" s="90">
        <v>400</v>
      </c>
      <c r="J16" s="111">
        <v>400</v>
      </c>
      <c r="K16" s="137"/>
      <c r="L16" s="90">
        <v>500</v>
      </c>
      <c r="M16" s="142" t="s">
        <v>167</v>
      </c>
    </row>
    <row r="17" spans="1:13" ht="15" customHeight="1" x14ac:dyDescent="0.3">
      <c r="A17" s="12"/>
      <c r="B17" s="13"/>
      <c r="C17" s="13" t="s">
        <v>91</v>
      </c>
      <c r="D17" s="13" t="s">
        <v>92</v>
      </c>
      <c r="E17" s="88">
        <v>1500</v>
      </c>
      <c r="F17" s="90">
        <v>1200</v>
      </c>
      <c r="G17" s="90">
        <v>1200</v>
      </c>
      <c r="H17" s="90">
        <v>900</v>
      </c>
      <c r="I17" s="90">
        <v>1000</v>
      </c>
      <c r="J17" s="111">
        <v>700</v>
      </c>
      <c r="K17" s="137" t="s">
        <v>167</v>
      </c>
      <c r="L17" s="90">
        <v>800</v>
      </c>
      <c r="M17" s="142" t="s">
        <v>167</v>
      </c>
    </row>
    <row r="18" spans="1:13" ht="15" customHeight="1" x14ac:dyDescent="0.3">
      <c r="A18" s="12"/>
      <c r="B18" s="13"/>
      <c r="C18" s="13" t="s">
        <v>93</v>
      </c>
      <c r="D18" s="13" t="s">
        <v>94</v>
      </c>
      <c r="E18" s="88">
        <v>1700</v>
      </c>
      <c r="F18" s="90">
        <v>1000</v>
      </c>
      <c r="G18" s="90">
        <v>700</v>
      </c>
      <c r="H18" s="90">
        <v>800</v>
      </c>
      <c r="I18" s="90">
        <v>800</v>
      </c>
      <c r="J18" s="111">
        <v>800</v>
      </c>
      <c r="K18" s="137"/>
      <c r="L18" s="90">
        <v>700</v>
      </c>
      <c r="M18" s="142"/>
    </row>
    <row r="19" spans="1:13" ht="15" customHeight="1" x14ac:dyDescent="0.3">
      <c r="A19" s="12"/>
      <c r="B19" s="13"/>
      <c r="C19" s="13" t="s">
        <v>95</v>
      </c>
      <c r="D19" s="13" t="s">
        <v>96</v>
      </c>
      <c r="E19" s="88">
        <v>3000</v>
      </c>
      <c r="F19" s="90">
        <v>2300</v>
      </c>
      <c r="G19" s="90">
        <v>1400</v>
      </c>
      <c r="H19" s="90">
        <v>1500</v>
      </c>
      <c r="I19" s="90">
        <v>1500</v>
      </c>
      <c r="J19" s="111">
        <v>1700</v>
      </c>
      <c r="K19" s="137" t="s">
        <v>167</v>
      </c>
      <c r="L19" s="90">
        <v>1700</v>
      </c>
      <c r="M19" s="142" t="s">
        <v>167</v>
      </c>
    </row>
    <row r="20" spans="1:13" ht="15" customHeight="1" x14ac:dyDescent="0.3">
      <c r="A20" s="12"/>
      <c r="B20" s="13"/>
      <c r="C20" s="13" t="s">
        <v>97</v>
      </c>
      <c r="D20" s="13" t="s">
        <v>98</v>
      </c>
      <c r="E20" s="88">
        <v>300</v>
      </c>
      <c r="F20" s="90">
        <v>200</v>
      </c>
      <c r="G20" s="90">
        <v>200</v>
      </c>
      <c r="H20" s="90">
        <v>100</v>
      </c>
      <c r="I20" s="90">
        <v>0</v>
      </c>
      <c r="J20" s="111">
        <v>0</v>
      </c>
      <c r="K20" s="137"/>
      <c r="L20" s="90">
        <v>200</v>
      </c>
      <c r="M20" s="142"/>
    </row>
    <row r="21" spans="1:13" ht="15" customHeight="1" x14ac:dyDescent="0.3">
      <c r="A21" s="12"/>
      <c r="B21" s="13"/>
      <c r="C21" s="13" t="s">
        <v>99</v>
      </c>
      <c r="D21" s="13" t="s">
        <v>100</v>
      </c>
      <c r="E21" s="88">
        <v>16800</v>
      </c>
      <c r="F21" s="90">
        <v>18400</v>
      </c>
      <c r="G21" s="90">
        <v>21000</v>
      </c>
      <c r="H21" s="90">
        <v>22300</v>
      </c>
      <c r="I21" s="90">
        <v>19300</v>
      </c>
      <c r="J21" s="111">
        <v>23700</v>
      </c>
      <c r="K21" s="137" t="s">
        <v>167</v>
      </c>
      <c r="L21" s="90">
        <v>27100</v>
      </c>
      <c r="M21" s="142"/>
    </row>
    <row r="22" spans="1:13" ht="15" customHeight="1" x14ac:dyDescent="0.3">
      <c r="A22" s="12"/>
      <c r="B22" s="13"/>
      <c r="C22" s="13" t="s">
        <v>101</v>
      </c>
      <c r="D22" s="13" t="s">
        <v>102</v>
      </c>
      <c r="E22" s="88">
        <v>8600</v>
      </c>
      <c r="F22" s="90">
        <v>8200</v>
      </c>
      <c r="G22" s="90">
        <v>7100</v>
      </c>
      <c r="H22" s="90">
        <v>6200</v>
      </c>
      <c r="I22" s="90">
        <v>4400</v>
      </c>
      <c r="J22" s="111">
        <v>5300</v>
      </c>
      <c r="K22" s="137" t="s">
        <v>167</v>
      </c>
      <c r="L22" s="90">
        <v>5100</v>
      </c>
      <c r="M22" s="142" t="s">
        <v>167</v>
      </c>
    </row>
    <row r="23" spans="1:13" ht="15" customHeight="1" x14ac:dyDescent="0.3">
      <c r="A23" s="12"/>
      <c r="B23" s="13"/>
      <c r="C23" s="13"/>
      <c r="D23" s="13"/>
      <c r="E23" s="88"/>
      <c r="F23" s="90"/>
      <c r="G23" s="90"/>
      <c r="H23" s="90"/>
      <c r="I23" s="90"/>
      <c r="J23" s="111"/>
      <c r="K23" s="137"/>
      <c r="L23" s="90"/>
      <c r="M23" s="142"/>
    </row>
    <row r="24" spans="1:13" ht="15" customHeight="1" x14ac:dyDescent="0.3">
      <c r="A24" s="12"/>
      <c r="B24" s="13" t="s">
        <v>103</v>
      </c>
      <c r="C24" s="13" t="s">
        <v>104</v>
      </c>
      <c r="D24" s="13" t="s">
        <v>105</v>
      </c>
      <c r="E24" s="88">
        <v>1000</v>
      </c>
      <c r="F24" s="90">
        <v>700</v>
      </c>
      <c r="G24" s="90">
        <v>800</v>
      </c>
      <c r="H24" s="90">
        <v>500</v>
      </c>
      <c r="I24" s="90">
        <v>800</v>
      </c>
      <c r="J24" s="111">
        <v>700</v>
      </c>
      <c r="K24" s="137"/>
      <c r="L24" s="90">
        <v>700</v>
      </c>
      <c r="M24" s="142"/>
    </row>
    <row r="25" spans="1:13" ht="15" customHeight="1" x14ac:dyDescent="0.3">
      <c r="A25" s="12"/>
      <c r="B25" s="13"/>
      <c r="C25" s="13"/>
      <c r="D25" s="13"/>
      <c r="E25" s="88"/>
      <c r="F25" s="90"/>
      <c r="G25" s="90"/>
      <c r="H25" s="90"/>
      <c r="I25" s="90"/>
      <c r="J25" s="111"/>
      <c r="K25" s="137"/>
      <c r="L25" s="90"/>
      <c r="M25" s="142"/>
    </row>
    <row r="26" spans="1:13" ht="15" customHeight="1" x14ac:dyDescent="0.3">
      <c r="A26" s="12"/>
      <c r="B26" s="13" t="s">
        <v>106</v>
      </c>
      <c r="C26" s="13" t="s">
        <v>107</v>
      </c>
      <c r="D26" s="13" t="s">
        <v>108</v>
      </c>
      <c r="E26" s="88">
        <v>10700</v>
      </c>
      <c r="F26" s="90">
        <v>11000</v>
      </c>
      <c r="G26" s="90">
        <v>6200</v>
      </c>
      <c r="H26" s="90">
        <v>6500</v>
      </c>
      <c r="I26" s="90">
        <v>6600</v>
      </c>
      <c r="J26" s="111">
        <v>6500</v>
      </c>
      <c r="K26" s="137" t="s">
        <v>167</v>
      </c>
      <c r="L26" s="90">
        <v>6800</v>
      </c>
      <c r="M26" s="142" t="s">
        <v>167</v>
      </c>
    </row>
    <row r="27" spans="1:13" ht="15" customHeight="1" x14ac:dyDescent="0.3">
      <c r="A27" s="12"/>
      <c r="B27" s="13"/>
      <c r="C27" s="13"/>
      <c r="D27" s="13"/>
      <c r="E27" s="88"/>
      <c r="F27" s="90"/>
      <c r="G27" s="90"/>
      <c r="H27" s="90"/>
      <c r="I27" s="90"/>
      <c r="J27" s="111"/>
      <c r="K27" s="137"/>
      <c r="L27" s="90"/>
      <c r="M27" s="142"/>
    </row>
    <row r="28" spans="1:13" ht="15" customHeight="1" x14ac:dyDescent="0.3">
      <c r="A28" s="12"/>
      <c r="B28" s="13" t="s">
        <v>109</v>
      </c>
      <c r="C28" s="13" t="s">
        <v>110</v>
      </c>
      <c r="D28" s="13" t="s">
        <v>111</v>
      </c>
      <c r="E28" s="88">
        <v>1500</v>
      </c>
      <c r="F28" s="90">
        <v>900</v>
      </c>
      <c r="G28" s="90">
        <v>1300</v>
      </c>
      <c r="H28" s="90">
        <v>2100</v>
      </c>
      <c r="I28" s="90">
        <v>1700</v>
      </c>
      <c r="J28" s="111">
        <v>1200</v>
      </c>
      <c r="K28" s="137" t="s">
        <v>167</v>
      </c>
      <c r="L28" s="90">
        <v>1200</v>
      </c>
      <c r="M28" s="142"/>
    </row>
    <row r="29" spans="1:13" ht="15" customHeight="1" x14ac:dyDescent="0.3">
      <c r="A29" s="12"/>
      <c r="B29" s="13"/>
      <c r="C29" s="13"/>
      <c r="D29" s="13"/>
      <c r="E29" s="88"/>
      <c r="F29" s="90"/>
      <c r="G29" s="90"/>
      <c r="H29" s="90"/>
      <c r="I29" s="90"/>
      <c r="J29" s="111"/>
      <c r="K29" s="137"/>
      <c r="L29" s="90"/>
      <c r="M29" s="142"/>
    </row>
    <row r="30" spans="1:13" ht="15" customHeight="1" x14ac:dyDescent="0.3">
      <c r="A30" s="12"/>
      <c r="B30" s="13" t="s">
        <v>112</v>
      </c>
      <c r="C30" s="13" t="s">
        <v>113</v>
      </c>
      <c r="D30" s="13" t="s">
        <v>114</v>
      </c>
      <c r="E30" s="88">
        <v>6200</v>
      </c>
      <c r="F30" s="90">
        <v>6600</v>
      </c>
      <c r="G30" s="90">
        <v>6800</v>
      </c>
      <c r="H30" s="90">
        <v>6700</v>
      </c>
      <c r="I30" s="90">
        <v>5400</v>
      </c>
      <c r="J30" s="111">
        <v>5600</v>
      </c>
      <c r="K30" s="137"/>
      <c r="L30" s="90">
        <v>6300</v>
      </c>
      <c r="M30" s="142"/>
    </row>
    <row r="31" spans="1:13" ht="15" customHeight="1" x14ac:dyDescent="0.3">
      <c r="A31" s="12"/>
      <c r="B31" s="13"/>
      <c r="C31" s="13" t="s">
        <v>115</v>
      </c>
      <c r="D31" s="13" t="s">
        <v>116</v>
      </c>
      <c r="E31" s="88">
        <v>500</v>
      </c>
      <c r="F31" s="90">
        <v>300</v>
      </c>
      <c r="G31" s="90">
        <v>400</v>
      </c>
      <c r="H31" s="90">
        <v>400</v>
      </c>
      <c r="I31" s="90">
        <v>200</v>
      </c>
      <c r="J31" s="111">
        <v>100</v>
      </c>
      <c r="K31" s="137" t="s">
        <v>167</v>
      </c>
      <c r="L31" s="90">
        <v>100</v>
      </c>
      <c r="M31" s="142" t="s">
        <v>167</v>
      </c>
    </row>
    <row r="32" spans="1:13" ht="15" customHeight="1" x14ac:dyDescent="0.3">
      <c r="A32" s="12"/>
      <c r="B32" s="13"/>
      <c r="C32" s="13" t="s">
        <v>117</v>
      </c>
      <c r="D32" s="13" t="s">
        <v>118</v>
      </c>
      <c r="E32" s="88">
        <v>500</v>
      </c>
      <c r="F32" s="90">
        <v>500</v>
      </c>
      <c r="G32" s="90">
        <v>1000</v>
      </c>
      <c r="H32" s="90">
        <v>1000</v>
      </c>
      <c r="I32" s="90">
        <v>1700</v>
      </c>
      <c r="J32" s="111">
        <v>1900</v>
      </c>
      <c r="K32" s="137"/>
      <c r="L32" s="90">
        <v>1700</v>
      </c>
      <c r="M32" s="142" t="s">
        <v>167</v>
      </c>
    </row>
    <row r="33" spans="1:13" ht="15" customHeight="1" x14ac:dyDescent="0.3">
      <c r="A33" s="12"/>
      <c r="B33" s="13"/>
      <c r="C33" s="13" t="s">
        <v>119</v>
      </c>
      <c r="D33" s="13" t="s">
        <v>120</v>
      </c>
      <c r="E33" s="88">
        <v>3000</v>
      </c>
      <c r="F33" s="90">
        <v>3200</v>
      </c>
      <c r="G33" s="90">
        <v>3400</v>
      </c>
      <c r="H33" s="90">
        <v>3200</v>
      </c>
      <c r="I33" s="90">
        <v>3200</v>
      </c>
      <c r="J33" s="111">
        <v>3000</v>
      </c>
      <c r="K33" s="137" t="s">
        <v>167</v>
      </c>
      <c r="L33" s="90">
        <v>3000</v>
      </c>
      <c r="M33" s="142" t="s">
        <v>167</v>
      </c>
    </row>
    <row r="34" spans="1:13" ht="15" customHeight="1" x14ac:dyDescent="0.3">
      <c r="A34" s="12"/>
      <c r="B34" s="13"/>
      <c r="C34" s="13" t="s">
        <v>121</v>
      </c>
      <c r="D34" s="13" t="s">
        <v>122</v>
      </c>
      <c r="E34" s="88">
        <v>0</v>
      </c>
      <c r="F34" s="90">
        <v>0</v>
      </c>
      <c r="G34" s="90">
        <v>0</v>
      </c>
      <c r="H34" s="90">
        <v>100</v>
      </c>
      <c r="I34" s="90">
        <v>0</v>
      </c>
      <c r="J34" s="111">
        <v>0</v>
      </c>
      <c r="K34" s="137"/>
      <c r="L34" s="90">
        <v>0</v>
      </c>
      <c r="M34" s="142"/>
    </row>
    <row r="35" spans="1:13" ht="15" customHeight="1" x14ac:dyDescent="0.3">
      <c r="A35" s="12"/>
      <c r="B35" s="13"/>
      <c r="C35" s="13" t="s">
        <v>123</v>
      </c>
      <c r="D35" s="13" t="s">
        <v>124</v>
      </c>
      <c r="E35" s="88">
        <v>2800</v>
      </c>
      <c r="F35" s="90">
        <v>3000</v>
      </c>
      <c r="G35" s="90">
        <v>3100</v>
      </c>
      <c r="H35" s="90">
        <v>2900</v>
      </c>
      <c r="I35" s="90">
        <v>3000</v>
      </c>
      <c r="J35" s="111">
        <v>2800</v>
      </c>
      <c r="K35" s="137" t="s">
        <v>167</v>
      </c>
      <c r="L35" s="90">
        <v>2700</v>
      </c>
      <c r="M35" s="142" t="s">
        <v>167</v>
      </c>
    </row>
    <row r="36" spans="1:13" ht="15" customHeight="1" x14ac:dyDescent="0.3">
      <c r="A36" s="12"/>
      <c r="B36" s="13"/>
      <c r="C36" s="13"/>
      <c r="D36" s="13"/>
      <c r="E36" s="88"/>
      <c r="F36" s="90"/>
      <c r="G36" s="90"/>
      <c r="H36" s="90"/>
      <c r="I36" s="90"/>
      <c r="J36" s="111"/>
      <c r="K36" s="137"/>
      <c r="L36" s="90"/>
      <c r="M36" s="142"/>
    </row>
    <row r="37" spans="1:13" ht="15" customHeight="1" x14ac:dyDescent="0.3">
      <c r="A37" s="12"/>
      <c r="B37" s="13" t="s">
        <v>125</v>
      </c>
      <c r="C37" s="13" t="s">
        <v>126</v>
      </c>
      <c r="D37" s="13" t="s">
        <v>127</v>
      </c>
      <c r="E37" s="88">
        <v>42600</v>
      </c>
      <c r="F37" s="90">
        <v>44300</v>
      </c>
      <c r="G37" s="90">
        <v>42800</v>
      </c>
      <c r="H37" s="90">
        <v>44400</v>
      </c>
      <c r="I37" s="90">
        <v>42100</v>
      </c>
      <c r="J37" s="111">
        <v>41400</v>
      </c>
      <c r="K37" s="137" t="s">
        <v>167</v>
      </c>
      <c r="L37" s="90">
        <v>45400</v>
      </c>
      <c r="M37" s="142" t="s">
        <v>167</v>
      </c>
    </row>
    <row r="38" spans="1:13" ht="15" customHeight="1" x14ac:dyDescent="0.3">
      <c r="A38" s="12"/>
      <c r="B38" s="13" t="s">
        <v>128</v>
      </c>
      <c r="C38" s="13"/>
      <c r="D38" s="13" t="s">
        <v>129</v>
      </c>
      <c r="E38" s="88"/>
      <c r="F38" s="90"/>
      <c r="G38" s="90"/>
      <c r="H38" s="90"/>
      <c r="I38" s="90"/>
      <c r="J38" s="111"/>
      <c r="K38" s="137"/>
      <c r="L38" s="90"/>
      <c r="M38" s="142"/>
    </row>
    <row r="39" spans="1:13" ht="15" customHeight="1" x14ac:dyDescent="0.3">
      <c r="A39" s="12"/>
      <c r="B39" s="13"/>
      <c r="C39" s="13"/>
      <c r="D39" s="13"/>
      <c r="E39" s="88"/>
      <c r="F39" s="90"/>
      <c r="G39" s="90"/>
      <c r="H39" s="90"/>
      <c r="I39" s="90"/>
      <c r="J39" s="111"/>
      <c r="K39" s="137"/>
      <c r="L39" s="90"/>
      <c r="M39" s="142"/>
    </row>
    <row r="40" spans="1:13" ht="15" customHeight="1" x14ac:dyDescent="0.3">
      <c r="A40" s="12"/>
      <c r="B40" s="13"/>
      <c r="C40" s="13" t="s">
        <v>130</v>
      </c>
      <c r="D40" s="13" t="s">
        <v>131</v>
      </c>
      <c r="E40" s="88">
        <v>5500</v>
      </c>
      <c r="F40" s="90">
        <v>5700</v>
      </c>
      <c r="G40" s="90">
        <v>5300</v>
      </c>
      <c r="H40" s="90">
        <v>5000</v>
      </c>
      <c r="I40" s="90">
        <v>5300</v>
      </c>
      <c r="J40" s="111">
        <v>5400</v>
      </c>
      <c r="K40" s="137"/>
      <c r="L40" s="90">
        <v>5300</v>
      </c>
      <c r="M40" s="142"/>
    </row>
    <row r="41" spans="1:13" ht="15" customHeight="1" x14ac:dyDescent="0.3">
      <c r="A41" s="12"/>
      <c r="B41" s="14"/>
      <c r="C41" s="14" t="s">
        <v>132</v>
      </c>
      <c r="D41" s="14" t="s">
        <v>133</v>
      </c>
      <c r="E41" s="89">
        <v>8600</v>
      </c>
      <c r="F41" s="92">
        <v>9900</v>
      </c>
      <c r="G41" s="92">
        <v>11000</v>
      </c>
      <c r="H41" s="92">
        <v>9700</v>
      </c>
      <c r="I41" s="92">
        <v>7100</v>
      </c>
      <c r="J41" s="113">
        <v>6500</v>
      </c>
      <c r="K41" s="138"/>
      <c r="L41" s="92">
        <v>7300</v>
      </c>
      <c r="M41" s="143" t="s">
        <v>167</v>
      </c>
    </row>
    <row r="42" spans="1:13" x14ac:dyDescent="0.3">
      <c r="A42" s="161" t="s">
        <v>148</v>
      </c>
      <c r="B42" s="161"/>
      <c r="C42" s="161"/>
      <c r="D42" s="161"/>
      <c r="E42" s="161"/>
      <c r="F42" s="161"/>
      <c r="G42" s="161"/>
      <c r="H42" s="161"/>
      <c r="I42" s="161"/>
      <c r="J42" s="161"/>
      <c r="K42" s="161"/>
      <c r="L42" s="161"/>
      <c r="M42" s="161"/>
    </row>
    <row r="43" spans="1:13" ht="15" customHeight="1" x14ac:dyDescent="0.3">
      <c r="A43" s="158" t="s">
        <v>0</v>
      </c>
      <c r="B43" s="158"/>
      <c r="C43" s="158"/>
      <c r="D43" s="158"/>
      <c r="E43" s="158"/>
      <c r="F43" s="158"/>
      <c r="G43" s="158"/>
      <c r="H43" s="158"/>
      <c r="I43" s="158"/>
      <c r="J43" s="158"/>
      <c r="K43" s="158"/>
      <c r="L43" s="158"/>
      <c r="M43" s="158"/>
    </row>
    <row r="44" spans="1:13" ht="15" customHeight="1" x14ac:dyDescent="0.3">
      <c r="A44" s="159" t="s">
        <v>146</v>
      </c>
      <c r="B44" s="159"/>
      <c r="C44" s="159"/>
      <c r="D44" s="159"/>
      <c r="E44" s="159"/>
      <c r="F44" s="159"/>
      <c r="G44" s="159"/>
      <c r="H44" s="159"/>
      <c r="I44" s="159"/>
      <c r="J44" s="159"/>
      <c r="K44" s="159"/>
      <c r="L44" s="159"/>
      <c r="M44" s="159"/>
    </row>
    <row r="45" spans="1:13" ht="15" customHeight="1" x14ac:dyDescent="0.3">
      <c r="A45" s="159" t="s">
        <v>135</v>
      </c>
      <c r="B45" s="159"/>
      <c r="C45" s="159"/>
      <c r="D45" s="159"/>
      <c r="E45" s="159"/>
      <c r="F45" s="159"/>
      <c r="G45" s="159"/>
      <c r="H45" s="159"/>
      <c r="I45" s="159"/>
      <c r="J45" s="159"/>
      <c r="K45" s="159"/>
      <c r="L45" s="159"/>
      <c r="M45" s="159"/>
    </row>
    <row r="46" spans="1:13" ht="24.6" customHeight="1" x14ac:dyDescent="0.3">
      <c r="A46" s="166" t="s">
        <v>171</v>
      </c>
      <c r="B46" s="166"/>
      <c r="C46" s="166"/>
      <c r="D46" s="166"/>
      <c r="E46" s="166"/>
      <c r="F46" s="166"/>
      <c r="G46" s="166"/>
      <c r="H46" s="166"/>
      <c r="I46" s="166"/>
      <c r="J46" s="166"/>
      <c r="K46" s="166"/>
      <c r="L46" s="166"/>
      <c r="M46" s="166"/>
    </row>
  </sheetData>
  <mergeCells count="12">
    <mergeCell ref="A1:M1"/>
    <mergeCell ref="A2:M2"/>
    <mergeCell ref="A3:M3"/>
    <mergeCell ref="A4:M4"/>
    <mergeCell ref="A5:M5"/>
    <mergeCell ref="A46:M46"/>
    <mergeCell ref="A45:M45"/>
    <mergeCell ref="A6:M6"/>
    <mergeCell ref="A7:M7"/>
    <mergeCell ref="A42:M42"/>
    <mergeCell ref="A43:M43"/>
    <mergeCell ref="A44:M44"/>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46"/>
  <sheetViews>
    <sheetView workbookViewId="0">
      <selection activeCell="A3" sqref="A3:P3"/>
    </sheetView>
  </sheetViews>
  <sheetFormatPr defaultRowHeight="14.4" x14ac:dyDescent="0.3"/>
  <cols>
    <col min="1" max="1" width="3.21875" customWidth="1"/>
    <col min="2" max="2" width="12" customWidth="1"/>
    <col min="3" max="3" width="19.88671875" customWidth="1"/>
    <col min="4" max="4" width="51.6640625" customWidth="1"/>
    <col min="5" max="16" width="12.109375" customWidth="1"/>
  </cols>
  <sheetData>
    <row r="1" spans="1:16" ht="27" customHeight="1" x14ac:dyDescent="0.3">
      <c r="A1" s="165" t="s">
        <v>175</v>
      </c>
      <c r="B1" s="153"/>
      <c r="C1" s="153"/>
      <c r="D1" s="153"/>
      <c r="E1" s="153"/>
      <c r="F1" s="153"/>
      <c r="G1" s="153"/>
      <c r="H1" s="153"/>
      <c r="I1" s="153"/>
      <c r="J1" s="153"/>
      <c r="K1" s="153"/>
      <c r="L1" s="153"/>
      <c r="M1" s="153"/>
      <c r="N1" s="153"/>
      <c r="O1" s="153"/>
      <c r="P1" s="153"/>
    </row>
    <row r="2" spans="1:16" ht="25.5" customHeight="1" x14ac:dyDescent="0.3">
      <c r="A2" s="160" t="s">
        <v>152</v>
      </c>
      <c r="B2" s="160"/>
      <c r="C2" s="160"/>
      <c r="D2" s="160"/>
      <c r="E2" s="160"/>
      <c r="F2" s="160"/>
      <c r="G2" s="160"/>
      <c r="H2" s="160"/>
      <c r="I2" s="160"/>
      <c r="J2" s="160"/>
      <c r="K2" s="160"/>
      <c r="L2" s="160"/>
      <c r="M2" s="160"/>
      <c r="N2" s="160"/>
      <c r="O2" s="160"/>
      <c r="P2" s="160"/>
    </row>
    <row r="3" spans="1:16" ht="18.75" customHeight="1" x14ac:dyDescent="0.3">
      <c r="A3" s="160" t="s">
        <v>76</v>
      </c>
      <c r="B3" s="160"/>
      <c r="C3" s="160"/>
      <c r="D3" s="160"/>
      <c r="E3" s="160"/>
      <c r="F3" s="160"/>
      <c r="G3" s="160"/>
      <c r="H3" s="160"/>
      <c r="I3" s="160"/>
      <c r="J3" s="160"/>
      <c r="K3" s="160"/>
      <c r="L3" s="160"/>
      <c r="M3" s="160"/>
      <c r="N3" s="160"/>
      <c r="O3" s="160"/>
      <c r="P3" s="160"/>
    </row>
    <row r="4" spans="1:16" x14ac:dyDescent="0.3">
      <c r="A4" s="150" t="str">
        <f>HYPERLINK("https://www.gov.uk/government/uploads/system/uploads/attachment_data/file/280723/sic_codes.pdf")</f>
        <v>https://www.gov.uk/government/uploads/system/uploads/attachment_data/file/280723/sic_codes.pdf</v>
      </c>
      <c r="B4" s="163"/>
      <c r="C4" s="163"/>
      <c r="D4" s="163"/>
      <c r="E4" s="163"/>
      <c r="F4" s="163"/>
      <c r="G4" s="163"/>
      <c r="H4" s="163"/>
      <c r="I4" s="163"/>
      <c r="J4" s="163"/>
      <c r="K4" s="163"/>
      <c r="L4" s="163"/>
      <c r="M4" s="163"/>
      <c r="N4" s="163"/>
      <c r="O4" s="163"/>
      <c r="P4" s="163"/>
    </row>
    <row r="5" spans="1:16" ht="18.75" customHeight="1" x14ac:dyDescent="0.3">
      <c r="A5" s="160" t="s">
        <v>77</v>
      </c>
      <c r="B5" s="160"/>
      <c r="C5" s="160"/>
      <c r="D5" s="160"/>
      <c r="E5" s="160"/>
      <c r="F5" s="160"/>
      <c r="G5" s="160"/>
      <c r="H5" s="160"/>
      <c r="I5" s="160"/>
      <c r="J5" s="160"/>
      <c r="K5" s="160"/>
      <c r="L5" s="160"/>
      <c r="M5" s="160"/>
      <c r="N5" s="160"/>
      <c r="O5" s="160"/>
      <c r="P5" s="160"/>
    </row>
    <row r="6" spans="1:16" x14ac:dyDescent="0.3">
      <c r="A6" s="150" t="str">
        <f>HYPERLINK("http://webarchive.nationalarchives.gov.uk/20160105160709/http:/www.ons.gov.uk/ons/guide-method/classifications/current-standard-classifications/standard-industrial-classification/index.html")</f>
        <v>http://webarchive.nationalarchives.gov.uk/20160105160709/http:/www.ons.gov.uk/ons/guide-method/classifications/current-standard-classifications/standard-industrial-classification/index.html</v>
      </c>
      <c r="B6" s="163"/>
      <c r="C6" s="163"/>
      <c r="D6" s="163"/>
      <c r="E6" s="163"/>
      <c r="F6" s="163"/>
      <c r="G6" s="163"/>
      <c r="H6" s="163"/>
      <c r="I6" s="163"/>
      <c r="J6" s="163"/>
      <c r="K6" s="163"/>
      <c r="L6" s="163"/>
      <c r="M6" s="163"/>
      <c r="N6" s="163"/>
      <c r="O6" s="163"/>
      <c r="P6" s="163"/>
    </row>
    <row r="7" spans="1:16" ht="15" customHeight="1" x14ac:dyDescent="0.3">
      <c r="A7" s="158" t="s">
        <v>0</v>
      </c>
      <c r="B7" s="158"/>
      <c r="C7" s="158"/>
      <c r="D7" s="158"/>
      <c r="E7" s="158"/>
      <c r="F7" s="158"/>
      <c r="G7" s="158"/>
      <c r="H7" s="158"/>
      <c r="I7" s="158"/>
      <c r="J7" s="158"/>
      <c r="K7" s="158"/>
      <c r="L7" s="158"/>
      <c r="M7" s="158"/>
      <c r="N7" s="158"/>
      <c r="O7" s="158"/>
      <c r="P7" s="158"/>
    </row>
    <row r="8" spans="1:16" ht="25.5" customHeight="1" x14ac:dyDescent="0.3">
      <c r="A8" s="8" t="s">
        <v>0</v>
      </c>
      <c r="B8" s="9" t="s">
        <v>78</v>
      </c>
      <c r="C8" s="9" t="s">
        <v>79</v>
      </c>
      <c r="D8" s="9" t="s">
        <v>80</v>
      </c>
      <c r="E8" s="65" t="s">
        <v>52</v>
      </c>
      <c r="F8" s="66" t="s">
        <v>53</v>
      </c>
      <c r="G8" s="66" t="s">
        <v>54</v>
      </c>
      <c r="H8" s="66" t="s">
        <v>55</v>
      </c>
      <c r="I8" s="66" t="s">
        <v>56</v>
      </c>
      <c r="J8" s="66" t="s">
        <v>57</v>
      </c>
      <c r="K8" s="66" t="s">
        <v>58</v>
      </c>
      <c r="L8" s="66" t="s">
        <v>59</v>
      </c>
      <c r="M8" s="66" t="s">
        <v>60</v>
      </c>
      <c r="N8" s="66" t="s">
        <v>61</v>
      </c>
      <c r="O8" s="66" t="s">
        <v>62</v>
      </c>
      <c r="P8" s="67" t="s">
        <v>63</v>
      </c>
    </row>
    <row r="9" spans="1:16" ht="15" customHeight="1" x14ac:dyDescent="0.3">
      <c r="A9" s="20"/>
      <c r="B9" s="21" t="s">
        <v>140</v>
      </c>
      <c r="C9" s="21"/>
      <c r="D9" s="21"/>
      <c r="E9" s="95">
        <v>5900</v>
      </c>
      <c r="F9" s="98">
        <v>5800</v>
      </c>
      <c r="G9" s="98">
        <v>6600</v>
      </c>
      <c r="H9" s="98">
        <v>600</v>
      </c>
      <c r="I9" s="98">
        <v>15100</v>
      </c>
      <c r="J9" s="98">
        <v>500</v>
      </c>
      <c r="K9" s="98">
        <v>12700</v>
      </c>
      <c r="L9" s="98">
        <v>29400</v>
      </c>
      <c r="M9" s="98">
        <v>35400</v>
      </c>
      <c r="N9" s="98">
        <v>5100</v>
      </c>
      <c r="O9" s="98">
        <v>5000</v>
      </c>
      <c r="P9" s="101">
        <v>2500</v>
      </c>
    </row>
    <row r="10" spans="1:16" ht="15" customHeight="1" x14ac:dyDescent="0.3">
      <c r="A10" s="12"/>
      <c r="B10" s="13"/>
      <c r="C10" s="13"/>
      <c r="D10" s="13"/>
      <c r="E10" s="93"/>
      <c r="F10" s="96"/>
      <c r="G10" s="96"/>
      <c r="H10" s="96"/>
      <c r="I10" s="96"/>
      <c r="J10" s="96"/>
      <c r="K10" s="96"/>
      <c r="L10" s="96"/>
      <c r="M10" s="96"/>
      <c r="N10" s="96"/>
      <c r="O10" s="96"/>
      <c r="P10" s="99"/>
    </row>
    <row r="11" spans="1:16" ht="15" customHeight="1" x14ac:dyDescent="0.3">
      <c r="A11" s="12"/>
      <c r="B11" s="13" t="s">
        <v>81</v>
      </c>
      <c r="C11" s="13" t="s">
        <v>82</v>
      </c>
      <c r="D11" s="13" t="s">
        <v>83</v>
      </c>
      <c r="E11" s="93">
        <v>0</v>
      </c>
      <c r="F11" s="96">
        <v>0</v>
      </c>
      <c r="G11" s="96">
        <v>0</v>
      </c>
      <c r="H11" s="96">
        <v>0</v>
      </c>
      <c r="I11" s="96">
        <v>0</v>
      </c>
      <c r="J11" s="96">
        <v>0</v>
      </c>
      <c r="K11" s="96">
        <v>0</v>
      </c>
      <c r="L11" s="96">
        <v>0</v>
      </c>
      <c r="M11" s="96">
        <v>0</v>
      </c>
      <c r="N11" s="96">
        <v>0</v>
      </c>
      <c r="O11" s="96">
        <v>0</v>
      </c>
      <c r="P11" s="99">
        <v>0</v>
      </c>
    </row>
    <row r="12" spans="1:16" ht="15" customHeight="1" x14ac:dyDescent="0.3">
      <c r="A12" s="12"/>
      <c r="B12" s="13"/>
      <c r="C12" s="13"/>
      <c r="D12" s="13"/>
      <c r="E12" s="93"/>
      <c r="F12" s="96"/>
      <c r="G12" s="96"/>
      <c r="H12" s="96"/>
      <c r="I12" s="96"/>
      <c r="J12" s="96"/>
      <c r="K12" s="96"/>
      <c r="L12" s="96"/>
      <c r="M12" s="96"/>
      <c r="N12" s="96"/>
      <c r="O12" s="96"/>
      <c r="P12" s="99"/>
    </row>
    <row r="13" spans="1:16" ht="15" customHeight="1" x14ac:dyDescent="0.3">
      <c r="A13" s="12"/>
      <c r="B13" s="13" t="s">
        <v>84</v>
      </c>
      <c r="C13" s="13" t="s">
        <v>85</v>
      </c>
      <c r="D13" s="13" t="s">
        <v>86</v>
      </c>
      <c r="E13" s="93">
        <v>1400</v>
      </c>
      <c r="F13" s="96">
        <v>100</v>
      </c>
      <c r="G13" s="96">
        <v>300</v>
      </c>
      <c r="H13" s="96">
        <v>0</v>
      </c>
      <c r="I13" s="96">
        <v>200</v>
      </c>
      <c r="J13" s="96">
        <v>100</v>
      </c>
      <c r="K13" s="96">
        <v>200</v>
      </c>
      <c r="L13" s="96">
        <v>600</v>
      </c>
      <c r="M13" s="96">
        <v>600</v>
      </c>
      <c r="N13" s="96">
        <v>200</v>
      </c>
      <c r="O13" s="96">
        <v>100</v>
      </c>
      <c r="P13" s="99">
        <v>100</v>
      </c>
    </row>
    <row r="14" spans="1:16" ht="15" customHeight="1" x14ac:dyDescent="0.3">
      <c r="A14" s="12"/>
      <c r="B14" s="13"/>
      <c r="C14" s="13"/>
      <c r="D14" s="13"/>
      <c r="E14" s="93"/>
      <c r="F14" s="96"/>
      <c r="G14" s="96"/>
      <c r="H14" s="96"/>
      <c r="I14" s="96"/>
      <c r="J14" s="96"/>
      <c r="K14" s="96"/>
      <c r="L14" s="96"/>
      <c r="M14" s="96"/>
      <c r="N14" s="96"/>
      <c r="O14" s="96"/>
      <c r="P14" s="99"/>
    </row>
    <row r="15" spans="1:16" ht="15" customHeight="1" x14ac:dyDescent="0.3">
      <c r="A15" s="12"/>
      <c r="B15" s="13"/>
      <c r="C15" s="13" t="s">
        <v>87</v>
      </c>
      <c r="D15" s="13" t="s">
        <v>88</v>
      </c>
      <c r="E15" s="93">
        <v>0</v>
      </c>
      <c r="F15" s="96">
        <v>600</v>
      </c>
      <c r="G15" s="96">
        <v>0</v>
      </c>
      <c r="H15" s="96">
        <v>0</v>
      </c>
      <c r="I15" s="96">
        <v>200</v>
      </c>
      <c r="J15" s="96">
        <v>0</v>
      </c>
      <c r="K15" s="96">
        <v>300</v>
      </c>
      <c r="L15" s="96">
        <v>300</v>
      </c>
      <c r="M15" s="96">
        <v>1500</v>
      </c>
      <c r="N15" s="96">
        <v>1000</v>
      </c>
      <c r="O15" s="96">
        <v>100</v>
      </c>
      <c r="P15" s="99">
        <v>0</v>
      </c>
    </row>
    <row r="16" spans="1:16" ht="15" customHeight="1" x14ac:dyDescent="0.3">
      <c r="A16" s="12"/>
      <c r="B16" s="13"/>
      <c r="C16" s="13" t="s">
        <v>89</v>
      </c>
      <c r="D16" s="13" t="s">
        <v>90</v>
      </c>
      <c r="E16" s="93">
        <v>0</v>
      </c>
      <c r="F16" s="96">
        <v>200</v>
      </c>
      <c r="G16" s="96">
        <v>0</v>
      </c>
      <c r="H16" s="96">
        <v>0</v>
      </c>
      <c r="I16" s="96">
        <v>0</v>
      </c>
      <c r="J16" s="96">
        <v>0</v>
      </c>
      <c r="K16" s="96">
        <v>0</v>
      </c>
      <c r="L16" s="96">
        <v>300</v>
      </c>
      <c r="M16" s="96">
        <v>0</v>
      </c>
      <c r="N16" s="96">
        <v>0</v>
      </c>
      <c r="O16" s="96">
        <v>0</v>
      </c>
      <c r="P16" s="99">
        <v>0</v>
      </c>
    </row>
    <row r="17" spans="1:16" ht="15" customHeight="1" x14ac:dyDescent="0.3">
      <c r="A17" s="12"/>
      <c r="B17" s="13"/>
      <c r="C17" s="13" t="s">
        <v>91</v>
      </c>
      <c r="D17" s="13" t="s">
        <v>92</v>
      </c>
      <c r="E17" s="93">
        <v>0</v>
      </c>
      <c r="F17" s="96">
        <v>0</v>
      </c>
      <c r="G17" s="96">
        <v>0</v>
      </c>
      <c r="H17" s="96">
        <v>0</v>
      </c>
      <c r="I17" s="96">
        <v>100</v>
      </c>
      <c r="J17" s="96">
        <v>0</v>
      </c>
      <c r="K17" s="96">
        <v>0</v>
      </c>
      <c r="L17" s="96">
        <v>100</v>
      </c>
      <c r="M17" s="96">
        <v>500</v>
      </c>
      <c r="N17" s="96">
        <v>0</v>
      </c>
      <c r="O17" s="96">
        <v>0</v>
      </c>
      <c r="P17" s="99">
        <v>0</v>
      </c>
    </row>
    <row r="18" spans="1:16" ht="15" customHeight="1" x14ac:dyDescent="0.3">
      <c r="A18" s="12"/>
      <c r="B18" s="13"/>
      <c r="C18" s="13" t="s">
        <v>93</v>
      </c>
      <c r="D18" s="13" t="s">
        <v>94</v>
      </c>
      <c r="E18" s="93">
        <v>0</v>
      </c>
      <c r="F18" s="96">
        <v>100</v>
      </c>
      <c r="G18" s="96">
        <v>0</v>
      </c>
      <c r="H18" s="96">
        <v>0</v>
      </c>
      <c r="I18" s="96">
        <v>0</v>
      </c>
      <c r="J18" s="96">
        <v>0</v>
      </c>
      <c r="K18" s="96">
        <v>0</v>
      </c>
      <c r="L18" s="96">
        <v>300</v>
      </c>
      <c r="M18" s="96">
        <v>100</v>
      </c>
      <c r="N18" s="96">
        <v>200</v>
      </c>
      <c r="O18" s="96">
        <v>0</v>
      </c>
      <c r="P18" s="99">
        <v>0</v>
      </c>
    </row>
    <row r="19" spans="1:16" ht="15" customHeight="1" x14ac:dyDescent="0.3">
      <c r="A19" s="12"/>
      <c r="B19" s="13"/>
      <c r="C19" s="13" t="s">
        <v>95</v>
      </c>
      <c r="D19" s="13" t="s">
        <v>96</v>
      </c>
      <c r="E19" s="93">
        <v>0</v>
      </c>
      <c r="F19" s="96">
        <v>300</v>
      </c>
      <c r="G19" s="96">
        <v>200</v>
      </c>
      <c r="H19" s="96">
        <v>0</v>
      </c>
      <c r="I19" s="96">
        <v>0</v>
      </c>
      <c r="J19" s="96">
        <v>0</v>
      </c>
      <c r="K19" s="96">
        <v>100</v>
      </c>
      <c r="L19" s="96">
        <v>200</v>
      </c>
      <c r="M19" s="96">
        <v>300</v>
      </c>
      <c r="N19" s="96">
        <v>400</v>
      </c>
      <c r="O19" s="96">
        <v>0</v>
      </c>
      <c r="P19" s="99">
        <v>0</v>
      </c>
    </row>
    <row r="20" spans="1:16" ht="15" customHeight="1" x14ac:dyDescent="0.3">
      <c r="A20" s="12"/>
      <c r="B20" s="13"/>
      <c r="C20" s="13" t="s">
        <v>97</v>
      </c>
      <c r="D20" s="13" t="s">
        <v>98</v>
      </c>
      <c r="E20" s="93">
        <v>0</v>
      </c>
      <c r="F20" s="96">
        <v>0</v>
      </c>
      <c r="G20" s="96">
        <v>0</v>
      </c>
      <c r="H20" s="96">
        <v>0</v>
      </c>
      <c r="I20" s="96">
        <v>0</v>
      </c>
      <c r="J20" s="96">
        <v>0</v>
      </c>
      <c r="K20" s="96">
        <v>0</v>
      </c>
      <c r="L20" s="96">
        <v>100</v>
      </c>
      <c r="M20" s="96">
        <v>0</v>
      </c>
      <c r="N20" s="96">
        <v>0</v>
      </c>
      <c r="O20" s="96">
        <v>0</v>
      </c>
      <c r="P20" s="99">
        <v>0</v>
      </c>
    </row>
    <row r="21" spans="1:16" ht="15" customHeight="1" x14ac:dyDescent="0.3">
      <c r="A21" s="12"/>
      <c r="B21" s="13"/>
      <c r="C21" s="13" t="s">
        <v>99</v>
      </c>
      <c r="D21" s="13" t="s">
        <v>100</v>
      </c>
      <c r="E21" s="93">
        <v>1200</v>
      </c>
      <c r="F21" s="96">
        <v>0</v>
      </c>
      <c r="G21" s="96">
        <v>100</v>
      </c>
      <c r="H21" s="96">
        <v>100</v>
      </c>
      <c r="I21" s="96">
        <v>9200</v>
      </c>
      <c r="J21" s="96">
        <v>0</v>
      </c>
      <c r="K21" s="96">
        <v>7500</v>
      </c>
      <c r="L21" s="96">
        <v>3600</v>
      </c>
      <c r="M21" s="96">
        <v>5300</v>
      </c>
      <c r="N21" s="96">
        <v>0</v>
      </c>
      <c r="O21" s="96">
        <v>0</v>
      </c>
      <c r="P21" s="99">
        <v>0</v>
      </c>
    </row>
    <row r="22" spans="1:16" ht="15" customHeight="1" x14ac:dyDescent="0.3">
      <c r="A22" s="12"/>
      <c r="B22" s="13"/>
      <c r="C22" s="13" t="s">
        <v>101</v>
      </c>
      <c r="D22" s="13" t="s">
        <v>102</v>
      </c>
      <c r="E22" s="93">
        <v>300</v>
      </c>
      <c r="F22" s="96">
        <v>200</v>
      </c>
      <c r="G22" s="96">
        <v>500</v>
      </c>
      <c r="H22" s="96">
        <v>0</v>
      </c>
      <c r="I22" s="96">
        <v>900</v>
      </c>
      <c r="J22" s="96">
        <v>0</v>
      </c>
      <c r="K22" s="96">
        <v>100</v>
      </c>
      <c r="L22" s="96">
        <v>1100</v>
      </c>
      <c r="M22" s="96">
        <v>1700</v>
      </c>
      <c r="N22" s="96">
        <v>200</v>
      </c>
      <c r="O22" s="96">
        <v>0</v>
      </c>
      <c r="P22" s="99">
        <v>0</v>
      </c>
    </row>
    <row r="23" spans="1:16" ht="15" customHeight="1" x14ac:dyDescent="0.3">
      <c r="A23" s="12"/>
      <c r="B23" s="13"/>
      <c r="C23" s="13"/>
      <c r="D23" s="13"/>
      <c r="E23" s="93"/>
      <c r="F23" s="96"/>
      <c r="G23" s="96"/>
      <c r="H23" s="96"/>
      <c r="I23" s="96"/>
      <c r="J23" s="96"/>
      <c r="K23" s="96"/>
      <c r="L23" s="96"/>
      <c r="M23" s="96"/>
      <c r="N23" s="96"/>
      <c r="O23" s="96"/>
      <c r="P23" s="99"/>
    </row>
    <row r="24" spans="1:16" ht="15" customHeight="1" x14ac:dyDescent="0.3">
      <c r="A24" s="12"/>
      <c r="B24" s="13" t="s">
        <v>103</v>
      </c>
      <c r="C24" s="13" t="s">
        <v>104</v>
      </c>
      <c r="D24" s="13" t="s">
        <v>105</v>
      </c>
      <c r="E24" s="93">
        <v>0</v>
      </c>
      <c r="F24" s="96">
        <v>100</v>
      </c>
      <c r="G24" s="96">
        <v>0</v>
      </c>
      <c r="H24" s="96">
        <v>0</v>
      </c>
      <c r="I24" s="96">
        <v>0</v>
      </c>
      <c r="J24" s="96">
        <v>0</v>
      </c>
      <c r="K24" s="96">
        <v>100</v>
      </c>
      <c r="L24" s="96">
        <v>200</v>
      </c>
      <c r="M24" s="96">
        <v>200</v>
      </c>
      <c r="N24" s="96">
        <v>0</v>
      </c>
      <c r="O24" s="96">
        <v>0</v>
      </c>
      <c r="P24" s="99">
        <v>100</v>
      </c>
    </row>
    <row r="25" spans="1:16" ht="15" customHeight="1" x14ac:dyDescent="0.3">
      <c r="A25" s="12"/>
      <c r="B25" s="13"/>
      <c r="C25" s="13"/>
      <c r="D25" s="13"/>
      <c r="E25" s="93"/>
      <c r="F25" s="96"/>
      <c r="G25" s="96"/>
      <c r="H25" s="96"/>
      <c r="I25" s="96"/>
      <c r="J25" s="96"/>
      <c r="K25" s="96"/>
      <c r="L25" s="96"/>
      <c r="M25" s="96"/>
      <c r="N25" s="96"/>
      <c r="O25" s="96"/>
      <c r="P25" s="99"/>
    </row>
    <row r="26" spans="1:16" ht="15" customHeight="1" x14ac:dyDescent="0.3">
      <c r="A26" s="12"/>
      <c r="B26" s="13" t="s">
        <v>106</v>
      </c>
      <c r="C26" s="13" t="s">
        <v>107</v>
      </c>
      <c r="D26" s="13" t="s">
        <v>108</v>
      </c>
      <c r="E26" s="93">
        <v>100</v>
      </c>
      <c r="F26" s="96">
        <v>1000</v>
      </c>
      <c r="G26" s="96">
        <v>800</v>
      </c>
      <c r="H26" s="96">
        <v>0</v>
      </c>
      <c r="I26" s="96">
        <v>0</v>
      </c>
      <c r="J26" s="96">
        <v>0</v>
      </c>
      <c r="K26" s="96">
        <v>1100</v>
      </c>
      <c r="L26" s="96">
        <v>2100</v>
      </c>
      <c r="M26" s="96">
        <v>1300</v>
      </c>
      <c r="N26" s="96">
        <v>0</v>
      </c>
      <c r="O26" s="96">
        <v>200</v>
      </c>
      <c r="P26" s="99">
        <v>100</v>
      </c>
    </row>
    <row r="27" spans="1:16" ht="15" customHeight="1" x14ac:dyDescent="0.3">
      <c r="A27" s="12"/>
      <c r="B27" s="13"/>
      <c r="C27" s="13"/>
      <c r="D27" s="13"/>
      <c r="E27" s="93"/>
      <c r="F27" s="96"/>
      <c r="G27" s="96"/>
      <c r="H27" s="96"/>
      <c r="I27" s="96"/>
      <c r="J27" s="96"/>
      <c r="K27" s="96"/>
      <c r="L27" s="96"/>
      <c r="M27" s="96"/>
      <c r="N27" s="96"/>
      <c r="O27" s="96"/>
      <c r="P27" s="99"/>
    </row>
    <row r="28" spans="1:16" ht="15" customHeight="1" x14ac:dyDescent="0.3">
      <c r="A28" s="12"/>
      <c r="B28" s="13" t="s">
        <v>109</v>
      </c>
      <c r="C28" s="13" t="s">
        <v>110</v>
      </c>
      <c r="D28" s="13" t="s">
        <v>111</v>
      </c>
      <c r="E28" s="93">
        <v>0</v>
      </c>
      <c r="F28" s="96">
        <v>0</v>
      </c>
      <c r="G28" s="96">
        <v>100</v>
      </c>
      <c r="H28" s="96">
        <v>0</v>
      </c>
      <c r="I28" s="96">
        <v>100</v>
      </c>
      <c r="J28" s="96">
        <v>0</v>
      </c>
      <c r="K28" s="96">
        <v>0</v>
      </c>
      <c r="L28" s="96">
        <v>500</v>
      </c>
      <c r="M28" s="96">
        <v>0</v>
      </c>
      <c r="N28" s="96">
        <v>0</v>
      </c>
      <c r="O28" s="96">
        <v>500</v>
      </c>
      <c r="P28" s="99">
        <v>0</v>
      </c>
    </row>
    <row r="29" spans="1:16" ht="15" customHeight="1" x14ac:dyDescent="0.3">
      <c r="A29" s="12"/>
      <c r="B29" s="13"/>
      <c r="C29" s="13"/>
      <c r="D29" s="13"/>
      <c r="E29" s="93"/>
      <c r="F29" s="96"/>
      <c r="G29" s="96"/>
      <c r="H29" s="96"/>
      <c r="I29" s="96"/>
      <c r="J29" s="96"/>
      <c r="K29" s="96"/>
      <c r="L29" s="96"/>
      <c r="M29" s="96"/>
      <c r="N29" s="96"/>
      <c r="O29" s="96"/>
      <c r="P29" s="99"/>
    </row>
    <row r="30" spans="1:16" ht="15" customHeight="1" x14ac:dyDescent="0.3">
      <c r="A30" s="12"/>
      <c r="B30" s="13" t="s">
        <v>112</v>
      </c>
      <c r="C30" s="13" t="s">
        <v>113</v>
      </c>
      <c r="D30" s="13" t="s">
        <v>114</v>
      </c>
      <c r="E30" s="93">
        <v>200</v>
      </c>
      <c r="F30" s="96">
        <v>800</v>
      </c>
      <c r="G30" s="96">
        <v>200</v>
      </c>
      <c r="H30" s="96">
        <v>0</v>
      </c>
      <c r="I30" s="96">
        <v>100</v>
      </c>
      <c r="J30" s="96">
        <v>100</v>
      </c>
      <c r="K30" s="96">
        <v>600</v>
      </c>
      <c r="L30" s="96">
        <v>900</v>
      </c>
      <c r="M30" s="96">
        <v>2100</v>
      </c>
      <c r="N30" s="96">
        <v>100</v>
      </c>
      <c r="O30" s="96">
        <v>600</v>
      </c>
      <c r="P30" s="99">
        <v>800</v>
      </c>
    </row>
    <row r="31" spans="1:16" ht="15" customHeight="1" x14ac:dyDescent="0.3">
      <c r="A31" s="12"/>
      <c r="B31" s="13"/>
      <c r="C31" s="13" t="s">
        <v>115</v>
      </c>
      <c r="D31" s="13" t="s">
        <v>116</v>
      </c>
      <c r="E31" s="93">
        <v>0</v>
      </c>
      <c r="F31" s="96">
        <v>0</v>
      </c>
      <c r="G31" s="96">
        <v>0</v>
      </c>
      <c r="H31" s="96">
        <v>0</v>
      </c>
      <c r="I31" s="96">
        <v>0</v>
      </c>
      <c r="J31" s="96">
        <v>0</v>
      </c>
      <c r="K31" s="96">
        <v>0</v>
      </c>
      <c r="L31" s="96">
        <v>0</v>
      </c>
      <c r="M31" s="96">
        <v>0</v>
      </c>
      <c r="N31" s="96">
        <v>0</v>
      </c>
      <c r="O31" s="96">
        <v>0</v>
      </c>
      <c r="P31" s="99">
        <v>0</v>
      </c>
    </row>
    <row r="32" spans="1:16" ht="15" customHeight="1" x14ac:dyDescent="0.3">
      <c r="A32" s="12"/>
      <c r="B32" s="13"/>
      <c r="C32" s="13" t="s">
        <v>117</v>
      </c>
      <c r="D32" s="13" t="s">
        <v>118</v>
      </c>
      <c r="E32" s="93">
        <v>0</v>
      </c>
      <c r="F32" s="96">
        <v>0</v>
      </c>
      <c r="G32" s="96">
        <v>400</v>
      </c>
      <c r="H32" s="96">
        <v>0</v>
      </c>
      <c r="I32" s="96">
        <v>0</v>
      </c>
      <c r="J32" s="96">
        <v>0</v>
      </c>
      <c r="K32" s="96">
        <v>0</v>
      </c>
      <c r="L32" s="96">
        <v>0</v>
      </c>
      <c r="M32" s="96">
        <v>1300</v>
      </c>
      <c r="N32" s="96">
        <v>0</v>
      </c>
      <c r="O32" s="96">
        <v>0</v>
      </c>
      <c r="P32" s="99">
        <v>0</v>
      </c>
    </row>
    <row r="33" spans="1:16" ht="15" customHeight="1" x14ac:dyDescent="0.3">
      <c r="A33" s="12"/>
      <c r="B33" s="13"/>
      <c r="C33" s="13" t="s">
        <v>119</v>
      </c>
      <c r="D33" s="13" t="s">
        <v>120</v>
      </c>
      <c r="E33" s="93">
        <v>0</v>
      </c>
      <c r="F33" s="96">
        <v>100</v>
      </c>
      <c r="G33" s="96">
        <v>200</v>
      </c>
      <c r="H33" s="96">
        <v>0</v>
      </c>
      <c r="I33" s="96">
        <v>0</v>
      </c>
      <c r="J33" s="96">
        <v>0</v>
      </c>
      <c r="K33" s="96">
        <v>100</v>
      </c>
      <c r="L33" s="96">
        <v>1300</v>
      </c>
      <c r="M33" s="96">
        <v>1300</v>
      </c>
      <c r="N33" s="96">
        <v>0</v>
      </c>
      <c r="O33" s="96">
        <v>0</v>
      </c>
      <c r="P33" s="99">
        <v>0</v>
      </c>
    </row>
    <row r="34" spans="1:16" ht="15" customHeight="1" x14ac:dyDescent="0.3">
      <c r="A34" s="12"/>
      <c r="B34" s="13"/>
      <c r="C34" s="13" t="s">
        <v>121</v>
      </c>
      <c r="D34" s="13" t="s">
        <v>122</v>
      </c>
      <c r="E34" s="93">
        <v>0</v>
      </c>
      <c r="F34" s="96">
        <v>0</v>
      </c>
      <c r="G34" s="96">
        <v>0</v>
      </c>
      <c r="H34" s="96">
        <v>0</v>
      </c>
      <c r="I34" s="96">
        <v>0</v>
      </c>
      <c r="J34" s="96">
        <v>0</v>
      </c>
      <c r="K34" s="96">
        <v>0</v>
      </c>
      <c r="L34" s="96">
        <v>0</v>
      </c>
      <c r="M34" s="96">
        <v>0</v>
      </c>
      <c r="N34" s="96">
        <v>0</v>
      </c>
      <c r="O34" s="96">
        <v>0</v>
      </c>
      <c r="P34" s="99">
        <v>0</v>
      </c>
    </row>
    <row r="35" spans="1:16" ht="15" customHeight="1" x14ac:dyDescent="0.3">
      <c r="A35" s="12"/>
      <c r="B35" s="13"/>
      <c r="C35" s="13" t="s">
        <v>123</v>
      </c>
      <c r="D35" s="13" t="s">
        <v>124</v>
      </c>
      <c r="E35" s="93">
        <v>0</v>
      </c>
      <c r="F35" s="96">
        <v>200</v>
      </c>
      <c r="G35" s="96">
        <v>100</v>
      </c>
      <c r="H35" s="96">
        <v>0</v>
      </c>
      <c r="I35" s="96">
        <v>0</v>
      </c>
      <c r="J35" s="96">
        <v>0</v>
      </c>
      <c r="K35" s="96">
        <v>100</v>
      </c>
      <c r="L35" s="96">
        <v>1000</v>
      </c>
      <c r="M35" s="96">
        <v>900</v>
      </c>
      <c r="N35" s="96">
        <v>300</v>
      </c>
      <c r="O35" s="96">
        <v>100</v>
      </c>
      <c r="P35" s="99">
        <v>100</v>
      </c>
    </row>
    <row r="36" spans="1:16" ht="15" customHeight="1" x14ac:dyDescent="0.3">
      <c r="A36" s="12"/>
      <c r="B36" s="13"/>
      <c r="C36" s="13"/>
      <c r="D36" s="13"/>
      <c r="E36" s="93"/>
      <c r="F36" s="96"/>
      <c r="G36" s="96"/>
      <c r="H36" s="96"/>
      <c r="I36" s="96"/>
      <c r="J36" s="96"/>
      <c r="K36" s="96"/>
      <c r="L36" s="96"/>
      <c r="M36" s="96"/>
      <c r="N36" s="96"/>
      <c r="O36" s="96"/>
      <c r="P36" s="99"/>
    </row>
    <row r="37" spans="1:16" ht="15" customHeight="1" x14ac:dyDescent="0.3">
      <c r="A37" s="12"/>
      <c r="B37" s="13" t="s">
        <v>125</v>
      </c>
      <c r="C37" s="13" t="s">
        <v>126</v>
      </c>
      <c r="D37" s="13" t="s">
        <v>127</v>
      </c>
      <c r="E37" s="93">
        <v>2200</v>
      </c>
      <c r="F37" s="96">
        <v>1700</v>
      </c>
      <c r="G37" s="96">
        <v>2500</v>
      </c>
      <c r="H37" s="96">
        <v>100</v>
      </c>
      <c r="I37" s="96">
        <v>4100</v>
      </c>
      <c r="J37" s="96">
        <v>200</v>
      </c>
      <c r="K37" s="96">
        <v>1800</v>
      </c>
      <c r="L37" s="96">
        <v>13500</v>
      </c>
      <c r="M37" s="96">
        <v>13200</v>
      </c>
      <c r="N37" s="96">
        <v>2100</v>
      </c>
      <c r="O37" s="96">
        <v>3000</v>
      </c>
      <c r="P37" s="99">
        <v>1000</v>
      </c>
    </row>
    <row r="38" spans="1:16" ht="15" customHeight="1" x14ac:dyDescent="0.3">
      <c r="A38" s="12"/>
      <c r="B38" s="13" t="s">
        <v>128</v>
      </c>
      <c r="C38" s="13"/>
      <c r="D38" s="13" t="s">
        <v>129</v>
      </c>
      <c r="E38" s="93"/>
      <c r="F38" s="96"/>
      <c r="G38" s="96"/>
      <c r="H38" s="96"/>
      <c r="I38" s="96"/>
      <c r="J38" s="96"/>
      <c r="K38" s="96"/>
      <c r="L38" s="96"/>
      <c r="M38" s="96"/>
      <c r="N38" s="96"/>
      <c r="O38" s="96"/>
      <c r="P38" s="99"/>
    </row>
    <row r="39" spans="1:16" ht="15" customHeight="1" x14ac:dyDescent="0.3">
      <c r="A39" s="12"/>
      <c r="B39" s="13"/>
      <c r="C39" s="13"/>
      <c r="D39" s="13"/>
      <c r="E39" s="93"/>
      <c r="F39" s="96"/>
      <c r="G39" s="96"/>
      <c r="H39" s="96"/>
      <c r="I39" s="96"/>
      <c r="J39" s="96"/>
      <c r="K39" s="96"/>
      <c r="L39" s="96"/>
      <c r="M39" s="96"/>
      <c r="N39" s="96"/>
      <c r="O39" s="96"/>
      <c r="P39" s="99"/>
    </row>
    <row r="40" spans="1:16" ht="15" customHeight="1" x14ac:dyDescent="0.3">
      <c r="A40" s="12"/>
      <c r="B40" s="13"/>
      <c r="C40" s="13" t="s">
        <v>130</v>
      </c>
      <c r="D40" s="13" t="s">
        <v>131</v>
      </c>
      <c r="E40" s="93">
        <v>100</v>
      </c>
      <c r="F40" s="96">
        <v>100</v>
      </c>
      <c r="G40" s="96">
        <v>600</v>
      </c>
      <c r="H40" s="96">
        <v>0</v>
      </c>
      <c r="I40" s="96">
        <v>0</v>
      </c>
      <c r="J40" s="96">
        <v>0</v>
      </c>
      <c r="K40" s="96">
        <v>0</v>
      </c>
      <c r="L40" s="96">
        <v>1500</v>
      </c>
      <c r="M40" s="96">
        <v>2700</v>
      </c>
      <c r="N40" s="96">
        <v>0</v>
      </c>
      <c r="O40" s="96">
        <v>100</v>
      </c>
      <c r="P40" s="99">
        <v>100</v>
      </c>
    </row>
    <row r="41" spans="1:16" ht="15" customHeight="1" x14ac:dyDescent="0.3">
      <c r="A41" s="12"/>
      <c r="B41" s="14"/>
      <c r="C41" s="14" t="s">
        <v>132</v>
      </c>
      <c r="D41" s="14" t="s">
        <v>133</v>
      </c>
      <c r="E41" s="94">
        <v>200</v>
      </c>
      <c r="F41" s="97">
        <v>200</v>
      </c>
      <c r="G41" s="97">
        <v>500</v>
      </c>
      <c r="H41" s="97">
        <v>300</v>
      </c>
      <c r="I41" s="97">
        <v>200</v>
      </c>
      <c r="J41" s="97">
        <v>100</v>
      </c>
      <c r="K41" s="97">
        <v>900</v>
      </c>
      <c r="L41" s="97">
        <v>1900</v>
      </c>
      <c r="M41" s="97">
        <v>2100</v>
      </c>
      <c r="N41" s="97">
        <v>500</v>
      </c>
      <c r="O41" s="97">
        <v>200</v>
      </c>
      <c r="P41" s="100">
        <v>300</v>
      </c>
    </row>
    <row r="42" spans="1:16" x14ac:dyDescent="0.3">
      <c r="A42" s="161" t="s">
        <v>148</v>
      </c>
      <c r="B42" s="161"/>
      <c r="C42" s="161"/>
      <c r="D42" s="161"/>
      <c r="E42" s="161"/>
      <c r="F42" s="161"/>
      <c r="G42" s="161"/>
      <c r="H42" s="161"/>
      <c r="I42" s="161"/>
      <c r="J42" s="161"/>
      <c r="K42" s="161"/>
      <c r="L42" s="161"/>
      <c r="M42" s="161"/>
      <c r="N42" s="161"/>
      <c r="O42" s="161"/>
      <c r="P42" s="161"/>
    </row>
    <row r="43" spans="1:16" ht="15" customHeight="1" x14ac:dyDescent="0.3">
      <c r="A43" s="158" t="s">
        <v>0</v>
      </c>
      <c r="B43" s="158"/>
      <c r="C43" s="158"/>
      <c r="D43" s="158"/>
      <c r="E43" s="158"/>
      <c r="F43" s="158"/>
      <c r="G43" s="158"/>
      <c r="H43" s="158"/>
      <c r="I43" s="158"/>
      <c r="J43" s="158"/>
      <c r="K43" s="158"/>
      <c r="L43" s="158"/>
      <c r="M43" s="158"/>
      <c r="N43" s="158"/>
      <c r="O43" s="158"/>
      <c r="P43" s="158"/>
    </row>
    <row r="44" spans="1:16" ht="15" customHeight="1" x14ac:dyDescent="0.3">
      <c r="A44" s="159" t="s">
        <v>146</v>
      </c>
      <c r="B44" s="159"/>
      <c r="C44" s="159"/>
      <c r="D44" s="159"/>
      <c r="E44" s="159"/>
      <c r="F44" s="159"/>
      <c r="G44" s="159"/>
      <c r="H44" s="159"/>
      <c r="I44" s="159"/>
      <c r="J44" s="159"/>
      <c r="K44" s="159"/>
      <c r="L44" s="159"/>
      <c r="M44" s="159"/>
      <c r="N44" s="159"/>
      <c r="O44" s="159"/>
      <c r="P44" s="159"/>
    </row>
    <row r="45" spans="1:16" ht="15" customHeight="1" x14ac:dyDescent="0.3">
      <c r="A45" s="159" t="s">
        <v>135</v>
      </c>
      <c r="B45" s="159"/>
      <c r="C45" s="159"/>
      <c r="D45" s="159"/>
      <c r="E45" s="159"/>
      <c r="F45" s="159"/>
      <c r="G45" s="159"/>
      <c r="H45" s="159"/>
      <c r="I45" s="159"/>
      <c r="J45" s="159"/>
      <c r="K45" s="159"/>
      <c r="L45" s="159"/>
      <c r="M45" s="159"/>
      <c r="N45" s="159"/>
      <c r="O45" s="159"/>
      <c r="P45" s="159"/>
    </row>
    <row r="46" spans="1:16" ht="21.6" customHeight="1" x14ac:dyDescent="0.3">
      <c r="A46" s="166" t="s">
        <v>171</v>
      </c>
      <c r="B46" s="166"/>
      <c r="C46" s="166"/>
      <c r="D46" s="166"/>
      <c r="E46" s="166"/>
      <c r="F46" s="166"/>
      <c r="G46" s="166"/>
      <c r="H46" s="166"/>
      <c r="I46" s="166"/>
      <c r="J46" s="166"/>
      <c r="K46" s="166"/>
      <c r="L46" s="166"/>
      <c r="M46" s="166"/>
      <c r="N46" s="166"/>
      <c r="O46" s="166"/>
      <c r="P46" s="166"/>
    </row>
  </sheetData>
  <mergeCells count="12">
    <mergeCell ref="A1:P1"/>
    <mergeCell ref="A2:P2"/>
    <mergeCell ref="A3:P3"/>
    <mergeCell ref="A4:P4"/>
    <mergeCell ref="A5:P5"/>
    <mergeCell ref="A46:P46"/>
    <mergeCell ref="A45:P45"/>
    <mergeCell ref="A6:P6"/>
    <mergeCell ref="A7:P7"/>
    <mergeCell ref="A42:P42"/>
    <mergeCell ref="A43:P43"/>
    <mergeCell ref="A44:P44"/>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47"/>
  <sheetViews>
    <sheetView topLeftCell="E7" workbookViewId="0">
      <selection activeCell="L33" sqref="L33"/>
    </sheetView>
  </sheetViews>
  <sheetFormatPr defaultRowHeight="14.4" x14ac:dyDescent="0.3"/>
  <cols>
    <col min="1" max="1" width="3.21875" customWidth="1"/>
    <col min="2" max="2" width="13.5546875" customWidth="1"/>
    <col min="3" max="3" width="19.88671875" customWidth="1"/>
    <col min="4" max="4" width="53.6640625" customWidth="1"/>
    <col min="5" max="5" width="20.33203125" customWidth="1"/>
    <col min="6" max="6" width="12.109375" customWidth="1"/>
    <col min="7" max="7" width="1.88671875" style="139" customWidth="1"/>
    <col min="8" max="8" width="12.109375" customWidth="1"/>
    <col min="9" max="9" width="1.88671875" style="139" customWidth="1"/>
    <col min="10" max="10" width="12.109375" customWidth="1"/>
    <col min="11" max="11" width="1.88671875" style="139" customWidth="1"/>
  </cols>
  <sheetData>
    <row r="1" spans="1:11" ht="27" customHeight="1" x14ac:dyDescent="0.3">
      <c r="A1" s="165" t="s">
        <v>176</v>
      </c>
      <c r="B1" s="153"/>
      <c r="C1" s="153"/>
      <c r="D1" s="153"/>
      <c r="E1" s="153"/>
      <c r="F1" s="153"/>
      <c r="G1" s="153"/>
      <c r="H1" s="153"/>
      <c r="I1" s="153"/>
      <c r="J1" s="153"/>
      <c r="K1" s="153"/>
    </row>
    <row r="2" spans="1:11" ht="35.25" customHeight="1" x14ac:dyDescent="0.3">
      <c r="A2" s="160" t="s">
        <v>153</v>
      </c>
      <c r="B2" s="160"/>
      <c r="C2" s="160"/>
      <c r="D2" s="160"/>
      <c r="E2" s="160"/>
      <c r="F2" s="160"/>
      <c r="G2" s="160"/>
      <c r="H2" s="160"/>
      <c r="I2" s="160"/>
      <c r="J2" s="160"/>
      <c r="K2" s="160"/>
    </row>
    <row r="3" spans="1:11" ht="18.75" customHeight="1" x14ac:dyDescent="0.3">
      <c r="A3" s="160" t="s">
        <v>76</v>
      </c>
      <c r="B3" s="160"/>
      <c r="C3" s="160"/>
      <c r="D3" s="160"/>
      <c r="E3" s="160"/>
      <c r="F3" s="160"/>
      <c r="G3" s="160"/>
      <c r="H3" s="160"/>
      <c r="I3" s="160"/>
      <c r="J3" s="160"/>
      <c r="K3" s="160"/>
    </row>
    <row r="4" spans="1:11" x14ac:dyDescent="0.3">
      <c r="A4" s="150" t="str">
        <f>HYPERLINK("https://www.gov.uk/government/uploads/system/uploads/attachment_data/file/280723/sic_codes.pdf")</f>
        <v>https://www.gov.uk/government/uploads/system/uploads/attachment_data/file/280723/sic_codes.pdf</v>
      </c>
      <c r="B4" s="163"/>
      <c r="C4" s="163"/>
      <c r="D4" s="163"/>
      <c r="E4" s="163"/>
      <c r="F4" s="163"/>
      <c r="G4" s="163"/>
      <c r="H4" s="163"/>
      <c r="I4" s="163"/>
      <c r="J4" s="163"/>
      <c r="K4" s="163"/>
    </row>
    <row r="5" spans="1:11" ht="18.75" customHeight="1" x14ac:dyDescent="0.3">
      <c r="A5" s="160" t="s">
        <v>77</v>
      </c>
      <c r="B5" s="160"/>
      <c r="C5" s="160"/>
      <c r="D5" s="160"/>
      <c r="E5" s="160"/>
      <c r="F5" s="160"/>
      <c r="G5" s="160"/>
      <c r="H5" s="160"/>
      <c r="I5" s="160"/>
      <c r="J5" s="160"/>
      <c r="K5" s="160"/>
    </row>
    <row r="6" spans="1:11" x14ac:dyDescent="0.3">
      <c r="A6" s="150" t="str">
        <f>HYPERLINK("http://webarchive.nationalarchives.gov.uk/20160105160709/http:/www.ons.gov.uk/ons/guide-method/classifications/current-standard-classifications/standard-industrial-classification/index.html")</f>
        <v>http://webarchive.nationalarchives.gov.uk/20160105160709/http:/www.ons.gov.uk/ons/guide-method/classifications/current-standard-classifications/standard-industrial-classification/index.html</v>
      </c>
      <c r="B6" s="163"/>
      <c r="C6" s="163"/>
      <c r="D6" s="163"/>
      <c r="E6" s="163"/>
      <c r="F6" s="163"/>
      <c r="G6" s="163"/>
      <c r="H6" s="163"/>
      <c r="I6" s="163"/>
      <c r="J6" s="163"/>
      <c r="K6" s="163"/>
    </row>
    <row r="7" spans="1:11" ht="15" customHeight="1" x14ac:dyDescent="0.3">
      <c r="A7" s="158" t="s">
        <v>0</v>
      </c>
      <c r="B7" s="158"/>
      <c r="C7" s="158"/>
      <c r="D7" s="158"/>
      <c r="E7" s="158"/>
      <c r="F7" s="158"/>
      <c r="G7" s="158"/>
      <c r="H7" s="158"/>
      <c r="I7" s="158"/>
      <c r="J7" s="158"/>
      <c r="K7" s="158"/>
    </row>
    <row r="8" spans="1:11" ht="33.75" customHeight="1" x14ac:dyDescent="0.3">
      <c r="A8" s="8" t="s">
        <v>0</v>
      </c>
      <c r="B8" s="9" t="s">
        <v>78</v>
      </c>
      <c r="C8" s="9" t="s">
        <v>79</v>
      </c>
      <c r="D8" s="9" t="s">
        <v>80</v>
      </c>
      <c r="E8" s="46" t="s">
        <v>154</v>
      </c>
      <c r="F8" s="46" t="s">
        <v>155</v>
      </c>
      <c r="G8" s="169"/>
      <c r="H8" s="10" t="s">
        <v>156</v>
      </c>
      <c r="I8" s="169"/>
      <c r="J8" s="10" t="s">
        <v>157</v>
      </c>
      <c r="K8" s="168"/>
    </row>
    <row r="9" spans="1:11" ht="15" customHeight="1" x14ac:dyDescent="0.3">
      <c r="A9" s="20"/>
      <c r="B9" s="21" t="s">
        <v>51</v>
      </c>
      <c r="C9" s="21"/>
      <c r="D9" s="21"/>
      <c r="E9" s="103">
        <v>20260</v>
      </c>
      <c r="F9" s="103">
        <v>202000</v>
      </c>
      <c r="G9" s="145" t="s">
        <v>167</v>
      </c>
      <c r="H9" s="144">
        <v>125000</v>
      </c>
      <c r="I9" s="145" t="s">
        <v>167</v>
      </c>
      <c r="J9" s="106">
        <v>77000</v>
      </c>
      <c r="K9" s="141" t="s">
        <v>167</v>
      </c>
    </row>
    <row r="10" spans="1:11" ht="15" customHeight="1" x14ac:dyDescent="0.3">
      <c r="A10" s="12"/>
      <c r="B10" s="13"/>
      <c r="C10" s="13"/>
      <c r="D10" s="13"/>
      <c r="E10" s="102"/>
      <c r="F10" s="102"/>
      <c r="G10" s="137"/>
      <c r="H10" s="111"/>
      <c r="I10" s="137"/>
      <c r="J10" s="105"/>
      <c r="K10" s="142"/>
    </row>
    <row r="11" spans="1:11" ht="15" customHeight="1" x14ac:dyDescent="0.3">
      <c r="A11" s="12"/>
      <c r="B11" s="13" t="s">
        <v>81</v>
      </c>
      <c r="C11" s="13" t="s">
        <v>82</v>
      </c>
      <c r="D11" s="13" t="s">
        <v>83</v>
      </c>
      <c r="E11" s="102">
        <v>0</v>
      </c>
      <c r="F11" s="102">
        <v>0</v>
      </c>
      <c r="G11" s="137"/>
      <c r="H11" s="111">
        <v>0</v>
      </c>
      <c r="I11" s="137"/>
      <c r="J11" s="105">
        <v>0</v>
      </c>
      <c r="K11" s="142"/>
    </row>
    <row r="12" spans="1:11" ht="15" customHeight="1" x14ac:dyDescent="0.3">
      <c r="A12" s="12"/>
      <c r="B12" s="13"/>
      <c r="C12" s="13"/>
      <c r="D12" s="13"/>
      <c r="E12" s="102"/>
      <c r="F12" s="102"/>
      <c r="G12" s="137"/>
      <c r="H12" s="111"/>
      <c r="I12" s="137"/>
      <c r="J12" s="105"/>
      <c r="K12" s="142"/>
    </row>
    <row r="13" spans="1:11" ht="15" customHeight="1" x14ac:dyDescent="0.3">
      <c r="A13" s="12"/>
      <c r="B13" s="13" t="s">
        <v>84</v>
      </c>
      <c r="C13" s="13" t="s">
        <v>85</v>
      </c>
      <c r="D13" s="13" t="s">
        <v>86</v>
      </c>
      <c r="E13" s="102">
        <v>917</v>
      </c>
      <c r="F13" s="102">
        <v>6600</v>
      </c>
      <c r="G13" s="137" t="s">
        <v>167</v>
      </c>
      <c r="H13" s="111">
        <v>3900</v>
      </c>
      <c r="I13" s="137" t="s">
        <v>167</v>
      </c>
      <c r="J13" s="105">
        <v>2700</v>
      </c>
      <c r="K13" s="142" t="s">
        <v>167</v>
      </c>
    </row>
    <row r="14" spans="1:11" ht="15" customHeight="1" x14ac:dyDescent="0.3">
      <c r="A14" s="12"/>
      <c r="B14" s="13"/>
      <c r="C14" s="13"/>
      <c r="D14" s="13"/>
      <c r="E14" s="102"/>
      <c r="F14" s="102"/>
      <c r="G14" s="137"/>
      <c r="H14" s="111"/>
      <c r="I14" s="137"/>
      <c r="J14" s="105"/>
      <c r="K14" s="142"/>
    </row>
    <row r="15" spans="1:11" ht="15" customHeight="1" x14ac:dyDescent="0.3">
      <c r="A15" s="12"/>
      <c r="B15" s="13"/>
      <c r="C15" s="13" t="s">
        <v>87</v>
      </c>
      <c r="D15" s="13" t="s">
        <v>88</v>
      </c>
      <c r="E15" s="102">
        <v>1354</v>
      </c>
      <c r="F15" s="102">
        <v>7600</v>
      </c>
      <c r="G15" s="137" t="s">
        <v>167</v>
      </c>
      <c r="H15" s="111">
        <v>4000</v>
      </c>
      <c r="I15" s="137" t="s">
        <v>167</v>
      </c>
      <c r="J15" s="105">
        <v>3600</v>
      </c>
      <c r="K15" s="142" t="s">
        <v>167</v>
      </c>
    </row>
    <row r="16" spans="1:11" ht="15" customHeight="1" x14ac:dyDescent="0.3">
      <c r="A16" s="12"/>
      <c r="B16" s="13"/>
      <c r="C16" s="13" t="s">
        <v>89</v>
      </c>
      <c r="D16" s="13" t="s">
        <v>90</v>
      </c>
      <c r="E16" s="102">
        <v>165</v>
      </c>
      <c r="F16" s="102">
        <v>1100</v>
      </c>
      <c r="G16" s="137" t="s">
        <v>167</v>
      </c>
      <c r="H16" s="111">
        <v>500</v>
      </c>
      <c r="I16" s="137" t="s">
        <v>167</v>
      </c>
      <c r="J16" s="105">
        <v>600</v>
      </c>
      <c r="K16" s="142"/>
    </row>
    <row r="17" spans="1:11" ht="15" customHeight="1" x14ac:dyDescent="0.3">
      <c r="A17" s="12"/>
      <c r="B17" s="13"/>
      <c r="C17" s="13" t="s">
        <v>91</v>
      </c>
      <c r="D17" s="13" t="s">
        <v>92</v>
      </c>
      <c r="E17" s="102">
        <v>160</v>
      </c>
      <c r="F17" s="102">
        <v>1400</v>
      </c>
      <c r="G17" s="137" t="s">
        <v>167</v>
      </c>
      <c r="H17" s="111">
        <v>800</v>
      </c>
      <c r="I17" s="137" t="s">
        <v>167</v>
      </c>
      <c r="J17" s="105">
        <v>600</v>
      </c>
      <c r="K17" s="142"/>
    </row>
    <row r="18" spans="1:11" ht="15" customHeight="1" x14ac:dyDescent="0.3">
      <c r="A18" s="12"/>
      <c r="B18" s="13"/>
      <c r="C18" s="13" t="s">
        <v>93</v>
      </c>
      <c r="D18" s="13" t="s">
        <v>94</v>
      </c>
      <c r="E18" s="102">
        <v>117</v>
      </c>
      <c r="F18" s="102">
        <v>1100</v>
      </c>
      <c r="G18" s="137"/>
      <c r="H18" s="111">
        <v>700</v>
      </c>
      <c r="I18" s="137"/>
      <c r="J18" s="105">
        <v>400</v>
      </c>
      <c r="K18" s="142"/>
    </row>
    <row r="19" spans="1:11" ht="15" customHeight="1" x14ac:dyDescent="0.3">
      <c r="A19" s="12"/>
      <c r="B19" s="13"/>
      <c r="C19" s="13" t="s">
        <v>95</v>
      </c>
      <c r="D19" s="13" t="s">
        <v>96</v>
      </c>
      <c r="E19" s="102">
        <v>327</v>
      </c>
      <c r="F19" s="102">
        <v>2900</v>
      </c>
      <c r="G19" s="137" t="s">
        <v>167</v>
      </c>
      <c r="H19" s="111">
        <v>1700</v>
      </c>
      <c r="I19" s="137" t="s">
        <v>167</v>
      </c>
      <c r="J19" s="105">
        <v>1200</v>
      </c>
      <c r="K19" s="142"/>
    </row>
    <row r="20" spans="1:11" ht="15" customHeight="1" x14ac:dyDescent="0.3">
      <c r="A20" s="12"/>
      <c r="B20" s="13"/>
      <c r="C20" s="13" t="s">
        <v>97</v>
      </c>
      <c r="D20" s="13" t="s">
        <v>98</v>
      </c>
      <c r="E20" s="102">
        <v>75</v>
      </c>
      <c r="F20" s="102">
        <v>500</v>
      </c>
      <c r="G20" s="137"/>
      <c r="H20" s="111">
        <v>200</v>
      </c>
      <c r="I20" s="137"/>
      <c r="J20" s="105">
        <v>300</v>
      </c>
      <c r="K20" s="142"/>
    </row>
    <row r="21" spans="1:11" ht="15" customHeight="1" x14ac:dyDescent="0.3">
      <c r="A21" s="12"/>
      <c r="B21" s="13"/>
      <c r="C21" s="13" t="s">
        <v>99</v>
      </c>
      <c r="D21" s="13" t="s">
        <v>100</v>
      </c>
      <c r="E21" s="102">
        <v>3818</v>
      </c>
      <c r="F21" s="102">
        <v>46500</v>
      </c>
      <c r="G21" s="137"/>
      <c r="H21" s="111">
        <v>27100</v>
      </c>
      <c r="I21" s="137" t="s">
        <v>167</v>
      </c>
      <c r="J21" s="105">
        <v>19400</v>
      </c>
      <c r="K21" s="142" t="s">
        <v>167</v>
      </c>
    </row>
    <row r="22" spans="1:11" ht="15" customHeight="1" x14ac:dyDescent="0.3">
      <c r="A22" s="12"/>
      <c r="B22" s="13"/>
      <c r="C22" s="13" t="s">
        <v>101</v>
      </c>
      <c r="D22" s="13" t="s">
        <v>102</v>
      </c>
      <c r="E22" s="102">
        <v>1570</v>
      </c>
      <c r="F22" s="102">
        <v>11300</v>
      </c>
      <c r="G22" s="137" t="s">
        <v>167</v>
      </c>
      <c r="H22" s="111">
        <v>5100</v>
      </c>
      <c r="I22" s="137" t="s">
        <v>167</v>
      </c>
      <c r="J22" s="105">
        <v>6200</v>
      </c>
      <c r="K22" s="142" t="s">
        <v>167</v>
      </c>
    </row>
    <row r="23" spans="1:11" ht="15" customHeight="1" x14ac:dyDescent="0.3">
      <c r="A23" s="12"/>
      <c r="B23" s="13"/>
      <c r="C23" s="13"/>
      <c r="D23" s="13"/>
      <c r="E23" s="102"/>
      <c r="F23" s="102"/>
      <c r="G23" s="137"/>
      <c r="H23" s="111"/>
      <c r="I23" s="137"/>
      <c r="J23" s="105"/>
      <c r="K23" s="142"/>
    </row>
    <row r="24" spans="1:11" ht="15" customHeight="1" x14ac:dyDescent="0.3">
      <c r="A24" s="12"/>
      <c r="B24" s="13" t="s">
        <v>103</v>
      </c>
      <c r="C24" s="13" t="s">
        <v>104</v>
      </c>
      <c r="D24" s="13" t="s">
        <v>105</v>
      </c>
      <c r="E24" s="102">
        <v>369</v>
      </c>
      <c r="F24" s="102">
        <v>1800</v>
      </c>
      <c r="G24" s="137" t="s">
        <v>167</v>
      </c>
      <c r="H24" s="111">
        <v>700</v>
      </c>
      <c r="I24" s="137"/>
      <c r="J24" s="105">
        <v>1100</v>
      </c>
      <c r="K24" s="142"/>
    </row>
    <row r="25" spans="1:11" ht="15" customHeight="1" x14ac:dyDescent="0.3">
      <c r="A25" s="12"/>
      <c r="B25" s="13"/>
      <c r="C25" s="13"/>
      <c r="D25" s="13"/>
      <c r="E25" s="102"/>
      <c r="F25" s="102"/>
      <c r="G25" s="137"/>
      <c r="H25" s="111"/>
      <c r="I25" s="137"/>
      <c r="J25" s="105"/>
      <c r="K25" s="142"/>
    </row>
    <row r="26" spans="1:11" ht="15" customHeight="1" x14ac:dyDescent="0.3">
      <c r="A26" s="12"/>
      <c r="B26" s="13" t="s">
        <v>106</v>
      </c>
      <c r="C26" s="13" t="s">
        <v>107</v>
      </c>
      <c r="D26" s="13" t="s">
        <v>108</v>
      </c>
      <c r="E26" s="102">
        <v>1363</v>
      </c>
      <c r="F26" s="102">
        <v>13500</v>
      </c>
      <c r="G26" s="137" t="s">
        <v>167</v>
      </c>
      <c r="H26" s="111">
        <v>6800</v>
      </c>
      <c r="I26" s="137" t="s">
        <v>167</v>
      </c>
      <c r="J26" s="105">
        <v>6800</v>
      </c>
      <c r="K26" s="142" t="s">
        <v>167</v>
      </c>
    </row>
    <row r="27" spans="1:11" ht="15" customHeight="1" x14ac:dyDescent="0.3">
      <c r="A27" s="12"/>
      <c r="B27" s="13"/>
      <c r="C27" s="13"/>
      <c r="D27" s="13"/>
      <c r="E27" s="102"/>
      <c r="F27" s="102"/>
      <c r="G27" s="137"/>
      <c r="H27" s="111"/>
      <c r="I27" s="137"/>
      <c r="J27" s="105"/>
      <c r="K27" s="142"/>
    </row>
    <row r="28" spans="1:11" ht="15" customHeight="1" x14ac:dyDescent="0.3">
      <c r="A28" s="12"/>
      <c r="B28" s="13" t="s">
        <v>109</v>
      </c>
      <c r="C28" s="13" t="s">
        <v>110</v>
      </c>
      <c r="D28" s="13" t="s">
        <v>111</v>
      </c>
      <c r="E28" s="102">
        <v>491</v>
      </c>
      <c r="F28" s="102">
        <v>3100</v>
      </c>
      <c r="G28" s="137" t="s">
        <v>167</v>
      </c>
      <c r="H28" s="111">
        <v>1200</v>
      </c>
      <c r="I28" s="137"/>
      <c r="J28" s="105">
        <v>1900</v>
      </c>
      <c r="K28" s="142" t="s">
        <v>167</v>
      </c>
    </row>
    <row r="29" spans="1:11" ht="15" customHeight="1" x14ac:dyDescent="0.3">
      <c r="A29" s="12"/>
      <c r="B29" s="13"/>
      <c r="C29" s="13"/>
      <c r="D29" s="13"/>
      <c r="E29" s="102"/>
      <c r="F29" s="102"/>
      <c r="G29" s="137"/>
      <c r="H29" s="111"/>
      <c r="I29" s="137"/>
      <c r="J29" s="105"/>
      <c r="K29" s="142"/>
    </row>
    <row r="30" spans="1:11" ht="15" customHeight="1" x14ac:dyDescent="0.3">
      <c r="A30" s="12"/>
      <c r="B30" s="13" t="s">
        <v>112</v>
      </c>
      <c r="C30" s="13" t="s">
        <v>113</v>
      </c>
      <c r="D30" s="13" t="s">
        <v>114</v>
      </c>
      <c r="E30" s="102">
        <v>397</v>
      </c>
      <c r="F30" s="102">
        <v>7600</v>
      </c>
      <c r="G30" s="137"/>
      <c r="H30" s="111">
        <v>6300</v>
      </c>
      <c r="I30" s="137" t="s">
        <v>167</v>
      </c>
      <c r="J30" s="105">
        <v>1300</v>
      </c>
      <c r="K30" s="142" t="s">
        <v>167</v>
      </c>
    </row>
    <row r="31" spans="1:11" ht="15" customHeight="1" x14ac:dyDescent="0.3">
      <c r="A31" s="12"/>
      <c r="B31" s="13"/>
      <c r="C31" s="13" t="s">
        <v>115</v>
      </c>
      <c r="D31" s="13" t="s">
        <v>116</v>
      </c>
      <c r="E31" s="102">
        <v>24</v>
      </c>
      <c r="F31" s="102">
        <v>200</v>
      </c>
      <c r="G31" s="137" t="s">
        <v>167</v>
      </c>
      <c r="H31" s="111">
        <v>100</v>
      </c>
      <c r="I31" s="137" t="s">
        <v>167</v>
      </c>
      <c r="J31" s="105">
        <v>100</v>
      </c>
      <c r="K31" s="142"/>
    </row>
    <row r="32" spans="1:11" ht="15" customHeight="1" x14ac:dyDescent="0.3">
      <c r="A32" s="12"/>
      <c r="B32" s="13"/>
      <c r="C32" s="13" t="s">
        <v>117</v>
      </c>
      <c r="D32" s="13" t="s">
        <v>118</v>
      </c>
      <c r="E32" s="102">
        <v>168</v>
      </c>
      <c r="F32" s="102">
        <v>2300</v>
      </c>
      <c r="G32" s="137" t="s">
        <v>167</v>
      </c>
      <c r="H32" s="111">
        <v>1700</v>
      </c>
      <c r="I32" s="137" t="s">
        <v>167</v>
      </c>
      <c r="J32" s="105">
        <v>600</v>
      </c>
      <c r="K32" s="142"/>
    </row>
    <row r="33" spans="1:12" ht="15" customHeight="1" x14ac:dyDescent="0.3">
      <c r="A33" s="12"/>
      <c r="B33" s="13"/>
      <c r="C33" s="13" t="s">
        <v>119</v>
      </c>
      <c r="D33" s="13" t="s">
        <v>120</v>
      </c>
      <c r="E33" s="102">
        <v>898</v>
      </c>
      <c r="F33" s="102">
        <v>6800</v>
      </c>
      <c r="G33" s="137" t="s">
        <v>167</v>
      </c>
      <c r="H33" s="111">
        <v>3000</v>
      </c>
      <c r="I33" s="137" t="s">
        <v>167</v>
      </c>
      <c r="J33" s="105">
        <v>3800</v>
      </c>
      <c r="K33" s="142" t="s">
        <v>167</v>
      </c>
    </row>
    <row r="34" spans="1:12" ht="15" customHeight="1" x14ac:dyDescent="0.3">
      <c r="A34" s="12"/>
      <c r="B34" s="13"/>
      <c r="C34" s="13" t="s">
        <v>121</v>
      </c>
      <c r="D34" s="13" t="s">
        <v>122</v>
      </c>
      <c r="E34" s="102">
        <v>0</v>
      </c>
      <c r="F34" s="102">
        <v>0</v>
      </c>
      <c r="G34" s="137"/>
      <c r="H34" s="111">
        <v>0</v>
      </c>
      <c r="I34" s="137"/>
      <c r="J34" s="105">
        <v>0</v>
      </c>
      <c r="K34" s="142"/>
    </row>
    <row r="35" spans="1:12" ht="15" customHeight="1" x14ac:dyDescent="0.3">
      <c r="A35" s="12"/>
      <c r="B35" s="13"/>
      <c r="C35" s="13" t="s">
        <v>123</v>
      </c>
      <c r="D35" s="13" t="s">
        <v>124</v>
      </c>
      <c r="E35" s="102">
        <v>924</v>
      </c>
      <c r="F35" s="102">
        <v>5500</v>
      </c>
      <c r="G35" s="137" t="s">
        <v>167</v>
      </c>
      <c r="H35" s="111">
        <v>2700</v>
      </c>
      <c r="I35" s="137" t="s">
        <v>167</v>
      </c>
      <c r="J35" s="105">
        <v>2700</v>
      </c>
      <c r="K35" s="142" t="s">
        <v>167</v>
      </c>
    </row>
    <row r="36" spans="1:12" ht="15" customHeight="1" x14ac:dyDescent="0.3">
      <c r="A36" s="12"/>
      <c r="B36" s="13"/>
      <c r="C36" s="13"/>
      <c r="D36" s="13"/>
      <c r="E36" s="102"/>
      <c r="F36" s="102"/>
      <c r="G36" s="137"/>
      <c r="H36" s="111"/>
      <c r="I36" s="137"/>
      <c r="J36" s="105"/>
      <c r="K36" s="142"/>
    </row>
    <row r="37" spans="1:12" ht="15" customHeight="1" x14ac:dyDescent="0.3">
      <c r="A37" s="12"/>
      <c r="B37" s="13" t="s">
        <v>125</v>
      </c>
      <c r="C37" s="13" t="s">
        <v>126</v>
      </c>
      <c r="D37" s="13" t="s">
        <v>127</v>
      </c>
      <c r="E37" s="102">
        <v>4916</v>
      </c>
      <c r="F37" s="102">
        <v>63400</v>
      </c>
      <c r="G37" s="137" t="s">
        <v>167</v>
      </c>
      <c r="H37" s="111">
        <v>45400</v>
      </c>
      <c r="I37" s="137" t="s">
        <v>167</v>
      </c>
      <c r="J37" s="105">
        <v>18000</v>
      </c>
      <c r="K37" s="142" t="s">
        <v>167</v>
      </c>
    </row>
    <row r="38" spans="1:12" ht="15" customHeight="1" x14ac:dyDescent="0.3">
      <c r="A38" s="12"/>
      <c r="B38" s="13" t="s">
        <v>128</v>
      </c>
      <c r="C38" s="13"/>
      <c r="D38" s="13" t="s">
        <v>129</v>
      </c>
      <c r="E38" s="102"/>
      <c r="F38" s="102"/>
      <c r="G38" s="137"/>
      <c r="H38" s="111"/>
      <c r="I38" s="137"/>
      <c r="J38" s="105"/>
      <c r="K38" s="142"/>
    </row>
    <row r="39" spans="1:12" ht="15" customHeight="1" x14ac:dyDescent="0.3">
      <c r="A39" s="12"/>
      <c r="B39" s="13"/>
      <c r="C39" s="13"/>
      <c r="D39" s="13"/>
      <c r="E39" s="102"/>
      <c r="F39" s="102"/>
      <c r="G39" s="137"/>
      <c r="H39" s="111"/>
      <c r="I39" s="137"/>
      <c r="J39" s="105"/>
      <c r="K39" s="142"/>
    </row>
    <row r="40" spans="1:12" ht="15" customHeight="1" x14ac:dyDescent="0.3">
      <c r="A40" s="12"/>
      <c r="B40" s="13"/>
      <c r="C40" s="13" t="s">
        <v>130</v>
      </c>
      <c r="D40" s="13" t="s">
        <v>131</v>
      </c>
      <c r="E40" s="102">
        <v>885</v>
      </c>
      <c r="F40" s="102">
        <v>6900</v>
      </c>
      <c r="G40" s="137"/>
      <c r="H40" s="111">
        <v>5300</v>
      </c>
      <c r="I40" s="137"/>
      <c r="J40" s="105">
        <v>1600</v>
      </c>
      <c r="K40" s="142"/>
    </row>
    <row r="41" spans="1:12" ht="15" customHeight="1" x14ac:dyDescent="0.3">
      <c r="A41" s="12"/>
      <c r="B41" s="14"/>
      <c r="C41" s="14" t="s">
        <v>132</v>
      </c>
      <c r="D41" s="14" t="s">
        <v>133</v>
      </c>
      <c r="E41" s="104">
        <v>1322</v>
      </c>
      <c r="F41" s="104">
        <v>11500</v>
      </c>
      <c r="G41" s="138"/>
      <c r="H41" s="113">
        <v>7300</v>
      </c>
      <c r="I41" s="138" t="s">
        <v>167</v>
      </c>
      <c r="J41" s="107">
        <v>4200</v>
      </c>
      <c r="K41" s="143" t="s">
        <v>167</v>
      </c>
    </row>
    <row r="42" spans="1:12" x14ac:dyDescent="0.3">
      <c r="A42" s="161" t="s">
        <v>158</v>
      </c>
      <c r="B42" s="161"/>
      <c r="C42" s="161"/>
      <c r="D42" s="161"/>
      <c r="E42" s="161"/>
      <c r="F42" s="161"/>
      <c r="G42" s="161"/>
      <c r="H42" s="161"/>
      <c r="I42" s="161"/>
      <c r="J42" s="161"/>
      <c r="K42" s="161"/>
    </row>
    <row r="43" spans="1:12" ht="15" customHeight="1" x14ac:dyDescent="0.3">
      <c r="A43" s="158" t="s">
        <v>0</v>
      </c>
      <c r="B43" s="158"/>
      <c r="C43" s="158"/>
      <c r="D43" s="158"/>
      <c r="E43" s="158"/>
      <c r="F43" s="158"/>
      <c r="G43" s="158"/>
      <c r="H43" s="158"/>
      <c r="I43" s="158"/>
      <c r="J43" s="158"/>
      <c r="K43" s="158"/>
    </row>
    <row r="44" spans="1:12" ht="15" customHeight="1" x14ac:dyDescent="0.3">
      <c r="A44" s="159" t="s">
        <v>159</v>
      </c>
      <c r="B44" s="159"/>
      <c r="C44" s="159"/>
      <c r="D44" s="159"/>
      <c r="E44" s="159"/>
      <c r="F44" s="159"/>
      <c r="G44" s="159"/>
      <c r="H44" s="159"/>
      <c r="I44" s="159"/>
      <c r="J44" s="159"/>
      <c r="K44" s="159"/>
    </row>
    <row r="45" spans="1:12" ht="15.6" customHeight="1" x14ac:dyDescent="0.3">
      <c r="A45" s="159" t="s">
        <v>160</v>
      </c>
      <c r="B45" s="159"/>
      <c r="C45" s="159"/>
      <c r="D45" s="159"/>
      <c r="E45" s="159"/>
      <c r="F45" s="159"/>
      <c r="G45" s="159"/>
      <c r="H45" s="159"/>
      <c r="I45" s="159"/>
      <c r="J45" s="159"/>
      <c r="K45" s="159"/>
    </row>
    <row r="46" spans="1:12" ht="15" customHeight="1" x14ac:dyDescent="0.3">
      <c r="A46" s="159" t="s">
        <v>137</v>
      </c>
      <c r="B46" s="159"/>
      <c r="C46" s="159"/>
      <c r="D46" s="159"/>
      <c r="E46" s="159"/>
      <c r="F46" s="159"/>
      <c r="G46" s="159"/>
      <c r="H46" s="159"/>
      <c r="I46" s="159"/>
      <c r="J46" s="159"/>
      <c r="K46" s="159"/>
    </row>
    <row r="47" spans="1:12" ht="25.2" customHeight="1" x14ac:dyDescent="0.3">
      <c r="A47" s="166" t="s">
        <v>172</v>
      </c>
      <c r="B47" s="166"/>
      <c r="C47" s="166"/>
      <c r="D47" s="166"/>
      <c r="E47" s="166"/>
      <c r="F47" s="166"/>
      <c r="G47" s="166"/>
      <c r="H47" s="166"/>
      <c r="I47" s="166"/>
      <c r="J47" s="166"/>
      <c r="K47" s="166"/>
      <c r="L47" s="127"/>
    </row>
  </sheetData>
  <mergeCells count="13">
    <mergeCell ref="A1:K1"/>
    <mergeCell ref="A2:K2"/>
    <mergeCell ref="A3:K3"/>
    <mergeCell ref="A4:K4"/>
    <mergeCell ref="A5:K5"/>
    <mergeCell ref="A47:K47"/>
    <mergeCell ref="A45:K45"/>
    <mergeCell ref="A46:K46"/>
    <mergeCell ref="A6:K6"/>
    <mergeCell ref="A7:K7"/>
    <mergeCell ref="A42:K42"/>
    <mergeCell ref="A43:K43"/>
    <mergeCell ref="A44:K44"/>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46"/>
  <sheetViews>
    <sheetView topLeftCell="E1" workbookViewId="0">
      <selection activeCell="M10" sqref="M10:M41"/>
    </sheetView>
  </sheetViews>
  <sheetFormatPr defaultRowHeight="14.4" x14ac:dyDescent="0.3"/>
  <cols>
    <col min="1" max="1" width="3.21875" customWidth="1"/>
    <col min="2" max="2" width="13.5546875" customWidth="1"/>
    <col min="3" max="3" width="19.88671875" customWidth="1"/>
    <col min="4" max="4" width="53.6640625" customWidth="1"/>
    <col min="5" max="10" width="12" customWidth="1"/>
    <col min="11" max="11" width="2.21875" customWidth="1"/>
    <col min="12" max="12" width="12" customWidth="1"/>
    <col min="13" max="13" width="2.21875" customWidth="1"/>
  </cols>
  <sheetData>
    <row r="1" spans="1:13" ht="27" customHeight="1" x14ac:dyDescent="0.3">
      <c r="A1" s="165" t="s">
        <v>177</v>
      </c>
      <c r="B1" s="153"/>
      <c r="C1" s="153"/>
      <c r="D1" s="153"/>
      <c r="E1" s="153"/>
      <c r="F1" s="153"/>
      <c r="G1" s="153"/>
      <c r="H1" s="153"/>
      <c r="I1" s="153"/>
      <c r="J1" s="153"/>
      <c r="K1" s="153"/>
      <c r="L1" s="153"/>
      <c r="M1" s="153"/>
    </row>
    <row r="2" spans="1:13" ht="25.5" customHeight="1" x14ac:dyDescent="0.3">
      <c r="A2" s="160" t="s">
        <v>161</v>
      </c>
      <c r="B2" s="160"/>
      <c r="C2" s="160"/>
      <c r="D2" s="160"/>
      <c r="E2" s="160"/>
      <c r="F2" s="160"/>
      <c r="G2" s="160"/>
      <c r="H2" s="160"/>
      <c r="I2" s="160"/>
      <c r="J2" s="160"/>
      <c r="K2" s="160"/>
      <c r="L2" s="160"/>
      <c r="M2" s="160"/>
    </row>
    <row r="3" spans="1:13" ht="18.75" customHeight="1" x14ac:dyDescent="0.3">
      <c r="A3" s="160" t="s">
        <v>76</v>
      </c>
      <c r="B3" s="160"/>
      <c r="C3" s="160"/>
      <c r="D3" s="160"/>
      <c r="E3" s="160"/>
      <c r="F3" s="160"/>
      <c r="G3" s="160"/>
      <c r="H3" s="160"/>
      <c r="I3" s="160"/>
      <c r="J3" s="160"/>
      <c r="K3" s="160"/>
      <c r="L3" s="160"/>
      <c r="M3" s="160"/>
    </row>
    <row r="4" spans="1:13" x14ac:dyDescent="0.3">
      <c r="A4" s="150" t="str">
        <f>HYPERLINK("https://www.gov.uk/government/uploads/system/uploads/attachment_data/file/280723/sic_codes.pdf")</f>
        <v>https://www.gov.uk/government/uploads/system/uploads/attachment_data/file/280723/sic_codes.pdf</v>
      </c>
      <c r="B4" s="163"/>
      <c r="C4" s="163"/>
      <c r="D4" s="163"/>
      <c r="E4" s="163"/>
      <c r="F4" s="163"/>
      <c r="G4" s="163"/>
      <c r="H4" s="163"/>
      <c r="I4" s="163"/>
      <c r="J4" s="163"/>
      <c r="K4" s="163"/>
      <c r="L4" s="163"/>
      <c r="M4" s="163"/>
    </row>
    <row r="5" spans="1:13" ht="18.75" customHeight="1" x14ac:dyDescent="0.3">
      <c r="A5" s="160" t="s">
        <v>77</v>
      </c>
      <c r="B5" s="160"/>
      <c r="C5" s="160"/>
      <c r="D5" s="160"/>
      <c r="E5" s="160"/>
      <c r="F5" s="160"/>
      <c r="G5" s="160"/>
      <c r="H5" s="160"/>
      <c r="I5" s="160"/>
      <c r="J5" s="160"/>
      <c r="K5" s="160"/>
      <c r="L5" s="160"/>
      <c r="M5" s="160"/>
    </row>
    <row r="6" spans="1:13" x14ac:dyDescent="0.3">
      <c r="A6" s="150" t="str">
        <f>HYPERLINK("http://webarchive.nationalarchives.gov.uk/20160105160709/http:/www.ons.gov.uk/ons/guide-method/classifications/current-standard-classifications/standard-industrial-classification/index.html")</f>
        <v>http://webarchive.nationalarchives.gov.uk/20160105160709/http:/www.ons.gov.uk/ons/guide-method/classifications/current-standard-classifications/standard-industrial-classification/index.html</v>
      </c>
      <c r="B6" s="163"/>
      <c r="C6" s="163"/>
      <c r="D6" s="163"/>
      <c r="E6" s="163"/>
      <c r="F6" s="163"/>
      <c r="G6" s="163"/>
      <c r="H6" s="163"/>
      <c r="I6" s="163"/>
      <c r="J6" s="163"/>
      <c r="K6" s="163"/>
      <c r="L6" s="163"/>
      <c r="M6" s="163"/>
    </row>
    <row r="7" spans="1:13" ht="15" customHeight="1" x14ac:dyDescent="0.3">
      <c r="A7" s="158" t="s">
        <v>0</v>
      </c>
      <c r="B7" s="158"/>
      <c r="C7" s="158"/>
      <c r="D7" s="158"/>
      <c r="E7" s="158"/>
      <c r="F7" s="158"/>
      <c r="G7" s="158"/>
      <c r="H7" s="158"/>
      <c r="I7" s="158"/>
      <c r="J7" s="158"/>
      <c r="K7" s="158"/>
      <c r="L7" s="158"/>
      <c r="M7" s="158"/>
    </row>
    <row r="8" spans="1:13" ht="25.5" customHeight="1" x14ac:dyDescent="0.3">
      <c r="A8" s="8" t="s">
        <v>0</v>
      </c>
      <c r="B8" s="9" t="s">
        <v>78</v>
      </c>
      <c r="C8" s="9" t="s">
        <v>79</v>
      </c>
      <c r="D8" s="9" t="s">
        <v>80</v>
      </c>
      <c r="E8" s="46" t="s">
        <v>40</v>
      </c>
      <c r="F8" s="10" t="s">
        <v>41</v>
      </c>
      <c r="G8" s="10" t="s">
        <v>42</v>
      </c>
      <c r="H8" s="10" t="s">
        <v>43</v>
      </c>
      <c r="I8" s="10" t="s">
        <v>44</v>
      </c>
      <c r="J8" s="10" t="s">
        <v>45</v>
      </c>
      <c r="K8" s="10"/>
      <c r="L8" s="10" t="s">
        <v>2</v>
      </c>
      <c r="M8" s="11"/>
    </row>
    <row r="9" spans="1:13" ht="15" customHeight="1" x14ac:dyDescent="0.3">
      <c r="A9" s="20"/>
      <c r="B9" s="21" t="s">
        <v>51</v>
      </c>
      <c r="C9" s="21"/>
      <c r="D9" s="21"/>
      <c r="E9" s="108">
        <v>79000</v>
      </c>
      <c r="F9" s="112">
        <v>78000</v>
      </c>
      <c r="G9" s="112">
        <v>80000</v>
      </c>
      <c r="H9" s="112">
        <v>79000</v>
      </c>
      <c r="I9" s="112">
        <v>74000</v>
      </c>
      <c r="J9" s="112">
        <v>74000</v>
      </c>
      <c r="K9" s="136" t="s">
        <v>167</v>
      </c>
      <c r="L9" s="112">
        <v>77000</v>
      </c>
      <c r="M9" s="141" t="s">
        <v>167</v>
      </c>
    </row>
    <row r="10" spans="1:13" ht="15" customHeight="1" x14ac:dyDescent="0.3">
      <c r="A10" s="12"/>
      <c r="B10" s="13"/>
      <c r="C10" s="13"/>
      <c r="D10" s="13"/>
      <c r="E10" s="109"/>
      <c r="F10" s="111"/>
      <c r="G10" s="111"/>
      <c r="H10" s="111"/>
      <c r="I10" s="111"/>
      <c r="J10" s="111"/>
      <c r="K10" s="137"/>
      <c r="L10" s="111"/>
      <c r="M10" s="142"/>
    </row>
    <row r="11" spans="1:13" ht="15" customHeight="1" x14ac:dyDescent="0.3">
      <c r="A11" s="12"/>
      <c r="B11" s="13" t="s">
        <v>81</v>
      </c>
      <c r="C11" s="13" t="s">
        <v>82</v>
      </c>
      <c r="D11" s="13" t="s">
        <v>83</v>
      </c>
      <c r="E11" s="109">
        <v>200</v>
      </c>
      <c r="F11" s="111">
        <v>200</v>
      </c>
      <c r="G11" s="111">
        <v>300</v>
      </c>
      <c r="H11" s="111">
        <v>400</v>
      </c>
      <c r="I11" s="111">
        <v>400</v>
      </c>
      <c r="J11" s="111">
        <v>300</v>
      </c>
      <c r="K11" s="137" t="s">
        <v>167</v>
      </c>
      <c r="L11" s="111">
        <v>300</v>
      </c>
      <c r="M11" s="142"/>
    </row>
    <row r="12" spans="1:13" ht="15" customHeight="1" x14ac:dyDescent="0.3">
      <c r="A12" s="12"/>
      <c r="B12" s="13"/>
      <c r="C12" s="13"/>
      <c r="D12" s="13"/>
      <c r="E12" s="109"/>
      <c r="F12" s="111"/>
      <c r="G12" s="111"/>
      <c r="H12" s="111"/>
      <c r="I12" s="111"/>
      <c r="J12" s="111"/>
      <c r="K12" s="137"/>
      <c r="L12" s="111"/>
      <c r="M12" s="142"/>
    </row>
    <row r="13" spans="1:13" ht="15" customHeight="1" x14ac:dyDescent="0.3">
      <c r="A13" s="12"/>
      <c r="B13" s="13" t="s">
        <v>84</v>
      </c>
      <c r="C13" s="13" t="s">
        <v>85</v>
      </c>
      <c r="D13" s="13" t="s">
        <v>86</v>
      </c>
      <c r="E13" s="109">
        <v>14200</v>
      </c>
      <c r="F13" s="111">
        <v>13700</v>
      </c>
      <c r="G13" s="111">
        <v>15000</v>
      </c>
      <c r="H13" s="111">
        <v>14500</v>
      </c>
      <c r="I13" s="111">
        <v>13700</v>
      </c>
      <c r="J13" s="111">
        <v>12700</v>
      </c>
      <c r="K13" s="137" t="s">
        <v>167</v>
      </c>
      <c r="L13" s="111">
        <v>14100</v>
      </c>
      <c r="M13" s="142" t="s">
        <v>167</v>
      </c>
    </row>
    <row r="14" spans="1:13" ht="15" customHeight="1" x14ac:dyDescent="0.3">
      <c r="A14" s="12"/>
      <c r="B14" s="13"/>
      <c r="C14" s="13"/>
      <c r="D14" s="13"/>
      <c r="E14" s="109"/>
      <c r="F14" s="111"/>
      <c r="G14" s="111"/>
      <c r="H14" s="111"/>
      <c r="I14" s="111"/>
      <c r="J14" s="111"/>
      <c r="K14" s="137"/>
      <c r="L14" s="111"/>
      <c r="M14" s="142"/>
    </row>
    <row r="15" spans="1:13" ht="15" customHeight="1" x14ac:dyDescent="0.3">
      <c r="A15" s="12"/>
      <c r="B15" s="13"/>
      <c r="C15" s="13" t="s">
        <v>87</v>
      </c>
      <c r="D15" s="13" t="s">
        <v>88</v>
      </c>
      <c r="E15" s="109">
        <v>900</v>
      </c>
      <c r="F15" s="111">
        <v>1000</v>
      </c>
      <c r="G15" s="111">
        <v>600</v>
      </c>
      <c r="H15" s="111">
        <v>600</v>
      </c>
      <c r="I15" s="111">
        <v>500</v>
      </c>
      <c r="J15" s="111">
        <v>400</v>
      </c>
      <c r="K15" s="137" t="s">
        <v>167</v>
      </c>
      <c r="L15" s="111">
        <v>400</v>
      </c>
      <c r="M15" s="142" t="s">
        <v>167</v>
      </c>
    </row>
    <row r="16" spans="1:13" ht="15" customHeight="1" x14ac:dyDescent="0.3">
      <c r="A16" s="12"/>
      <c r="B16" s="13"/>
      <c r="C16" s="13" t="s">
        <v>89</v>
      </c>
      <c r="D16" s="13" t="s">
        <v>90</v>
      </c>
      <c r="E16" s="109">
        <v>100</v>
      </c>
      <c r="F16" s="111">
        <v>0</v>
      </c>
      <c r="G16" s="111">
        <v>0</v>
      </c>
      <c r="H16" s="111">
        <v>0</v>
      </c>
      <c r="I16" s="111">
        <v>0</v>
      </c>
      <c r="J16" s="111">
        <v>0</v>
      </c>
      <c r="K16" s="137"/>
      <c r="L16" s="111">
        <v>0</v>
      </c>
      <c r="M16" s="142"/>
    </row>
    <row r="17" spans="1:13" ht="15" customHeight="1" x14ac:dyDescent="0.3">
      <c r="A17" s="12"/>
      <c r="B17" s="13"/>
      <c r="C17" s="13" t="s">
        <v>91</v>
      </c>
      <c r="D17" s="13" t="s">
        <v>92</v>
      </c>
      <c r="E17" s="109">
        <v>1000</v>
      </c>
      <c r="F17" s="111">
        <v>900</v>
      </c>
      <c r="G17" s="111">
        <v>1000</v>
      </c>
      <c r="H17" s="111">
        <v>800</v>
      </c>
      <c r="I17" s="111">
        <v>900</v>
      </c>
      <c r="J17" s="111">
        <v>800</v>
      </c>
      <c r="K17" s="137"/>
      <c r="L17" s="111">
        <v>900</v>
      </c>
      <c r="M17" s="142" t="s">
        <v>167</v>
      </c>
    </row>
    <row r="18" spans="1:13" ht="15" customHeight="1" x14ac:dyDescent="0.3">
      <c r="A18" s="12"/>
      <c r="B18" s="13"/>
      <c r="C18" s="13" t="s">
        <v>93</v>
      </c>
      <c r="D18" s="13" t="s">
        <v>94</v>
      </c>
      <c r="E18" s="109">
        <v>400</v>
      </c>
      <c r="F18" s="111">
        <v>200</v>
      </c>
      <c r="G18" s="111">
        <v>200</v>
      </c>
      <c r="H18" s="111">
        <v>200</v>
      </c>
      <c r="I18" s="111">
        <v>100</v>
      </c>
      <c r="J18" s="111">
        <v>200</v>
      </c>
      <c r="K18" s="137"/>
      <c r="L18" s="111">
        <v>200</v>
      </c>
      <c r="M18" s="142"/>
    </row>
    <row r="19" spans="1:13" ht="15" customHeight="1" x14ac:dyDescent="0.3">
      <c r="A19" s="12"/>
      <c r="B19" s="13"/>
      <c r="C19" s="13" t="s">
        <v>95</v>
      </c>
      <c r="D19" s="13" t="s">
        <v>96</v>
      </c>
      <c r="E19" s="109">
        <v>1300</v>
      </c>
      <c r="F19" s="111">
        <v>1000</v>
      </c>
      <c r="G19" s="111">
        <v>900</v>
      </c>
      <c r="H19" s="111">
        <v>900</v>
      </c>
      <c r="I19" s="111">
        <v>800</v>
      </c>
      <c r="J19" s="111">
        <v>900</v>
      </c>
      <c r="K19" s="137"/>
      <c r="L19" s="111">
        <v>1000</v>
      </c>
      <c r="M19" s="142" t="s">
        <v>167</v>
      </c>
    </row>
    <row r="20" spans="1:13" ht="15" customHeight="1" x14ac:dyDescent="0.3">
      <c r="A20" s="12"/>
      <c r="B20" s="13"/>
      <c r="C20" s="13" t="s">
        <v>97</v>
      </c>
      <c r="D20" s="13" t="s">
        <v>98</v>
      </c>
      <c r="E20" s="109">
        <v>400</v>
      </c>
      <c r="F20" s="111">
        <v>400</v>
      </c>
      <c r="G20" s="111">
        <v>500</v>
      </c>
      <c r="H20" s="111">
        <v>500</v>
      </c>
      <c r="I20" s="111">
        <v>400</v>
      </c>
      <c r="J20" s="111">
        <v>500</v>
      </c>
      <c r="K20" s="137" t="s">
        <v>167</v>
      </c>
      <c r="L20" s="111">
        <v>500</v>
      </c>
      <c r="M20" s="142"/>
    </row>
    <row r="21" spans="1:13" ht="15" customHeight="1" x14ac:dyDescent="0.3">
      <c r="A21" s="12"/>
      <c r="B21" s="13"/>
      <c r="C21" s="13" t="s">
        <v>99</v>
      </c>
      <c r="D21" s="13" t="s">
        <v>100</v>
      </c>
      <c r="E21" s="109">
        <v>1400</v>
      </c>
      <c r="F21" s="111">
        <v>1200</v>
      </c>
      <c r="G21" s="111">
        <v>1500</v>
      </c>
      <c r="H21" s="111">
        <v>1700</v>
      </c>
      <c r="I21" s="111">
        <v>1400</v>
      </c>
      <c r="J21" s="111">
        <v>1700</v>
      </c>
      <c r="K21" s="137" t="s">
        <v>167</v>
      </c>
      <c r="L21" s="111">
        <v>2000</v>
      </c>
      <c r="M21" s="142" t="s">
        <v>167</v>
      </c>
    </row>
    <row r="22" spans="1:13" ht="15" customHeight="1" x14ac:dyDescent="0.3">
      <c r="A22" s="12"/>
      <c r="B22" s="13"/>
      <c r="C22" s="13" t="s">
        <v>101</v>
      </c>
      <c r="D22" s="13" t="s">
        <v>102</v>
      </c>
      <c r="E22" s="109">
        <v>1800</v>
      </c>
      <c r="F22" s="111">
        <v>1500</v>
      </c>
      <c r="G22" s="111">
        <v>1200</v>
      </c>
      <c r="H22" s="111">
        <v>1100</v>
      </c>
      <c r="I22" s="111">
        <v>800</v>
      </c>
      <c r="J22" s="111">
        <v>800</v>
      </c>
      <c r="K22" s="137"/>
      <c r="L22" s="111">
        <v>900</v>
      </c>
      <c r="M22" s="142" t="s">
        <v>167</v>
      </c>
    </row>
    <row r="23" spans="1:13" ht="15" customHeight="1" x14ac:dyDescent="0.3">
      <c r="A23" s="12"/>
      <c r="B23" s="13"/>
      <c r="C23" s="13"/>
      <c r="D23" s="13"/>
      <c r="E23" s="109"/>
      <c r="F23" s="111"/>
      <c r="G23" s="111"/>
      <c r="H23" s="111"/>
      <c r="I23" s="111"/>
      <c r="J23" s="111"/>
      <c r="K23" s="137"/>
      <c r="L23" s="111"/>
      <c r="M23" s="142"/>
    </row>
    <row r="24" spans="1:13" ht="15" customHeight="1" x14ac:dyDescent="0.3">
      <c r="A24" s="12"/>
      <c r="B24" s="13" t="s">
        <v>103</v>
      </c>
      <c r="C24" s="13" t="s">
        <v>104</v>
      </c>
      <c r="D24" s="13" t="s">
        <v>105</v>
      </c>
      <c r="E24" s="109">
        <v>1000</v>
      </c>
      <c r="F24" s="111">
        <v>1200</v>
      </c>
      <c r="G24" s="111">
        <v>1300</v>
      </c>
      <c r="H24" s="111">
        <v>1100</v>
      </c>
      <c r="I24" s="111">
        <v>1300</v>
      </c>
      <c r="J24" s="111">
        <v>1300</v>
      </c>
      <c r="K24" s="137"/>
      <c r="L24" s="111">
        <v>1300</v>
      </c>
      <c r="M24" s="142" t="s">
        <v>167</v>
      </c>
    </row>
    <row r="25" spans="1:13" ht="15" customHeight="1" x14ac:dyDescent="0.3">
      <c r="A25" s="12"/>
      <c r="B25" s="13"/>
      <c r="C25" s="13"/>
      <c r="D25" s="13"/>
      <c r="E25" s="109"/>
      <c r="F25" s="111"/>
      <c r="G25" s="111"/>
      <c r="H25" s="111"/>
      <c r="I25" s="111"/>
      <c r="J25" s="111"/>
      <c r="K25" s="137"/>
      <c r="L25" s="111"/>
      <c r="M25" s="142"/>
    </row>
    <row r="26" spans="1:13" ht="15" customHeight="1" x14ac:dyDescent="0.3">
      <c r="A26" s="12"/>
      <c r="B26" s="13" t="s">
        <v>106</v>
      </c>
      <c r="C26" s="13" t="s">
        <v>107</v>
      </c>
      <c r="D26" s="13" t="s">
        <v>108</v>
      </c>
      <c r="E26" s="109">
        <v>4900</v>
      </c>
      <c r="F26" s="111">
        <v>4800</v>
      </c>
      <c r="G26" s="111">
        <v>3900</v>
      </c>
      <c r="H26" s="111">
        <v>4100</v>
      </c>
      <c r="I26" s="111">
        <v>4200</v>
      </c>
      <c r="J26" s="111">
        <v>4400</v>
      </c>
      <c r="K26" s="137" t="s">
        <v>167</v>
      </c>
      <c r="L26" s="111">
        <v>4300</v>
      </c>
      <c r="M26" s="142" t="s">
        <v>167</v>
      </c>
    </row>
    <row r="27" spans="1:13" ht="15" customHeight="1" x14ac:dyDescent="0.3">
      <c r="A27" s="12"/>
      <c r="B27" s="13"/>
      <c r="C27" s="13"/>
      <c r="D27" s="13"/>
      <c r="E27" s="109"/>
      <c r="F27" s="111"/>
      <c r="G27" s="111"/>
      <c r="H27" s="111"/>
      <c r="I27" s="111"/>
      <c r="J27" s="111"/>
      <c r="K27" s="137"/>
      <c r="L27" s="111"/>
      <c r="M27" s="142"/>
    </row>
    <row r="28" spans="1:13" ht="15" customHeight="1" x14ac:dyDescent="0.3">
      <c r="A28" s="12"/>
      <c r="B28" s="13" t="s">
        <v>109</v>
      </c>
      <c r="C28" s="13" t="s">
        <v>110</v>
      </c>
      <c r="D28" s="13" t="s">
        <v>111</v>
      </c>
      <c r="E28" s="109">
        <v>9000</v>
      </c>
      <c r="F28" s="111">
        <v>8700</v>
      </c>
      <c r="G28" s="111">
        <v>9100</v>
      </c>
      <c r="H28" s="111">
        <v>8600</v>
      </c>
      <c r="I28" s="111">
        <v>8500</v>
      </c>
      <c r="J28" s="111">
        <v>8500</v>
      </c>
      <c r="K28" s="137" t="s">
        <v>167</v>
      </c>
      <c r="L28" s="111">
        <v>8600</v>
      </c>
      <c r="M28" s="142" t="s">
        <v>167</v>
      </c>
    </row>
    <row r="29" spans="1:13" ht="15" customHeight="1" x14ac:dyDescent="0.3">
      <c r="A29" s="12"/>
      <c r="B29" s="13"/>
      <c r="C29" s="13"/>
      <c r="D29" s="13"/>
      <c r="E29" s="109"/>
      <c r="F29" s="111"/>
      <c r="G29" s="111"/>
      <c r="H29" s="111"/>
      <c r="I29" s="111"/>
      <c r="J29" s="111"/>
      <c r="K29" s="137"/>
      <c r="L29" s="111"/>
      <c r="M29" s="142"/>
    </row>
    <row r="30" spans="1:13" ht="15" customHeight="1" x14ac:dyDescent="0.3">
      <c r="A30" s="12"/>
      <c r="B30" s="13" t="s">
        <v>112</v>
      </c>
      <c r="C30" s="13" t="s">
        <v>113</v>
      </c>
      <c r="D30" s="13" t="s">
        <v>114</v>
      </c>
      <c r="E30" s="109">
        <v>400</v>
      </c>
      <c r="F30" s="111">
        <v>300</v>
      </c>
      <c r="G30" s="111">
        <v>300</v>
      </c>
      <c r="H30" s="111">
        <v>300</v>
      </c>
      <c r="I30" s="111">
        <v>300</v>
      </c>
      <c r="J30" s="111">
        <v>300</v>
      </c>
      <c r="K30" s="137"/>
      <c r="L30" s="111">
        <v>300</v>
      </c>
      <c r="M30" s="142"/>
    </row>
    <row r="31" spans="1:13" ht="15" customHeight="1" x14ac:dyDescent="0.3">
      <c r="A31" s="12"/>
      <c r="B31" s="13"/>
      <c r="C31" s="13" t="s">
        <v>115</v>
      </c>
      <c r="D31" s="13" t="s">
        <v>116</v>
      </c>
      <c r="E31" s="109">
        <v>200</v>
      </c>
      <c r="F31" s="111">
        <v>200</v>
      </c>
      <c r="G31" s="111">
        <v>200</v>
      </c>
      <c r="H31" s="111">
        <v>200</v>
      </c>
      <c r="I31" s="111">
        <v>200</v>
      </c>
      <c r="J31" s="111">
        <v>200</v>
      </c>
      <c r="K31" s="137"/>
      <c r="L31" s="111">
        <v>200</v>
      </c>
      <c r="M31" s="142"/>
    </row>
    <row r="32" spans="1:13" ht="15" customHeight="1" x14ac:dyDescent="0.3">
      <c r="A32" s="12"/>
      <c r="B32" s="13"/>
      <c r="C32" s="13" t="s">
        <v>117</v>
      </c>
      <c r="D32" s="13" t="s">
        <v>118</v>
      </c>
      <c r="E32" s="109">
        <v>1400</v>
      </c>
      <c r="F32" s="111">
        <v>1300</v>
      </c>
      <c r="G32" s="111">
        <v>1400</v>
      </c>
      <c r="H32" s="111">
        <v>1600</v>
      </c>
      <c r="I32" s="111">
        <v>1500</v>
      </c>
      <c r="J32" s="111">
        <v>1500</v>
      </c>
      <c r="K32" s="137" t="s">
        <v>167</v>
      </c>
      <c r="L32" s="111">
        <v>1600</v>
      </c>
      <c r="M32" s="142" t="s">
        <v>167</v>
      </c>
    </row>
    <row r="33" spans="1:13" ht="15" customHeight="1" x14ac:dyDescent="0.3">
      <c r="A33" s="12"/>
      <c r="B33" s="13"/>
      <c r="C33" s="13" t="s">
        <v>119</v>
      </c>
      <c r="D33" s="13" t="s">
        <v>120</v>
      </c>
      <c r="E33" s="109">
        <v>2700</v>
      </c>
      <c r="F33" s="111">
        <v>2700</v>
      </c>
      <c r="G33" s="111">
        <v>2800</v>
      </c>
      <c r="H33" s="111">
        <v>2700</v>
      </c>
      <c r="I33" s="111">
        <v>2800</v>
      </c>
      <c r="J33" s="111">
        <v>2700</v>
      </c>
      <c r="K33" s="137" t="s">
        <v>167</v>
      </c>
      <c r="L33" s="111">
        <v>2700</v>
      </c>
      <c r="M33" s="142" t="s">
        <v>167</v>
      </c>
    </row>
    <row r="34" spans="1:13" ht="15" customHeight="1" x14ac:dyDescent="0.3">
      <c r="A34" s="12"/>
      <c r="B34" s="13"/>
      <c r="C34" s="13" t="s">
        <v>121</v>
      </c>
      <c r="D34" s="13" t="s">
        <v>122</v>
      </c>
      <c r="E34" s="109">
        <v>1200</v>
      </c>
      <c r="F34" s="111">
        <v>1100</v>
      </c>
      <c r="G34" s="111">
        <v>1200</v>
      </c>
      <c r="H34" s="111">
        <v>1100</v>
      </c>
      <c r="I34" s="111">
        <v>900</v>
      </c>
      <c r="J34" s="111">
        <v>1000</v>
      </c>
      <c r="K34" s="137"/>
      <c r="L34" s="111">
        <v>1100</v>
      </c>
      <c r="M34" s="142" t="s">
        <v>167</v>
      </c>
    </row>
    <row r="35" spans="1:13" ht="15" customHeight="1" x14ac:dyDescent="0.3">
      <c r="A35" s="12"/>
      <c r="B35" s="13"/>
      <c r="C35" s="13" t="s">
        <v>123</v>
      </c>
      <c r="D35" s="13" t="s">
        <v>124</v>
      </c>
      <c r="E35" s="109">
        <v>1100</v>
      </c>
      <c r="F35" s="111">
        <v>1000</v>
      </c>
      <c r="G35" s="111">
        <v>1100</v>
      </c>
      <c r="H35" s="111">
        <v>1000</v>
      </c>
      <c r="I35" s="111">
        <v>1000</v>
      </c>
      <c r="J35" s="111">
        <v>1000</v>
      </c>
      <c r="K35" s="137"/>
      <c r="L35" s="111">
        <v>1000</v>
      </c>
      <c r="M35" s="142" t="s">
        <v>167</v>
      </c>
    </row>
    <row r="36" spans="1:13" ht="15" customHeight="1" x14ac:dyDescent="0.3">
      <c r="A36" s="12"/>
      <c r="B36" s="13"/>
      <c r="C36" s="13"/>
      <c r="D36" s="13"/>
      <c r="E36" s="109"/>
      <c r="F36" s="111"/>
      <c r="G36" s="111"/>
      <c r="H36" s="111"/>
      <c r="I36" s="111"/>
      <c r="J36" s="111"/>
      <c r="K36" s="137"/>
      <c r="L36" s="111"/>
      <c r="M36" s="142"/>
    </row>
    <row r="37" spans="1:13" ht="15" customHeight="1" x14ac:dyDescent="0.3">
      <c r="A37" s="12"/>
      <c r="B37" s="13" t="s">
        <v>125</v>
      </c>
      <c r="C37" s="13" t="s">
        <v>126</v>
      </c>
      <c r="D37" s="13" t="s">
        <v>127</v>
      </c>
      <c r="E37" s="109">
        <v>31000</v>
      </c>
      <c r="F37" s="111">
        <v>31800</v>
      </c>
      <c r="G37" s="111">
        <v>32600</v>
      </c>
      <c r="H37" s="111">
        <v>33400</v>
      </c>
      <c r="I37" s="111">
        <v>29600</v>
      </c>
      <c r="J37" s="111">
        <v>30800</v>
      </c>
      <c r="K37" s="137" t="s">
        <v>167</v>
      </c>
      <c r="L37" s="111">
        <v>31600</v>
      </c>
      <c r="M37" s="142" t="s">
        <v>167</v>
      </c>
    </row>
    <row r="38" spans="1:13" ht="15" customHeight="1" x14ac:dyDescent="0.3">
      <c r="A38" s="12"/>
      <c r="B38" s="13" t="s">
        <v>128</v>
      </c>
      <c r="C38" s="13"/>
      <c r="D38" s="13" t="s">
        <v>129</v>
      </c>
      <c r="E38" s="109"/>
      <c r="F38" s="111"/>
      <c r="G38" s="111"/>
      <c r="H38" s="111"/>
      <c r="I38" s="111"/>
      <c r="J38" s="111"/>
      <c r="K38" s="137"/>
      <c r="L38" s="111"/>
      <c r="M38" s="142"/>
    </row>
    <row r="39" spans="1:13" ht="15" customHeight="1" x14ac:dyDescent="0.3">
      <c r="A39" s="12"/>
      <c r="B39" s="13"/>
      <c r="C39" s="13"/>
      <c r="D39" s="13"/>
      <c r="E39" s="109"/>
      <c r="F39" s="111"/>
      <c r="G39" s="111"/>
      <c r="H39" s="111"/>
      <c r="I39" s="111"/>
      <c r="J39" s="111"/>
      <c r="K39" s="137"/>
      <c r="L39" s="111"/>
      <c r="M39" s="142"/>
    </row>
    <row r="40" spans="1:13" ht="15" customHeight="1" x14ac:dyDescent="0.3">
      <c r="A40" s="12"/>
      <c r="B40" s="13"/>
      <c r="C40" s="13" t="s">
        <v>130</v>
      </c>
      <c r="D40" s="13" t="s">
        <v>131</v>
      </c>
      <c r="E40" s="109">
        <v>700</v>
      </c>
      <c r="F40" s="111">
        <v>700</v>
      </c>
      <c r="G40" s="111">
        <v>700</v>
      </c>
      <c r="H40" s="111">
        <v>600</v>
      </c>
      <c r="I40" s="111">
        <v>600</v>
      </c>
      <c r="J40" s="111">
        <v>700</v>
      </c>
      <c r="K40" s="137"/>
      <c r="L40" s="111">
        <v>700</v>
      </c>
      <c r="M40" s="142"/>
    </row>
    <row r="41" spans="1:13" ht="15" customHeight="1" x14ac:dyDescent="0.3">
      <c r="A41" s="12"/>
      <c r="B41" s="14"/>
      <c r="C41" s="14" t="s">
        <v>132</v>
      </c>
      <c r="D41" s="14" t="s">
        <v>133</v>
      </c>
      <c r="E41" s="110">
        <v>3700</v>
      </c>
      <c r="F41" s="113">
        <v>3900</v>
      </c>
      <c r="G41" s="113">
        <v>4000</v>
      </c>
      <c r="H41" s="113">
        <v>3800</v>
      </c>
      <c r="I41" s="113">
        <v>3700</v>
      </c>
      <c r="J41" s="113">
        <v>3600</v>
      </c>
      <c r="K41" s="138"/>
      <c r="L41" s="113">
        <v>3500</v>
      </c>
      <c r="M41" s="143"/>
    </row>
    <row r="42" spans="1:13" x14ac:dyDescent="0.3">
      <c r="A42" s="161" t="s">
        <v>158</v>
      </c>
      <c r="B42" s="161"/>
      <c r="C42" s="161"/>
      <c r="D42" s="161"/>
      <c r="E42" s="161"/>
      <c r="F42" s="161"/>
      <c r="G42" s="161"/>
      <c r="H42" s="161"/>
      <c r="I42" s="161"/>
      <c r="J42" s="161"/>
      <c r="K42" s="161"/>
      <c r="L42" s="161"/>
      <c r="M42" s="161"/>
    </row>
    <row r="43" spans="1:13" ht="15" customHeight="1" x14ac:dyDescent="0.3">
      <c r="A43" s="158" t="s">
        <v>0</v>
      </c>
      <c r="B43" s="158"/>
      <c r="C43" s="158"/>
      <c r="D43" s="158"/>
      <c r="E43" s="158"/>
      <c r="F43" s="158"/>
      <c r="G43" s="158"/>
      <c r="H43" s="158"/>
      <c r="I43" s="158"/>
      <c r="J43" s="158"/>
      <c r="K43" s="158"/>
      <c r="L43" s="158"/>
      <c r="M43" s="158"/>
    </row>
    <row r="44" spans="1:13" ht="15" customHeight="1" x14ac:dyDescent="0.3">
      <c r="A44" s="159" t="s">
        <v>162</v>
      </c>
      <c r="B44" s="159"/>
      <c r="C44" s="159"/>
      <c r="D44" s="159"/>
      <c r="E44" s="159"/>
      <c r="F44" s="159"/>
      <c r="G44" s="159"/>
      <c r="H44" s="159"/>
      <c r="I44" s="159"/>
      <c r="J44" s="159"/>
      <c r="K44" s="159"/>
      <c r="L44" s="159"/>
      <c r="M44" s="159"/>
    </row>
    <row r="45" spans="1:13" ht="15" customHeight="1" x14ac:dyDescent="0.3">
      <c r="A45" s="159" t="s">
        <v>135</v>
      </c>
      <c r="B45" s="159"/>
      <c r="C45" s="159"/>
      <c r="D45" s="159"/>
      <c r="E45" s="159"/>
      <c r="F45" s="159"/>
      <c r="G45" s="159"/>
      <c r="H45" s="159"/>
      <c r="I45" s="159"/>
      <c r="J45" s="159"/>
      <c r="K45" s="159"/>
      <c r="L45" s="159"/>
      <c r="M45" s="159"/>
    </row>
    <row r="46" spans="1:13" ht="24.6" customHeight="1" x14ac:dyDescent="0.3">
      <c r="A46" s="166" t="s">
        <v>171</v>
      </c>
      <c r="B46" s="166"/>
      <c r="C46" s="166"/>
      <c r="D46" s="166"/>
      <c r="E46" s="166"/>
      <c r="F46" s="166"/>
      <c r="G46" s="166"/>
      <c r="H46" s="166"/>
      <c r="I46" s="166"/>
      <c r="J46" s="166"/>
      <c r="K46" s="166"/>
      <c r="L46" s="166"/>
      <c r="M46" s="166"/>
    </row>
  </sheetData>
  <mergeCells count="12">
    <mergeCell ref="A1:M1"/>
    <mergeCell ref="A2:M2"/>
    <mergeCell ref="A3:M3"/>
    <mergeCell ref="A4:M4"/>
    <mergeCell ref="A5:M5"/>
    <mergeCell ref="A46:M46"/>
    <mergeCell ref="A45:M45"/>
    <mergeCell ref="A6:M6"/>
    <mergeCell ref="A7:M7"/>
    <mergeCell ref="A42:M42"/>
    <mergeCell ref="A43:M43"/>
    <mergeCell ref="A44:M44"/>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8"/>
  <sheetViews>
    <sheetView workbookViewId="0">
      <selection activeCell="A24" sqref="A24:C24"/>
    </sheetView>
  </sheetViews>
  <sheetFormatPr defaultRowHeight="14.4" x14ac:dyDescent="0.3"/>
  <cols>
    <col min="1" max="1" width="9.109375" customWidth="1"/>
    <col min="2" max="2" width="30.21875" customWidth="1"/>
    <col min="3" max="3" width="137" customWidth="1"/>
  </cols>
  <sheetData>
    <row r="1" spans="1:3" ht="6" customHeight="1" x14ac:dyDescent="0.3">
      <c r="A1" s="146" t="s">
        <v>0</v>
      </c>
      <c r="B1" s="146"/>
      <c r="C1" s="146"/>
    </row>
    <row r="2" spans="1:3" ht="20.25" customHeight="1" x14ac:dyDescent="0.3">
      <c r="A2" s="153" t="s">
        <v>1</v>
      </c>
      <c r="B2" s="153"/>
      <c r="C2" s="153"/>
    </row>
    <row r="3" spans="1:3" ht="6" customHeight="1" x14ac:dyDescent="0.3">
      <c r="A3" s="146" t="s">
        <v>0</v>
      </c>
      <c r="B3" s="146"/>
      <c r="C3" s="146"/>
    </row>
    <row r="4" spans="1:3" ht="18" customHeight="1" x14ac:dyDescent="0.3">
      <c r="A4" s="157" t="s">
        <v>2</v>
      </c>
      <c r="B4" s="157"/>
      <c r="C4" s="157"/>
    </row>
    <row r="5" spans="1:3" ht="6" customHeight="1" x14ac:dyDescent="0.3">
      <c r="A5" s="146" t="s">
        <v>0</v>
      </c>
      <c r="B5" s="146"/>
      <c r="C5" s="146"/>
    </row>
    <row r="6" spans="1:3" ht="15.75" customHeight="1" x14ac:dyDescent="0.3">
      <c r="A6" s="149" t="s">
        <v>4</v>
      </c>
      <c r="B6" s="149"/>
      <c r="C6" s="149"/>
    </row>
    <row r="7" spans="1:3" ht="15.6" x14ac:dyDescent="0.3">
      <c r="A7" s="150" t="str">
        <f>HYPERLINK("https://www.gov.uk/government/collections/mod-regional-expenditure-with-uk-industry-and-supported-employment-index")</f>
        <v>https://www.gov.uk/government/collections/mod-regional-expenditure-with-uk-industry-and-supported-employment-index</v>
      </c>
      <c r="B7" s="151"/>
      <c r="C7" s="151"/>
    </row>
    <row r="8" spans="1:3" ht="6" customHeight="1" x14ac:dyDescent="0.3">
      <c r="A8" s="146" t="s">
        <v>0</v>
      </c>
      <c r="B8" s="146"/>
      <c r="C8" s="146"/>
    </row>
    <row r="9" spans="1:3" ht="18" customHeight="1" x14ac:dyDescent="0.3">
      <c r="A9" s="156" t="s">
        <v>6</v>
      </c>
      <c r="B9" s="156"/>
      <c r="C9" s="156"/>
    </row>
    <row r="10" spans="1:3" ht="6" customHeight="1" x14ac:dyDescent="0.3">
      <c r="A10" s="146" t="s">
        <v>0</v>
      </c>
      <c r="B10" s="146"/>
      <c r="C10" s="146"/>
    </row>
    <row r="11" spans="1:3" ht="18" customHeight="1" x14ac:dyDescent="0.3">
      <c r="A11" s="154" t="s">
        <v>7</v>
      </c>
      <c r="B11" s="154"/>
      <c r="C11" s="154"/>
    </row>
    <row r="12" spans="1:3" ht="6" customHeight="1" x14ac:dyDescent="0.3">
      <c r="A12" s="146" t="s">
        <v>0</v>
      </c>
      <c r="B12" s="146"/>
      <c r="C12" s="146"/>
    </row>
    <row r="13" spans="1:3" ht="15.75" customHeight="1" x14ac:dyDescent="0.3">
      <c r="A13" s="149" t="s">
        <v>8</v>
      </c>
      <c r="B13" s="149"/>
      <c r="C13" s="149"/>
    </row>
    <row r="14" spans="1:3" ht="15.6" x14ac:dyDescent="0.3">
      <c r="A14" s="150" t="str">
        <f>HYPERLINK("https://www.gov.uk/government/collections/mod-regional-expenditure-with-uk-industry-and-supported-employment-index")</f>
        <v>https://www.gov.uk/government/collections/mod-regional-expenditure-with-uk-industry-and-supported-employment-index</v>
      </c>
      <c r="B14" s="151"/>
      <c r="C14" s="151"/>
    </row>
    <row r="15" spans="1:3" ht="6" customHeight="1" x14ac:dyDescent="0.3">
      <c r="A15" s="146" t="s">
        <v>0</v>
      </c>
      <c r="B15" s="146"/>
      <c r="C15" s="146"/>
    </row>
    <row r="16" spans="1:3" ht="18" customHeight="1" x14ac:dyDescent="0.3">
      <c r="A16" s="154" t="s">
        <v>9</v>
      </c>
      <c r="B16" s="154"/>
      <c r="C16" s="154"/>
    </row>
    <row r="17" spans="1:3" ht="6" customHeight="1" x14ac:dyDescent="0.3">
      <c r="A17" s="146" t="s">
        <v>0</v>
      </c>
      <c r="B17" s="146"/>
      <c r="C17" s="146"/>
    </row>
    <row r="18" spans="1:3" ht="15.75" customHeight="1" x14ac:dyDescent="0.3">
      <c r="A18" s="149" t="s">
        <v>10</v>
      </c>
      <c r="B18" s="149"/>
      <c r="C18" s="149"/>
    </row>
    <row r="19" spans="1:3" ht="24" customHeight="1" x14ac:dyDescent="0.3">
      <c r="A19" s="149" t="s">
        <v>11</v>
      </c>
      <c r="B19" s="149"/>
      <c r="C19" s="149"/>
    </row>
    <row r="20" spans="1:3" ht="15.6" x14ac:dyDescent="0.3">
      <c r="A20" s="150" t="str">
        <f>HYPERLINK("https://www.gov.uk/government/collections/mod-regional-expenditure-with-uk-industry-and-supported-employment-index")</f>
        <v>https://www.gov.uk/government/collections/mod-regional-expenditure-with-uk-industry-and-supported-employment-index</v>
      </c>
      <c r="B20" s="151"/>
      <c r="C20" s="151"/>
    </row>
    <row r="21" spans="1:3" ht="6" customHeight="1" x14ac:dyDescent="0.3">
      <c r="A21" s="146" t="s">
        <v>0</v>
      </c>
      <c r="B21" s="146"/>
      <c r="C21" s="146"/>
    </row>
    <row r="22" spans="1:3" ht="18" customHeight="1" x14ac:dyDescent="0.3">
      <c r="A22" s="154" t="s">
        <v>12</v>
      </c>
      <c r="B22" s="154"/>
      <c r="C22" s="154"/>
    </row>
    <row r="23" spans="1:3" ht="6" customHeight="1" x14ac:dyDescent="0.3">
      <c r="A23" s="146" t="s">
        <v>0</v>
      </c>
      <c r="B23" s="146"/>
      <c r="C23" s="146"/>
    </row>
    <row r="24" spans="1:3" ht="72.75" customHeight="1" x14ac:dyDescent="0.3">
      <c r="A24" s="149" t="s">
        <v>13</v>
      </c>
      <c r="B24" s="149"/>
      <c r="C24" s="149"/>
    </row>
    <row r="25" spans="1:3" ht="6" customHeight="1" x14ac:dyDescent="0.3">
      <c r="A25" s="146" t="s">
        <v>0</v>
      </c>
      <c r="B25" s="146"/>
      <c r="C25" s="146"/>
    </row>
    <row r="26" spans="1:3" ht="18" customHeight="1" x14ac:dyDescent="0.3">
      <c r="A26" s="154" t="s">
        <v>14</v>
      </c>
      <c r="B26" s="154"/>
      <c r="C26" s="154"/>
    </row>
    <row r="27" spans="1:3" ht="6" customHeight="1" x14ac:dyDescent="0.3">
      <c r="A27" s="146" t="s">
        <v>0</v>
      </c>
      <c r="B27" s="146"/>
      <c r="C27" s="146"/>
    </row>
    <row r="28" spans="1:3" ht="15.75" customHeight="1" x14ac:dyDescent="0.3">
      <c r="A28" s="149" t="s">
        <v>15</v>
      </c>
      <c r="B28" s="149"/>
      <c r="C28" s="149"/>
    </row>
    <row r="29" spans="1:3" ht="6" customHeight="1" x14ac:dyDescent="0.3">
      <c r="A29" s="146" t="s">
        <v>0</v>
      </c>
      <c r="B29" s="146"/>
      <c r="C29" s="146"/>
    </row>
    <row r="30" spans="1:3" ht="18" customHeight="1" x14ac:dyDescent="0.3">
      <c r="A30" s="154" t="s">
        <v>16</v>
      </c>
      <c r="B30" s="154"/>
      <c r="C30" s="154"/>
    </row>
    <row r="31" spans="1:3" ht="6" customHeight="1" x14ac:dyDescent="0.3">
      <c r="A31" s="146" t="s">
        <v>0</v>
      </c>
      <c r="B31" s="146"/>
      <c r="C31" s="146"/>
    </row>
    <row r="32" spans="1:3" ht="15.75" customHeight="1" x14ac:dyDescent="0.3">
      <c r="A32" s="149" t="s">
        <v>17</v>
      </c>
      <c r="B32" s="149"/>
      <c r="C32" s="149"/>
    </row>
    <row r="33" spans="1:3" ht="15.75" customHeight="1" x14ac:dyDescent="0.3">
      <c r="A33" s="149" t="s">
        <v>18</v>
      </c>
      <c r="B33" s="149"/>
      <c r="C33" s="149"/>
    </row>
    <row r="34" spans="1:3" ht="15.75" customHeight="1" x14ac:dyDescent="0.3">
      <c r="A34" s="149" t="s">
        <v>19</v>
      </c>
      <c r="B34" s="149"/>
      <c r="C34" s="149"/>
    </row>
    <row r="35" spans="1:3" ht="15.75" customHeight="1" x14ac:dyDescent="0.3">
      <c r="A35" s="149" t="s">
        <v>20</v>
      </c>
      <c r="B35" s="149"/>
      <c r="C35" s="149"/>
    </row>
    <row r="36" spans="1:3" ht="15.75" customHeight="1" x14ac:dyDescent="0.3">
      <c r="A36" s="149" t="s">
        <v>21</v>
      </c>
      <c r="B36" s="149"/>
      <c r="C36" s="149"/>
    </row>
    <row r="37" spans="1:3" ht="15.75" customHeight="1" x14ac:dyDescent="0.3">
      <c r="A37" s="149" t="s">
        <v>22</v>
      </c>
      <c r="B37" s="149"/>
      <c r="C37" s="149"/>
    </row>
    <row r="38" spans="1:3" ht="6" customHeight="1" x14ac:dyDescent="0.3">
      <c r="A38" s="146" t="s">
        <v>0</v>
      </c>
      <c r="B38" s="146"/>
      <c r="C38" s="146"/>
    </row>
    <row r="39" spans="1:3" ht="18" customHeight="1" x14ac:dyDescent="0.3">
      <c r="A39" s="154" t="s">
        <v>23</v>
      </c>
      <c r="B39" s="154"/>
      <c r="C39" s="154"/>
    </row>
    <row r="40" spans="1:3" ht="6" customHeight="1" x14ac:dyDescent="0.3">
      <c r="A40" s="146" t="s">
        <v>0</v>
      </c>
      <c r="B40" s="146"/>
      <c r="C40" s="146"/>
    </row>
    <row r="41" spans="1:3" ht="28.95" customHeight="1" x14ac:dyDescent="0.3">
      <c r="A41" s="149" t="s">
        <v>24</v>
      </c>
      <c r="B41" s="149"/>
      <c r="C41" s="149"/>
    </row>
    <row r="42" spans="1:3" ht="6" customHeight="1" x14ac:dyDescent="0.3">
      <c r="A42" s="146" t="s">
        <v>0</v>
      </c>
      <c r="B42" s="146"/>
      <c r="C42" s="146"/>
    </row>
    <row r="43" spans="1:3" ht="15.75" customHeight="1" x14ac:dyDescent="0.3">
      <c r="A43" s="155" t="s">
        <v>25</v>
      </c>
      <c r="B43" s="155"/>
      <c r="C43" s="155"/>
    </row>
    <row r="44" spans="1:3" ht="6" customHeight="1" x14ac:dyDescent="0.3">
      <c r="A44" s="146" t="s">
        <v>0</v>
      </c>
      <c r="B44" s="146"/>
      <c r="C44" s="146"/>
    </row>
    <row r="45" spans="1:3" ht="15.75" customHeight="1" x14ac:dyDescent="0.3">
      <c r="A45" s="149" t="s">
        <v>26</v>
      </c>
      <c r="B45" s="149"/>
      <c r="C45" s="149"/>
    </row>
    <row r="46" spans="1:3" ht="6" customHeight="1" x14ac:dyDescent="0.3">
      <c r="A46" s="146" t="s">
        <v>0</v>
      </c>
      <c r="B46" s="146"/>
      <c r="C46" s="146"/>
    </row>
    <row r="47" spans="1:3" ht="15.75" customHeight="1" x14ac:dyDescent="0.3">
      <c r="A47" s="149" t="s">
        <v>27</v>
      </c>
      <c r="B47" s="149"/>
      <c r="C47" s="149"/>
    </row>
    <row r="48" spans="1:3" ht="6" customHeight="1" x14ac:dyDescent="0.3">
      <c r="A48" s="146" t="s">
        <v>0</v>
      </c>
      <c r="B48" s="146"/>
      <c r="C48" s="146"/>
    </row>
    <row r="49" spans="1:3" ht="15.75" customHeight="1" x14ac:dyDescent="0.3">
      <c r="A49" s="149" t="s">
        <v>28</v>
      </c>
      <c r="B49" s="149"/>
      <c r="C49" s="149"/>
    </row>
    <row r="50" spans="1:3" ht="15.6" x14ac:dyDescent="0.3">
      <c r="A50" s="150" t="str">
        <f>HYPERLINK("www.gov.uk/government/organisations/ministry-of-defence/about/statistics")</f>
        <v>www.gov.uk/government/organisations/ministry-of-defence/about/statistics</v>
      </c>
      <c r="B50" s="151"/>
      <c r="C50" s="151"/>
    </row>
    <row r="51" spans="1:3" ht="6" customHeight="1" x14ac:dyDescent="0.3">
      <c r="A51" s="146" t="s">
        <v>0</v>
      </c>
      <c r="B51" s="146"/>
      <c r="C51" s="146"/>
    </row>
    <row r="52" spans="1:3" ht="18" customHeight="1" x14ac:dyDescent="0.3">
      <c r="A52" s="154" t="s">
        <v>29</v>
      </c>
      <c r="B52" s="154"/>
      <c r="C52" s="154"/>
    </row>
    <row r="53" spans="1:3" ht="6" customHeight="1" x14ac:dyDescent="0.3">
      <c r="A53" s="146" t="s">
        <v>0</v>
      </c>
      <c r="B53" s="146"/>
      <c r="C53" s="146"/>
    </row>
    <row r="54" spans="1:3" ht="15.75" customHeight="1" x14ac:dyDescent="0.3">
      <c r="A54" s="155" t="s">
        <v>30</v>
      </c>
      <c r="B54" s="155"/>
      <c r="C54" s="155"/>
    </row>
    <row r="55" spans="1:3" ht="6" customHeight="1" x14ac:dyDescent="0.3">
      <c r="A55" s="4" t="s">
        <v>0</v>
      </c>
      <c r="B55" s="4" t="s">
        <v>0</v>
      </c>
      <c r="C55" s="4" t="s">
        <v>0</v>
      </c>
    </row>
    <row r="56" spans="1:3" x14ac:dyDescent="0.3">
      <c r="A56" s="5" t="s">
        <v>0</v>
      </c>
      <c r="B56" s="5" t="s">
        <v>31</v>
      </c>
      <c r="C56" s="119" t="str">
        <f>HYPERLINK("https://www.gov.uk/government/collections/defence-departmental-resources-index")</f>
        <v>https://www.gov.uk/government/collections/defence-departmental-resources-index</v>
      </c>
    </row>
    <row r="57" spans="1:3" x14ac:dyDescent="0.3">
      <c r="A57" s="5" t="s">
        <v>0</v>
      </c>
      <c r="B57" s="5" t="s">
        <v>32</v>
      </c>
      <c r="C57" s="119" t="str">
        <f>HYPERLINK("https://www.gov.uk/government/collections/international-defence-expenditure-index")</f>
        <v>https://www.gov.uk/government/collections/international-defence-expenditure-index</v>
      </c>
    </row>
    <row r="58" spans="1:3" x14ac:dyDescent="0.3">
      <c r="A58" s="5" t="s">
        <v>0</v>
      </c>
      <c r="B58" s="5" t="s">
        <v>33</v>
      </c>
      <c r="C58" s="119" t="str">
        <f>HYPERLINK("https://www.gov.uk/government/collections/defence-trade-and-industry-index")</f>
        <v>https://www.gov.uk/government/collections/defence-trade-and-industry-index</v>
      </c>
    </row>
  </sheetData>
  <mergeCells count="54">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51:C51"/>
    <mergeCell ref="A52:C52"/>
    <mergeCell ref="A53:C53"/>
    <mergeCell ref="A54:C54"/>
    <mergeCell ref="A46:C46"/>
    <mergeCell ref="A47:C47"/>
    <mergeCell ref="A48:C48"/>
    <mergeCell ref="A49:C49"/>
    <mergeCell ref="A50:C50"/>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workbookViewId="0">
      <selection sqref="A1:D1"/>
    </sheetView>
  </sheetViews>
  <sheetFormatPr defaultRowHeight="14.4" x14ac:dyDescent="0.3"/>
  <cols>
    <col min="1" max="1" width="3.21875" customWidth="1"/>
    <col min="2" max="4" width="18.5546875" customWidth="1"/>
  </cols>
  <sheetData>
    <row r="1" spans="1:4" ht="41.25" customHeight="1" x14ac:dyDescent="0.3">
      <c r="A1" s="153" t="s">
        <v>34</v>
      </c>
      <c r="B1" s="153"/>
      <c r="C1" s="153"/>
      <c r="D1" s="153"/>
    </row>
    <row r="2" spans="1:4" ht="35.25" customHeight="1" x14ac:dyDescent="0.3">
      <c r="A2" s="160" t="s">
        <v>35</v>
      </c>
      <c r="B2" s="160"/>
      <c r="C2" s="160"/>
      <c r="D2" s="160"/>
    </row>
    <row r="3" spans="1:4" ht="15" customHeight="1" x14ac:dyDescent="0.3">
      <c r="A3" s="158" t="s">
        <v>0</v>
      </c>
      <c r="B3" s="158"/>
      <c r="C3" s="158"/>
      <c r="D3" s="158"/>
    </row>
    <row r="4" spans="1:4" x14ac:dyDescent="0.3">
      <c r="A4" s="161" t="s">
        <v>36</v>
      </c>
      <c r="B4" s="161"/>
      <c r="C4" s="161"/>
      <c r="D4" s="161"/>
    </row>
    <row r="5" spans="1:4" ht="15" customHeight="1" x14ac:dyDescent="0.3">
      <c r="A5" s="8" t="s">
        <v>0</v>
      </c>
      <c r="B5" s="9" t="s">
        <v>37</v>
      </c>
      <c r="C5" s="10" t="s">
        <v>38</v>
      </c>
      <c r="D5" s="11" t="s">
        <v>39</v>
      </c>
    </row>
    <row r="6" spans="1:4" ht="15" customHeight="1" x14ac:dyDescent="0.3">
      <c r="A6" s="12"/>
      <c r="B6" s="13" t="s">
        <v>40</v>
      </c>
      <c r="C6" s="15">
        <v>22212</v>
      </c>
      <c r="D6" s="17">
        <v>18838</v>
      </c>
    </row>
    <row r="7" spans="1:4" ht="15" customHeight="1" x14ac:dyDescent="0.3">
      <c r="A7" s="12"/>
      <c r="B7" s="13" t="s">
        <v>41</v>
      </c>
      <c r="C7" s="15">
        <v>22316</v>
      </c>
      <c r="D7" s="17">
        <v>19124</v>
      </c>
    </row>
    <row r="8" spans="1:4" ht="15" customHeight="1" x14ac:dyDescent="0.3">
      <c r="A8" s="12"/>
      <c r="B8" s="13" t="s">
        <v>42</v>
      </c>
      <c r="C8" s="15">
        <v>21214</v>
      </c>
      <c r="D8" s="17">
        <v>18712</v>
      </c>
    </row>
    <row r="9" spans="1:4" ht="15" customHeight="1" x14ac:dyDescent="0.3">
      <c r="A9" s="12"/>
      <c r="B9" s="13" t="s">
        <v>43</v>
      </c>
      <c r="C9" s="15">
        <v>20961</v>
      </c>
      <c r="D9" s="17">
        <v>18547</v>
      </c>
    </row>
    <row r="10" spans="1:4" ht="15" customHeight="1" x14ac:dyDescent="0.3">
      <c r="A10" s="12"/>
      <c r="B10" s="13" t="s">
        <v>44</v>
      </c>
      <c r="C10" s="15">
        <v>21976</v>
      </c>
      <c r="D10" s="17">
        <v>18853</v>
      </c>
    </row>
    <row r="11" spans="1:4" ht="15" customHeight="1" x14ac:dyDescent="0.3">
      <c r="A11" s="12"/>
      <c r="B11" s="13" t="s">
        <v>45</v>
      </c>
      <c r="C11" s="15">
        <v>21572</v>
      </c>
      <c r="D11" s="17">
        <v>19238</v>
      </c>
    </row>
    <row r="12" spans="1:4" ht="15" customHeight="1" x14ac:dyDescent="0.3">
      <c r="A12" s="12"/>
      <c r="B12" s="14" t="s">
        <v>2</v>
      </c>
      <c r="C12" s="16">
        <v>23204</v>
      </c>
      <c r="D12" s="18">
        <v>20260</v>
      </c>
    </row>
    <row r="13" spans="1:4" x14ac:dyDescent="0.3">
      <c r="A13" s="161" t="s">
        <v>46</v>
      </c>
      <c r="B13" s="161"/>
      <c r="C13" s="161"/>
      <c r="D13" s="161"/>
    </row>
    <row r="14" spans="1:4" ht="15" customHeight="1" x14ac:dyDescent="0.3">
      <c r="A14" s="158" t="s">
        <v>0</v>
      </c>
      <c r="B14" s="158"/>
      <c r="C14" s="158"/>
      <c r="D14" s="158"/>
    </row>
    <row r="15" spans="1:4" ht="15" customHeight="1" x14ac:dyDescent="0.3">
      <c r="A15" s="159" t="s">
        <v>47</v>
      </c>
      <c r="B15" s="159"/>
      <c r="C15" s="159"/>
      <c r="D15" s="159"/>
    </row>
  </sheetData>
  <mergeCells count="7">
    <mergeCell ref="A14:D14"/>
    <mergeCell ref="A15:D15"/>
    <mergeCell ref="A1:D1"/>
    <mergeCell ref="A2:D2"/>
    <mergeCell ref="A3:D3"/>
    <mergeCell ref="A4:D4"/>
    <mergeCell ref="A13:D13"/>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2"/>
  <sheetViews>
    <sheetView workbookViewId="0">
      <selection sqref="A1:I1"/>
    </sheetView>
  </sheetViews>
  <sheetFormatPr defaultRowHeight="14.4" x14ac:dyDescent="0.3"/>
  <cols>
    <col min="1" max="1" width="3.21875" customWidth="1"/>
    <col min="2" max="2" width="22.44140625" customWidth="1"/>
    <col min="3" max="9" width="12" customWidth="1"/>
  </cols>
  <sheetData>
    <row r="1" spans="1:9" ht="27" customHeight="1" x14ac:dyDescent="0.3">
      <c r="A1" s="153" t="s">
        <v>48</v>
      </c>
      <c r="B1" s="153"/>
      <c r="C1" s="153"/>
      <c r="D1" s="153"/>
      <c r="E1" s="153"/>
      <c r="F1" s="153"/>
      <c r="G1" s="153"/>
      <c r="H1" s="153"/>
      <c r="I1" s="153"/>
    </row>
    <row r="2" spans="1:9" ht="28.2" customHeight="1" x14ac:dyDescent="0.3">
      <c r="A2" s="160" t="s">
        <v>49</v>
      </c>
      <c r="B2" s="160"/>
      <c r="C2" s="160"/>
      <c r="D2" s="160"/>
      <c r="E2" s="160"/>
      <c r="F2" s="160"/>
      <c r="G2" s="160"/>
      <c r="H2" s="160"/>
      <c r="I2" s="160"/>
    </row>
    <row r="3" spans="1:9" ht="15" customHeight="1" x14ac:dyDescent="0.3">
      <c r="A3" s="158" t="s">
        <v>0</v>
      </c>
      <c r="B3" s="158"/>
      <c r="C3" s="158"/>
      <c r="D3" s="158"/>
      <c r="E3" s="158"/>
      <c r="F3" s="158"/>
      <c r="G3" s="158"/>
      <c r="H3" s="158"/>
      <c r="I3" s="158"/>
    </row>
    <row r="4" spans="1:9" x14ac:dyDescent="0.3">
      <c r="A4" s="161" t="s">
        <v>36</v>
      </c>
      <c r="B4" s="161"/>
      <c r="C4" s="161"/>
      <c r="D4" s="161"/>
      <c r="E4" s="161"/>
      <c r="F4" s="161"/>
      <c r="G4" s="161"/>
      <c r="H4" s="161"/>
      <c r="I4" s="161"/>
    </row>
    <row r="5" spans="1:9" ht="15" customHeight="1" x14ac:dyDescent="0.3">
      <c r="A5" s="8" t="s">
        <v>0</v>
      </c>
      <c r="B5" s="9" t="s">
        <v>50</v>
      </c>
      <c r="C5" s="10" t="s">
        <v>40</v>
      </c>
      <c r="D5" s="10" t="s">
        <v>41</v>
      </c>
      <c r="E5" s="10" t="s">
        <v>42</v>
      </c>
      <c r="F5" s="10" t="s">
        <v>43</v>
      </c>
      <c r="G5" s="10" t="s">
        <v>44</v>
      </c>
      <c r="H5" s="10" t="s">
        <v>45</v>
      </c>
      <c r="I5" s="11" t="s">
        <v>2</v>
      </c>
    </row>
    <row r="6" spans="1:9" ht="15" customHeight="1" x14ac:dyDescent="0.3">
      <c r="A6" s="20"/>
      <c r="B6" s="21" t="s">
        <v>51</v>
      </c>
      <c r="C6" s="23">
        <v>18838</v>
      </c>
      <c r="D6" s="23">
        <v>19124</v>
      </c>
      <c r="E6" s="23">
        <v>18712</v>
      </c>
      <c r="F6" s="23">
        <v>18547</v>
      </c>
      <c r="G6" s="23">
        <v>18853</v>
      </c>
      <c r="H6" s="23">
        <v>19238</v>
      </c>
      <c r="I6" s="25">
        <v>20260</v>
      </c>
    </row>
    <row r="7" spans="1:9" ht="15" customHeight="1" x14ac:dyDescent="0.3">
      <c r="A7" s="12"/>
      <c r="B7" s="13"/>
      <c r="C7" s="22"/>
      <c r="D7" s="22"/>
      <c r="E7" s="22"/>
      <c r="F7" s="22"/>
      <c r="G7" s="22"/>
      <c r="H7" s="22"/>
      <c r="I7" s="26"/>
    </row>
    <row r="8" spans="1:9" ht="15" customHeight="1" x14ac:dyDescent="0.3">
      <c r="A8" s="12"/>
      <c r="B8" s="13" t="s">
        <v>52</v>
      </c>
      <c r="C8" s="22">
        <v>952</v>
      </c>
      <c r="D8" s="22">
        <v>764</v>
      </c>
      <c r="E8" s="22">
        <v>923</v>
      </c>
      <c r="F8" s="22">
        <v>845</v>
      </c>
      <c r="G8" s="22">
        <v>886</v>
      </c>
      <c r="H8" s="22">
        <v>893</v>
      </c>
      <c r="I8" s="26">
        <v>880</v>
      </c>
    </row>
    <row r="9" spans="1:9" ht="15" customHeight="1" x14ac:dyDescent="0.3">
      <c r="A9" s="12"/>
      <c r="B9" s="13" t="s">
        <v>53</v>
      </c>
      <c r="C9" s="22">
        <v>1053</v>
      </c>
      <c r="D9" s="22">
        <v>957</v>
      </c>
      <c r="E9" s="22">
        <v>859</v>
      </c>
      <c r="F9" s="22">
        <v>809</v>
      </c>
      <c r="G9" s="22">
        <v>1159</v>
      </c>
      <c r="H9" s="22">
        <v>1140</v>
      </c>
      <c r="I9" s="26">
        <v>1083</v>
      </c>
    </row>
    <row r="10" spans="1:9" ht="15" customHeight="1" x14ac:dyDescent="0.3">
      <c r="A10" s="12"/>
      <c r="B10" s="13" t="s">
        <v>54</v>
      </c>
      <c r="C10" s="22">
        <v>1637</v>
      </c>
      <c r="D10" s="22">
        <v>1631</v>
      </c>
      <c r="E10" s="22">
        <v>1752</v>
      </c>
      <c r="F10" s="22">
        <v>1426</v>
      </c>
      <c r="G10" s="22">
        <v>1392</v>
      </c>
      <c r="H10" s="22">
        <v>1479</v>
      </c>
      <c r="I10" s="26">
        <v>1150</v>
      </c>
    </row>
    <row r="11" spans="1:9" ht="15" customHeight="1" x14ac:dyDescent="0.3">
      <c r="A11" s="12"/>
      <c r="B11" s="13" t="s">
        <v>55</v>
      </c>
      <c r="C11" s="22">
        <v>262</v>
      </c>
      <c r="D11" s="22">
        <v>235</v>
      </c>
      <c r="E11" s="22">
        <v>173</v>
      </c>
      <c r="F11" s="22">
        <v>99</v>
      </c>
      <c r="G11" s="22">
        <v>105</v>
      </c>
      <c r="H11" s="22">
        <v>96</v>
      </c>
      <c r="I11" s="26">
        <v>108</v>
      </c>
    </row>
    <row r="12" spans="1:9" ht="15" customHeight="1" x14ac:dyDescent="0.3">
      <c r="A12" s="12"/>
      <c r="B12" s="13" t="s">
        <v>56</v>
      </c>
      <c r="C12" s="22">
        <v>1852</v>
      </c>
      <c r="D12" s="22">
        <v>1903</v>
      </c>
      <c r="E12" s="22">
        <v>2068</v>
      </c>
      <c r="F12" s="22">
        <v>1993</v>
      </c>
      <c r="G12" s="22">
        <v>2081</v>
      </c>
      <c r="H12" s="22">
        <v>1965</v>
      </c>
      <c r="I12" s="26">
        <v>2261</v>
      </c>
    </row>
    <row r="13" spans="1:9" ht="15" customHeight="1" x14ac:dyDescent="0.3">
      <c r="A13" s="12"/>
      <c r="B13" s="13" t="s">
        <v>57</v>
      </c>
      <c r="C13" s="22">
        <v>109</v>
      </c>
      <c r="D13" s="22">
        <v>115</v>
      </c>
      <c r="E13" s="22">
        <v>97</v>
      </c>
      <c r="F13" s="22">
        <v>103</v>
      </c>
      <c r="G13" s="22">
        <v>108</v>
      </c>
      <c r="H13" s="22">
        <v>117</v>
      </c>
      <c r="I13" s="26">
        <v>83</v>
      </c>
    </row>
    <row r="14" spans="1:9" ht="15" customHeight="1" x14ac:dyDescent="0.3">
      <c r="A14" s="12"/>
      <c r="B14" s="13" t="s">
        <v>58</v>
      </c>
      <c r="C14" s="22">
        <v>1316</v>
      </c>
      <c r="D14" s="22">
        <v>1407</v>
      </c>
      <c r="E14" s="22">
        <v>1523</v>
      </c>
      <c r="F14" s="22">
        <v>1585</v>
      </c>
      <c r="G14" s="22">
        <v>1649</v>
      </c>
      <c r="H14" s="22">
        <v>1758</v>
      </c>
      <c r="I14" s="26">
        <v>2066</v>
      </c>
    </row>
    <row r="15" spans="1:9" ht="15" customHeight="1" x14ac:dyDescent="0.3">
      <c r="A15" s="12"/>
      <c r="B15" s="13" t="s">
        <v>59</v>
      </c>
      <c r="C15" s="22">
        <v>5251</v>
      </c>
      <c r="D15" s="22">
        <v>5430</v>
      </c>
      <c r="E15" s="22">
        <v>5149</v>
      </c>
      <c r="F15" s="22">
        <v>4900</v>
      </c>
      <c r="G15" s="22">
        <v>4360</v>
      </c>
      <c r="H15" s="22">
        <v>4584</v>
      </c>
      <c r="I15" s="26">
        <v>4908</v>
      </c>
    </row>
    <row r="16" spans="1:9" ht="15" customHeight="1" x14ac:dyDescent="0.3">
      <c r="A16" s="12"/>
      <c r="B16" s="13" t="s">
        <v>60</v>
      </c>
      <c r="C16" s="22">
        <v>4546</v>
      </c>
      <c r="D16" s="22">
        <v>4737</v>
      </c>
      <c r="E16" s="22">
        <v>4489</v>
      </c>
      <c r="F16" s="22">
        <v>5064</v>
      </c>
      <c r="G16" s="22">
        <v>5202</v>
      </c>
      <c r="H16" s="22">
        <v>5184</v>
      </c>
      <c r="I16" s="26">
        <v>5665</v>
      </c>
    </row>
    <row r="17" spans="1:9" ht="15" customHeight="1" x14ac:dyDescent="0.3">
      <c r="A17" s="12"/>
      <c r="B17" s="13" t="s">
        <v>61</v>
      </c>
      <c r="C17" s="22">
        <v>768</v>
      </c>
      <c r="D17" s="22">
        <v>927</v>
      </c>
      <c r="E17" s="22">
        <v>874</v>
      </c>
      <c r="F17" s="22">
        <v>946</v>
      </c>
      <c r="G17" s="22">
        <v>960</v>
      </c>
      <c r="H17" s="22">
        <v>1086</v>
      </c>
      <c r="I17" s="26">
        <v>909</v>
      </c>
    </row>
    <row r="18" spans="1:9" ht="15" customHeight="1" x14ac:dyDescent="0.3">
      <c r="A18" s="12"/>
      <c r="B18" s="13" t="s">
        <v>62</v>
      </c>
      <c r="C18" s="22">
        <v>727</v>
      </c>
      <c r="D18" s="22">
        <v>701</v>
      </c>
      <c r="E18" s="22">
        <v>575</v>
      </c>
      <c r="F18" s="22">
        <v>544</v>
      </c>
      <c r="G18" s="22">
        <v>622</v>
      </c>
      <c r="H18" s="22">
        <v>583</v>
      </c>
      <c r="I18" s="26">
        <v>798</v>
      </c>
    </row>
    <row r="19" spans="1:9" ht="15" customHeight="1" x14ac:dyDescent="0.3">
      <c r="A19" s="12"/>
      <c r="B19" s="14" t="s">
        <v>63</v>
      </c>
      <c r="C19" s="24">
        <v>365</v>
      </c>
      <c r="D19" s="24">
        <v>319</v>
      </c>
      <c r="E19" s="24">
        <v>230</v>
      </c>
      <c r="F19" s="24">
        <v>233</v>
      </c>
      <c r="G19" s="24">
        <v>328</v>
      </c>
      <c r="H19" s="24">
        <v>351</v>
      </c>
      <c r="I19" s="27">
        <v>348</v>
      </c>
    </row>
    <row r="20" spans="1:9" x14ac:dyDescent="0.3">
      <c r="A20" s="161" t="s">
        <v>46</v>
      </c>
      <c r="B20" s="161"/>
      <c r="C20" s="161"/>
      <c r="D20" s="161"/>
      <c r="E20" s="161"/>
      <c r="F20" s="161"/>
      <c r="G20" s="161"/>
      <c r="H20" s="161"/>
      <c r="I20" s="161"/>
    </row>
    <row r="21" spans="1:9" ht="15" customHeight="1" x14ac:dyDescent="0.3">
      <c r="A21" s="158" t="s">
        <v>0</v>
      </c>
      <c r="B21" s="158"/>
      <c r="C21" s="158"/>
      <c r="D21" s="158"/>
      <c r="E21" s="158"/>
      <c r="F21" s="158"/>
      <c r="G21" s="158"/>
      <c r="H21" s="158"/>
      <c r="I21" s="158"/>
    </row>
    <row r="22" spans="1:9" ht="15" customHeight="1" x14ac:dyDescent="0.3">
      <c r="A22" s="159" t="s">
        <v>47</v>
      </c>
      <c r="B22" s="159"/>
      <c r="C22" s="159"/>
      <c r="D22" s="159"/>
      <c r="E22" s="159"/>
      <c r="F22" s="159"/>
      <c r="G22" s="159"/>
      <c r="H22" s="159"/>
      <c r="I22" s="159"/>
    </row>
  </sheetData>
  <mergeCells count="7">
    <mergeCell ref="A21:I21"/>
    <mergeCell ref="A22:I22"/>
    <mergeCell ref="A1:I1"/>
    <mergeCell ref="A2:I2"/>
    <mergeCell ref="A3:I3"/>
    <mergeCell ref="A4:I4"/>
    <mergeCell ref="A20:I20"/>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3"/>
  <sheetViews>
    <sheetView workbookViewId="0">
      <selection activeCell="A3" sqref="A3:I3"/>
    </sheetView>
  </sheetViews>
  <sheetFormatPr defaultRowHeight="14.4" x14ac:dyDescent="0.3"/>
  <cols>
    <col min="1" max="1" width="3.21875" customWidth="1"/>
    <col min="2" max="2" width="22.44140625" customWidth="1"/>
    <col min="3" max="9" width="12" customWidth="1"/>
  </cols>
  <sheetData>
    <row r="1" spans="1:9" ht="41.25" customHeight="1" x14ac:dyDescent="0.3">
      <c r="A1" s="153" t="s">
        <v>64</v>
      </c>
      <c r="B1" s="153"/>
      <c r="C1" s="153"/>
      <c r="D1" s="153"/>
      <c r="E1" s="153"/>
      <c r="F1" s="153"/>
      <c r="G1" s="153"/>
      <c r="H1" s="153"/>
      <c r="I1" s="153"/>
    </row>
    <row r="2" spans="1:9" ht="37.200000000000003" customHeight="1" x14ac:dyDescent="0.3">
      <c r="A2" s="162" t="s">
        <v>163</v>
      </c>
      <c r="B2" s="160"/>
      <c r="C2" s="160"/>
      <c r="D2" s="160"/>
      <c r="E2" s="160"/>
      <c r="F2" s="160"/>
      <c r="G2" s="160"/>
      <c r="H2" s="160"/>
      <c r="I2" s="160"/>
    </row>
    <row r="3" spans="1:9" ht="15" customHeight="1" x14ac:dyDescent="0.3">
      <c r="A3" s="158" t="s">
        <v>0</v>
      </c>
      <c r="B3" s="158"/>
      <c r="C3" s="158"/>
      <c r="D3" s="158"/>
      <c r="E3" s="158"/>
      <c r="F3" s="158"/>
      <c r="G3" s="158"/>
      <c r="H3" s="158"/>
      <c r="I3" s="158"/>
    </row>
    <row r="4" spans="1:9" x14ac:dyDescent="0.3">
      <c r="A4" s="161" t="s">
        <v>36</v>
      </c>
      <c r="B4" s="161"/>
      <c r="C4" s="161"/>
      <c r="D4" s="161"/>
      <c r="E4" s="161"/>
      <c r="F4" s="161"/>
      <c r="G4" s="161"/>
      <c r="H4" s="161"/>
      <c r="I4" s="161"/>
    </row>
    <row r="5" spans="1:9" ht="15" customHeight="1" x14ac:dyDescent="0.3">
      <c r="A5" s="8" t="s">
        <v>0</v>
      </c>
      <c r="B5" s="9" t="s">
        <v>50</v>
      </c>
      <c r="C5" s="10" t="s">
        <v>40</v>
      </c>
      <c r="D5" s="10" t="s">
        <v>41</v>
      </c>
      <c r="E5" s="10" t="s">
        <v>42</v>
      </c>
      <c r="F5" s="10" t="s">
        <v>43</v>
      </c>
      <c r="G5" s="10" t="s">
        <v>44</v>
      </c>
      <c r="H5" s="10" t="s">
        <v>45</v>
      </c>
      <c r="I5" s="11" t="s">
        <v>2</v>
      </c>
    </row>
    <row r="6" spans="1:9" ht="15" customHeight="1" x14ac:dyDescent="0.3">
      <c r="A6" s="20"/>
      <c r="B6" s="21" t="s">
        <v>51</v>
      </c>
      <c r="C6" s="29">
        <v>21043</v>
      </c>
      <c r="D6" s="29">
        <v>21072</v>
      </c>
      <c r="E6" s="29">
        <v>20451</v>
      </c>
      <c r="F6" s="29">
        <v>19781</v>
      </c>
      <c r="G6" s="29">
        <v>19760</v>
      </c>
      <c r="H6" s="29">
        <v>19708</v>
      </c>
      <c r="I6" s="31">
        <v>20260</v>
      </c>
    </row>
    <row r="7" spans="1:9" ht="15" customHeight="1" x14ac:dyDescent="0.3">
      <c r="A7" s="12"/>
      <c r="B7" s="13"/>
      <c r="C7" s="28"/>
      <c r="D7" s="28"/>
      <c r="E7" s="28"/>
      <c r="F7" s="28"/>
      <c r="G7" s="28"/>
      <c r="H7" s="28"/>
      <c r="I7" s="32"/>
    </row>
    <row r="8" spans="1:9" ht="15" customHeight="1" x14ac:dyDescent="0.3">
      <c r="A8" s="12"/>
      <c r="B8" s="13" t="s">
        <v>52</v>
      </c>
      <c r="C8" s="28">
        <v>1064</v>
      </c>
      <c r="D8" s="28">
        <v>842</v>
      </c>
      <c r="E8" s="28">
        <v>1008</v>
      </c>
      <c r="F8" s="28">
        <v>901</v>
      </c>
      <c r="G8" s="28">
        <v>929</v>
      </c>
      <c r="H8" s="28">
        <v>915</v>
      </c>
      <c r="I8" s="32">
        <v>880</v>
      </c>
    </row>
    <row r="9" spans="1:9" ht="15" customHeight="1" x14ac:dyDescent="0.3">
      <c r="A9" s="12"/>
      <c r="B9" s="13" t="s">
        <v>53</v>
      </c>
      <c r="C9" s="28">
        <v>1176</v>
      </c>
      <c r="D9" s="28">
        <v>1054</v>
      </c>
      <c r="E9" s="28">
        <v>939</v>
      </c>
      <c r="F9" s="28">
        <v>863</v>
      </c>
      <c r="G9" s="28">
        <v>1215</v>
      </c>
      <c r="H9" s="28">
        <v>1168</v>
      </c>
      <c r="I9" s="32">
        <v>1083</v>
      </c>
    </row>
    <row r="10" spans="1:9" ht="15" customHeight="1" x14ac:dyDescent="0.3">
      <c r="A10" s="12"/>
      <c r="B10" s="13" t="s">
        <v>54</v>
      </c>
      <c r="C10" s="28">
        <v>1829</v>
      </c>
      <c r="D10" s="28">
        <v>1797</v>
      </c>
      <c r="E10" s="28">
        <v>1914</v>
      </c>
      <c r="F10" s="28">
        <v>1521</v>
      </c>
      <c r="G10" s="28">
        <v>1459</v>
      </c>
      <c r="H10" s="28">
        <v>1515</v>
      </c>
      <c r="I10" s="32">
        <v>1150</v>
      </c>
    </row>
    <row r="11" spans="1:9" ht="15" customHeight="1" x14ac:dyDescent="0.3">
      <c r="A11" s="12"/>
      <c r="B11" s="13" t="s">
        <v>55</v>
      </c>
      <c r="C11" s="28">
        <v>293</v>
      </c>
      <c r="D11" s="28">
        <v>259</v>
      </c>
      <c r="E11" s="28">
        <v>189</v>
      </c>
      <c r="F11" s="28">
        <v>106</v>
      </c>
      <c r="G11" s="28">
        <v>110</v>
      </c>
      <c r="H11" s="28">
        <v>99</v>
      </c>
      <c r="I11" s="32">
        <v>108</v>
      </c>
    </row>
    <row r="12" spans="1:9" ht="15" customHeight="1" x14ac:dyDescent="0.3">
      <c r="A12" s="12"/>
      <c r="B12" s="13" t="s">
        <v>56</v>
      </c>
      <c r="C12" s="28">
        <v>2068</v>
      </c>
      <c r="D12" s="28">
        <v>2097</v>
      </c>
      <c r="E12" s="28">
        <v>2260</v>
      </c>
      <c r="F12" s="28">
        <v>2126</v>
      </c>
      <c r="G12" s="28">
        <v>2181</v>
      </c>
      <c r="H12" s="28">
        <v>2013</v>
      </c>
      <c r="I12" s="32">
        <v>2261</v>
      </c>
    </row>
    <row r="13" spans="1:9" ht="15" customHeight="1" x14ac:dyDescent="0.3">
      <c r="A13" s="12"/>
      <c r="B13" s="13" t="s">
        <v>57</v>
      </c>
      <c r="C13" s="28">
        <v>122</v>
      </c>
      <c r="D13" s="28">
        <v>127</v>
      </c>
      <c r="E13" s="28">
        <v>106</v>
      </c>
      <c r="F13" s="28">
        <v>110</v>
      </c>
      <c r="G13" s="28">
        <v>114</v>
      </c>
      <c r="H13" s="28">
        <v>120</v>
      </c>
      <c r="I13" s="32">
        <v>83</v>
      </c>
    </row>
    <row r="14" spans="1:9" ht="15" customHeight="1" x14ac:dyDescent="0.3">
      <c r="A14" s="12"/>
      <c r="B14" s="13" t="s">
        <v>58</v>
      </c>
      <c r="C14" s="28">
        <v>1470</v>
      </c>
      <c r="D14" s="28">
        <v>1550</v>
      </c>
      <c r="E14" s="28">
        <v>1665</v>
      </c>
      <c r="F14" s="28">
        <v>1691</v>
      </c>
      <c r="G14" s="28">
        <v>1728</v>
      </c>
      <c r="H14" s="28">
        <v>1801</v>
      </c>
      <c r="I14" s="32">
        <v>2066</v>
      </c>
    </row>
    <row r="15" spans="1:9" ht="15" customHeight="1" x14ac:dyDescent="0.3">
      <c r="A15" s="12"/>
      <c r="B15" s="13" t="s">
        <v>59</v>
      </c>
      <c r="C15" s="28">
        <v>5866</v>
      </c>
      <c r="D15" s="28">
        <v>5982</v>
      </c>
      <c r="E15" s="28">
        <v>5628</v>
      </c>
      <c r="F15" s="28">
        <v>5226</v>
      </c>
      <c r="G15" s="28">
        <v>4569</v>
      </c>
      <c r="H15" s="28">
        <v>4696</v>
      </c>
      <c r="I15" s="32">
        <v>4908</v>
      </c>
    </row>
    <row r="16" spans="1:9" ht="15" customHeight="1" x14ac:dyDescent="0.3">
      <c r="A16" s="12"/>
      <c r="B16" s="13" t="s">
        <v>60</v>
      </c>
      <c r="C16" s="28">
        <v>5078</v>
      </c>
      <c r="D16" s="28">
        <v>5220</v>
      </c>
      <c r="E16" s="28">
        <v>4906</v>
      </c>
      <c r="F16" s="28">
        <v>5401</v>
      </c>
      <c r="G16" s="28">
        <v>5452</v>
      </c>
      <c r="H16" s="28">
        <v>5311</v>
      </c>
      <c r="I16" s="32">
        <v>5665</v>
      </c>
    </row>
    <row r="17" spans="1:9" ht="15" customHeight="1" x14ac:dyDescent="0.3">
      <c r="A17" s="12"/>
      <c r="B17" s="13" t="s">
        <v>61</v>
      </c>
      <c r="C17" s="28">
        <v>858</v>
      </c>
      <c r="D17" s="28">
        <v>1021</v>
      </c>
      <c r="E17" s="28">
        <v>955</v>
      </c>
      <c r="F17" s="28">
        <v>1009</v>
      </c>
      <c r="G17" s="28">
        <v>1006</v>
      </c>
      <c r="H17" s="28">
        <v>1112</v>
      </c>
      <c r="I17" s="32">
        <v>909</v>
      </c>
    </row>
    <row r="18" spans="1:9" ht="15" customHeight="1" x14ac:dyDescent="0.3">
      <c r="A18" s="12"/>
      <c r="B18" s="13" t="s">
        <v>62</v>
      </c>
      <c r="C18" s="28">
        <v>812</v>
      </c>
      <c r="D18" s="28">
        <v>772</v>
      </c>
      <c r="E18" s="28">
        <v>629</v>
      </c>
      <c r="F18" s="28">
        <v>580</v>
      </c>
      <c r="G18" s="28">
        <v>652</v>
      </c>
      <c r="H18" s="28">
        <v>598</v>
      </c>
      <c r="I18" s="32">
        <v>798</v>
      </c>
    </row>
    <row r="19" spans="1:9" ht="15" customHeight="1" x14ac:dyDescent="0.3">
      <c r="A19" s="12"/>
      <c r="B19" s="14" t="s">
        <v>63</v>
      </c>
      <c r="C19" s="30">
        <v>408</v>
      </c>
      <c r="D19" s="30">
        <v>351</v>
      </c>
      <c r="E19" s="30">
        <v>252</v>
      </c>
      <c r="F19" s="30">
        <v>248</v>
      </c>
      <c r="G19" s="30">
        <v>344</v>
      </c>
      <c r="H19" s="30">
        <v>360</v>
      </c>
      <c r="I19" s="33">
        <v>348</v>
      </c>
    </row>
    <row r="20" spans="1:9" x14ac:dyDescent="0.3">
      <c r="A20" s="161" t="s">
        <v>65</v>
      </c>
      <c r="B20" s="161"/>
      <c r="C20" s="161"/>
      <c r="D20" s="161"/>
      <c r="E20" s="161"/>
      <c r="F20" s="161"/>
      <c r="G20" s="161"/>
      <c r="H20" s="161"/>
      <c r="I20" s="161"/>
    </row>
    <row r="21" spans="1:9" ht="15" customHeight="1" x14ac:dyDescent="0.3">
      <c r="A21" s="158" t="s">
        <v>0</v>
      </c>
      <c r="B21" s="158"/>
      <c r="C21" s="158"/>
      <c r="D21" s="158"/>
      <c r="E21" s="158"/>
      <c r="F21" s="158"/>
      <c r="G21" s="158"/>
      <c r="H21" s="158"/>
      <c r="I21" s="158"/>
    </row>
    <row r="22" spans="1:9" ht="15" customHeight="1" x14ac:dyDescent="0.3">
      <c r="A22" s="159" t="s">
        <v>47</v>
      </c>
      <c r="B22" s="159"/>
      <c r="C22" s="159"/>
      <c r="D22" s="159"/>
      <c r="E22" s="159"/>
      <c r="F22" s="159"/>
      <c r="G22" s="159"/>
      <c r="H22" s="159"/>
      <c r="I22" s="159"/>
    </row>
    <row r="23" spans="1:9" ht="15" customHeight="1" x14ac:dyDescent="0.3">
      <c r="A23" s="159" t="s">
        <v>66</v>
      </c>
      <c r="B23" s="159"/>
      <c r="C23" s="159"/>
      <c r="D23" s="159"/>
      <c r="E23" s="159"/>
      <c r="F23" s="159"/>
      <c r="G23" s="159"/>
      <c r="H23" s="159"/>
      <c r="I23" s="159"/>
    </row>
  </sheetData>
  <mergeCells count="8">
    <mergeCell ref="A21:I21"/>
    <mergeCell ref="A22:I22"/>
    <mergeCell ref="A23:I23"/>
    <mergeCell ref="A1:I1"/>
    <mergeCell ref="A2:I2"/>
    <mergeCell ref="A3:I3"/>
    <mergeCell ref="A4:I4"/>
    <mergeCell ref="A20:I20"/>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workbookViewId="0">
      <selection sqref="A1:I1"/>
    </sheetView>
  </sheetViews>
  <sheetFormatPr defaultRowHeight="14.4" x14ac:dyDescent="0.3"/>
  <cols>
    <col min="1" max="1" width="3.21875" customWidth="1"/>
    <col min="2" max="2" width="22.44140625" customWidth="1"/>
    <col min="3" max="9" width="12" customWidth="1"/>
  </cols>
  <sheetData>
    <row r="1" spans="1:9" ht="27" customHeight="1" x14ac:dyDescent="0.3">
      <c r="A1" s="153" t="s">
        <v>67</v>
      </c>
      <c r="B1" s="153"/>
      <c r="C1" s="153"/>
      <c r="D1" s="153"/>
      <c r="E1" s="153"/>
      <c r="F1" s="153"/>
      <c r="G1" s="153"/>
      <c r="H1" s="153"/>
      <c r="I1" s="153"/>
    </row>
    <row r="2" spans="1:9" ht="48.75" customHeight="1" x14ac:dyDescent="0.3">
      <c r="A2" s="160" t="s">
        <v>68</v>
      </c>
      <c r="B2" s="160"/>
      <c r="C2" s="160"/>
      <c r="D2" s="160"/>
      <c r="E2" s="160"/>
      <c r="F2" s="160"/>
      <c r="G2" s="160"/>
      <c r="H2" s="160"/>
      <c r="I2" s="160"/>
    </row>
    <row r="3" spans="1:9" ht="15" customHeight="1" x14ac:dyDescent="0.3">
      <c r="A3" s="158" t="s">
        <v>0</v>
      </c>
      <c r="B3" s="158"/>
      <c r="C3" s="158"/>
      <c r="D3" s="158"/>
      <c r="E3" s="158"/>
      <c r="F3" s="158"/>
      <c r="G3" s="158"/>
      <c r="H3" s="158"/>
      <c r="I3" s="158"/>
    </row>
    <row r="4" spans="1:9" x14ac:dyDescent="0.3">
      <c r="A4" s="161" t="s">
        <v>69</v>
      </c>
      <c r="B4" s="161"/>
      <c r="C4" s="161"/>
      <c r="D4" s="161"/>
      <c r="E4" s="161"/>
      <c r="F4" s="161"/>
      <c r="G4" s="161"/>
      <c r="H4" s="161"/>
      <c r="I4" s="161"/>
    </row>
    <row r="5" spans="1:9" ht="15" customHeight="1" x14ac:dyDescent="0.3">
      <c r="A5" s="8" t="s">
        <v>0</v>
      </c>
      <c r="B5" s="9" t="s">
        <v>50</v>
      </c>
      <c r="C5" s="10" t="s">
        <v>40</v>
      </c>
      <c r="D5" s="10" t="s">
        <v>41</v>
      </c>
      <c r="E5" s="10" t="s">
        <v>42</v>
      </c>
      <c r="F5" s="10" t="s">
        <v>43</v>
      </c>
      <c r="G5" s="10" t="s">
        <v>44</v>
      </c>
      <c r="H5" s="10" t="s">
        <v>45</v>
      </c>
      <c r="I5" s="11" t="s">
        <v>2</v>
      </c>
    </row>
    <row r="6" spans="1:9" ht="15" customHeight="1" x14ac:dyDescent="0.3">
      <c r="A6" s="20"/>
      <c r="B6" s="21" t="s">
        <v>51</v>
      </c>
      <c r="C6" s="35">
        <v>290</v>
      </c>
      <c r="D6" s="35">
        <v>300</v>
      </c>
      <c r="E6" s="35">
        <v>290</v>
      </c>
      <c r="F6" s="35">
        <v>280</v>
      </c>
      <c r="G6" s="35">
        <v>290</v>
      </c>
      <c r="H6" s="35">
        <v>290</v>
      </c>
      <c r="I6" s="37">
        <v>300</v>
      </c>
    </row>
    <row r="7" spans="1:9" ht="15" customHeight="1" x14ac:dyDescent="0.3">
      <c r="A7" s="12"/>
      <c r="B7" s="13"/>
      <c r="C7" s="34"/>
      <c r="D7" s="34"/>
      <c r="E7" s="34"/>
      <c r="F7" s="34"/>
      <c r="G7" s="34"/>
      <c r="H7" s="34"/>
      <c r="I7" s="38"/>
    </row>
    <row r="8" spans="1:9" ht="15" customHeight="1" x14ac:dyDescent="0.3">
      <c r="A8" s="12"/>
      <c r="B8" s="13" t="s">
        <v>52</v>
      </c>
      <c r="C8" s="34">
        <v>210</v>
      </c>
      <c r="D8" s="34">
        <v>160</v>
      </c>
      <c r="E8" s="34">
        <v>200</v>
      </c>
      <c r="F8" s="34">
        <v>180</v>
      </c>
      <c r="G8" s="34">
        <v>190</v>
      </c>
      <c r="H8" s="34">
        <v>190</v>
      </c>
      <c r="I8" s="38">
        <v>180</v>
      </c>
    </row>
    <row r="9" spans="1:9" ht="15" customHeight="1" x14ac:dyDescent="0.3">
      <c r="A9" s="12"/>
      <c r="B9" s="13" t="s">
        <v>53</v>
      </c>
      <c r="C9" s="34">
        <v>180</v>
      </c>
      <c r="D9" s="34">
        <v>160</v>
      </c>
      <c r="E9" s="34">
        <v>140</v>
      </c>
      <c r="F9" s="34">
        <v>130</v>
      </c>
      <c r="G9" s="34">
        <v>190</v>
      </c>
      <c r="H9" s="34">
        <v>180</v>
      </c>
      <c r="I9" s="38">
        <v>170</v>
      </c>
    </row>
    <row r="10" spans="1:9" ht="15" customHeight="1" x14ac:dyDescent="0.3">
      <c r="A10" s="12"/>
      <c r="B10" s="13" t="s">
        <v>54</v>
      </c>
      <c r="C10" s="34">
        <v>190</v>
      </c>
      <c r="D10" s="34">
        <v>190</v>
      </c>
      <c r="E10" s="34">
        <v>200</v>
      </c>
      <c r="F10" s="34">
        <v>160</v>
      </c>
      <c r="G10" s="34">
        <v>160</v>
      </c>
      <c r="H10" s="34">
        <v>170</v>
      </c>
      <c r="I10" s="38">
        <v>130</v>
      </c>
    </row>
    <row r="11" spans="1:9" ht="15" customHeight="1" x14ac:dyDescent="0.3">
      <c r="A11" s="12"/>
      <c r="B11" s="13" t="s">
        <v>55</v>
      </c>
      <c r="C11" s="34">
        <v>100</v>
      </c>
      <c r="D11" s="34">
        <v>90</v>
      </c>
      <c r="E11" s="34">
        <v>70</v>
      </c>
      <c r="F11" s="34">
        <v>40</v>
      </c>
      <c r="G11" s="34">
        <v>40</v>
      </c>
      <c r="H11" s="34">
        <v>40</v>
      </c>
      <c r="I11" s="38">
        <v>40</v>
      </c>
    </row>
    <row r="12" spans="1:9" ht="15" customHeight="1" x14ac:dyDescent="0.3">
      <c r="A12" s="12"/>
      <c r="B12" s="13" t="s">
        <v>56</v>
      </c>
      <c r="C12" s="34">
        <v>260</v>
      </c>
      <c r="D12" s="34">
        <v>270</v>
      </c>
      <c r="E12" s="34">
        <v>290</v>
      </c>
      <c r="F12" s="34">
        <v>280</v>
      </c>
      <c r="G12" s="34">
        <v>290</v>
      </c>
      <c r="H12" s="34">
        <v>270</v>
      </c>
      <c r="I12" s="38">
        <v>310</v>
      </c>
    </row>
    <row r="13" spans="1:9" ht="15" customHeight="1" x14ac:dyDescent="0.3">
      <c r="A13" s="12"/>
      <c r="B13" s="13" t="s">
        <v>57</v>
      </c>
      <c r="C13" s="34">
        <v>60</v>
      </c>
      <c r="D13" s="34">
        <v>60</v>
      </c>
      <c r="E13" s="34">
        <v>50</v>
      </c>
      <c r="F13" s="34">
        <v>60</v>
      </c>
      <c r="G13" s="34">
        <v>60</v>
      </c>
      <c r="H13" s="34">
        <v>60</v>
      </c>
      <c r="I13" s="38">
        <v>40</v>
      </c>
    </row>
    <row r="14" spans="1:9" ht="15" customHeight="1" x14ac:dyDescent="0.3">
      <c r="A14" s="12"/>
      <c r="B14" s="13" t="s">
        <v>58</v>
      </c>
      <c r="C14" s="34">
        <v>250</v>
      </c>
      <c r="D14" s="34">
        <v>260</v>
      </c>
      <c r="E14" s="34">
        <v>280</v>
      </c>
      <c r="F14" s="34">
        <v>290</v>
      </c>
      <c r="G14" s="34">
        <v>300</v>
      </c>
      <c r="H14" s="34">
        <v>320</v>
      </c>
      <c r="I14" s="38">
        <v>380</v>
      </c>
    </row>
    <row r="15" spans="1:9" ht="15" customHeight="1" x14ac:dyDescent="0.3">
      <c r="A15" s="12"/>
      <c r="B15" s="13" t="s">
        <v>59</v>
      </c>
      <c r="C15" s="34">
        <v>600</v>
      </c>
      <c r="D15" s="34">
        <v>610</v>
      </c>
      <c r="E15" s="34">
        <v>580</v>
      </c>
      <c r="F15" s="34">
        <v>540</v>
      </c>
      <c r="G15" s="34">
        <v>480</v>
      </c>
      <c r="H15" s="34">
        <v>500</v>
      </c>
      <c r="I15" s="38">
        <v>530</v>
      </c>
    </row>
    <row r="16" spans="1:9" ht="15" customHeight="1" x14ac:dyDescent="0.3">
      <c r="A16" s="12"/>
      <c r="B16" s="13" t="s">
        <v>60</v>
      </c>
      <c r="C16" s="34">
        <v>850</v>
      </c>
      <c r="D16" s="34">
        <v>870</v>
      </c>
      <c r="E16" s="34">
        <v>820</v>
      </c>
      <c r="F16" s="34">
        <v>920</v>
      </c>
      <c r="G16" s="34">
        <v>940</v>
      </c>
      <c r="H16" s="34">
        <v>930</v>
      </c>
      <c r="I16" s="38">
        <v>1010</v>
      </c>
    </row>
    <row r="17" spans="1:9" ht="15" customHeight="1" x14ac:dyDescent="0.3">
      <c r="A17" s="12"/>
      <c r="B17" s="13" t="s">
        <v>61</v>
      </c>
      <c r="C17" s="34">
        <v>250</v>
      </c>
      <c r="D17" s="34">
        <v>300</v>
      </c>
      <c r="E17" s="34">
        <v>280</v>
      </c>
      <c r="F17" s="34">
        <v>300</v>
      </c>
      <c r="G17" s="34">
        <v>310</v>
      </c>
      <c r="H17" s="34">
        <v>350</v>
      </c>
      <c r="I17" s="38">
        <v>290</v>
      </c>
    </row>
    <row r="18" spans="1:9" ht="15" customHeight="1" x14ac:dyDescent="0.3">
      <c r="A18" s="12"/>
      <c r="B18" s="13" t="s">
        <v>62</v>
      </c>
      <c r="C18" s="34">
        <v>130</v>
      </c>
      <c r="D18" s="34">
        <v>120</v>
      </c>
      <c r="E18" s="34">
        <v>100</v>
      </c>
      <c r="F18" s="34">
        <v>90</v>
      </c>
      <c r="G18" s="34">
        <v>110</v>
      </c>
      <c r="H18" s="34">
        <v>100</v>
      </c>
      <c r="I18" s="38">
        <v>130</v>
      </c>
    </row>
    <row r="19" spans="1:9" ht="15" customHeight="1" x14ac:dyDescent="0.3">
      <c r="A19" s="12"/>
      <c r="B19" s="14" t="s">
        <v>63</v>
      </c>
      <c r="C19" s="36">
        <v>70</v>
      </c>
      <c r="D19" s="36">
        <v>60</v>
      </c>
      <c r="E19" s="36">
        <v>40</v>
      </c>
      <c r="F19" s="36">
        <v>40</v>
      </c>
      <c r="G19" s="36">
        <v>60</v>
      </c>
      <c r="H19" s="36">
        <v>60</v>
      </c>
      <c r="I19" s="39">
        <v>60</v>
      </c>
    </row>
    <row r="20" spans="1:9" x14ac:dyDescent="0.3">
      <c r="A20" s="161" t="s">
        <v>70</v>
      </c>
      <c r="B20" s="161"/>
      <c r="C20" s="161"/>
      <c r="D20" s="161"/>
      <c r="E20" s="161"/>
      <c r="F20" s="161"/>
      <c r="G20" s="161"/>
      <c r="H20" s="161"/>
      <c r="I20" s="161"/>
    </row>
    <row r="21" spans="1:9" ht="15" customHeight="1" x14ac:dyDescent="0.3">
      <c r="A21" s="158" t="s">
        <v>0</v>
      </c>
      <c r="B21" s="158"/>
      <c r="C21" s="158"/>
      <c r="D21" s="158"/>
      <c r="E21" s="158"/>
      <c r="F21" s="158"/>
      <c r="G21" s="158"/>
      <c r="H21" s="158"/>
      <c r="I21" s="158"/>
    </row>
    <row r="22" spans="1:9" ht="15" customHeight="1" x14ac:dyDescent="0.3">
      <c r="A22" s="159" t="s">
        <v>71</v>
      </c>
      <c r="B22" s="159"/>
      <c r="C22" s="159"/>
      <c r="D22" s="159"/>
      <c r="E22" s="159"/>
      <c r="F22" s="159"/>
      <c r="G22" s="159"/>
      <c r="H22" s="159"/>
      <c r="I22" s="159"/>
    </row>
  </sheetData>
  <mergeCells count="7">
    <mergeCell ref="A21:I21"/>
    <mergeCell ref="A22:I22"/>
    <mergeCell ref="A1:I1"/>
    <mergeCell ref="A2:I2"/>
    <mergeCell ref="A3:I3"/>
    <mergeCell ref="A4:I4"/>
    <mergeCell ref="A20:I20"/>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3"/>
  <sheetViews>
    <sheetView workbookViewId="0">
      <selection activeCell="J2" sqref="J2"/>
    </sheetView>
  </sheetViews>
  <sheetFormatPr defaultRowHeight="14.4" x14ac:dyDescent="0.3"/>
  <cols>
    <col min="1" max="1" width="3.21875" customWidth="1"/>
    <col min="2" max="2" width="22.44140625" customWidth="1"/>
    <col min="3" max="9" width="12" customWidth="1"/>
  </cols>
  <sheetData>
    <row r="1" spans="1:9" ht="41.25" customHeight="1" x14ac:dyDescent="0.3">
      <c r="A1" s="153" t="s">
        <v>72</v>
      </c>
      <c r="B1" s="153"/>
      <c r="C1" s="153"/>
      <c r="D1" s="153"/>
      <c r="E1" s="153"/>
      <c r="F1" s="153"/>
      <c r="G1" s="153"/>
      <c r="H1" s="153"/>
      <c r="I1" s="153"/>
    </row>
    <row r="2" spans="1:9" ht="53.4" customHeight="1" x14ac:dyDescent="0.3">
      <c r="A2" s="162" t="s">
        <v>164</v>
      </c>
      <c r="B2" s="160"/>
      <c r="C2" s="160"/>
      <c r="D2" s="160"/>
      <c r="E2" s="160"/>
      <c r="F2" s="160"/>
      <c r="G2" s="160"/>
      <c r="H2" s="160"/>
      <c r="I2" s="160"/>
    </row>
    <row r="3" spans="1:9" ht="15" customHeight="1" x14ac:dyDescent="0.3">
      <c r="A3" s="158" t="s">
        <v>0</v>
      </c>
      <c r="B3" s="158"/>
      <c r="C3" s="158"/>
      <c r="D3" s="158"/>
      <c r="E3" s="158"/>
      <c r="F3" s="158"/>
      <c r="G3" s="158"/>
      <c r="H3" s="158"/>
      <c r="I3" s="158"/>
    </row>
    <row r="4" spans="1:9" x14ac:dyDescent="0.3">
      <c r="A4" s="161" t="s">
        <v>69</v>
      </c>
      <c r="B4" s="161"/>
      <c r="C4" s="161"/>
      <c r="D4" s="161"/>
      <c r="E4" s="161"/>
      <c r="F4" s="161"/>
      <c r="G4" s="161"/>
      <c r="H4" s="161"/>
      <c r="I4" s="161"/>
    </row>
    <row r="5" spans="1:9" ht="15" customHeight="1" x14ac:dyDescent="0.3">
      <c r="A5" s="8" t="s">
        <v>0</v>
      </c>
      <c r="B5" s="9" t="s">
        <v>50</v>
      </c>
      <c r="C5" s="10" t="s">
        <v>40</v>
      </c>
      <c r="D5" s="10" t="s">
        <v>41</v>
      </c>
      <c r="E5" s="10" t="s">
        <v>42</v>
      </c>
      <c r="F5" s="10" t="s">
        <v>43</v>
      </c>
      <c r="G5" s="10" t="s">
        <v>44</v>
      </c>
      <c r="H5" s="10" t="s">
        <v>45</v>
      </c>
      <c r="I5" s="11" t="s">
        <v>2</v>
      </c>
    </row>
    <row r="6" spans="1:9" ht="15" customHeight="1" x14ac:dyDescent="0.3">
      <c r="A6" s="20"/>
      <c r="B6" s="21" t="s">
        <v>51</v>
      </c>
      <c r="C6" s="41">
        <v>330</v>
      </c>
      <c r="D6" s="41">
        <v>330</v>
      </c>
      <c r="E6" s="41">
        <v>310</v>
      </c>
      <c r="F6" s="41">
        <v>300</v>
      </c>
      <c r="G6" s="41">
        <v>300</v>
      </c>
      <c r="H6" s="41">
        <v>300</v>
      </c>
      <c r="I6" s="43">
        <v>300</v>
      </c>
    </row>
    <row r="7" spans="1:9" ht="15" customHeight="1" x14ac:dyDescent="0.3">
      <c r="A7" s="12"/>
      <c r="B7" s="13"/>
      <c r="C7" s="40"/>
      <c r="D7" s="40"/>
      <c r="E7" s="40"/>
      <c r="F7" s="40"/>
      <c r="G7" s="40"/>
      <c r="H7" s="40"/>
      <c r="I7" s="44"/>
    </row>
    <row r="8" spans="1:9" ht="15" customHeight="1" x14ac:dyDescent="0.3">
      <c r="A8" s="12"/>
      <c r="B8" s="13" t="s">
        <v>52</v>
      </c>
      <c r="C8" s="40">
        <v>230</v>
      </c>
      <c r="D8" s="40">
        <v>180</v>
      </c>
      <c r="E8" s="40">
        <v>220</v>
      </c>
      <c r="F8" s="40">
        <v>190</v>
      </c>
      <c r="G8" s="40">
        <v>190</v>
      </c>
      <c r="H8" s="40">
        <v>190</v>
      </c>
      <c r="I8" s="44">
        <v>180</v>
      </c>
    </row>
    <row r="9" spans="1:9" ht="15" customHeight="1" x14ac:dyDescent="0.3">
      <c r="A9" s="12"/>
      <c r="B9" s="13" t="s">
        <v>53</v>
      </c>
      <c r="C9" s="40">
        <v>200</v>
      </c>
      <c r="D9" s="40">
        <v>180</v>
      </c>
      <c r="E9" s="40">
        <v>150</v>
      </c>
      <c r="F9" s="40">
        <v>140</v>
      </c>
      <c r="G9" s="40">
        <v>200</v>
      </c>
      <c r="H9" s="40">
        <v>190</v>
      </c>
      <c r="I9" s="44">
        <v>170</v>
      </c>
    </row>
    <row r="10" spans="1:9" ht="15" customHeight="1" x14ac:dyDescent="0.3">
      <c r="A10" s="12"/>
      <c r="B10" s="13" t="s">
        <v>54</v>
      </c>
      <c r="C10" s="40">
        <v>220</v>
      </c>
      <c r="D10" s="40">
        <v>210</v>
      </c>
      <c r="E10" s="40">
        <v>220</v>
      </c>
      <c r="F10" s="40">
        <v>170</v>
      </c>
      <c r="G10" s="40">
        <v>170</v>
      </c>
      <c r="H10" s="40">
        <v>170</v>
      </c>
      <c r="I10" s="44">
        <v>130</v>
      </c>
    </row>
    <row r="11" spans="1:9" ht="15" customHeight="1" x14ac:dyDescent="0.3">
      <c r="A11" s="12"/>
      <c r="B11" s="13" t="s">
        <v>55</v>
      </c>
      <c r="C11" s="40">
        <v>110</v>
      </c>
      <c r="D11" s="40">
        <v>100</v>
      </c>
      <c r="E11" s="40">
        <v>70</v>
      </c>
      <c r="F11" s="40">
        <v>40</v>
      </c>
      <c r="G11" s="40">
        <v>40</v>
      </c>
      <c r="H11" s="40">
        <v>40</v>
      </c>
      <c r="I11" s="44">
        <v>40</v>
      </c>
    </row>
    <row r="12" spans="1:9" ht="15" customHeight="1" x14ac:dyDescent="0.3">
      <c r="A12" s="12"/>
      <c r="B12" s="13" t="s">
        <v>56</v>
      </c>
      <c r="C12" s="40">
        <v>290</v>
      </c>
      <c r="D12" s="40">
        <v>290</v>
      </c>
      <c r="E12" s="40">
        <v>320</v>
      </c>
      <c r="F12" s="40">
        <v>290</v>
      </c>
      <c r="G12" s="40">
        <v>300</v>
      </c>
      <c r="H12" s="40">
        <v>280</v>
      </c>
      <c r="I12" s="44">
        <v>310</v>
      </c>
    </row>
    <row r="13" spans="1:9" ht="15" customHeight="1" x14ac:dyDescent="0.3">
      <c r="A13" s="12"/>
      <c r="B13" s="13" t="s">
        <v>57</v>
      </c>
      <c r="C13" s="40">
        <v>70</v>
      </c>
      <c r="D13" s="40">
        <v>70</v>
      </c>
      <c r="E13" s="40">
        <v>60</v>
      </c>
      <c r="F13" s="40">
        <v>60</v>
      </c>
      <c r="G13" s="40">
        <v>60</v>
      </c>
      <c r="H13" s="40">
        <v>60</v>
      </c>
      <c r="I13" s="44">
        <v>40</v>
      </c>
    </row>
    <row r="14" spans="1:9" ht="15" customHeight="1" x14ac:dyDescent="0.3">
      <c r="A14" s="12"/>
      <c r="B14" s="13" t="s">
        <v>58</v>
      </c>
      <c r="C14" s="40">
        <v>280</v>
      </c>
      <c r="D14" s="40">
        <v>290</v>
      </c>
      <c r="E14" s="40">
        <v>310</v>
      </c>
      <c r="F14" s="40">
        <v>310</v>
      </c>
      <c r="G14" s="40">
        <v>320</v>
      </c>
      <c r="H14" s="40">
        <v>330</v>
      </c>
      <c r="I14" s="44">
        <v>380</v>
      </c>
    </row>
    <row r="15" spans="1:9" ht="15" customHeight="1" x14ac:dyDescent="0.3">
      <c r="A15" s="12"/>
      <c r="B15" s="13" t="s">
        <v>59</v>
      </c>
      <c r="C15" s="40">
        <v>670</v>
      </c>
      <c r="D15" s="40">
        <v>670</v>
      </c>
      <c r="E15" s="40">
        <v>630</v>
      </c>
      <c r="F15" s="40">
        <v>580</v>
      </c>
      <c r="G15" s="40">
        <v>500</v>
      </c>
      <c r="H15" s="40">
        <v>510</v>
      </c>
      <c r="I15" s="44">
        <v>530</v>
      </c>
    </row>
    <row r="16" spans="1:9" ht="15" customHeight="1" x14ac:dyDescent="0.3">
      <c r="A16" s="12"/>
      <c r="B16" s="13" t="s">
        <v>60</v>
      </c>
      <c r="C16" s="40">
        <v>940</v>
      </c>
      <c r="D16" s="40">
        <v>960</v>
      </c>
      <c r="E16" s="40">
        <v>900</v>
      </c>
      <c r="F16" s="40">
        <v>980</v>
      </c>
      <c r="G16" s="40">
        <v>980</v>
      </c>
      <c r="H16" s="40">
        <v>950</v>
      </c>
      <c r="I16" s="44">
        <v>1010</v>
      </c>
    </row>
    <row r="17" spans="1:9" ht="15" customHeight="1" x14ac:dyDescent="0.3">
      <c r="A17" s="12"/>
      <c r="B17" s="13" t="s">
        <v>61</v>
      </c>
      <c r="C17" s="40">
        <v>280</v>
      </c>
      <c r="D17" s="40">
        <v>330</v>
      </c>
      <c r="E17" s="40">
        <v>310</v>
      </c>
      <c r="F17" s="40">
        <v>320</v>
      </c>
      <c r="G17" s="40">
        <v>320</v>
      </c>
      <c r="H17" s="40">
        <v>350</v>
      </c>
      <c r="I17" s="44">
        <v>290</v>
      </c>
    </row>
    <row r="18" spans="1:9" ht="15" customHeight="1" x14ac:dyDescent="0.3">
      <c r="A18" s="12"/>
      <c r="B18" s="13" t="s">
        <v>62</v>
      </c>
      <c r="C18" s="40">
        <v>140</v>
      </c>
      <c r="D18" s="40">
        <v>140</v>
      </c>
      <c r="E18" s="40">
        <v>110</v>
      </c>
      <c r="F18" s="40">
        <v>100</v>
      </c>
      <c r="G18" s="40">
        <v>110</v>
      </c>
      <c r="H18" s="40">
        <v>100</v>
      </c>
      <c r="I18" s="44">
        <v>130</v>
      </c>
    </row>
    <row r="19" spans="1:9" ht="15" customHeight="1" x14ac:dyDescent="0.3">
      <c r="A19" s="12"/>
      <c r="B19" s="14" t="s">
        <v>63</v>
      </c>
      <c r="C19" s="42">
        <v>80</v>
      </c>
      <c r="D19" s="42">
        <v>70</v>
      </c>
      <c r="E19" s="42">
        <v>50</v>
      </c>
      <c r="F19" s="42">
        <v>50</v>
      </c>
      <c r="G19" s="42">
        <v>60</v>
      </c>
      <c r="H19" s="42">
        <v>70</v>
      </c>
      <c r="I19" s="45">
        <v>60</v>
      </c>
    </row>
    <row r="20" spans="1:9" x14ac:dyDescent="0.3">
      <c r="A20" s="161" t="s">
        <v>73</v>
      </c>
      <c r="B20" s="161"/>
      <c r="C20" s="161"/>
      <c r="D20" s="161"/>
      <c r="E20" s="161"/>
      <c r="F20" s="161"/>
      <c r="G20" s="161"/>
      <c r="H20" s="161"/>
      <c r="I20" s="161"/>
    </row>
    <row r="21" spans="1:9" ht="15" customHeight="1" x14ac:dyDescent="0.3">
      <c r="A21" s="158" t="s">
        <v>0</v>
      </c>
      <c r="B21" s="158"/>
      <c r="C21" s="158"/>
      <c r="D21" s="158"/>
      <c r="E21" s="158"/>
      <c r="F21" s="158"/>
      <c r="G21" s="158"/>
      <c r="H21" s="158"/>
      <c r="I21" s="158"/>
    </row>
    <row r="22" spans="1:9" ht="15" customHeight="1" x14ac:dyDescent="0.3">
      <c r="A22" s="159" t="s">
        <v>71</v>
      </c>
      <c r="B22" s="159"/>
      <c r="C22" s="159"/>
      <c r="D22" s="159"/>
      <c r="E22" s="159"/>
      <c r="F22" s="159"/>
      <c r="G22" s="159"/>
      <c r="H22" s="159"/>
      <c r="I22" s="159"/>
    </row>
    <row r="23" spans="1:9" ht="15" customHeight="1" x14ac:dyDescent="0.3">
      <c r="A23" s="159" t="s">
        <v>66</v>
      </c>
      <c r="B23" s="159"/>
      <c r="C23" s="159"/>
      <c r="D23" s="159"/>
      <c r="E23" s="159"/>
      <c r="F23" s="159"/>
      <c r="G23" s="159"/>
      <c r="H23" s="159"/>
      <c r="I23" s="159"/>
    </row>
  </sheetData>
  <mergeCells count="8">
    <mergeCell ref="A21:I21"/>
    <mergeCell ref="A22:I22"/>
    <mergeCell ref="A23:I23"/>
    <mergeCell ref="A1:I1"/>
    <mergeCell ref="A2:I2"/>
    <mergeCell ref="A3:I3"/>
    <mergeCell ref="A4:I4"/>
    <mergeCell ref="A20:I20"/>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6"/>
  <sheetViews>
    <sheetView topLeftCell="A7" workbookViewId="0">
      <selection activeCell="A7" sqref="A7:K7"/>
    </sheetView>
  </sheetViews>
  <sheetFormatPr defaultRowHeight="14.4" x14ac:dyDescent="0.3"/>
  <cols>
    <col min="1" max="1" width="3.21875" customWidth="1"/>
    <col min="2" max="2" width="13.5546875" customWidth="1"/>
    <col min="3" max="3" width="19.88671875" customWidth="1"/>
    <col min="4" max="4" width="53.6640625" customWidth="1"/>
    <col min="5" max="11" width="12" customWidth="1"/>
  </cols>
  <sheetData>
    <row r="1" spans="1:11" ht="27" customHeight="1" x14ac:dyDescent="0.3">
      <c r="A1" s="153" t="s">
        <v>74</v>
      </c>
      <c r="B1" s="153"/>
      <c r="C1" s="153"/>
      <c r="D1" s="153"/>
      <c r="E1" s="153"/>
      <c r="F1" s="153"/>
      <c r="G1" s="153"/>
      <c r="H1" s="153"/>
      <c r="I1" s="153"/>
      <c r="J1" s="153"/>
      <c r="K1" s="153"/>
    </row>
    <row r="2" spans="1:11" ht="25.5" customHeight="1" x14ac:dyDescent="0.3">
      <c r="A2" s="160" t="s">
        <v>75</v>
      </c>
      <c r="B2" s="160"/>
      <c r="C2" s="160"/>
      <c r="D2" s="160"/>
      <c r="E2" s="160"/>
      <c r="F2" s="160"/>
      <c r="G2" s="160"/>
      <c r="H2" s="160"/>
      <c r="I2" s="160"/>
      <c r="J2" s="160"/>
      <c r="K2" s="160"/>
    </row>
    <row r="3" spans="1:11" ht="18.75" customHeight="1" x14ac:dyDescent="0.3">
      <c r="A3" s="160" t="s">
        <v>76</v>
      </c>
      <c r="B3" s="160"/>
      <c r="C3" s="160"/>
      <c r="D3" s="160"/>
      <c r="E3" s="160"/>
      <c r="F3" s="160"/>
      <c r="G3" s="160"/>
      <c r="H3" s="160"/>
      <c r="I3" s="160"/>
      <c r="J3" s="160"/>
      <c r="K3" s="160"/>
    </row>
    <row r="4" spans="1:11" x14ac:dyDescent="0.3">
      <c r="A4" s="150" t="str">
        <f>HYPERLINK("https://www.gov.uk/government/uploads/system/uploads/attachment_data/file/280723/sic_codes.pdf")</f>
        <v>https://www.gov.uk/government/uploads/system/uploads/attachment_data/file/280723/sic_codes.pdf</v>
      </c>
      <c r="B4" s="163"/>
      <c r="C4" s="163"/>
      <c r="D4" s="163"/>
      <c r="E4" s="163"/>
      <c r="F4" s="163"/>
      <c r="G4" s="163"/>
      <c r="H4" s="163"/>
      <c r="I4" s="163"/>
      <c r="J4" s="163"/>
      <c r="K4" s="163"/>
    </row>
    <row r="5" spans="1:11" ht="18.75" customHeight="1" x14ac:dyDescent="0.3">
      <c r="A5" s="160" t="s">
        <v>77</v>
      </c>
      <c r="B5" s="160"/>
      <c r="C5" s="160"/>
      <c r="D5" s="160"/>
      <c r="E5" s="160"/>
      <c r="F5" s="160"/>
      <c r="G5" s="160"/>
      <c r="H5" s="160"/>
      <c r="I5" s="160"/>
      <c r="J5" s="160"/>
      <c r="K5" s="160"/>
    </row>
    <row r="6" spans="1:11" x14ac:dyDescent="0.3">
      <c r="A6" s="150" t="str">
        <f>HYPERLINK("http://webarchive.nationalarchives.gov.uk/20160105160709/http:/www.ons.gov.uk/ons/guide-method/classifications/current-standard-classifications/standard-industrial-classification/index.html")</f>
        <v>http://webarchive.nationalarchives.gov.uk/20160105160709/http:/www.ons.gov.uk/ons/guide-method/classifications/current-standard-classifications/standard-industrial-classification/index.html</v>
      </c>
      <c r="B6" s="163"/>
      <c r="C6" s="163"/>
      <c r="D6" s="163"/>
      <c r="E6" s="163"/>
      <c r="F6" s="163"/>
      <c r="G6" s="163"/>
      <c r="H6" s="163"/>
      <c r="I6" s="163"/>
      <c r="J6" s="163"/>
      <c r="K6" s="163"/>
    </row>
    <row r="7" spans="1:11" ht="15" customHeight="1" x14ac:dyDescent="0.3">
      <c r="A7" s="158" t="s">
        <v>0</v>
      </c>
      <c r="B7" s="158"/>
      <c r="C7" s="158"/>
      <c r="D7" s="158"/>
      <c r="E7" s="158"/>
      <c r="F7" s="158"/>
      <c r="G7" s="158"/>
      <c r="H7" s="158"/>
      <c r="I7" s="158"/>
      <c r="J7" s="158"/>
      <c r="K7" s="158"/>
    </row>
    <row r="8" spans="1:11" x14ac:dyDescent="0.3">
      <c r="A8" s="161" t="s">
        <v>36</v>
      </c>
      <c r="B8" s="161"/>
      <c r="C8" s="161"/>
      <c r="D8" s="161"/>
      <c r="E8" s="161"/>
      <c r="F8" s="161"/>
      <c r="G8" s="161"/>
      <c r="H8" s="161"/>
      <c r="I8" s="161"/>
      <c r="J8" s="161"/>
      <c r="K8" s="161"/>
    </row>
    <row r="9" spans="1:11" ht="25.5" customHeight="1" x14ac:dyDescent="0.3">
      <c r="A9" s="8" t="s">
        <v>0</v>
      </c>
      <c r="B9" s="9" t="s">
        <v>78</v>
      </c>
      <c r="C9" s="9" t="s">
        <v>79</v>
      </c>
      <c r="D9" s="9" t="s">
        <v>80</v>
      </c>
      <c r="E9" s="46" t="s">
        <v>40</v>
      </c>
      <c r="F9" s="10" t="s">
        <v>41</v>
      </c>
      <c r="G9" s="10" t="s">
        <v>42</v>
      </c>
      <c r="H9" s="10" t="s">
        <v>43</v>
      </c>
      <c r="I9" s="10" t="s">
        <v>44</v>
      </c>
      <c r="J9" s="10" t="s">
        <v>45</v>
      </c>
      <c r="K9" s="11" t="s">
        <v>2</v>
      </c>
    </row>
    <row r="10" spans="1:11" ht="15" customHeight="1" x14ac:dyDescent="0.3">
      <c r="A10" s="20"/>
      <c r="B10" s="21" t="s">
        <v>51</v>
      </c>
      <c r="C10" s="21"/>
      <c r="D10" s="21"/>
      <c r="E10" s="47">
        <v>18838</v>
      </c>
      <c r="F10" s="51">
        <v>19124</v>
      </c>
      <c r="G10" s="51">
        <v>18712</v>
      </c>
      <c r="H10" s="51">
        <v>18547</v>
      </c>
      <c r="I10" s="51">
        <v>18853</v>
      </c>
      <c r="J10" s="51">
        <v>19238</v>
      </c>
      <c r="K10" s="54">
        <v>20260</v>
      </c>
    </row>
    <row r="11" spans="1:11" ht="15" customHeight="1" x14ac:dyDescent="0.3">
      <c r="A11" s="12"/>
      <c r="B11" s="13"/>
      <c r="C11" s="13"/>
      <c r="D11" s="13"/>
      <c r="E11" s="48"/>
      <c r="F11" s="50"/>
      <c r="G11" s="50"/>
      <c r="H11" s="50"/>
      <c r="I11" s="50"/>
      <c r="J11" s="50"/>
      <c r="K11" s="53"/>
    </row>
    <row r="12" spans="1:11" ht="15" customHeight="1" x14ac:dyDescent="0.3">
      <c r="A12" s="12"/>
      <c r="B12" s="13" t="s">
        <v>81</v>
      </c>
      <c r="C12" s="13" t="s">
        <v>82</v>
      </c>
      <c r="D12" s="13" t="s">
        <v>83</v>
      </c>
      <c r="E12" s="48">
        <v>3</v>
      </c>
      <c r="F12" s="50">
        <v>4</v>
      </c>
      <c r="G12" s="50">
        <v>0</v>
      </c>
      <c r="H12" s="50">
        <v>0</v>
      </c>
      <c r="I12" s="50">
        <v>0</v>
      </c>
      <c r="J12" s="50">
        <v>3</v>
      </c>
      <c r="K12" s="53">
        <v>0</v>
      </c>
    </row>
    <row r="13" spans="1:11" ht="15" customHeight="1" x14ac:dyDescent="0.3">
      <c r="A13" s="12"/>
      <c r="B13" s="13"/>
      <c r="C13" s="13"/>
      <c r="D13" s="13"/>
      <c r="E13" s="48"/>
      <c r="F13" s="50"/>
      <c r="G13" s="50"/>
      <c r="H13" s="50"/>
      <c r="I13" s="50"/>
      <c r="J13" s="50"/>
      <c r="K13" s="53"/>
    </row>
    <row r="14" spans="1:11" ht="15" customHeight="1" x14ac:dyDescent="0.3">
      <c r="A14" s="12"/>
      <c r="B14" s="13" t="s">
        <v>84</v>
      </c>
      <c r="C14" s="13" t="s">
        <v>85</v>
      </c>
      <c r="D14" s="13" t="s">
        <v>86</v>
      </c>
      <c r="E14" s="48">
        <v>969</v>
      </c>
      <c r="F14" s="50">
        <v>995</v>
      </c>
      <c r="G14" s="50">
        <v>1124</v>
      </c>
      <c r="H14" s="50">
        <v>913</v>
      </c>
      <c r="I14" s="50">
        <v>930</v>
      </c>
      <c r="J14" s="50">
        <v>1048</v>
      </c>
      <c r="K14" s="53">
        <v>917</v>
      </c>
    </row>
    <row r="15" spans="1:11" ht="15" customHeight="1" x14ac:dyDescent="0.3">
      <c r="A15" s="12"/>
      <c r="B15" s="13"/>
      <c r="C15" s="13"/>
      <c r="D15" s="13"/>
      <c r="E15" s="48"/>
      <c r="F15" s="50"/>
      <c r="G15" s="50"/>
      <c r="H15" s="50"/>
      <c r="I15" s="50"/>
      <c r="J15" s="50"/>
      <c r="K15" s="53"/>
    </row>
    <row r="16" spans="1:11" ht="15" customHeight="1" x14ac:dyDescent="0.3">
      <c r="A16" s="12"/>
      <c r="B16" s="13"/>
      <c r="C16" s="13" t="s">
        <v>87</v>
      </c>
      <c r="D16" s="13" t="s">
        <v>88</v>
      </c>
      <c r="E16" s="48">
        <v>1153</v>
      </c>
      <c r="F16" s="50">
        <v>1164</v>
      </c>
      <c r="G16" s="50">
        <v>1036</v>
      </c>
      <c r="H16" s="50">
        <v>1092</v>
      </c>
      <c r="I16" s="50">
        <v>1333</v>
      </c>
      <c r="J16" s="50">
        <v>1379</v>
      </c>
      <c r="K16" s="53">
        <v>1354</v>
      </c>
    </row>
    <row r="17" spans="1:11" ht="15" customHeight="1" x14ac:dyDescent="0.3">
      <c r="A17" s="12"/>
      <c r="B17" s="13"/>
      <c r="C17" s="13" t="s">
        <v>89</v>
      </c>
      <c r="D17" s="13" t="s">
        <v>90</v>
      </c>
      <c r="E17" s="48">
        <v>160</v>
      </c>
      <c r="F17" s="50">
        <v>145</v>
      </c>
      <c r="G17" s="50">
        <v>137</v>
      </c>
      <c r="H17" s="50">
        <v>115</v>
      </c>
      <c r="I17" s="50">
        <v>96</v>
      </c>
      <c r="J17" s="50">
        <v>115</v>
      </c>
      <c r="K17" s="53">
        <v>165</v>
      </c>
    </row>
    <row r="18" spans="1:11" ht="15" customHeight="1" x14ac:dyDescent="0.3">
      <c r="A18" s="12"/>
      <c r="B18" s="13"/>
      <c r="C18" s="13" t="s">
        <v>91</v>
      </c>
      <c r="D18" s="13" t="s">
        <v>92</v>
      </c>
      <c r="E18" s="48">
        <v>245</v>
      </c>
      <c r="F18" s="50">
        <v>202</v>
      </c>
      <c r="G18" s="50">
        <v>182</v>
      </c>
      <c r="H18" s="50">
        <v>159</v>
      </c>
      <c r="I18" s="50">
        <v>150</v>
      </c>
      <c r="J18" s="50">
        <v>138</v>
      </c>
      <c r="K18" s="53">
        <v>160</v>
      </c>
    </row>
    <row r="19" spans="1:11" ht="15" customHeight="1" x14ac:dyDescent="0.3">
      <c r="A19" s="12"/>
      <c r="B19" s="13"/>
      <c r="C19" s="13" t="s">
        <v>93</v>
      </c>
      <c r="D19" s="13" t="s">
        <v>94</v>
      </c>
      <c r="E19" s="48">
        <v>224</v>
      </c>
      <c r="F19" s="50">
        <v>142</v>
      </c>
      <c r="G19" s="50">
        <v>97</v>
      </c>
      <c r="H19" s="50">
        <v>132</v>
      </c>
      <c r="I19" s="50">
        <v>127</v>
      </c>
      <c r="J19" s="50">
        <v>133</v>
      </c>
      <c r="K19" s="53">
        <v>117</v>
      </c>
    </row>
    <row r="20" spans="1:11" ht="15" customHeight="1" x14ac:dyDescent="0.3">
      <c r="A20" s="12"/>
      <c r="B20" s="13"/>
      <c r="C20" s="13" t="s">
        <v>95</v>
      </c>
      <c r="D20" s="13" t="s">
        <v>96</v>
      </c>
      <c r="E20" s="48">
        <v>444</v>
      </c>
      <c r="F20" s="50">
        <v>348</v>
      </c>
      <c r="G20" s="50">
        <v>240</v>
      </c>
      <c r="H20" s="50">
        <v>255</v>
      </c>
      <c r="I20" s="50">
        <v>274</v>
      </c>
      <c r="J20" s="50">
        <v>313</v>
      </c>
      <c r="K20" s="53">
        <v>327</v>
      </c>
    </row>
    <row r="21" spans="1:11" ht="15" customHeight="1" x14ac:dyDescent="0.3">
      <c r="A21" s="12"/>
      <c r="B21" s="13"/>
      <c r="C21" s="13" t="s">
        <v>97</v>
      </c>
      <c r="D21" s="13" t="s">
        <v>98</v>
      </c>
      <c r="E21" s="48">
        <v>95</v>
      </c>
      <c r="F21" s="50">
        <v>75</v>
      </c>
      <c r="G21" s="50">
        <v>77</v>
      </c>
      <c r="H21" s="50">
        <v>28</v>
      </c>
      <c r="I21" s="50">
        <v>22</v>
      </c>
      <c r="J21" s="50">
        <v>19</v>
      </c>
      <c r="K21" s="53">
        <v>75</v>
      </c>
    </row>
    <row r="22" spans="1:11" ht="15" customHeight="1" x14ac:dyDescent="0.3">
      <c r="A22" s="12"/>
      <c r="B22" s="13"/>
      <c r="C22" s="13" t="s">
        <v>99</v>
      </c>
      <c r="D22" s="13" t="s">
        <v>100</v>
      </c>
      <c r="E22" s="48">
        <v>2076</v>
      </c>
      <c r="F22" s="50">
        <v>2341</v>
      </c>
      <c r="G22" s="50">
        <v>2952</v>
      </c>
      <c r="H22" s="50">
        <v>2980</v>
      </c>
      <c r="I22" s="50">
        <v>3207</v>
      </c>
      <c r="J22" s="50">
        <v>3338</v>
      </c>
      <c r="K22" s="53">
        <v>3818</v>
      </c>
    </row>
    <row r="23" spans="1:11" ht="15" customHeight="1" x14ac:dyDescent="0.3">
      <c r="A23" s="12"/>
      <c r="B23" s="13"/>
      <c r="C23" s="13" t="s">
        <v>101</v>
      </c>
      <c r="D23" s="13" t="s">
        <v>102</v>
      </c>
      <c r="E23" s="48">
        <v>2452</v>
      </c>
      <c r="F23" s="50">
        <v>2235</v>
      </c>
      <c r="G23" s="50">
        <v>2007</v>
      </c>
      <c r="H23" s="50">
        <v>1832</v>
      </c>
      <c r="I23" s="50">
        <v>1719</v>
      </c>
      <c r="J23" s="50">
        <v>1619</v>
      </c>
      <c r="K23" s="53">
        <v>1570</v>
      </c>
    </row>
    <row r="24" spans="1:11" ht="15" customHeight="1" x14ac:dyDescent="0.3">
      <c r="A24" s="12"/>
      <c r="B24" s="13"/>
      <c r="C24" s="13"/>
      <c r="D24" s="13"/>
      <c r="E24" s="48"/>
      <c r="F24" s="50"/>
      <c r="G24" s="50"/>
      <c r="H24" s="50"/>
      <c r="I24" s="50"/>
      <c r="J24" s="50"/>
      <c r="K24" s="53"/>
    </row>
    <row r="25" spans="1:11" ht="15" customHeight="1" x14ac:dyDescent="0.3">
      <c r="A25" s="12"/>
      <c r="B25" s="13" t="s">
        <v>103</v>
      </c>
      <c r="C25" s="13" t="s">
        <v>104</v>
      </c>
      <c r="D25" s="13" t="s">
        <v>105</v>
      </c>
      <c r="E25" s="48">
        <v>358</v>
      </c>
      <c r="F25" s="50">
        <v>359</v>
      </c>
      <c r="G25" s="50">
        <v>362</v>
      </c>
      <c r="H25" s="50">
        <v>222</v>
      </c>
      <c r="I25" s="50">
        <v>426</v>
      </c>
      <c r="J25" s="50">
        <v>338</v>
      </c>
      <c r="K25" s="53">
        <v>369</v>
      </c>
    </row>
    <row r="26" spans="1:11" ht="15" customHeight="1" x14ac:dyDescent="0.3">
      <c r="A26" s="12"/>
      <c r="B26" s="13"/>
      <c r="C26" s="13"/>
      <c r="D26" s="13"/>
      <c r="E26" s="48"/>
      <c r="F26" s="50"/>
      <c r="G26" s="50"/>
      <c r="H26" s="50"/>
      <c r="I26" s="50"/>
      <c r="J26" s="50"/>
      <c r="K26" s="53"/>
    </row>
    <row r="27" spans="1:11" ht="15" customHeight="1" x14ac:dyDescent="0.3">
      <c r="A27" s="12"/>
      <c r="B27" s="13" t="s">
        <v>106</v>
      </c>
      <c r="C27" s="13" t="s">
        <v>107</v>
      </c>
      <c r="D27" s="13" t="s">
        <v>108</v>
      </c>
      <c r="E27" s="48">
        <v>1762</v>
      </c>
      <c r="F27" s="50">
        <v>1900</v>
      </c>
      <c r="G27" s="50">
        <v>1157</v>
      </c>
      <c r="H27" s="50">
        <v>1260</v>
      </c>
      <c r="I27" s="50">
        <v>1246</v>
      </c>
      <c r="J27" s="50">
        <v>1303</v>
      </c>
      <c r="K27" s="53">
        <v>1363</v>
      </c>
    </row>
    <row r="28" spans="1:11" ht="15" customHeight="1" x14ac:dyDescent="0.3">
      <c r="A28" s="12"/>
      <c r="B28" s="13"/>
      <c r="C28" s="13"/>
      <c r="D28" s="13"/>
      <c r="E28" s="48"/>
      <c r="F28" s="50"/>
      <c r="G28" s="50"/>
      <c r="H28" s="50"/>
      <c r="I28" s="50"/>
      <c r="J28" s="50"/>
      <c r="K28" s="53"/>
    </row>
    <row r="29" spans="1:11" ht="15" customHeight="1" x14ac:dyDescent="0.3">
      <c r="A29" s="12"/>
      <c r="B29" s="13" t="s">
        <v>109</v>
      </c>
      <c r="C29" s="13" t="s">
        <v>110</v>
      </c>
      <c r="D29" s="13" t="s">
        <v>111</v>
      </c>
      <c r="E29" s="48">
        <v>633</v>
      </c>
      <c r="F29" s="50">
        <v>355</v>
      </c>
      <c r="G29" s="50">
        <v>423</v>
      </c>
      <c r="H29" s="50">
        <v>713</v>
      </c>
      <c r="I29" s="50">
        <v>638</v>
      </c>
      <c r="J29" s="50">
        <v>510</v>
      </c>
      <c r="K29" s="53">
        <v>491</v>
      </c>
    </row>
    <row r="30" spans="1:11" ht="15" customHeight="1" x14ac:dyDescent="0.3">
      <c r="A30" s="12"/>
      <c r="B30" s="13"/>
      <c r="C30" s="13"/>
      <c r="D30" s="13"/>
      <c r="E30" s="48"/>
      <c r="F30" s="50"/>
      <c r="G30" s="50"/>
      <c r="H30" s="50"/>
      <c r="I30" s="50"/>
      <c r="J30" s="50"/>
      <c r="K30" s="53"/>
    </row>
    <row r="31" spans="1:11" ht="15" customHeight="1" x14ac:dyDescent="0.3">
      <c r="A31" s="12"/>
      <c r="B31" s="13" t="s">
        <v>112</v>
      </c>
      <c r="C31" s="13" t="s">
        <v>113</v>
      </c>
      <c r="D31" s="13" t="s">
        <v>114</v>
      </c>
      <c r="E31" s="48">
        <v>355</v>
      </c>
      <c r="F31" s="50">
        <v>388</v>
      </c>
      <c r="G31" s="50">
        <v>397</v>
      </c>
      <c r="H31" s="50">
        <v>388</v>
      </c>
      <c r="I31" s="50">
        <v>341</v>
      </c>
      <c r="J31" s="50">
        <v>352</v>
      </c>
      <c r="K31" s="53">
        <v>397</v>
      </c>
    </row>
    <row r="32" spans="1:11" ht="15" customHeight="1" x14ac:dyDescent="0.3">
      <c r="A32" s="12"/>
      <c r="B32" s="13"/>
      <c r="C32" s="13" t="s">
        <v>115</v>
      </c>
      <c r="D32" s="13" t="s">
        <v>116</v>
      </c>
      <c r="E32" s="48">
        <v>68</v>
      </c>
      <c r="F32" s="50">
        <v>46</v>
      </c>
      <c r="G32" s="50">
        <v>49</v>
      </c>
      <c r="H32" s="50">
        <v>50</v>
      </c>
      <c r="I32" s="50">
        <v>31</v>
      </c>
      <c r="J32" s="50">
        <v>26</v>
      </c>
      <c r="K32" s="53">
        <v>24</v>
      </c>
    </row>
    <row r="33" spans="1:11" ht="15" customHeight="1" x14ac:dyDescent="0.3">
      <c r="A33" s="12"/>
      <c r="B33" s="13"/>
      <c r="C33" s="13" t="s">
        <v>117</v>
      </c>
      <c r="D33" s="13" t="s">
        <v>118</v>
      </c>
      <c r="E33" s="48">
        <v>54</v>
      </c>
      <c r="F33" s="50">
        <v>54</v>
      </c>
      <c r="G33" s="50">
        <v>99</v>
      </c>
      <c r="H33" s="50">
        <v>93</v>
      </c>
      <c r="I33" s="50">
        <v>167</v>
      </c>
      <c r="J33" s="50">
        <v>186</v>
      </c>
      <c r="K33" s="53">
        <v>168</v>
      </c>
    </row>
    <row r="34" spans="1:11" ht="15" customHeight="1" x14ac:dyDescent="0.3">
      <c r="A34" s="12"/>
      <c r="B34" s="13"/>
      <c r="C34" s="13" t="s">
        <v>119</v>
      </c>
      <c r="D34" s="13" t="s">
        <v>120</v>
      </c>
      <c r="E34" s="48">
        <v>779</v>
      </c>
      <c r="F34" s="50">
        <v>864</v>
      </c>
      <c r="G34" s="50">
        <v>860</v>
      </c>
      <c r="H34" s="50">
        <v>792</v>
      </c>
      <c r="I34" s="50">
        <v>868</v>
      </c>
      <c r="J34" s="50">
        <v>900</v>
      </c>
      <c r="K34" s="53">
        <v>898</v>
      </c>
    </row>
    <row r="35" spans="1:11" ht="15" customHeight="1" x14ac:dyDescent="0.3">
      <c r="A35" s="12"/>
      <c r="B35" s="13"/>
      <c r="C35" s="13" t="s">
        <v>121</v>
      </c>
      <c r="D35" s="13" t="s">
        <v>122</v>
      </c>
      <c r="E35" s="48">
        <v>1</v>
      </c>
      <c r="F35" s="50">
        <v>3</v>
      </c>
      <c r="G35" s="50">
        <v>4</v>
      </c>
      <c r="H35" s="50">
        <v>5</v>
      </c>
      <c r="I35" s="50">
        <v>5</v>
      </c>
      <c r="J35" s="50">
        <v>3</v>
      </c>
      <c r="K35" s="53">
        <v>0</v>
      </c>
    </row>
    <row r="36" spans="1:11" ht="15" customHeight="1" x14ac:dyDescent="0.3">
      <c r="A36" s="12"/>
      <c r="B36" s="13"/>
      <c r="C36" s="13" t="s">
        <v>123</v>
      </c>
      <c r="D36" s="13" t="s">
        <v>124</v>
      </c>
      <c r="E36" s="48">
        <v>768</v>
      </c>
      <c r="F36" s="50">
        <v>822</v>
      </c>
      <c r="G36" s="50">
        <v>890</v>
      </c>
      <c r="H36" s="50">
        <v>882</v>
      </c>
      <c r="I36" s="50">
        <v>926</v>
      </c>
      <c r="J36" s="50">
        <v>932</v>
      </c>
      <c r="K36" s="53">
        <v>924</v>
      </c>
    </row>
    <row r="37" spans="1:11" ht="15" customHeight="1" x14ac:dyDescent="0.3">
      <c r="A37" s="12"/>
      <c r="B37" s="13"/>
      <c r="C37" s="13"/>
      <c r="D37" s="13"/>
      <c r="E37" s="48"/>
      <c r="F37" s="50"/>
      <c r="G37" s="50"/>
      <c r="H37" s="50"/>
      <c r="I37" s="50"/>
      <c r="J37" s="50"/>
      <c r="K37" s="53"/>
    </row>
    <row r="38" spans="1:11" ht="15" customHeight="1" x14ac:dyDescent="0.3">
      <c r="A38" s="12"/>
      <c r="B38" s="13" t="s">
        <v>125</v>
      </c>
      <c r="C38" s="13" t="s">
        <v>126</v>
      </c>
      <c r="D38" s="13" t="s">
        <v>127</v>
      </c>
      <c r="E38" s="48">
        <v>4132</v>
      </c>
      <c r="F38" s="50">
        <v>4451</v>
      </c>
      <c r="G38" s="50">
        <v>4343</v>
      </c>
      <c r="H38" s="50">
        <v>4390</v>
      </c>
      <c r="I38" s="50">
        <v>4379</v>
      </c>
      <c r="J38" s="50">
        <v>4495</v>
      </c>
      <c r="K38" s="53">
        <v>4916</v>
      </c>
    </row>
    <row r="39" spans="1:11" ht="15" customHeight="1" x14ac:dyDescent="0.3">
      <c r="A39" s="12"/>
      <c r="B39" s="13" t="s">
        <v>128</v>
      </c>
      <c r="C39" s="13"/>
      <c r="D39" s="13" t="s">
        <v>129</v>
      </c>
      <c r="E39" s="48"/>
      <c r="F39" s="50"/>
      <c r="G39" s="50"/>
      <c r="H39" s="50"/>
      <c r="I39" s="50"/>
      <c r="J39" s="50"/>
      <c r="K39" s="53"/>
    </row>
    <row r="40" spans="1:11" ht="15" customHeight="1" x14ac:dyDescent="0.3">
      <c r="A40" s="12"/>
      <c r="B40" s="13"/>
      <c r="C40" s="13"/>
      <c r="D40" s="13"/>
      <c r="E40" s="48"/>
      <c r="F40" s="50"/>
      <c r="G40" s="50"/>
      <c r="H40" s="50"/>
      <c r="I40" s="50"/>
      <c r="J40" s="50"/>
      <c r="K40" s="53"/>
    </row>
    <row r="41" spans="1:11" ht="15" customHeight="1" x14ac:dyDescent="0.3">
      <c r="A41" s="12"/>
      <c r="B41" s="13"/>
      <c r="C41" s="13" t="s">
        <v>130</v>
      </c>
      <c r="D41" s="13" t="s">
        <v>131</v>
      </c>
      <c r="E41" s="48">
        <v>812</v>
      </c>
      <c r="F41" s="50">
        <v>851</v>
      </c>
      <c r="G41" s="50">
        <v>766</v>
      </c>
      <c r="H41" s="50">
        <v>816</v>
      </c>
      <c r="I41" s="50">
        <v>875</v>
      </c>
      <c r="J41" s="50">
        <v>899</v>
      </c>
      <c r="K41" s="53">
        <v>885</v>
      </c>
    </row>
    <row r="42" spans="1:11" ht="15" customHeight="1" x14ac:dyDescent="0.3">
      <c r="A42" s="12"/>
      <c r="B42" s="14"/>
      <c r="C42" s="14" t="s">
        <v>132</v>
      </c>
      <c r="D42" s="14" t="s">
        <v>133</v>
      </c>
      <c r="E42" s="49">
        <v>1293</v>
      </c>
      <c r="F42" s="52">
        <v>1381</v>
      </c>
      <c r="G42" s="52">
        <v>1512</v>
      </c>
      <c r="H42" s="52">
        <v>1430</v>
      </c>
      <c r="I42" s="52">
        <v>1091</v>
      </c>
      <c r="J42" s="52">
        <v>1190</v>
      </c>
      <c r="K42" s="55">
        <v>1322</v>
      </c>
    </row>
    <row r="43" spans="1:11" x14ac:dyDescent="0.3">
      <c r="A43" s="161" t="s">
        <v>134</v>
      </c>
      <c r="B43" s="161"/>
      <c r="C43" s="161"/>
      <c r="D43" s="161"/>
      <c r="E43" s="161"/>
      <c r="F43" s="161"/>
      <c r="G43" s="161"/>
      <c r="H43" s="161"/>
      <c r="I43" s="161"/>
      <c r="J43" s="161"/>
      <c r="K43" s="161"/>
    </row>
    <row r="44" spans="1:11" ht="15" customHeight="1" x14ac:dyDescent="0.3">
      <c r="A44" s="158" t="s">
        <v>0</v>
      </c>
      <c r="B44" s="158"/>
      <c r="C44" s="158"/>
      <c r="D44" s="158"/>
      <c r="E44" s="158"/>
      <c r="F44" s="158"/>
      <c r="G44" s="158"/>
      <c r="H44" s="158"/>
      <c r="I44" s="158"/>
      <c r="J44" s="158"/>
      <c r="K44" s="158"/>
    </row>
    <row r="45" spans="1:11" ht="15" customHeight="1" x14ac:dyDescent="0.3">
      <c r="A45" s="159" t="s">
        <v>47</v>
      </c>
      <c r="B45" s="159"/>
      <c r="C45" s="159"/>
      <c r="D45" s="159"/>
      <c r="E45" s="159"/>
      <c r="F45" s="159"/>
      <c r="G45" s="159"/>
      <c r="H45" s="159"/>
      <c r="I45" s="159"/>
      <c r="J45" s="159"/>
      <c r="K45" s="159"/>
    </row>
    <row r="46" spans="1:11" ht="15" customHeight="1" x14ac:dyDescent="0.3">
      <c r="A46" s="159" t="s">
        <v>135</v>
      </c>
      <c r="B46" s="159"/>
      <c r="C46" s="159"/>
      <c r="D46" s="159"/>
      <c r="E46" s="159"/>
      <c r="F46" s="159"/>
      <c r="G46" s="159"/>
      <c r="H46" s="159"/>
      <c r="I46" s="159"/>
      <c r="J46" s="159"/>
      <c r="K46" s="159"/>
    </row>
  </sheetData>
  <mergeCells count="12">
    <mergeCell ref="A1:K1"/>
    <mergeCell ref="A2:K2"/>
    <mergeCell ref="A3:K3"/>
    <mergeCell ref="A4:K4"/>
    <mergeCell ref="A5:K5"/>
    <mergeCell ref="A45:K45"/>
    <mergeCell ref="A46:K46"/>
    <mergeCell ref="A6:K6"/>
    <mergeCell ref="A7:K7"/>
    <mergeCell ref="A8:K8"/>
    <mergeCell ref="A43:K43"/>
    <mergeCell ref="A44:K44"/>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47"/>
  <sheetViews>
    <sheetView workbookViewId="0">
      <selection activeCell="A3" sqref="A3:K3"/>
    </sheetView>
  </sheetViews>
  <sheetFormatPr defaultRowHeight="14.4" x14ac:dyDescent="0.3"/>
  <cols>
    <col min="1" max="1" width="3.21875" customWidth="1"/>
    <col min="2" max="2" width="13.5546875" customWidth="1"/>
    <col min="3" max="3" width="19.88671875" customWidth="1"/>
    <col min="4" max="4" width="53.6640625" customWidth="1"/>
    <col min="5" max="11" width="12" customWidth="1"/>
  </cols>
  <sheetData>
    <row r="1" spans="1:11" ht="27" customHeight="1" x14ac:dyDescent="0.3">
      <c r="A1" s="153" t="s">
        <v>136</v>
      </c>
      <c r="B1" s="153"/>
      <c r="C1" s="153"/>
      <c r="D1" s="153"/>
      <c r="E1" s="153"/>
      <c r="F1" s="153"/>
      <c r="G1" s="153"/>
      <c r="H1" s="153"/>
      <c r="I1" s="153"/>
      <c r="J1" s="153"/>
      <c r="K1" s="153"/>
    </row>
    <row r="2" spans="1:11" ht="25.5" customHeight="1" x14ac:dyDescent="0.3">
      <c r="A2" s="162" t="s">
        <v>165</v>
      </c>
      <c r="B2" s="160"/>
      <c r="C2" s="160"/>
      <c r="D2" s="160"/>
      <c r="E2" s="160"/>
      <c r="F2" s="160"/>
      <c r="G2" s="160"/>
      <c r="H2" s="160"/>
      <c r="I2" s="160"/>
      <c r="J2" s="160"/>
      <c r="K2" s="160"/>
    </row>
    <row r="3" spans="1:11" ht="18.75" customHeight="1" x14ac:dyDescent="0.3">
      <c r="A3" s="160" t="s">
        <v>76</v>
      </c>
      <c r="B3" s="160"/>
      <c r="C3" s="160"/>
      <c r="D3" s="160"/>
      <c r="E3" s="160"/>
      <c r="F3" s="160"/>
      <c r="G3" s="160"/>
      <c r="H3" s="160"/>
      <c r="I3" s="160"/>
      <c r="J3" s="160"/>
      <c r="K3" s="160"/>
    </row>
    <row r="4" spans="1:11" x14ac:dyDescent="0.3">
      <c r="A4" s="150" t="str">
        <f>HYPERLINK("https://www.gov.uk/government/uploads/system/uploads/attachment_data/file/280723/sic_codes.pdf")</f>
        <v>https://www.gov.uk/government/uploads/system/uploads/attachment_data/file/280723/sic_codes.pdf</v>
      </c>
      <c r="B4" s="163"/>
      <c r="C4" s="163"/>
      <c r="D4" s="163"/>
      <c r="E4" s="163"/>
      <c r="F4" s="163"/>
      <c r="G4" s="163"/>
      <c r="H4" s="163"/>
      <c r="I4" s="163"/>
      <c r="J4" s="163"/>
      <c r="K4" s="163"/>
    </row>
    <row r="5" spans="1:11" ht="18.75" customHeight="1" x14ac:dyDescent="0.3">
      <c r="A5" s="160" t="s">
        <v>77</v>
      </c>
      <c r="B5" s="160"/>
      <c r="C5" s="160"/>
      <c r="D5" s="160"/>
      <c r="E5" s="160"/>
      <c r="F5" s="160"/>
      <c r="G5" s="160"/>
      <c r="H5" s="160"/>
      <c r="I5" s="160"/>
      <c r="J5" s="160"/>
      <c r="K5" s="160"/>
    </row>
    <row r="6" spans="1:11" x14ac:dyDescent="0.3">
      <c r="A6" s="150" t="str">
        <f>HYPERLINK("http://webarchive.nationalarchives.gov.uk/20160105160709/http:/www.ons.gov.uk/ons/guide-method/classifications/current-standard-classifications/standard-industrial-classification/index.html")</f>
        <v>http://webarchive.nationalarchives.gov.uk/20160105160709/http:/www.ons.gov.uk/ons/guide-method/classifications/current-standard-classifications/standard-industrial-classification/index.html</v>
      </c>
      <c r="B6" s="163"/>
      <c r="C6" s="163"/>
      <c r="D6" s="163"/>
      <c r="E6" s="163"/>
      <c r="F6" s="163"/>
      <c r="G6" s="163"/>
      <c r="H6" s="163"/>
      <c r="I6" s="163"/>
      <c r="J6" s="163"/>
      <c r="K6" s="163"/>
    </row>
    <row r="7" spans="1:11" ht="15" customHeight="1" x14ac:dyDescent="0.3">
      <c r="A7" s="158" t="s">
        <v>0</v>
      </c>
      <c r="B7" s="158"/>
      <c r="C7" s="158"/>
      <c r="D7" s="158"/>
      <c r="E7" s="158"/>
      <c r="F7" s="158"/>
      <c r="G7" s="158"/>
      <c r="H7" s="158"/>
      <c r="I7" s="158"/>
      <c r="J7" s="158"/>
      <c r="K7" s="158"/>
    </row>
    <row r="8" spans="1:11" x14ac:dyDescent="0.3">
      <c r="A8" s="161" t="s">
        <v>36</v>
      </c>
      <c r="B8" s="161"/>
      <c r="C8" s="161"/>
      <c r="D8" s="161"/>
      <c r="E8" s="161"/>
      <c r="F8" s="161"/>
      <c r="G8" s="161"/>
      <c r="H8" s="161"/>
      <c r="I8" s="161"/>
      <c r="J8" s="161"/>
      <c r="K8" s="161"/>
    </row>
    <row r="9" spans="1:11" ht="25.5" customHeight="1" x14ac:dyDescent="0.3">
      <c r="A9" s="8" t="s">
        <v>0</v>
      </c>
      <c r="B9" s="9" t="s">
        <v>78</v>
      </c>
      <c r="C9" s="9" t="s">
        <v>79</v>
      </c>
      <c r="D9" s="9" t="s">
        <v>80</v>
      </c>
      <c r="E9" s="46" t="s">
        <v>40</v>
      </c>
      <c r="F9" s="10" t="s">
        <v>41</v>
      </c>
      <c r="G9" s="10" t="s">
        <v>42</v>
      </c>
      <c r="H9" s="10" t="s">
        <v>43</v>
      </c>
      <c r="I9" s="10" t="s">
        <v>44</v>
      </c>
      <c r="J9" s="10" t="s">
        <v>45</v>
      </c>
      <c r="K9" s="11" t="s">
        <v>2</v>
      </c>
    </row>
    <row r="10" spans="1:11" ht="15" customHeight="1" x14ac:dyDescent="0.3">
      <c r="A10" s="20"/>
      <c r="B10" s="21" t="s">
        <v>51</v>
      </c>
      <c r="C10" s="21"/>
      <c r="D10" s="21"/>
      <c r="E10" s="56">
        <v>21043</v>
      </c>
      <c r="F10" s="60">
        <v>21072</v>
      </c>
      <c r="G10" s="60">
        <v>20451</v>
      </c>
      <c r="H10" s="60">
        <v>19781</v>
      </c>
      <c r="I10" s="60">
        <v>19760</v>
      </c>
      <c r="J10" s="60">
        <v>19708</v>
      </c>
      <c r="K10" s="63">
        <v>20260</v>
      </c>
    </row>
    <row r="11" spans="1:11" ht="15" customHeight="1" x14ac:dyDescent="0.3">
      <c r="A11" s="12"/>
      <c r="B11" s="13"/>
      <c r="C11" s="13"/>
      <c r="D11" s="13"/>
      <c r="E11" s="57"/>
      <c r="F11" s="59"/>
      <c r="G11" s="59"/>
      <c r="H11" s="59"/>
      <c r="I11" s="59"/>
      <c r="J11" s="59"/>
      <c r="K11" s="62"/>
    </row>
    <row r="12" spans="1:11" ht="15" customHeight="1" x14ac:dyDescent="0.3">
      <c r="A12" s="12"/>
      <c r="B12" s="13" t="s">
        <v>81</v>
      </c>
      <c r="C12" s="13" t="s">
        <v>82</v>
      </c>
      <c r="D12" s="13" t="s">
        <v>83</v>
      </c>
      <c r="E12" s="57">
        <v>4</v>
      </c>
      <c r="F12" s="59">
        <v>4</v>
      </c>
      <c r="G12" s="59">
        <v>0</v>
      </c>
      <c r="H12" s="59">
        <v>0</v>
      </c>
      <c r="I12" s="59">
        <v>0</v>
      </c>
      <c r="J12" s="59">
        <v>3</v>
      </c>
      <c r="K12" s="62">
        <v>0</v>
      </c>
    </row>
    <row r="13" spans="1:11" ht="15" customHeight="1" x14ac:dyDescent="0.3">
      <c r="A13" s="12"/>
      <c r="B13" s="13"/>
      <c r="C13" s="13"/>
      <c r="D13" s="13"/>
      <c r="E13" s="57"/>
      <c r="F13" s="59"/>
      <c r="G13" s="59"/>
      <c r="H13" s="59"/>
      <c r="I13" s="59"/>
      <c r="J13" s="59"/>
      <c r="K13" s="62"/>
    </row>
    <row r="14" spans="1:11" ht="15" customHeight="1" x14ac:dyDescent="0.3">
      <c r="A14" s="12"/>
      <c r="B14" s="13" t="s">
        <v>84</v>
      </c>
      <c r="C14" s="13" t="s">
        <v>85</v>
      </c>
      <c r="D14" s="13" t="s">
        <v>86</v>
      </c>
      <c r="E14" s="57">
        <v>1083</v>
      </c>
      <c r="F14" s="59">
        <v>1097</v>
      </c>
      <c r="G14" s="59">
        <v>1228</v>
      </c>
      <c r="H14" s="59">
        <v>974</v>
      </c>
      <c r="I14" s="59">
        <v>975</v>
      </c>
      <c r="J14" s="59">
        <v>1073</v>
      </c>
      <c r="K14" s="62">
        <v>917</v>
      </c>
    </row>
    <row r="15" spans="1:11" ht="15" customHeight="1" x14ac:dyDescent="0.3">
      <c r="A15" s="12"/>
      <c r="B15" s="13"/>
      <c r="C15" s="13"/>
      <c r="D15" s="13"/>
      <c r="E15" s="57"/>
      <c r="F15" s="59"/>
      <c r="G15" s="59"/>
      <c r="H15" s="59"/>
      <c r="I15" s="59"/>
      <c r="J15" s="59"/>
      <c r="K15" s="62"/>
    </row>
    <row r="16" spans="1:11" ht="15" customHeight="1" x14ac:dyDescent="0.3">
      <c r="A16" s="12"/>
      <c r="B16" s="13"/>
      <c r="C16" s="13" t="s">
        <v>87</v>
      </c>
      <c r="D16" s="13" t="s">
        <v>88</v>
      </c>
      <c r="E16" s="57">
        <v>1288</v>
      </c>
      <c r="F16" s="59">
        <v>1282</v>
      </c>
      <c r="G16" s="59">
        <v>1133</v>
      </c>
      <c r="H16" s="59">
        <v>1165</v>
      </c>
      <c r="I16" s="59">
        <v>1397</v>
      </c>
      <c r="J16" s="59">
        <v>1413</v>
      </c>
      <c r="K16" s="62">
        <v>1354</v>
      </c>
    </row>
    <row r="17" spans="1:11" ht="15" customHeight="1" x14ac:dyDescent="0.3">
      <c r="A17" s="12"/>
      <c r="B17" s="13"/>
      <c r="C17" s="13" t="s">
        <v>89</v>
      </c>
      <c r="D17" s="13" t="s">
        <v>90</v>
      </c>
      <c r="E17" s="57">
        <v>179</v>
      </c>
      <c r="F17" s="59">
        <v>160</v>
      </c>
      <c r="G17" s="59">
        <v>149</v>
      </c>
      <c r="H17" s="59">
        <v>123</v>
      </c>
      <c r="I17" s="59">
        <v>101</v>
      </c>
      <c r="J17" s="59">
        <v>118</v>
      </c>
      <c r="K17" s="62">
        <v>165</v>
      </c>
    </row>
    <row r="18" spans="1:11" ht="15" customHeight="1" x14ac:dyDescent="0.3">
      <c r="A18" s="12"/>
      <c r="B18" s="13"/>
      <c r="C18" s="13" t="s">
        <v>91</v>
      </c>
      <c r="D18" s="13" t="s">
        <v>92</v>
      </c>
      <c r="E18" s="57">
        <v>274</v>
      </c>
      <c r="F18" s="59">
        <v>222</v>
      </c>
      <c r="G18" s="59">
        <v>198</v>
      </c>
      <c r="H18" s="59">
        <v>170</v>
      </c>
      <c r="I18" s="59">
        <v>158</v>
      </c>
      <c r="J18" s="59">
        <v>142</v>
      </c>
      <c r="K18" s="62">
        <v>160</v>
      </c>
    </row>
    <row r="19" spans="1:11" ht="15" customHeight="1" x14ac:dyDescent="0.3">
      <c r="A19" s="12"/>
      <c r="B19" s="13"/>
      <c r="C19" s="13" t="s">
        <v>93</v>
      </c>
      <c r="D19" s="13" t="s">
        <v>94</v>
      </c>
      <c r="E19" s="57">
        <v>251</v>
      </c>
      <c r="F19" s="59">
        <v>156</v>
      </c>
      <c r="G19" s="59">
        <v>106</v>
      </c>
      <c r="H19" s="59">
        <v>141</v>
      </c>
      <c r="I19" s="59">
        <v>133</v>
      </c>
      <c r="J19" s="59">
        <v>136</v>
      </c>
      <c r="K19" s="62">
        <v>117</v>
      </c>
    </row>
    <row r="20" spans="1:11" ht="15" customHeight="1" x14ac:dyDescent="0.3">
      <c r="A20" s="12"/>
      <c r="B20" s="13"/>
      <c r="C20" s="13" t="s">
        <v>95</v>
      </c>
      <c r="D20" s="13" t="s">
        <v>96</v>
      </c>
      <c r="E20" s="57">
        <v>496</v>
      </c>
      <c r="F20" s="59">
        <v>383</v>
      </c>
      <c r="G20" s="59">
        <v>263</v>
      </c>
      <c r="H20" s="59">
        <v>272</v>
      </c>
      <c r="I20" s="59">
        <v>287</v>
      </c>
      <c r="J20" s="59">
        <v>321</v>
      </c>
      <c r="K20" s="62">
        <v>327</v>
      </c>
    </row>
    <row r="21" spans="1:11" ht="15" customHeight="1" x14ac:dyDescent="0.3">
      <c r="A21" s="12"/>
      <c r="B21" s="13"/>
      <c r="C21" s="13" t="s">
        <v>97</v>
      </c>
      <c r="D21" s="13" t="s">
        <v>98</v>
      </c>
      <c r="E21" s="57">
        <v>106</v>
      </c>
      <c r="F21" s="59">
        <v>83</v>
      </c>
      <c r="G21" s="59">
        <v>84</v>
      </c>
      <c r="H21" s="59">
        <v>30</v>
      </c>
      <c r="I21" s="59">
        <v>23</v>
      </c>
      <c r="J21" s="59">
        <v>19</v>
      </c>
      <c r="K21" s="62">
        <v>75</v>
      </c>
    </row>
    <row r="22" spans="1:11" ht="15" customHeight="1" x14ac:dyDescent="0.3">
      <c r="A22" s="12"/>
      <c r="B22" s="13"/>
      <c r="C22" s="13" t="s">
        <v>99</v>
      </c>
      <c r="D22" s="13" t="s">
        <v>100</v>
      </c>
      <c r="E22" s="57">
        <v>2319</v>
      </c>
      <c r="F22" s="59">
        <v>2579</v>
      </c>
      <c r="G22" s="59">
        <v>3226</v>
      </c>
      <c r="H22" s="59">
        <v>3179</v>
      </c>
      <c r="I22" s="59">
        <v>3361</v>
      </c>
      <c r="J22" s="59">
        <v>3420</v>
      </c>
      <c r="K22" s="62">
        <v>3818</v>
      </c>
    </row>
    <row r="23" spans="1:11" ht="15" customHeight="1" x14ac:dyDescent="0.3">
      <c r="A23" s="12"/>
      <c r="B23" s="13"/>
      <c r="C23" s="13" t="s">
        <v>101</v>
      </c>
      <c r="D23" s="13" t="s">
        <v>102</v>
      </c>
      <c r="E23" s="57">
        <v>2739</v>
      </c>
      <c r="F23" s="59">
        <v>2462</v>
      </c>
      <c r="G23" s="59">
        <v>2194</v>
      </c>
      <c r="H23" s="59">
        <v>1954</v>
      </c>
      <c r="I23" s="59">
        <v>1802</v>
      </c>
      <c r="J23" s="59">
        <v>1658</v>
      </c>
      <c r="K23" s="62">
        <v>1570</v>
      </c>
    </row>
    <row r="24" spans="1:11" ht="15" customHeight="1" x14ac:dyDescent="0.3">
      <c r="A24" s="12"/>
      <c r="B24" s="13"/>
      <c r="C24" s="13"/>
      <c r="D24" s="13"/>
      <c r="E24" s="57"/>
      <c r="F24" s="59"/>
      <c r="G24" s="59"/>
      <c r="H24" s="59"/>
      <c r="I24" s="59"/>
      <c r="J24" s="59"/>
      <c r="K24" s="62"/>
    </row>
    <row r="25" spans="1:11" ht="15" customHeight="1" x14ac:dyDescent="0.3">
      <c r="A25" s="12"/>
      <c r="B25" s="13" t="s">
        <v>103</v>
      </c>
      <c r="C25" s="13" t="s">
        <v>104</v>
      </c>
      <c r="D25" s="13" t="s">
        <v>105</v>
      </c>
      <c r="E25" s="57">
        <v>400</v>
      </c>
      <c r="F25" s="59">
        <v>396</v>
      </c>
      <c r="G25" s="59">
        <v>395</v>
      </c>
      <c r="H25" s="59">
        <v>237</v>
      </c>
      <c r="I25" s="59">
        <v>446</v>
      </c>
      <c r="J25" s="59">
        <v>346</v>
      </c>
      <c r="K25" s="62">
        <v>369</v>
      </c>
    </row>
    <row r="26" spans="1:11" ht="15" customHeight="1" x14ac:dyDescent="0.3">
      <c r="A26" s="12"/>
      <c r="B26" s="13"/>
      <c r="C26" s="13"/>
      <c r="D26" s="13"/>
      <c r="E26" s="57"/>
      <c r="F26" s="59"/>
      <c r="G26" s="59"/>
      <c r="H26" s="59"/>
      <c r="I26" s="59"/>
      <c r="J26" s="59"/>
      <c r="K26" s="62"/>
    </row>
    <row r="27" spans="1:11" ht="15" customHeight="1" x14ac:dyDescent="0.3">
      <c r="A27" s="12"/>
      <c r="B27" s="13" t="s">
        <v>106</v>
      </c>
      <c r="C27" s="13" t="s">
        <v>107</v>
      </c>
      <c r="D27" s="13" t="s">
        <v>108</v>
      </c>
      <c r="E27" s="57">
        <v>1968</v>
      </c>
      <c r="F27" s="59">
        <v>2094</v>
      </c>
      <c r="G27" s="59">
        <v>1264</v>
      </c>
      <c r="H27" s="59">
        <v>1343</v>
      </c>
      <c r="I27" s="59">
        <v>1306</v>
      </c>
      <c r="J27" s="59">
        <v>1335</v>
      </c>
      <c r="K27" s="62">
        <v>1363</v>
      </c>
    </row>
    <row r="28" spans="1:11" ht="15" customHeight="1" x14ac:dyDescent="0.3">
      <c r="A28" s="12"/>
      <c r="B28" s="13"/>
      <c r="C28" s="13"/>
      <c r="D28" s="13"/>
      <c r="E28" s="57"/>
      <c r="F28" s="59"/>
      <c r="G28" s="59"/>
      <c r="H28" s="59"/>
      <c r="I28" s="59"/>
      <c r="J28" s="59"/>
      <c r="K28" s="62"/>
    </row>
    <row r="29" spans="1:11" ht="15" customHeight="1" x14ac:dyDescent="0.3">
      <c r="A29" s="12"/>
      <c r="B29" s="13" t="s">
        <v>109</v>
      </c>
      <c r="C29" s="13" t="s">
        <v>110</v>
      </c>
      <c r="D29" s="13" t="s">
        <v>111</v>
      </c>
      <c r="E29" s="57">
        <v>707</v>
      </c>
      <c r="F29" s="59">
        <v>391</v>
      </c>
      <c r="G29" s="59">
        <v>462</v>
      </c>
      <c r="H29" s="59">
        <v>760</v>
      </c>
      <c r="I29" s="59">
        <v>669</v>
      </c>
      <c r="J29" s="59">
        <v>522</v>
      </c>
      <c r="K29" s="62">
        <v>491</v>
      </c>
    </row>
    <row r="30" spans="1:11" ht="15" customHeight="1" x14ac:dyDescent="0.3">
      <c r="A30" s="12"/>
      <c r="B30" s="13"/>
      <c r="C30" s="13"/>
      <c r="D30" s="13"/>
      <c r="E30" s="57"/>
      <c r="F30" s="59"/>
      <c r="G30" s="59"/>
      <c r="H30" s="59"/>
      <c r="I30" s="59"/>
      <c r="J30" s="59"/>
      <c r="K30" s="62"/>
    </row>
    <row r="31" spans="1:11" ht="15" customHeight="1" x14ac:dyDescent="0.3">
      <c r="A31" s="12"/>
      <c r="B31" s="13" t="s">
        <v>112</v>
      </c>
      <c r="C31" s="13" t="s">
        <v>113</v>
      </c>
      <c r="D31" s="13" t="s">
        <v>114</v>
      </c>
      <c r="E31" s="57">
        <v>396</v>
      </c>
      <c r="F31" s="59">
        <v>427</v>
      </c>
      <c r="G31" s="59">
        <v>434</v>
      </c>
      <c r="H31" s="59">
        <v>414</v>
      </c>
      <c r="I31" s="59">
        <v>358</v>
      </c>
      <c r="J31" s="59">
        <v>361</v>
      </c>
      <c r="K31" s="62">
        <v>397</v>
      </c>
    </row>
    <row r="32" spans="1:11" ht="15" customHeight="1" x14ac:dyDescent="0.3">
      <c r="A32" s="12"/>
      <c r="B32" s="13"/>
      <c r="C32" s="13" t="s">
        <v>115</v>
      </c>
      <c r="D32" s="13" t="s">
        <v>116</v>
      </c>
      <c r="E32" s="57">
        <v>76</v>
      </c>
      <c r="F32" s="59">
        <v>50</v>
      </c>
      <c r="G32" s="59">
        <v>53</v>
      </c>
      <c r="H32" s="59">
        <v>53</v>
      </c>
      <c r="I32" s="59">
        <v>33</v>
      </c>
      <c r="J32" s="59">
        <v>26</v>
      </c>
      <c r="K32" s="62">
        <v>24</v>
      </c>
    </row>
    <row r="33" spans="1:11" ht="15" customHeight="1" x14ac:dyDescent="0.3">
      <c r="A33" s="12"/>
      <c r="B33" s="13"/>
      <c r="C33" s="13" t="s">
        <v>117</v>
      </c>
      <c r="D33" s="13" t="s">
        <v>118</v>
      </c>
      <c r="E33" s="57">
        <v>60</v>
      </c>
      <c r="F33" s="59">
        <v>60</v>
      </c>
      <c r="G33" s="59">
        <v>109</v>
      </c>
      <c r="H33" s="59">
        <v>99</v>
      </c>
      <c r="I33" s="59">
        <v>175</v>
      </c>
      <c r="J33" s="59">
        <v>190</v>
      </c>
      <c r="K33" s="62">
        <v>168</v>
      </c>
    </row>
    <row r="34" spans="1:11" ht="15" customHeight="1" x14ac:dyDescent="0.3">
      <c r="A34" s="12"/>
      <c r="B34" s="13"/>
      <c r="C34" s="13" t="s">
        <v>119</v>
      </c>
      <c r="D34" s="13" t="s">
        <v>120</v>
      </c>
      <c r="E34" s="57">
        <v>870</v>
      </c>
      <c r="F34" s="59">
        <v>952</v>
      </c>
      <c r="G34" s="59">
        <v>940</v>
      </c>
      <c r="H34" s="59">
        <v>845</v>
      </c>
      <c r="I34" s="59">
        <v>910</v>
      </c>
      <c r="J34" s="59">
        <v>922</v>
      </c>
      <c r="K34" s="62">
        <v>898</v>
      </c>
    </row>
    <row r="35" spans="1:11" ht="15" customHeight="1" x14ac:dyDescent="0.3">
      <c r="A35" s="12"/>
      <c r="B35" s="13"/>
      <c r="C35" s="13" t="s">
        <v>121</v>
      </c>
      <c r="D35" s="13" t="s">
        <v>122</v>
      </c>
      <c r="E35" s="57">
        <v>1</v>
      </c>
      <c r="F35" s="59">
        <v>3</v>
      </c>
      <c r="G35" s="59">
        <v>4</v>
      </c>
      <c r="H35" s="59">
        <v>5</v>
      </c>
      <c r="I35" s="59">
        <v>5</v>
      </c>
      <c r="J35" s="59">
        <v>3</v>
      </c>
      <c r="K35" s="62">
        <v>0</v>
      </c>
    </row>
    <row r="36" spans="1:11" ht="15" customHeight="1" x14ac:dyDescent="0.3">
      <c r="A36" s="12"/>
      <c r="B36" s="13"/>
      <c r="C36" s="13" t="s">
        <v>123</v>
      </c>
      <c r="D36" s="13" t="s">
        <v>124</v>
      </c>
      <c r="E36" s="57">
        <v>858</v>
      </c>
      <c r="F36" s="59">
        <v>906</v>
      </c>
      <c r="G36" s="59">
        <v>972</v>
      </c>
      <c r="H36" s="59">
        <v>940</v>
      </c>
      <c r="I36" s="59">
        <v>971</v>
      </c>
      <c r="J36" s="59">
        <v>955</v>
      </c>
      <c r="K36" s="62">
        <v>924</v>
      </c>
    </row>
    <row r="37" spans="1:11" ht="15" customHeight="1" x14ac:dyDescent="0.3">
      <c r="A37" s="12"/>
      <c r="B37" s="13"/>
      <c r="C37" s="13"/>
      <c r="D37" s="13"/>
      <c r="E37" s="57"/>
      <c r="F37" s="59"/>
      <c r="G37" s="59"/>
      <c r="H37" s="59"/>
      <c r="I37" s="59"/>
      <c r="J37" s="59"/>
      <c r="K37" s="62"/>
    </row>
    <row r="38" spans="1:11" ht="15" customHeight="1" x14ac:dyDescent="0.3">
      <c r="A38" s="12"/>
      <c r="B38" s="13" t="s">
        <v>125</v>
      </c>
      <c r="C38" s="13" t="s">
        <v>126</v>
      </c>
      <c r="D38" s="13" t="s">
        <v>127</v>
      </c>
      <c r="E38" s="57">
        <v>4616</v>
      </c>
      <c r="F38" s="59">
        <v>4904</v>
      </c>
      <c r="G38" s="59">
        <v>4746</v>
      </c>
      <c r="H38" s="59">
        <v>4682</v>
      </c>
      <c r="I38" s="59">
        <v>4589</v>
      </c>
      <c r="J38" s="59">
        <v>4605</v>
      </c>
      <c r="K38" s="62">
        <v>4916</v>
      </c>
    </row>
    <row r="39" spans="1:11" ht="15" customHeight="1" x14ac:dyDescent="0.3">
      <c r="A39" s="12"/>
      <c r="B39" s="13" t="s">
        <v>128</v>
      </c>
      <c r="C39" s="13"/>
      <c r="D39" s="13" t="s">
        <v>129</v>
      </c>
      <c r="E39" s="57"/>
      <c r="F39" s="59"/>
      <c r="G39" s="59"/>
      <c r="H39" s="59"/>
      <c r="I39" s="59"/>
      <c r="J39" s="59"/>
      <c r="K39" s="62"/>
    </row>
    <row r="40" spans="1:11" ht="15" customHeight="1" x14ac:dyDescent="0.3">
      <c r="A40" s="12"/>
      <c r="B40" s="13"/>
      <c r="C40" s="13"/>
      <c r="D40" s="13"/>
      <c r="E40" s="57"/>
      <c r="F40" s="59"/>
      <c r="G40" s="59"/>
      <c r="H40" s="59"/>
      <c r="I40" s="59"/>
      <c r="J40" s="59"/>
      <c r="K40" s="62"/>
    </row>
    <row r="41" spans="1:11" ht="15" customHeight="1" x14ac:dyDescent="0.3">
      <c r="A41" s="12"/>
      <c r="B41" s="13"/>
      <c r="C41" s="13" t="s">
        <v>130</v>
      </c>
      <c r="D41" s="13" t="s">
        <v>131</v>
      </c>
      <c r="E41" s="57">
        <v>907</v>
      </c>
      <c r="F41" s="59">
        <v>938</v>
      </c>
      <c r="G41" s="59">
        <v>837</v>
      </c>
      <c r="H41" s="59">
        <v>870</v>
      </c>
      <c r="I41" s="59">
        <v>917</v>
      </c>
      <c r="J41" s="59">
        <v>921</v>
      </c>
      <c r="K41" s="62">
        <v>885</v>
      </c>
    </row>
    <row r="42" spans="1:11" ht="15" customHeight="1" x14ac:dyDescent="0.3">
      <c r="A42" s="12"/>
      <c r="B42" s="14"/>
      <c r="C42" s="14" t="s">
        <v>132</v>
      </c>
      <c r="D42" s="14" t="s">
        <v>133</v>
      </c>
      <c r="E42" s="58">
        <v>1445</v>
      </c>
      <c r="F42" s="61">
        <v>1522</v>
      </c>
      <c r="G42" s="61">
        <v>1652</v>
      </c>
      <c r="H42" s="61">
        <v>1526</v>
      </c>
      <c r="I42" s="61">
        <v>1143</v>
      </c>
      <c r="J42" s="61">
        <v>1219</v>
      </c>
      <c r="K42" s="64">
        <v>1322</v>
      </c>
    </row>
    <row r="43" spans="1:11" x14ac:dyDescent="0.3">
      <c r="A43" s="161" t="s">
        <v>65</v>
      </c>
      <c r="B43" s="161"/>
      <c r="C43" s="161"/>
      <c r="D43" s="161"/>
      <c r="E43" s="161"/>
      <c r="F43" s="161"/>
      <c r="G43" s="161"/>
      <c r="H43" s="161"/>
      <c r="I43" s="161"/>
      <c r="J43" s="161"/>
      <c r="K43" s="161"/>
    </row>
    <row r="44" spans="1:11" ht="15" customHeight="1" x14ac:dyDescent="0.3">
      <c r="A44" s="158" t="s">
        <v>0</v>
      </c>
      <c r="B44" s="158"/>
      <c r="C44" s="158"/>
      <c r="D44" s="158"/>
      <c r="E44" s="158"/>
      <c r="F44" s="158"/>
      <c r="G44" s="158"/>
      <c r="H44" s="158"/>
      <c r="I44" s="158"/>
      <c r="J44" s="158"/>
      <c r="K44" s="158"/>
    </row>
    <row r="45" spans="1:11" ht="15" customHeight="1" x14ac:dyDescent="0.3">
      <c r="A45" s="159" t="s">
        <v>47</v>
      </c>
      <c r="B45" s="159"/>
      <c r="C45" s="159"/>
      <c r="D45" s="159"/>
      <c r="E45" s="159"/>
      <c r="F45" s="159"/>
      <c r="G45" s="159"/>
      <c r="H45" s="159"/>
      <c r="I45" s="159"/>
      <c r="J45" s="159"/>
      <c r="K45" s="159"/>
    </row>
    <row r="46" spans="1:11" ht="15" customHeight="1" x14ac:dyDescent="0.3">
      <c r="A46" s="159" t="s">
        <v>66</v>
      </c>
      <c r="B46" s="159"/>
      <c r="C46" s="159"/>
      <c r="D46" s="159"/>
      <c r="E46" s="159"/>
      <c r="F46" s="159"/>
      <c r="G46" s="159"/>
      <c r="H46" s="159"/>
      <c r="I46" s="159"/>
      <c r="J46" s="159"/>
      <c r="K46" s="159"/>
    </row>
    <row r="47" spans="1:11" ht="15" customHeight="1" x14ac:dyDescent="0.3">
      <c r="A47" s="159" t="s">
        <v>137</v>
      </c>
      <c r="B47" s="159"/>
      <c r="C47" s="159"/>
      <c r="D47" s="159"/>
      <c r="E47" s="159"/>
      <c r="F47" s="159"/>
      <c r="G47" s="159"/>
      <c r="H47" s="159"/>
      <c r="I47" s="159"/>
      <c r="J47" s="159"/>
      <c r="K47" s="159"/>
    </row>
  </sheetData>
  <mergeCells count="13">
    <mergeCell ref="A1:K1"/>
    <mergeCell ref="A2:K2"/>
    <mergeCell ref="A3:K3"/>
    <mergeCell ref="A4:K4"/>
    <mergeCell ref="A5:K5"/>
    <mergeCell ref="A45:K45"/>
    <mergeCell ref="A46:K46"/>
    <mergeCell ref="A47:K47"/>
    <mergeCell ref="A6:K6"/>
    <mergeCell ref="A7:K7"/>
    <mergeCell ref="A8:K8"/>
    <mergeCell ref="A43:K43"/>
    <mergeCell ref="A44:K44"/>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Notes</vt:lpstr>
      <vt:lpstr>Table_1</vt:lpstr>
      <vt:lpstr>Table_2</vt:lpstr>
      <vt:lpstr>Table_3</vt:lpstr>
      <vt:lpstr>Table_4</vt:lpstr>
      <vt:lpstr>Table_5</vt:lpstr>
      <vt:lpstr>Table_6</vt:lpstr>
      <vt:lpstr>Table_7</vt:lpstr>
      <vt:lpstr>Table_8</vt:lpstr>
      <vt:lpstr>Table_9</vt:lpstr>
      <vt:lpstr>Table_10</vt:lpstr>
      <vt:lpstr>Table_11</vt:lpstr>
      <vt:lpstr>Table_12</vt:lpstr>
      <vt:lpstr>Table_13</vt:lpstr>
      <vt:lpstr>Table_14</vt:lpstr>
      <vt:lpstr>Table_15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jbridgwater</dc:creator>
  <cp:lastModifiedBy>bridgwaterj101</cp:lastModifiedBy>
  <dcterms:created xsi:type="dcterms:W3CDTF">2021-08-04T16:35:51Z</dcterms:created>
  <dcterms:modified xsi:type="dcterms:W3CDTF">2021-08-09T12:32:10Z</dcterms:modified>
</cp:coreProperties>
</file>