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eisgov-my.sharepoint.com/personal/kevin_harris_beis_gov_uk/Documents/GOV.UK publisher/"/>
    </mc:Choice>
  </mc:AlternateContent>
  <xr:revisionPtr revIDLastSave="0" documentId="8_{EF5ACD4A-E117-4E54-B5AD-3D1985C9FBA1}" xr6:coauthVersionLast="46" xr6:coauthVersionMax="47" xr10:uidLastSave="{00000000-0000-0000-0000-000000000000}"/>
  <bookViews>
    <workbookView xWindow="-110" yWindow="-110" windowWidth="19420" windowHeight="10420" tabRatio="749" activeTab="1" xr2:uid="{1E704E16-B114-498C-9F0C-B7C04CA9024D}"/>
  </bookViews>
  <sheets>
    <sheet name="Contents" sheetId="2" r:id="rId1"/>
    <sheet name="Notes" sheetId="67" r:id="rId2"/>
    <sheet name="Table 1 Dom Operating - Large" sheetId="42" r:id="rId3"/>
    <sheet name="Table 2 Dom Installed - Large" sheetId="43" r:id="rId4"/>
    <sheet name="Table 3 ND Operating - Large" sheetId="66" r:id="rId5"/>
    <sheet name="Table 4 ND Installed - Large" sheetId="45" r:id="rId6"/>
    <sheet name="Table 5 Annual Operating" sheetId="46" r:id="rId7"/>
    <sheet name="Table 6 Annual Installed" sheetId="47" r:id="rId8"/>
  </sheets>
  <definedNames>
    <definedName name="_xlnm.Print_Area" localSheetId="0">Contents!$A$1:$S$37</definedName>
    <definedName name="_xlnm.Print_Area" localSheetId="1">Notes!$A$1:$S$36</definedName>
    <definedName name="_xlnm.Print_Area" localSheetId="2">'Table 1 Dom Operating - Large'!$A$1:$M$60</definedName>
    <definedName name="_xlnm.Print_Area" localSheetId="3">'Table 2 Dom Installed - Large'!$A$1:$F$60</definedName>
    <definedName name="_xlnm.Print_Area" localSheetId="4">'Table 3 ND Operating - Large'!$A$1:$P$60</definedName>
    <definedName name="_xlnm.Print_Area" localSheetId="5">'Table 4 ND Installed - Large'!$A$1:$J$60</definedName>
    <definedName name="_xlnm.Print_Area" localSheetId="6">'Table 5 Annual Operating'!$A$1:$U$72</definedName>
    <definedName name="_xlnm.Print_Area" localSheetId="7">'Table 6 Annual Installed'!$A$1:$L$74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45" l="1"/>
  <c r="E35" i="47" l="1"/>
  <c r="D35" i="47"/>
  <c r="I35" i="46"/>
  <c r="H35" i="46"/>
  <c r="G35" i="46"/>
  <c r="F35" i="46"/>
  <c r="E35" i="46"/>
  <c r="D35" i="46"/>
  <c r="E18" i="46"/>
  <c r="F18" i="46"/>
  <c r="G18" i="46"/>
  <c r="H18" i="46"/>
  <c r="I18" i="46"/>
  <c r="D18" i="46"/>
  <c r="I42" i="45"/>
  <c r="H42" i="45"/>
  <c r="J42" i="45" s="1"/>
  <c r="E17" i="47"/>
  <c r="D17" i="47"/>
  <c r="M42" i="42" l="1"/>
  <c r="L42" i="42"/>
  <c r="K42" i="42"/>
  <c r="J42" i="42"/>
  <c r="D53" i="47" l="1"/>
  <c r="E53" i="47"/>
  <c r="G53" i="47"/>
  <c r="H53" i="47"/>
  <c r="G36" i="47"/>
  <c r="H36" i="47"/>
  <c r="J35" i="47"/>
  <c r="K35" i="47"/>
  <c r="J17" i="47"/>
  <c r="K17" i="47"/>
  <c r="H18" i="47"/>
  <c r="G18" i="47"/>
  <c r="L35" i="47" l="1"/>
  <c r="K53" i="47"/>
  <c r="J53" i="47"/>
  <c r="L17" i="47"/>
  <c r="L53" i="47" l="1"/>
  <c r="D52" i="46"/>
  <c r="E52" i="46"/>
  <c r="F52" i="46"/>
  <c r="G52" i="46"/>
  <c r="H52" i="46"/>
  <c r="I52" i="46"/>
  <c r="K52" i="46"/>
  <c r="L52" i="46"/>
  <c r="M52" i="46"/>
  <c r="N52" i="46"/>
  <c r="O52" i="46"/>
  <c r="P52" i="46"/>
  <c r="T35" i="46"/>
  <c r="S35" i="46"/>
  <c r="R35" i="46"/>
  <c r="R18" i="46"/>
  <c r="S18" i="46"/>
  <c r="T18" i="46"/>
  <c r="G43" i="45"/>
  <c r="F43" i="45"/>
  <c r="E43" i="45"/>
  <c r="T52" i="46" l="1"/>
  <c r="U35" i="46"/>
  <c r="R52" i="46"/>
  <c r="S52" i="46"/>
  <c r="U18" i="46"/>
  <c r="U52" i="46" l="1"/>
  <c r="L42" i="66" l="1"/>
  <c r="M42" i="66"/>
  <c r="N42" i="66"/>
  <c r="O42" i="66"/>
  <c r="E42" i="43"/>
  <c r="D42" i="43"/>
  <c r="P42" i="66" l="1"/>
  <c r="D51" i="46" l="1"/>
  <c r="E51" i="46"/>
  <c r="F51" i="46"/>
  <c r="G51" i="46"/>
  <c r="H51" i="46"/>
  <c r="I51" i="46"/>
  <c r="E34" i="47" l="1"/>
  <c r="D34" i="47"/>
  <c r="E16" i="47"/>
  <c r="D16" i="47"/>
  <c r="J41" i="42"/>
  <c r="K41" i="42"/>
  <c r="L41" i="42"/>
  <c r="L41" i="66"/>
  <c r="M41" i="66"/>
  <c r="N41" i="66"/>
  <c r="O41" i="66"/>
  <c r="P41" i="66" l="1"/>
  <c r="M41" i="42"/>
  <c r="G52" i="47" l="1"/>
  <c r="H52" i="47"/>
  <c r="H41" i="45"/>
  <c r="I41" i="45"/>
  <c r="L40" i="66"/>
  <c r="M40" i="66"/>
  <c r="N40" i="66"/>
  <c r="O40" i="66"/>
  <c r="P40" i="66" l="1"/>
  <c r="J41" i="45"/>
  <c r="J40" i="42" l="1"/>
  <c r="K40" i="42"/>
  <c r="L40" i="42"/>
  <c r="M40" i="42" l="1"/>
  <c r="O21" i="66" l="1"/>
  <c r="H40" i="45" l="1"/>
  <c r="I40" i="45"/>
  <c r="J40" i="45" l="1"/>
  <c r="H39" i="45" l="1"/>
  <c r="I39" i="45"/>
  <c r="J39" i="42"/>
  <c r="K39" i="42"/>
  <c r="L39" i="42"/>
  <c r="F38" i="43"/>
  <c r="L39" i="66"/>
  <c r="M39" i="66"/>
  <c r="N39" i="66"/>
  <c r="O39" i="66"/>
  <c r="J39" i="45" l="1"/>
  <c r="P39" i="66"/>
  <c r="M39" i="42"/>
  <c r="D45" i="46"/>
  <c r="F45" i="46"/>
  <c r="G45" i="46"/>
  <c r="I45" i="46"/>
  <c r="D46" i="46"/>
  <c r="F46" i="46"/>
  <c r="G46" i="46"/>
  <c r="I46" i="46"/>
  <c r="K46" i="46"/>
  <c r="M46" i="46"/>
  <c r="N46" i="46"/>
  <c r="P46" i="46"/>
  <c r="D47" i="46"/>
  <c r="F47" i="46"/>
  <c r="G47" i="46"/>
  <c r="I47" i="46"/>
  <c r="K47" i="46"/>
  <c r="M47" i="46"/>
  <c r="N47" i="46"/>
  <c r="P47" i="46"/>
  <c r="D48" i="46"/>
  <c r="F48" i="46"/>
  <c r="G48" i="46"/>
  <c r="I48" i="46"/>
  <c r="K48" i="46"/>
  <c r="M48" i="46"/>
  <c r="N48" i="46"/>
  <c r="P48" i="46"/>
  <c r="D49" i="46"/>
  <c r="E49" i="46"/>
  <c r="F49" i="46"/>
  <c r="G49" i="46"/>
  <c r="H49" i="46"/>
  <c r="I49" i="46"/>
  <c r="K49" i="46"/>
  <c r="L49" i="46"/>
  <c r="M49" i="46"/>
  <c r="N49" i="46"/>
  <c r="O49" i="46"/>
  <c r="P49" i="46"/>
  <c r="M34" i="66" l="1"/>
  <c r="M35" i="66"/>
  <c r="M36" i="66"/>
  <c r="M37" i="66"/>
  <c r="M38" i="66"/>
  <c r="M33" i="66"/>
  <c r="L33" i="66"/>
  <c r="L34" i="66"/>
  <c r="L35" i="66"/>
  <c r="L36" i="66"/>
  <c r="L37" i="66"/>
  <c r="L38" i="66"/>
  <c r="O33" i="66"/>
  <c r="O34" i="66"/>
  <c r="O35" i="66"/>
  <c r="O36" i="66"/>
  <c r="O37" i="66"/>
  <c r="O38" i="66"/>
  <c r="N33" i="66"/>
  <c r="N34" i="66"/>
  <c r="N35" i="66"/>
  <c r="N36" i="66"/>
  <c r="N37" i="66"/>
  <c r="N38" i="66"/>
  <c r="O32" i="66"/>
  <c r="N32" i="66"/>
  <c r="L32" i="66"/>
  <c r="O31" i="66"/>
  <c r="N31" i="66"/>
  <c r="L31" i="66"/>
  <c r="O30" i="66"/>
  <c r="N30" i="66"/>
  <c r="L30" i="66"/>
  <c r="O29" i="66"/>
  <c r="N29" i="66"/>
  <c r="L29" i="66"/>
  <c r="O28" i="66"/>
  <c r="N28" i="66"/>
  <c r="L28" i="66"/>
  <c r="O27" i="66"/>
  <c r="N27" i="66"/>
  <c r="L27" i="66"/>
  <c r="O26" i="66"/>
  <c r="N26" i="66"/>
  <c r="L26" i="66"/>
  <c r="O25" i="66"/>
  <c r="N25" i="66"/>
  <c r="L25" i="66"/>
  <c r="O24" i="66"/>
  <c r="N24" i="66"/>
  <c r="L24" i="66"/>
  <c r="O23" i="66"/>
  <c r="N23" i="66"/>
  <c r="L23" i="66"/>
  <c r="O22" i="66"/>
  <c r="N22" i="66"/>
  <c r="L22" i="66"/>
  <c r="N21" i="66"/>
  <c r="L21" i="66"/>
  <c r="O20" i="66"/>
  <c r="N20" i="66"/>
  <c r="L20" i="66"/>
  <c r="O19" i="66"/>
  <c r="N19" i="66"/>
  <c r="L19" i="66"/>
  <c r="O18" i="66"/>
  <c r="N18" i="66"/>
  <c r="L18" i="66"/>
  <c r="O17" i="66"/>
  <c r="N17" i="66"/>
  <c r="L17" i="66"/>
  <c r="O16" i="66"/>
  <c r="N16" i="66"/>
  <c r="L16" i="66"/>
  <c r="O15" i="66"/>
  <c r="N15" i="66"/>
  <c r="L15" i="66"/>
  <c r="O14" i="66"/>
  <c r="N14" i="66"/>
  <c r="L14" i="66"/>
  <c r="O13" i="66"/>
  <c r="N13" i="66"/>
  <c r="L13" i="66"/>
  <c r="O12" i="66"/>
  <c r="N12" i="66"/>
  <c r="L12" i="66"/>
  <c r="O11" i="66"/>
  <c r="N11" i="66"/>
  <c r="L11" i="66"/>
  <c r="O10" i="66"/>
  <c r="N10" i="66"/>
  <c r="L10" i="66"/>
  <c r="O9" i="66"/>
  <c r="N9" i="66"/>
  <c r="L9" i="66"/>
  <c r="O8" i="66"/>
  <c r="N8" i="66"/>
  <c r="L8" i="66"/>
  <c r="P11" i="66" l="1"/>
  <c r="P36" i="66"/>
  <c r="P34" i="66"/>
  <c r="P37" i="66"/>
  <c r="P35" i="66"/>
  <c r="P38" i="66"/>
  <c r="P33" i="66"/>
  <c r="P19" i="66"/>
  <c r="P22" i="66"/>
  <c r="P23" i="66"/>
  <c r="P31" i="66"/>
  <c r="P8" i="66"/>
  <c r="P14" i="66"/>
  <c r="P15" i="66"/>
  <c r="P26" i="66"/>
  <c r="P29" i="66"/>
  <c r="P13" i="66"/>
  <c r="P24" i="66"/>
  <c r="P32" i="66"/>
  <c r="P10" i="66"/>
  <c r="P18" i="66"/>
  <c r="P27" i="66"/>
  <c r="P30" i="66"/>
  <c r="P20" i="66"/>
  <c r="P16" i="66"/>
  <c r="P25" i="66"/>
  <c r="P12" i="66"/>
  <c r="P9" i="66"/>
  <c r="P17" i="66"/>
  <c r="P28" i="66"/>
  <c r="O50" i="46" l="1"/>
  <c r="O51" i="46"/>
  <c r="L50" i="46"/>
  <c r="L51" i="46"/>
  <c r="S34" i="46"/>
  <c r="H50" i="46"/>
  <c r="S33" i="46"/>
  <c r="S32" i="46"/>
  <c r="S16" i="46"/>
  <c r="R13" i="46"/>
  <c r="L33" i="42"/>
  <c r="K34" i="42"/>
  <c r="K35" i="42"/>
  <c r="K36" i="42"/>
  <c r="K37" i="42"/>
  <c r="K38" i="42"/>
  <c r="K33" i="42"/>
  <c r="E50" i="46" l="1"/>
  <c r="S17" i="46"/>
  <c r="S15" i="46"/>
  <c r="S50" i="46"/>
  <c r="S49" i="46" l="1"/>
  <c r="S51" i="46"/>
  <c r="E52" i="47" l="1"/>
  <c r="D52" i="47"/>
  <c r="I38" i="45"/>
  <c r="H38" i="45"/>
  <c r="F37" i="43"/>
  <c r="L21" i="42"/>
  <c r="J38" i="45" l="1"/>
  <c r="K34" i="47"/>
  <c r="J34" i="47"/>
  <c r="K16" i="47"/>
  <c r="J16" i="47"/>
  <c r="T34" i="46"/>
  <c r="R34" i="46"/>
  <c r="T17" i="46"/>
  <c r="R17" i="46"/>
  <c r="P51" i="46"/>
  <c r="N51" i="46"/>
  <c r="M51" i="46"/>
  <c r="K51" i="46"/>
  <c r="L16" i="47" l="1"/>
  <c r="L34" i="47"/>
  <c r="U34" i="46"/>
  <c r="U17" i="46"/>
  <c r="K52" i="47"/>
  <c r="J52" i="47"/>
  <c r="R51" i="46"/>
  <c r="T51" i="46"/>
  <c r="L52" i="47" l="1"/>
  <c r="U51" i="46"/>
  <c r="J38" i="42"/>
  <c r="L38" i="42"/>
  <c r="M38" i="42" l="1"/>
  <c r="P50" i="46" l="1"/>
  <c r="N50" i="46"/>
  <c r="M50" i="46"/>
  <c r="K50" i="46"/>
  <c r="H51" i="47"/>
  <c r="G51" i="47"/>
  <c r="E33" i="47" l="1"/>
  <c r="E36" i="47" s="1"/>
  <c r="D33" i="47"/>
  <c r="D36" i="47" s="1"/>
  <c r="E15" i="47"/>
  <c r="E18" i="47" s="1"/>
  <c r="D15" i="47"/>
  <c r="D18" i="47" s="1"/>
  <c r="I37" i="45" l="1"/>
  <c r="H37" i="45"/>
  <c r="L37" i="42"/>
  <c r="J37" i="42"/>
  <c r="F36" i="43"/>
  <c r="M37" i="42" l="1"/>
  <c r="J37" i="45"/>
  <c r="T15" i="46" l="1"/>
  <c r="I36" i="45"/>
  <c r="H36" i="45"/>
  <c r="F35" i="43"/>
  <c r="L36" i="42"/>
  <c r="J36" i="42"/>
  <c r="J36" i="45" l="1"/>
  <c r="M36" i="42"/>
  <c r="I35" i="45" l="1"/>
  <c r="H35" i="45"/>
  <c r="F34" i="43"/>
  <c r="J35" i="45" l="1"/>
  <c r="L35" i="42"/>
  <c r="J35" i="42"/>
  <c r="M35" i="42" l="1"/>
  <c r="D51" i="47" l="1"/>
  <c r="E51" i="47" l="1"/>
  <c r="H50" i="47"/>
  <c r="G50" i="47"/>
  <c r="E50" i="47"/>
  <c r="D50" i="47"/>
  <c r="H49" i="47"/>
  <c r="G49" i="47"/>
  <c r="E49" i="47"/>
  <c r="D49" i="47"/>
  <c r="H48" i="47"/>
  <c r="G48" i="47"/>
  <c r="E48" i="47"/>
  <c r="D48" i="47"/>
  <c r="H47" i="47"/>
  <c r="H54" i="47" s="1"/>
  <c r="G47" i="47"/>
  <c r="G54" i="47" s="1"/>
  <c r="E47" i="47"/>
  <c r="D47" i="47"/>
  <c r="E46" i="47"/>
  <c r="D46" i="47"/>
  <c r="E45" i="47"/>
  <c r="D45" i="47"/>
  <c r="E44" i="47"/>
  <c r="D44" i="47"/>
  <c r="E43" i="47"/>
  <c r="D43" i="47"/>
  <c r="D54" i="47" s="1"/>
  <c r="K33" i="47"/>
  <c r="J33" i="47"/>
  <c r="K32" i="47"/>
  <c r="J32" i="47"/>
  <c r="K31" i="47"/>
  <c r="J31" i="47"/>
  <c r="K30" i="47"/>
  <c r="J30" i="47"/>
  <c r="K29" i="47"/>
  <c r="J29" i="47"/>
  <c r="K28" i="47"/>
  <c r="J28" i="47"/>
  <c r="K27" i="47"/>
  <c r="J27" i="47"/>
  <c r="K26" i="47"/>
  <c r="J26" i="47"/>
  <c r="K25" i="47"/>
  <c r="J25" i="47"/>
  <c r="K15" i="47"/>
  <c r="J15" i="47"/>
  <c r="K14" i="47"/>
  <c r="J14" i="47"/>
  <c r="K13" i="47"/>
  <c r="J13" i="47"/>
  <c r="K12" i="47"/>
  <c r="J12" i="47"/>
  <c r="K11" i="47"/>
  <c r="J11" i="47"/>
  <c r="K10" i="47"/>
  <c r="J10" i="47"/>
  <c r="K9" i="47"/>
  <c r="J9" i="47"/>
  <c r="K8" i="47"/>
  <c r="J8" i="47"/>
  <c r="K7" i="47"/>
  <c r="J7" i="47"/>
  <c r="I50" i="46"/>
  <c r="F50" i="46"/>
  <c r="D50" i="46"/>
  <c r="I44" i="46"/>
  <c r="G44" i="46"/>
  <c r="F44" i="46"/>
  <c r="D44" i="46"/>
  <c r="I43" i="46"/>
  <c r="G43" i="46"/>
  <c r="F43" i="46"/>
  <c r="D43" i="46"/>
  <c r="T33" i="46"/>
  <c r="T32" i="46"/>
  <c r="R32" i="46"/>
  <c r="T31" i="46"/>
  <c r="R31" i="46"/>
  <c r="T30" i="46"/>
  <c r="R30" i="46"/>
  <c r="T29" i="46"/>
  <c r="R29" i="46"/>
  <c r="T28" i="46"/>
  <c r="R28" i="46"/>
  <c r="T27" i="46"/>
  <c r="R27" i="46"/>
  <c r="T26" i="46"/>
  <c r="R26" i="46"/>
  <c r="T16" i="46"/>
  <c r="R16" i="46"/>
  <c r="R15" i="46"/>
  <c r="T14" i="46"/>
  <c r="R14" i="46"/>
  <c r="T13" i="46"/>
  <c r="T12" i="46"/>
  <c r="R12" i="46"/>
  <c r="T11" i="46"/>
  <c r="R11" i="46"/>
  <c r="T10" i="46"/>
  <c r="R10" i="46"/>
  <c r="T9" i="46"/>
  <c r="R9" i="46"/>
  <c r="I34" i="45"/>
  <c r="H34" i="45"/>
  <c r="I33" i="45"/>
  <c r="H33" i="45"/>
  <c r="I32" i="45"/>
  <c r="H32" i="45"/>
  <c r="I31" i="45"/>
  <c r="H31" i="45"/>
  <c r="I30" i="45"/>
  <c r="H30" i="45"/>
  <c r="I29" i="45"/>
  <c r="H29" i="45"/>
  <c r="I28" i="45"/>
  <c r="H28" i="45"/>
  <c r="I27" i="45"/>
  <c r="H27" i="45"/>
  <c r="I26" i="45"/>
  <c r="H26" i="45"/>
  <c r="I25" i="45"/>
  <c r="H25" i="45"/>
  <c r="I24" i="45"/>
  <c r="H24" i="45"/>
  <c r="I23" i="45"/>
  <c r="H23" i="45"/>
  <c r="I22" i="45"/>
  <c r="H22" i="45"/>
  <c r="I21" i="45"/>
  <c r="H21" i="45"/>
  <c r="I20" i="45"/>
  <c r="H20" i="45"/>
  <c r="I19" i="45"/>
  <c r="H19" i="45"/>
  <c r="I18" i="45"/>
  <c r="H18" i="45"/>
  <c r="I17" i="45"/>
  <c r="H17" i="45"/>
  <c r="I16" i="45"/>
  <c r="H16" i="45"/>
  <c r="I15" i="45"/>
  <c r="H15" i="45"/>
  <c r="I14" i="45"/>
  <c r="H14" i="45"/>
  <c r="I13" i="45"/>
  <c r="H13" i="45"/>
  <c r="I12" i="45"/>
  <c r="H12" i="45"/>
  <c r="I11" i="45"/>
  <c r="H11" i="45"/>
  <c r="I10" i="45"/>
  <c r="H10" i="45"/>
  <c r="I9" i="45"/>
  <c r="H9" i="45"/>
  <c r="I8" i="45"/>
  <c r="H8" i="45"/>
  <c r="I7" i="45"/>
  <c r="I43" i="45" s="1"/>
  <c r="H7" i="45"/>
  <c r="F33" i="43"/>
  <c r="F32" i="43"/>
  <c r="F31" i="43"/>
  <c r="F30" i="43"/>
  <c r="F29" i="43"/>
  <c r="F28" i="43"/>
  <c r="F27" i="43"/>
  <c r="F26" i="43"/>
  <c r="F25" i="43"/>
  <c r="F24" i="43"/>
  <c r="F23" i="43"/>
  <c r="F22" i="43"/>
  <c r="F21" i="43"/>
  <c r="F20" i="43"/>
  <c r="F19" i="43"/>
  <c r="F18" i="43"/>
  <c r="F17" i="43"/>
  <c r="F16" i="43"/>
  <c r="F15" i="43"/>
  <c r="F14" i="43"/>
  <c r="F13" i="43"/>
  <c r="F12" i="43"/>
  <c r="F11" i="43"/>
  <c r="F10" i="43"/>
  <c r="F9" i="43"/>
  <c r="F8" i="43"/>
  <c r="F7" i="43"/>
  <c r="F6" i="43"/>
  <c r="F42" i="43" s="1"/>
  <c r="L34" i="42"/>
  <c r="J34" i="42"/>
  <c r="J33" i="42"/>
  <c r="L32" i="42"/>
  <c r="J32" i="42"/>
  <c r="L31" i="42"/>
  <c r="J31" i="42"/>
  <c r="L30" i="42"/>
  <c r="J30" i="42"/>
  <c r="L29" i="42"/>
  <c r="J29" i="42"/>
  <c r="L28" i="42"/>
  <c r="J28" i="42"/>
  <c r="L27" i="42"/>
  <c r="J27" i="42"/>
  <c r="L26" i="42"/>
  <c r="J26" i="42"/>
  <c r="L25" i="42"/>
  <c r="J25" i="42"/>
  <c r="L24" i="42"/>
  <c r="J24" i="42"/>
  <c r="L23" i="42"/>
  <c r="J23" i="42"/>
  <c r="L22" i="42"/>
  <c r="J22" i="42"/>
  <c r="J21" i="42"/>
  <c r="L20" i="42"/>
  <c r="J20" i="42"/>
  <c r="L19" i="42"/>
  <c r="J19" i="42"/>
  <c r="L18" i="42"/>
  <c r="J18" i="42"/>
  <c r="L17" i="42"/>
  <c r="J17" i="42"/>
  <c r="L16" i="42"/>
  <c r="J16" i="42"/>
  <c r="L15" i="42"/>
  <c r="J15" i="42"/>
  <c r="L14" i="42"/>
  <c r="J14" i="42"/>
  <c r="L13" i="42"/>
  <c r="J13" i="42"/>
  <c r="L12" i="42"/>
  <c r="J12" i="42"/>
  <c r="L11" i="42"/>
  <c r="J11" i="42"/>
  <c r="L10" i="42"/>
  <c r="J10" i="42"/>
  <c r="L9" i="42"/>
  <c r="J9" i="42"/>
  <c r="L8" i="42"/>
  <c r="J8" i="42"/>
  <c r="J18" i="47" l="1"/>
  <c r="K18" i="47"/>
  <c r="J36" i="47"/>
  <c r="K36" i="47"/>
  <c r="E54" i="47"/>
  <c r="H43" i="45"/>
  <c r="L25" i="47"/>
  <c r="T46" i="46"/>
  <c r="T48" i="46"/>
  <c r="T49" i="46"/>
  <c r="T45" i="46"/>
  <c r="R47" i="46"/>
  <c r="L12" i="47"/>
  <c r="K48" i="47"/>
  <c r="J45" i="47"/>
  <c r="L26" i="47"/>
  <c r="L29" i="47"/>
  <c r="J49" i="47"/>
  <c r="J28" i="45"/>
  <c r="J11" i="45"/>
  <c r="J16" i="45"/>
  <c r="J14" i="45"/>
  <c r="J13" i="45"/>
  <c r="J30" i="45"/>
  <c r="M33" i="42"/>
  <c r="M21" i="42"/>
  <c r="M22" i="42"/>
  <c r="M26" i="42"/>
  <c r="K46" i="47"/>
  <c r="K50" i="47"/>
  <c r="L28" i="47"/>
  <c r="K43" i="47"/>
  <c r="K47" i="47"/>
  <c r="R48" i="46"/>
  <c r="U15" i="46"/>
  <c r="R49" i="46"/>
  <c r="T47" i="46"/>
  <c r="R45" i="46"/>
  <c r="R46" i="46"/>
  <c r="M23" i="42"/>
  <c r="J12" i="45"/>
  <c r="J19" i="45"/>
  <c r="U31" i="46"/>
  <c r="T43" i="46"/>
  <c r="M14" i="42"/>
  <c r="M18" i="42"/>
  <c r="M15" i="42"/>
  <c r="M25" i="42"/>
  <c r="M8" i="42"/>
  <c r="M16" i="42"/>
  <c r="M29" i="42"/>
  <c r="M34" i="42"/>
  <c r="M32" i="42"/>
  <c r="M10" i="42"/>
  <c r="M9" i="42"/>
  <c r="M17" i="42"/>
  <c r="L32" i="47"/>
  <c r="L8" i="47"/>
  <c r="K44" i="47"/>
  <c r="K45" i="47"/>
  <c r="K49" i="47"/>
  <c r="J50" i="47"/>
  <c r="L31" i="47"/>
  <c r="L11" i="47"/>
  <c r="J15" i="45"/>
  <c r="J29" i="45"/>
  <c r="J32" i="45"/>
  <c r="J17" i="45"/>
  <c r="U30" i="46"/>
  <c r="U16" i="46"/>
  <c r="M20" i="42"/>
  <c r="M24" i="42"/>
  <c r="M27" i="42"/>
  <c r="J21" i="45"/>
  <c r="J23" i="45"/>
  <c r="J24" i="45"/>
  <c r="J25" i="45"/>
  <c r="J26" i="45"/>
  <c r="J43" i="47"/>
  <c r="L7" i="47"/>
  <c r="J46" i="47"/>
  <c r="L10" i="47"/>
  <c r="L27" i="47"/>
  <c r="J48" i="47"/>
  <c r="J44" i="47"/>
  <c r="M28" i="42"/>
  <c r="J27" i="45"/>
  <c r="J34" i="45"/>
  <c r="J47" i="47"/>
  <c r="J20" i="45"/>
  <c r="M11" i="42"/>
  <c r="J8" i="45"/>
  <c r="J18" i="45"/>
  <c r="J22" i="45"/>
  <c r="J31" i="45"/>
  <c r="R43" i="46"/>
  <c r="L14" i="47"/>
  <c r="M30" i="42"/>
  <c r="L9" i="47"/>
  <c r="M19" i="42"/>
  <c r="J9" i="45"/>
  <c r="L13" i="47"/>
  <c r="M12" i="42"/>
  <c r="M13" i="42"/>
  <c r="M31" i="42"/>
  <c r="J10" i="45"/>
  <c r="J33" i="45"/>
  <c r="U32" i="46"/>
  <c r="J7" i="45"/>
  <c r="K51" i="47"/>
  <c r="U10" i="46"/>
  <c r="L15" i="47"/>
  <c r="L18" i="47" s="1"/>
  <c r="J51" i="47"/>
  <c r="L30" i="47"/>
  <c r="L33" i="47"/>
  <c r="T50" i="46"/>
  <c r="U12" i="46"/>
  <c r="U29" i="46"/>
  <c r="U28" i="46"/>
  <c r="U13" i="46"/>
  <c r="U26" i="46"/>
  <c r="U11" i="46"/>
  <c r="U27" i="46"/>
  <c r="U14" i="46"/>
  <c r="U9" i="46"/>
  <c r="R44" i="46"/>
  <c r="T44" i="46"/>
  <c r="K54" i="47" l="1"/>
  <c r="L36" i="47"/>
  <c r="J54" i="47"/>
  <c r="J43" i="45"/>
  <c r="L43" i="47"/>
  <c r="U47" i="46"/>
  <c r="L44" i="47"/>
  <c r="U45" i="46"/>
  <c r="U49" i="46"/>
  <c r="U46" i="46"/>
  <c r="U48" i="46"/>
  <c r="U44" i="46"/>
  <c r="L48" i="47"/>
  <c r="L47" i="47"/>
  <c r="L45" i="47"/>
  <c r="L50" i="47"/>
  <c r="L49" i="47"/>
  <c r="L46" i="47"/>
  <c r="L51" i="47"/>
  <c r="U43" i="46"/>
  <c r="L54" i="47" l="1"/>
  <c r="R33" i="46"/>
  <c r="G50" i="46"/>
  <c r="R50" i="46" l="1"/>
  <c r="U33" i="46"/>
  <c r="U50" i="46" l="1"/>
</calcChain>
</file>

<file path=xl/sharedStrings.xml><?xml version="1.0" encoding="utf-8"?>
<sst xmlns="http://schemas.openxmlformats.org/spreadsheetml/2006/main" count="639" uniqueCount="153">
  <si>
    <t xml:space="preserve"> </t>
  </si>
  <si>
    <t>Smart Meter Statistics in Great Britain</t>
  </si>
  <si>
    <t>Quarterly Report to end March 2021</t>
  </si>
  <si>
    <t>Quarterly - Large Supplier Data</t>
  </si>
  <si>
    <t>Table 1 Dom Operating - Large</t>
  </si>
  <si>
    <t>Domestic meters operated by large energy suppliers</t>
  </si>
  <si>
    <t>Table 2 Dom Installed - Large</t>
  </si>
  <si>
    <t>Domestic smart meters installed by large energy suppliers</t>
  </si>
  <si>
    <t>Table 3 ND Operating - Large</t>
  </si>
  <si>
    <t>Non-domestic meters operated by large energy suppliers</t>
  </si>
  <si>
    <t>Table 4 ND Installed - Large</t>
  </si>
  <si>
    <t>Non-domestic smart and advanced meters installed by large energy suppliers</t>
  </si>
  <si>
    <t>Annual - Large and Small Supplier Data</t>
  </si>
  <si>
    <t>Table 5 Annual Operating</t>
  </si>
  <si>
    <t>Meters operated by large and small energy suppliers</t>
  </si>
  <si>
    <t>Table 6 Annual Installed</t>
  </si>
  <si>
    <t>Smart and advanced meters installed by large and small energy suppliers</t>
  </si>
  <si>
    <t>The accompanying report and previous publications can be found here:</t>
  </si>
  <si>
    <t>https://www.gov.uk/government/collections/smart-meters-statistics</t>
  </si>
  <si>
    <t>This workbook was updated on 27th May 2021</t>
  </si>
  <si>
    <t>The next quarterly publication is planned for publication on 26th August 2021</t>
  </si>
  <si>
    <t>Please see the accompanying publication for full list of definitions</t>
  </si>
  <si>
    <t xml:space="preserve">Responsible statistician: </t>
  </si>
  <si>
    <t>Mita Kerai</t>
  </si>
  <si>
    <t xml:space="preserve">Email: </t>
  </si>
  <si>
    <t xml:space="preserve">smartmeter.stats@beis.gov.uk </t>
  </si>
  <si>
    <t xml:space="preserve">Statistical enquiries: </t>
  </si>
  <si>
    <t>0300 068 5044</t>
  </si>
  <si>
    <t xml:space="preserve">Media enquiries: </t>
  </si>
  <si>
    <t>020 7215 1000</t>
  </si>
  <si>
    <t xml:space="preserve">General enquiries: </t>
  </si>
  <si>
    <t>smartmetering@beis.gov.uk</t>
  </si>
  <si>
    <t>Footnotes from detailed tables:</t>
  </si>
  <si>
    <t>Utility Warehouse data included with large suppliers from Q4 2013</t>
  </si>
  <si>
    <t>First Utility and OVO data included with large suppliers from Q1 2015</t>
  </si>
  <si>
    <t>Utilita data included with large suppliers from Q1 2016</t>
  </si>
  <si>
    <t>Extra Energy data included with large suppliers from Q2 2016</t>
  </si>
  <si>
    <t>Co-operative Energy data included with large suppliers from Q4 2016</t>
  </si>
  <si>
    <t>Economy Energy and Just Energy data included with large suppliers from Q4 2017</t>
  </si>
  <si>
    <t>Extra Energy have transitioned from large to small supplier classification from Q4 2017</t>
  </si>
  <si>
    <t>Bulb data included with large suppliers from Q1 2018</t>
  </si>
  <si>
    <t>Octopus data included with large suppliers from Q4 2018</t>
  </si>
  <si>
    <t>From Q4 2018, smart meters operating in traditional mode are recorded separately. Prior to this they are reported as 'non-smart' meters</t>
  </si>
  <si>
    <t>Economy Energy ceased trading in Q1 2019 and their customers were transitioned to OVO</t>
  </si>
  <si>
    <t>Avro, Green Network Energy and Opus Energy included with large suppliers from Q4 2019</t>
  </si>
  <si>
    <t>Co-operative Energy was bought by Octopus Energy in 2019 and their portfolio remains in the large supplier group from Q4 2019</t>
  </si>
  <si>
    <t>SSE's domestic portfolio was bought by OVO in 2020 and their portfolio remains in the large supplier group from Q1 2020</t>
  </si>
  <si>
    <t>Historic installations for large suppliers transitioning prior to 2016</t>
  </si>
  <si>
    <t>Only includes meters installed during Q3 and Q4 2012</t>
  </si>
  <si>
    <t>People's Energy portfolio included in larger supplier group from Q4 2020</t>
  </si>
  <si>
    <t>npower merged with E.ON in 2019, with combined reporting to BEIS for these statistics starting from Q4 2020. Their portfolio therefore remains in the large supplier group from Q4 2020</t>
  </si>
  <si>
    <t>r</t>
  </si>
  <si>
    <t>revised</t>
  </si>
  <si>
    <t>Contents</t>
  </si>
  <si>
    <r>
      <t xml:space="preserve">Table 1: </t>
    </r>
    <r>
      <rPr>
        <sz val="12"/>
        <color theme="1"/>
        <rFont val="Calibri"/>
        <family val="2"/>
        <scheme val="minor"/>
      </rPr>
      <t>Number of domestic meters operated by large energy suppliers at end quarter point, by fuel type and meter type</t>
    </r>
  </si>
  <si>
    <t>Great Britain, to end Q1 2021</t>
  </si>
  <si>
    <t>Gas Meters</t>
  </si>
  <si>
    <t>Electricity Meters</t>
  </si>
  <si>
    <t>All Meters</t>
  </si>
  <si>
    <t>Smart</t>
  </si>
  <si>
    <t>Non-smart</t>
  </si>
  <si>
    <t>Total</t>
  </si>
  <si>
    <t>Quarter</t>
  </si>
  <si>
    <t>Smart mode</t>
  </si>
  <si>
    <t>Traditional mode</t>
  </si>
  <si>
    <t>Q3</t>
  </si>
  <si>
    <t>Q3 2012</t>
  </si>
  <si>
    <t>Q4</t>
  </si>
  <si>
    <t>Q4 2012</t>
  </si>
  <si>
    <t>Q1</t>
  </si>
  <si>
    <t>Q1 2013</t>
  </si>
  <si>
    <t>Q2</t>
  </si>
  <si>
    <t>Q2 2013</t>
  </si>
  <si>
    <t>Q3 2013</t>
  </si>
  <si>
    <r>
      <t>Q4 2013</t>
    </r>
    <r>
      <rPr>
        <vertAlign val="superscript"/>
        <sz val="11"/>
        <color theme="1"/>
        <rFont val="Calibri"/>
        <family val="2"/>
        <scheme val="minor"/>
      </rPr>
      <t>1</t>
    </r>
  </si>
  <si>
    <t>Q1 2014</t>
  </si>
  <si>
    <t>Q2 2014</t>
  </si>
  <si>
    <t xml:space="preserve">Q3 2014 </t>
  </si>
  <si>
    <t>Q4 2014</t>
  </si>
  <si>
    <r>
      <t>Q1 2015</t>
    </r>
    <r>
      <rPr>
        <vertAlign val="superscript"/>
        <sz val="11"/>
        <color theme="1"/>
        <rFont val="Calibri"/>
        <family val="2"/>
        <scheme val="minor"/>
      </rPr>
      <t>2</t>
    </r>
  </si>
  <si>
    <t>Q2 2015</t>
  </si>
  <si>
    <t>Q3 2015</t>
  </si>
  <si>
    <t>Q4 2015</t>
  </si>
  <si>
    <r>
      <t>Q1 2016</t>
    </r>
    <r>
      <rPr>
        <vertAlign val="superscript"/>
        <sz val="11"/>
        <rFont val="Calibri"/>
        <family val="2"/>
        <scheme val="minor"/>
      </rPr>
      <t>3</t>
    </r>
  </si>
  <si>
    <r>
      <t>Q2 2016</t>
    </r>
    <r>
      <rPr>
        <vertAlign val="superscript"/>
        <sz val="11"/>
        <rFont val="Calibri"/>
        <family val="2"/>
        <scheme val="minor"/>
      </rPr>
      <t>4</t>
    </r>
  </si>
  <si>
    <t>Q3 2016</t>
  </si>
  <si>
    <r>
      <t>Q4 2016</t>
    </r>
    <r>
      <rPr>
        <vertAlign val="superscript"/>
        <sz val="11"/>
        <rFont val="Calibri"/>
        <family val="2"/>
        <scheme val="minor"/>
      </rPr>
      <t>5</t>
    </r>
  </si>
  <si>
    <t>Q1 2017</t>
  </si>
  <si>
    <t>Q2 2017</t>
  </si>
  <si>
    <t>Q3 2017</t>
  </si>
  <si>
    <r>
      <t>Q4 2017</t>
    </r>
    <r>
      <rPr>
        <vertAlign val="superscript"/>
        <sz val="11"/>
        <rFont val="Calibri"/>
        <family val="2"/>
        <scheme val="minor"/>
      </rPr>
      <t>6,7</t>
    </r>
  </si>
  <si>
    <r>
      <t>Q1 2018</t>
    </r>
    <r>
      <rPr>
        <vertAlign val="superscript"/>
        <sz val="11"/>
        <rFont val="Calibri"/>
        <family val="2"/>
        <scheme val="minor"/>
      </rPr>
      <t>8</t>
    </r>
  </si>
  <si>
    <t>Q2 2018</t>
  </si>
  <si>
    <t>Q3 2018</t>
  </si>
  <si>
    <r>
      <t>Q4 2018</t>
    </r>
    <r>
      <rPr>
        <vertAlign val="superscript"/>
        <sz val="11"/>
        <rFont val="Calibri"/>
        <family val="2"/>
        <scheme val="minor"/>
      </rPr>
      <t>9,10</t>
    </r>
  </si>
  <si>
    <t>'19</t>
  </si>
  <si>
    <r>
      <t>Q1 2019</t>
    </r>
    <r>
      <rPr>
        <vertAlign val="superscript"/>
        <sz val="11"/>
        <rFont val="Calibri"/>
        <family val="2"/>
        <scheme val="minor"/>
      </rPr>
      <t>11</t>
    </r>
  </si>
  <si>
    <t>Q2 2019</t>
  </si>
  <si>
    <t>Q3 2019</t>
  </si>
  <si>
    <r>
      <t>Q4 2019</t>
    </r>
    <r>
      <rPr>
        <vertAlign val="superscript"/>
        <sz val="11"/>
        <rFont val="Calibri"/>
        <family val="2"/>
        <scheme val="minor"/>
      </rPr>
      <t>12,13</t>
    </r>
  </si>
  <si>
    <r>
      <t>Q1 2020</t>
    </r>
    <r>
      <rPr>
        <vertAlign val="superscript"/>
        <sz val="11"/>
        <rFont val="Calibri"/>
        <family val="2"/>
        <scheme val="minor"/>
      </rPr>
      <t>14</t>
    </r>
  </si>
  <si>
    <t>Q2 2020</t>
  </si>
  <si>
    <t>Q3 2020</t>
  </si>
  <si>
    <r>
      <t>Q4 2020</t>
    </r>
    <r>
      <rPr>
        <vertAlign val="superscript"/>
        <sz val="11"/>
        <rFont val="Calibri"/>
        <family val="2"/>
        <scheme val="minor"/>
      </rPr>
      <t>17,18</t>
    </r>
  </si>
  <si>
    <t>Q1 2021</t>
  </si>
  <si>
    <t>Source: Energy Suppliers reporting to BEIS</t>
  </si>
  <si>
    <t>For all footnotes please see Notes tab</t>
  </si>
  <si>
    <t>r - Revised</t>
  </si>
  <si>
    <r>
      <t xml:space="preserve">Table 2: </t>
    </r>
    <r>
      <rPr>
        <sz val="12"/>
        <color theme="1"/>
        <rFont val="Calibri"/>
        <family val="2"/>
        <scheme val="minor"/>
      </rPr>
      <t>Number of domestic smart meters installed by large energy suppliers, by fuel type and quarter</t>
    </r>
  </si>
  <si>
    <t>Gas</t>
  </si>
  <si>
    <t>Electricity</t>
  </si>
  <si>
    <t>All Smart Meters</t>
  </si>
  <si>
    <t>Prior to Q3 2012</t>
  </si>
  <si>
    <r>
      <t>Historic</t>
    </r>
    <r>
      <rPr>
        <vertAlign val="superscript"/>
        <sz val="11"/>
        <color theme="1"/>
        <rFont val="Calibri"/>
        <family val="2"/>
        <scheme val="minor"/>
      </rPr>
      <t>15</t>
    </r>
  </si>
  <si>
    <r>
      <t>Q4 2018</t>
    </r>
    <r>
      <rPr>
        <vertAlign val="superscript"/>
        <sz val="11"/>
        <rFont val="Calibri"/>
        <family val="2"/>
        <scheme val="minor"/>
      </rPr>
      <t>9</t>
    </r>
  </si>
  <si>
    <r>
      <t>Q4 2020</t>
    </r>
    <r>
      <rPr>
        <vertAlign val="superscript"/>
        <sz val="11"/>
        <rFont val="Calibri"/>
        <family val="2"/>
        <scheme val="minor"/>
      </rPr>
      <t>18</t>
    </r>
  </si>
  <si>
    <t>e - Estimated</t>
  </si>
  <si>
    <r>
      <t xml:space="preserve">Table 3: </t>
    </r>
    <r>
      <rPr>
        <sz val="12"/>
        <color theme="1"/>
        <rFont val="Calibri"/>
        <family val="2"/>
        <scheme val="minor"/>
      </rPr>
      <t>Number of non-domestic meters operated by large energy suppliers at end quarter point, by fuel and meter type</t>
    </r>
  </si>
  <si>
    <t>SMETS Smart mode</t>
  </si>
  <si>
    <t>SMETS Traditional mode</t>
  </si>
  <si>
    <t>Advanced</t>
  </si>
  <si>
    <t>Q1 2020</t>
  </si>
  <si>
    <r>
      <t xml:space="preserve">Table 4: </t>
    </r>
    <r>
      <rPr>
        <sz val="12"/>
        <color theme="1"/>
        <rFont val="Calibri"/>
        <family val="2"/>
        <scheme val="minor"/>
      </rPr>
      <t>Number of non-domestic smart and advanced meters installed by large energy suppliers, by fuel type and quarter</t>
    </r>
  </si>
  <si>
    <r>
      <rPr>
        <b/>
        <sz val="12"/>
        <color theme="1"/>
        <rFont val="Calibri"/>
        <family val="2"/>
        <scheme val="minor"/>
      </rPr>
      <t>Table 5a:</t>
    </r>
    <r>
      <rPr>
        <sz val="12"/>
        <color theme="1"/>
        <rFont val="Calibri"/>
        <family val="2"/>
        <scheme val="minor"/>
      </rPr>
      <t xml:space="preserve"> Number of domestic meters operated by large and small energy suppliers at end year point by fuel and meter type</t>
    </r>
  </si>
  <si>
    <t>Large Suppliers</t>
  </si>
  <si>
    <t>Small Suppliers</t>
  </si>
  <si>
    <t>All Suppliers</t>
  </si>
  <si>
    <t>All  meters</t>
  </si>
  <si>
    <t>Year</t>
  </si>
  <si>
    <t>Smart
mode</t>
  </si>
  <si>
    <r>
      <t>2013</t>
    </r>
    <r>
      <rPr>
        <vertAlign val="superscript"/>
        <sz val="11"/>
        <color theme="1"/>
        <rFont val="Calibri"/>
        <family val="2"/>
        <scheme val="minor"/>
      </rPr>
      <t>1</t>
    </r>
  </si>
  <si>
    <r>
      <t>2015</t>
    </r>
    <r>
      <rPr>
        <vertAlign val="superscript"/>
        <sz val="11"/>
        <color theme="1"/>
        <rFont val="Calibri"/>
        <family val="2"/>
        <scheme val="minor"/>
      </rPr>
      <t>2</t>
    </r>
  </si>
  <si>
    <r>
      <t>2016</t>
    </r>
    <r>
      <rPr>
        <vertAlign val="superscript"/>
        <sz val="11"/>
        <color theme="1"/>
        <rFont val="Calibri"/>
        <family val="2"/>
        <scheme val="minor"/>
      </rPr>
      <t>3,4,5</t>
    </r>
  </si>
  <si>
    <r>
      <t>2017</t>
    </r>
    <r>
      <rPr>
        <vertAlign val="superscript"/>
        <sz val="11"/>
        <color theme="1"/>
        <rFont val="Calibri"/>
        <family val="2"/>
        <scheme val="minor"/>
      </rPr>
      <t>6,7</t>
    </r>
  </si>
  <si>
    <r>
      <t>2018</t>
    </r>
    <r>
      <rPr>
        <vertAlign val="superscript"/>
        <sz val="11"/>
        <color theme="1"/>
        <rFont val="Calibri"/>
        <family val="2"/>
        <scheme val="minor"/>
      </rPr>
      <t>8,9,10</t>
    </r>
  </si>
  <si>
    <r>
      <t>2019</t>
    </r>
    <r>
      <rPr>
        <vertAlign val="superscript"/>
        <sz val="11"/>
        <color theme="1"/>
        <rFont val="Calibri"/>
        <family val="2"/>
        <scheme val="minor"/>
      </rPr>
      <t>11,12,13</t>
    </r>
  </si>
  <si>
    <r>
      <t>2020</t>
    </r>
    <r>
      <rPr>
        <vertAlign val="superscript"/>
        <sz val="11"/>
        <color theme="1"/>
        <rFont val="Calibri"/>
        <family val="2"/>
        <scheme val="minor"/>
      </rPr>
      <t>14,17,18</t>
    </r>
  </si>
  <si>
    <t>2021*</t>
  </si>
  <si>
    <t>*to end Q1 2021;  for small suppliers, end 2020 position used as estimate until Q4 2021 data is available</t>
  </si>
  <si>
    <r>
      <rPr>
        <b/>
        <sz val="12"/>
        <color theme="1"/>
        <rFont val="Calibri"/>
        <family val="2"/>
        <scheme val="minor"/>
      </rPr>
      <t>Table 5b:</t>
    </r>
    <r>
      <rPr>
        <sz val="12"/>
        <color theme="1"/>
        <rFont val="Calibri"/>
        <family val="2"/>
        <scheme val="minor"/>
      </rPr>
      <t xml:space="preserve"> Number of non-domestic meters operated by large and small energy suppliers at end year point by fuel and meter type</t>
    </r>
  </si>
  <si>
    <t>Smart and advanced</t>
  </si>
  <si>
    <t>Traditional mode smart</t>
  </si>
  <si>
    <t>Smart and 
advanced</t>
  </si>
  <si>
    <r>
      <rPr>
        <b/>
        <sz val="12"/>
        <color theme="1"/>
        <rFont val="Calibri"/>
        <family val="2"/>
        <scheme val="minor"/>
      </rPr>
      <t>Table 5c:</t>
    </r>
    <r>
      <rPr>
        <sz val="12"/>
        <color theme="1"/>
        <rFont val="Calibri"/>
        <family val="2"/>
        <scheme val="minor"/>
      </rPr>
      <t xml:space="preserve"> Number of domestic and non-domestic meters operated by large and small energy suppliers at end year point, by sector, fuel and meter type</t>
    </r>
  </si>
  <si>
    <r>
      <t>Smart and advanced</t>
    </r>
    <r>
      <rPr>
        <vertAlign val="superscript"/>
        <sz val="11"/>
        <color theme="1"/>
        <rFont val="Calibri"/>
        <family val="2"/>
        <scheme val="minor"/>
      </rPr>
      <t>1</t>
    </r>
  </si>
  <si>
    <r>
      <t>Non-smart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</si>
  <si>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Table 6a:</t>
    </r>
    <r>
      <rPr>
        <sz val="12"/>
        <color theme="1"/>
        <rFont val="Calibri"/>
        <family val="2"/>
        <scheme val="minor"/>
      </rPr>
      <t xml:space="preserve"> Number of domestic smart meters installed by large and small energy suppliers by sector, fuel type and year</t>
    </r>
  </si>
  <si>
    <r>
      <t>2012</t>
    </r>
    <r>
      <rPr>
        <vertAlign val="superscript"/>
        <sz val="11"/>
        <color theme="1"/>
        <rFont val="Calibri"/>
        <family val="2"/>
        <scheme val="minor"/>
      </rPr>
      <t>16</t>
    </r>
  </si>
  <si>
    <r>
      <t>2018</t>
    </r>
    <r>
      <rPr>
        <vertAlign val="superscript"/>
        <sz val="11"/>
        <color theme="1"/>
        <rFont val="Calibri"/>
        <family val="2"/>
        <scheme val="minor"/>
      </rPr>
      <t>8,9</t>
    </r>
  </si>
  <si>
    <r>
      <t>2020</t>
    </r>
    <r>
      <rPr>
        <vertAlign val="superscript"/>
        <sz val="11"/>
        <color theme="1"/>
        <rFont val="Calibri"/>
        <family val="2"/>
        <scheme val="minor"/>
      </rPr>
      <t>14, 18</t>
    </r>
  </si>
  <si>
    <t>*to end Q1 2021 - small supplier data not yet available</t>
  </si>
  <si>
    <r>
      <t>Table 6b:</t>
    </r>
    <r>
      <rPr>
        <sz val="12"/>
        <color theme="1"/>
        <rFont val="Calibri"/>
        <family val="2"/>
        <scheme val="minor"/>
      </rPr>
      <t xml:space="preserve"> Number of non-domestic smart and advanced meters installed by large and small energy suppliers by sector, fuel type and year</t>
    </r>
  </si>
  <si>
    <r>
      <t>Table 6c:</t>
    </r>
    <r>
      <rPr>
        <sz val="12"/>
        <color theme="1"/>
        <rFont val="Calibri"/>
        <family val="2"/>
        <scheme val="minor"/>
      </rPr>
      <t xml:space="preserve"> Number of domestic and non-domestic smart and advanced meters installed by large and small energy suppliers by sector, fuel type and year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</si>
</sst>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#,##0\ \ "/>
    <numFmt numFmtId="165" formatCode="[$-10409]#,##0.00000000000000;\(#,##0.00000000000000\)"/>
    <numFmt numFmtId="166" formatCode="_-[$£-809]* #,##0.00_-;\-[$£-809]* #,##0.00_-;_-[$£-809]* &quot;-&quot;??_-;_-@_-"/>
    <numFmt numFmtId="167" formatCode="_-* #,##0_-;\-* #,##0_-;_-* &quot;-&quot;??_-;_-@_-"/>
    <numFmt numFmtId="168" formatCode="0.0%"/>
    <numFmt numFmtId="169" formatCode="#,##0&quot;   &quot;"/>
    <numFmt numFmtId="170" formatCode="#,###&quot; e&quot;"/>
    <numFmt numFmtId="171" formatCode="0.00000%"/>
    <numFmt numFmtId="172" formatCode="0.0000%"/>
    <numFmt numFmtId="173" formatCode="#,##0.00000"/>
    <numFmt numFmtId="174" formatCode="#,###&quot; r&quot;"/>
    <numFmt numFmtId="175" formatCode="#,##0.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36"/>
      <color theme="1"/>
      <name val="Calibri"/>
      <family val="2"/>
      <scheme val="minor"/>
    </font>
    <font>
      <sz val="10"/>
      <name val="Arial"/>
      <family val="2"/>
    </font>
    <font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u/>
      <sz val="12"/>
      <color indexed="12"/>
      <name val="Arial"/>
      <family val="2"/>
    </font>
    <font>
      <u/>
      <sz val="11"/>
      <color theme="10"/>
      <name val="Calibri"/>
      <family val="2"/>
    </font>
    <font>
      <sz val="12"/>
      <name val="Arial"/>
      <family val="2"/>
    </font>
    <font>
      <sz val="1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11" fillId="0" borderId="0"/>
    <xf numFmtId="0" fontId="1" fillId="0" borderId="0"/>
    <xf numFmtId="0" fontId="14" fillId="0" borderId="0"/>
    <xf numFmtId="0" fontId="14" fillId="0" borderId="0"/>
    <xf numFmtId="166" fontId="11" fillId="0" borderId="0"/>
    <xf numFmtId="0" fontId="11" fillId="0" borderId="0"/>
    <xf numFmtId="0" fontId="6" fillId="0" borderId="0"/>
    <xf numFmtId="0" fontId="14" fillId="0" borderId="0"/>
    <xf numFmtId="166" fontId="11" fillId="0" borderId="0"/>
    <xf numFmtId="0" fontId="11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6" fillId="0" borderId="0">
      <alignment horizontal="left" vertical="center"/>
    </xf>
    <xf numFmtId="9" fontId="1" fillId="0" borderId="0" applyFont="0" applyFill="0" applyBorder="0" applyAlignment="0" applyProtection="0"/>
  </cellStyleXfs>
  <cellXfs count="220">
    <xf numFmtId="0" fontId="0" fillId="0" borderId="0" xfId="0"/>
    <xf numFmtId="0" fontId="4" fillId="2" borderId="0" xfId="0" applyFont="1" applyFill="1" applyAlignment="1">
      <alignment horizontal="center"/>
    </xf>
    <xf numFmtId="0" fontId="0" fillId="2" borderId="0" xfId="0" applyFill="1"/>
    <xf numFmtId="0" fontId="4" fillId="2" borderId="0" xfId="0" applyFont="1" applyFill="1" applyAlignment="1">
      <alignment horizontal="center" vertical="center"/>
    </xf>
    <xf numFmtId="0" fontId="4" fillId="2" borderId="0" xfId="0" quotePrefix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/>
    </xf>
    <xf numFmtId="0" fontId="0" fillId="2" borderId="0" xfId="0" applyFill="1" applyAlignment="1">
      <alignment horizontal="left"/>
    </xf>
    <xf numFmtId="9" fontId="1" fillId="2" borderId="0" xfId="46" applyFill="1" applyAlignment="1">
      <alignment horizontal="center"/>
    </xf>
    <xf numFmtId="0" fontId="10" fillId="2" borderId="0" xfId="0" applyFont="1" applyFill="1" applyAlignment="1">
      <alignment horizontal="left"/>
    </xf>
    <xf numFmtId="3" fontId="20" fillId="2" borderId="0" xfId="0" applyNumberFormat="1" applyFont="1" applyFill="1" applyAlignment="1">
      <alignment horizontal="right" vertical="center"/>
    </xf>
    <xf numFmtId="0" fontId="0" fillId="2" borderId="0" xfId="0" applyFill="1" applyAlignment="1">
      <alignment vertical="center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left" vertical="center" indent="1"/>
    </xf>
    <xf numFmtId="164" fontId="3" fillId="0" borderId="0" xfId="0" applyNumberFormat="1" applyFont="1" applyAlignment="1">
      <alignment horizontal="right" indent="1"/>
    </xf>
    <xf numFmtId="0" fontId="0" fillId="2" borderId="5" xfId="0" applyFill="1" applyBorder="1" applyAlignment="1">
      <alignment horizontal="left" vertical="center"/>
    </xf>
    <xf numFmtId="0" fontId="0" fillId="2" borderId="5" xfId="0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9" fontId="0" fillId="0" borderId="0" xfId="0" applyNumberFormat="1"/>
    <xf numFmtId="169" fontId="10" fillId="0" borderId="0" xfId="0" applyNumberFormat="1" applyFont="1"/>
    <xf numFmtId="0" fontId="5" fillId="0" borderId="0" xfId="0" applyFont="1"/>
    <xf numFmtId="0" fontId="0" fillId="0" borderId="0" xfId="0" applyAlignment="1">
      <alignment horizontal="left"/>
    </xf>
    <xf numFmtId="0" fontId="8" fillId="0" borderId="0" xfId="2" applyFill="1" applyAlignment="1">
      <alignment horizontal="left"/>
    </xf>
    <xf numFmtId="0" fontId="8" fillId="0" borderId="0" xfId="2" applyFill="1"/>
    <xf numFmtId="0" fontId="7" fillId="0" borderId="0" xfId="0" applyFont="1"/>
    <xf numFmtId="0" fontId="16" fillId="0" borderId="0" xfId="0" applyFont="1"/>
    <xf numFmtId="0" fontId="8" fillId="0" borderId="0" xfId="2" applyFill="1" applyBorder="1"/>
    <xf numFmtId="0" fontId="6" fillId="0" borderId="0" xfId="0" applyFont="1" applyAlignment="1">
      <alignment horizontal="left" indent="1"/>
    </xf>
    <xf numFmtId="0" fontId="10" fillId="0" borderId="0" xfId="2" applyFont="1" applyFill="1" applyAlignment="1">
      <alignment horizontal="left"/>
    </xf>
    <xf numFmtId="0" fontId="24" fillId="2" borderId="0" xfId="0" applyFont="1" applyFill="1" applyAlignment="1">
      <alignment horizontal="left" vertical="center"/>
    </xf>
    <xf numFmtId="167" fontId="0" fillId="0" borderId="0" xfId="0" applyNumberFormat="1"/>
    <xf numFmtId="169" fontId="10" fillId="0" borderId="0" xfId="1" applyNumberFormat="1" applyFont="1" applyFill="1" applyBorder="1"/>
    <xf numFmtId="0" fontId="3" fillId="0" borderId="6" xfId="0" applyFont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4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0" fontId="0" fillId="0" borderId="0" xfId="0" applyNumberFormat="1" applyAlignment="1">
      <alignment horizontal="right"/>
    </xf>
    <xf numFmtId="170" fontId="10" fillId="0" borderId="0" xfId="0" applyNumberFormat="1" applyFont="1" applyAlignment="1">
      <alignment horizontal="right"/>
    </xf>
    <xf numFmtId="169" fontId="10" fillId="0" borderId="0" xfId="0" applyNumberFormat="1" applyFont="1" applyAlignment="1">
      <alignment horizontal="right"/>
    </xf>
    <xf numFmtId="169" fontId="10" fillId="0" borderId="0" xfId="1" applyNumberFormat="1" applyFont="1" applyFill="1" applyAlignment="1">
      <alignment horizontal="right"/>
    </xf>
    <xf numFmtId="169" fontId="10" fillId="0" borderId="2" xfId="0" applyNumberFormat="1" applyFont="1" applyBorder="1"/>
    <xf numFmtId="169" fontId="10" fillId="0" borderId="3" xfId="0" applyNumberFormat="1" applyFont="1" applyBorder="1"/>
    <xf numFmtId="169" fontId="10" fillId="0" borderId="3" xfId="1" applyNumberFormat="1" applyFont="1" applyFill="1" applyBorder="1" applyAlignment="1">
      <alignment horizontal="right"/>
    </xf>
    <xf numFmtId="9" fontId="10" fillId="0" borderId="0" xfId="46" applyFont="1" applyFill="1" applyAlignment="1">
      <alignment horizontal="right" indent="1"/>
    </xf>
    <xf numFmtId="164" fontId="10" fillId="0" borderId="0" xfId="1" applyNumberFormat="1" applyFont="1" applyFill="1" applyAlignment="1">
      <alignment horizontal="right" indent="1"/>
    </xf>
    <xf numFmtId="3" fontId="20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right" indent="1"/>
    </xf>
    <xf numFmtId="0" fontId="10" fillId="0" borderId="0" xfId="0" applyFont="1" applyAlignment="1">
      <alignment horizontal="center" vertical="center"/>
    </xf>
    <xf numFmtId="169" fontId="0" fillId="0" borderId="0" xfId="0" applyNumberFormat="1" applyAlignment="1">
      <alignment horizontal="right"/>
    </xf>
    <xf numFmtId="9" fontId="10" fillId="0" borderId="0" xfId="46" applyFont="1" applyFill="1" applyAlignment="1">
      <alignment horizontal="center"/>
    </xf>
    <xf numFmtId="168" fontId="10" fillId="0" borderId="0" xfId="46" applyNumberFormat="1" applyFont="1" applyFill="1" applyAlignment="1">
      <alignment horizontal="right" inden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171" fontId="10" fillId="0" borderId="0" xfId="46" applyNumberFormat="1" applyFont="1" applyFill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/>
    <xf numFmtId="2" fontId="2" fillId="0" borderId="0" xfId="0" applyNumberFormat="1" applyFont="1"/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23" fillId="0" borderId="0" xfId="0" applyFont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 indent="4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left" vertical="center" wrapText="1" indent="5"/>
    </xf>
    <xf numFmtId="169" fontId="10" fillId="0" borderId="0" xfId="1" applyNumberFormat="1" applyFont="1" applyFill="1"/>
    <xf numFmtId="9" fontId="3" fillId="0" borderId="0" xfId="46" applyFont="1" applyFill="1" applyAlignment="1">
      <alignment horizontal="right" indent="1"/>
    </xf>
    <xf numFmtId="9" fontId="10" fillId="0" borderId="0" xfId="46" applyFont="1" applyFill="1" applyAlignment="1">
      <alignment vertical="center"/>
    </xf>
    <xf numFmtId="3" fontId="10" fillId="0" borderId="0" xfId="1" applyNumberFormat="1" applyFont="1" applyFill="1" applyAlignment="1">
      <alignment vertical="center"/>
    </xf>
    <xf numFmtId="9" fontId="0" fillId="0" borderId="0" xfId="46" applyFont="1" applyFill="1" applyAlignment="1">
      <alignment horizontal="right" indent="1"/>
    </xf>
    <xf numFmtId="3" fontId="10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9" fontId="3" fillId="0" borderId="0" xfId="46" applyFont="1" applyFill="1" applyAlignment="1">
      <alignment horizontal="left" vertical="center" indent="1"/>
    </xf>
    <xf numFmtId="2" fontId="3" fillId="0" borderId="0" xfId="46" applyNumberFormat="1" applyFont="1" applyFill="1" applyAlignment="1">
      <alignment horizontal="right" indent="1"/>
    </xf>
    <xf numFmtId="164" fontId="0" fillId="0" borderId="0" xfId="0" applyNumberFormat="1" applyAlignment="1">
      <alignment horizontal="right" indent="1"/>
    </xf>
    <xf numFmtId="168" fontId="0" fillId="0" borderId="0" xfId="46" applyNumberFormat="1" applyFont="1" applyFill="1" applyAlignment="1">
      <alignment horizontal="right" indent="1"/>
    </xf>
    <xf numFmtId="0" fontId="18" fillId="0" borderId="0" xfId="0" applyFont="1" applyAlignment="1">
      <alignment vertical="center"/>
    </xf>
    <xf numFmtId="0" fontId="0" fillId="0" borderId="5" xfId="0" applyBorder="1" applyAlignment="1">
      <alignment horizontal="left" vertical="center" wrapText="1" indent="3"/>
    </xf>
    <xf numFmtId="164" fontId="10" fillId="0" borderId="0" xfId="0" applyNumberFormat="1" applyFont="1" applyAlignment="1">
      <alignment horizontal="right" indent="1"/>
    </xf>
    <xf numFmtId="9" fontId="0" fillId="0" borderId="0" xfId="46" applyFont="1" applyFill="1"/>
    <xf numFmtId="0" fontId="25" fillId="0" borderId="0" xfId="0" applyFont="1" applyAlignment="1">
      <alignment horizontal="left" vertical="center"/>
    </xf>
    <xf numFmtId="0" fontId="15" fillId="0" borderId="0" xfId="0" applyFont="1" applyAlignment="1">
      <alignment vertical="center" wrapText="1"/>
    </xf>
    <xf numFmtId="172" fontId="15" fillId="0" borderId="0" xfId="46" applyNumberFormat="1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/>
    </xf>
    <xf numFmtId="9" fontId="1" fillId="0" borderId="0" xfId="46" applyFill="1" applyAlignment="1">
      <alignment horizontal="center"/>
    </xf>
    <xf numFmtId="0" fontId="1" fillId="0" borderId="6" xfId="0" applyFont="1" applyBorder="1" applyAlignment="1">
      <alignment horizontal="center"/>
    </xf>
    <xf numFmtId="169" fontId="1" fillId="0" borderId="0" xfId="1" applyNumberFormat="1" applyFill="1" applyAlignment="1">
      <alignment horizontal="right"/>
    </xf>
    <xf numFmtId="170" fontId="1" fillId="0" borderId="0" xfId="0" applyNumberFormat="1" applyFont="1" applyAlignment="1">
      <alignment horizontal="right"/>
    </xf>
    <xf numFmtId="0" fontId="4" fillId="0" borderId="0" xfId="0" quotePrefix="1" applyFont="1" applyAlignment="1">
      <alignment horizontal="center"/>
    </xf>
    <xf numFmtId="0" fontId="0" fillId="0" borderId="3" xfId="0" applyBorder="1" applyAlignment="1">
      <alignment horizontal="left"/>
    </xf>
    <xf numFmtId="169" fontId="3" fillId="0" borderId="3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 indent="1"/>
    </xf>
    <xf numFmtId="169" fontId="1" fillId="0" borderId="0" xfId="1" applyNumberFormat="1" applyFill="1" applyBorder="1" applyAlignment="1">
      <alignment horizontal="right"/>
    </xf>
    <xf numFmtId="0" fontId="10" fillId="0" borderId="2" xfId="0" applyFont="1" applyBorder="1" applyAlignment="1">
      <alignment horizontal="left"/>
    </xf>
    <xf numFmtId="169" fontId="1" fillId="0" borderId="2" xfId="1" applyNumberFormat="1" applyFill="1" applyBorder="1" applyAlignment="1">
      <alignment horizontal="right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0" fillId="0" borderId="5" xfId="0" applyBorder="1" applyAlignment="1">
      <alignment horizontal="right" vertical="center" wrapText="1" indent="1"/>
    </xf>
    <xf numFmtId="0" fontId="9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9" fillId="0" borderId="0" xfId="0" applyFont="1"/>
    <xf numFmtId="164" fontId="15" fillId="0" borderId="0" xfId="0" applyNumberFormat="1" applyFont="1" applyAlignment="1">
      <alignment horizontal="left" vertical="center"/>
    </xf>
    <xf numFmtId="0" fontId="1" fillId="2" borderId="0" xfId="0" applyFont="1" applyFill="1"/>
    <xf numFmtId="0" fontId="19" fillId="2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/>
    </xf>
    <xf numFmtId="169" fontId="10" fillId="2" borderId="0" xfId="0" applyNumberFormat="1" applyFont="1" applyFill="1" applyAlignment="1">
      <alignment horizontal="right"/>
    </xf>
    <xf numFmtId="169" fontId="10" fillId="2" borderId="0" xfId="1" applyNumberFormat="1" applyFont="1" applyFill="1" applyAlignment="1">
      <alignment horizontal="right"/>
    </xf>
    <xf numFmtId="169" fontId="1" fillId="2" borderId="0" xfId="1" applyNumberFormat="1" applyFill="1" applyBorder="1" applyAlignment="1">
      <alignment horizontal="right"/>
    </xf>
    <xf numFmtId="0" fontId="10" fillId="2" borderId="2" xfId="0" applyFont="1" applyFill="1" applyBorder="1" applyAlignment="1">
      <alignment horizontal="left"/>
    </xf>
    <xf numFmtId="169" fontId="1" fillId="2" borderId="2" xfId="1" applyNumberFormat="1" applyFill="1" applyBorder="1" applyAlignment="1">
      <alignment horizontal="right"/>
    </xf>
    <xf numFmtId="169" fontId="10" fillId="2" borderId="2" xfId="0" applyNumberFormat="1" applyFont="1" applyFill="1" applyBorder="1" applyAlignment="1">
      <alignment horizontal="right"/>
    </xf>
    <xf numFmtId="164" fontId="2" fillId="2" borderId="0" xfId="0" applyNumberFormat="1" applyFont="1" applyFill="1"/>
    <xf numFmtId="2" fontId="2" fillId="2" borderId="0" xfId="0" applyNumberFormat="1" applyFont="1" applyFill="1"/>
    <xf numFmtId="0" fontId="0" fillId="2" borderId="0" xfId="0" applyFill="1" applyAlignment="1">
      <alignment horizontal="left" vertical="center"/>
    </xf>
    <xf numFmtId="0" fontId="2" fillId="2" borderId="0" xfId="0" applyFont="1" applyFill="1"/>
    <xf numFmtId="0" fontId="8" fillId="0" borderId="0" xfId="2" applyAlignment="1">
      <alignment horizontal="left" vertical="center"/>
    </xf>
    <xf numFmtId="49" fontId="0" fillId="0" borderId="0" xfId="0" applyNumberFormat="1" applyAlignment="1">
      <alignment horizontal="left"/>
    </xf>
    <xf numFmtId="49" fontId="0" fillId="0" borderId="5" xfId="0" applyNumberFormat="1" applyBorder="1" applyAlignment="1">
      <alignment horizontal="left"/>
    </xf>
    <xf numFmtId="49" fontId="0" fillId="0" borderId="2" xfId="0" applyNumberFormat="1" applyBorder="1" applyAlignment="1">
      <alignment horizontal="left"/>
    </xf>
    <xf numFmtId="0" fontId="8" fillId="0" borderId="0" xfId="2" applyFill="1" applyAlignment="1">
      <alignment horizontal="left" vertical="center"/>
    </xf>
    <xf numFmtId="2" fontId="10" fillId="0" borderId="0" xfId="0" applyNumberFormat="1" applyFont="1" applyAlignment="1">
      <alignment vertical="center" wrapText="1"/>
    </xf>
    <xf numFmtId="9" fontId="1" fillId="2" borderId="0" xfId="46" applyFont="1" applyFill="1" applyAlignment="1">
      <alignment vertical="center" wrapText="1"/>
    </xf>
    <xf numFmtId="169" fontId="10" fillId="2" borderId="0" xfId="0" applyNumberFormat="1" applyFont="1" applyFill="1" applyAlignment="1">
      <alignment vertical="center" wrapText="1"/>
    </xf>
    <xf numFmtId="9" fontId="10" fillId="2" borderId="0" xfId="46" applyFont="1" applyFill="1" applyAlignment="1">
      <alignment vertical="center" wrapText="1"/>
    </xf>
    <xf numFmtId="9" fontId="10" fillId="0" borderId="0" xfId="0" applyNumberFormat="1" applyFont="1" applyAlignment="1">
      <alignment vertical="center"/>
    </xf>
    <xf numFmtId="10" fontId="1" fillId="2" borderId="0" xfId="0" applyNumberFormat="1" applyFont="1" applyFill="1" applyAlignment="1">
      <alignment vertical="center" wrapText="1"/>
    </xf>
    <xf numFmtId="9" fontId="10" fillId="0" borderId="0" xfId="1" applyNumberFormat="1" applyFont="1" applyFill="1" applyAlignment="1">
      <alignment horizontal="right" indent="1"/>
    </xf>
    <xf numFmtId="169" fontId="10" fillId="0" borderId="0" xfId="0" applyNumberFormat="1" applyFont="1" applyAlignment="1">
      <alignment vertical="center"/>
    </xf>
    <xf numFmtId="9" fontId="1" fillId="0" borderId="0" xfId="46" applyFont="1" applyFill="1" applyAlignment="1">
      <alignment vertical="center" wrapText="1"/>
    </xf>
    <xf numFmtId="169" fontId="15" fillId="0" borderId="0" xfId="0" applyNumberFormat="1" applyFont="1" applyAlignment="1">
      <alignment vertical="center" wrapText="1"/>
    </xf>
    <xf numFmtId="168" fontId="10" fillId="0" borderId="0" xfId="46" applyNumberFormat="1" applyFont="1" applyFill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right" vertical="center" wrapText="1"/>
    </xf>
    <xf numFmtId="3" fontId="15" fillId="0" borderId="0" xfId="0" applyNumberFormat="1" applyFont="1" applyAlignment="1">
      <alignment vertical="center" wrapText="1"/>
    </xf>
    <xf numFmtId="169" fontId="26" fillId="0" borderId="0" xfId="0" applyNumberFormat="1" applyFont="1" applyAlignment="1">
      <alignment vertical="center" wrapText="1"/>
    </xf>
    <xf numFmtId="3" fontId="26" fillId="0" borderId="0" xfId="0" applyNumberFormat="1" applyFont="1" applyAlignment="1">
      <alignment vertical="center" wrapText="1"/>
    </xf>
    <xf numFmtId="9" fontId="9" fillId="0" borderId="0" xfId="46" applyFont="1" applyFill="1" applyBorder="1" applyAlignment="1">
      <alignment horizontal="right" vertical="center" wrapText="1"/>
    </xf>
    <xf numFmtId="173" fontId="10" fillId="0" borderId="0" xfId="0" applyNumberFormat="1" applyFont="1" applyAlignment="1">
      <alignment horizontal="right" indent="1"/>
    </xf>
    <xf numFmtId="0" fontId="10" fillId="0" borderId="0" xfId="0" applyFont="1"/>
    <xf numFmtId="169" fontId="10" fillId="0" borderId="0" xfId="46" applyNumberFormat="1" applyFont="1" applyFill="1" applyAlignment="1">
      <alignment vertical="center"/>
    </xf>
    <xf numFmtId="169" fontId="10" fillId="0" borderId="2" xfId="1" applyNumberFormat="1" applyFont="1" applyFill="1" applyBorder="1"/>
    <xf numFmtId="168" fontId="1" fillId="0" borderId="0" xfId="46" applyNumberFormat="1" applyFont="1" applyFill="1" applyAlignment="1">
      <alignment vertical="center"/>
    </xf>
    <xf numFmtId="10" fontId="0" fillId="0" borderId="0" xfId="0" applyNumberFormat="1"/>
    <xf numFmtId="10" fontId="0" fillId="0" borderId="0" xfId="46" applyNumberFormat="1" applyFont="1" applyFill="1" applyAlignment="1">
      <alignment horizontal="right" indent="1"/>
    </xf>
    <xf numFmtId="172" fontId="10" fillId="0" borderId="0" xfId="46" applyNumberFormat="1" applyFont="1" applyFill="1" applyAlignment="1">
      <alignment vertical="center"/>
    </xf>
    <xf numFmtId="168" fontId="0" fillId="0" borderId="0" xfId="46" applyNumberFormat="1" applyFont="1" applyFill="1"/>
    <xf numFmtId="0" fontId="9" fillId="0" borderId="0" xfId="0" applyFont="1" applyAlignment="1">
      <alignment horizontal="right" vertical="top"/>
    </xf>
    <xf numFmtId="0" fontId="3" fillId="0" borderId="0" xfId="46" applyNumberFormat="1" applyFont="1" applyFill="1" applyAlignment="1">
      <alignment horizontal="right" indent="1"/>
    </xf>
    <xf numFmtId="0" fontId="0" fillId="0" borderId="0" xfId="46" applyNumberFormat="1" applyFont="1" applyFill="1" applyAlignment="1">
      <alignment horizontal="right" indent="1"/>
    </xf>
    <xf numFmtId="0" fontId="10" fillId="0" borderId="0" xfId="1" applyNumberFormat="1" applyFont="1" applyFill="1" applyAlignment="1">
      <alignment vertical="center"/>
    </xf>
    <xf numFmtId="3" fontId="10" fillId="0" borderId="0" xfId="1" applyNumberFormat="1" applyFont="1" applyAlignment="1">
      <alignment vertical="center"/>
    </xf>
    <xf numFmtId="169" fontId="9" fillId="0" borderId="0" xfId="0" applyNumberFormat="1" applyFont="1"/>
    <xf numFmtId="9" fontId="15" fillId="0" borderId="0" xfId="46" applyFont="1" applyFill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168" fontId="9" fillId="0" borderId="0" xfId="46" applyNumberFormat="1" applyFont="1" applyFill="1" applyAlignment="1">
      <alignment horizontal="center" vertical="center"/>
    </xf>
    <xf numFmtId="169" fontId="20" fillId="0" borderId="2" xfId="1" applyNumberFormat="1" applyFont="1" applyFill="1" applyBorder="1"/>
    <xf numFmtId="169" fontId="10" fillId="0" borderId="0" xfId="1" applyNumberFormat="1" applyFont="1" applyFill="1" applyBorder="1" applyAlignment="1">
      <alignment horizontal="right"/>
    </xf>
    <xf numFmtId="174" fontId="1" fillId="0" borderId="0" xfId="1" applyNumberFormat="1" applyFill="1" applyAlignment="1">
      <alignment horizontal="right"/>
    </xf>
    <xf numFmtId="174" fontId="10" fillId="0" borderId="0" xfId="0" applyNumberFormat="1" applyFont="1"/>
    <xf numFmtId="9" fontId="15" fillId="0" borderId="0" xfId="46" applyFont="1" applyFill="1" applyBorder="1" applyAlignment="1">
      <alignment vertical="center" wrapText="1"/>
    </xf>
    <xf numFmtId="167" fontId="9" fillId="0" borderId="0" xfId="1" applyNumberFormat="1" applyFont="1" applyFill="1" applyBorder="1" applyAlignment="1">
      <alignment horizontal="right" vertical="center" wrapText="1"/>
    </xf>
    <xf numFmtId="9" fontId="9" fillId="0" borderId="0" xfId="46" applyFont="1"/>
    <xf numFmtId="168" fontId="10" fillId="0" borderId="0" xfId="46" applyNumberFormat="1" applyFont="1" applyFill="1" applyAlignment="1">
      <alignment horizontal="center" vertical="center"/>
    </xf>
    <xf numFmtId="175" fontId="1" fillId="0" borderId="0" xfId="0" applyNumberFormat="1" applyFont="1" applyAlignment="1">
      <alignment vertical="center" wrapText="1"/>
    </xf>
    <xf numFmtId="43" fontId="15" fillId="0" borderId="0" xfId="1" applyFont="1" applyAlignment="1">
      <alignment vertical="center" wrapText="1"/>
    </xf>
    <xf numFmtId="9" fontId="15" fillId="0" borderId="0" xfId="46" applyFont="1" applyAlignment="1">
      <alignment vertical="center" wrapText="1"/>
    </xf>
    <xf numFmtId="0" fontId="8" fillId="0" borderId="0" xfId="2"/>
    <xf numFmtId="0" fontId="10" fillId="0" borderId="0" xfId="2" applyFont="1" applyFill="1" applyAlignment="1">
      <alignment horizontal="right"/>
    </xf>
    <xf numFmtId="169" fontId="10" fillId="0" borderId="2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174" fontId="2" fillId="0" borderId="0" xfId="0" applyNumberFormat="1" applyFont="1" applyAlignment="1">
      <alignment horizontal="center"/>
    </xf>
    <xf numFmtId="9" fontId="2" fillId="0" borderId="0" xfId="0" applyNumberFormat="1" applyFont="1" applyAlignment="1">
      <alignment horizontal="center"/>
    </xf>
    <xf numFmtId="169" fontId="1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8" fillId="0" borderId="0" xfId="2" applyFill="1" applyAlignment="1">
      <alignment horizontal="left" inden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13"/>
    </xf>
    <xf numFmtId="0" fontId="3" fillId="0" borderId="6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8" fillId="2" borderId="0" xfId="2" applyFill="1" applyAlignment="1">
      <alignment horizontal="left" indent="1"/>
    </xf>
    <xf numFmtId="0" fontId="3" fillId="2" borderId="0" xfId="0" applyFont="1" applyFill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47">
    <cellStyle name="Comma" xfId="1" builtinId="3"/>
    <cellStyle name="Comma 10" xfId="3" xr:uid="{00000000-0005-0000-0000-000001000000}"/>
    <cellStyle name="Comma 2" xfId="4" xr:uid="{00000000-0005-0000-0000-000002000000}"/>
    <cellStyle name="Comma 2 2" xfId="5" xr:uid="{00000000-0005-0000-0000-000003000000}"/>
    <cellStyle name="Comma 3" xfId="6" xr:uid="{00000000-0005-0000-0000-000004000000}"/>
    <cellStyle name="Comma 4" xfId="7" xr:uid="{00000000-0005-0000-0000-000005000000}"/>
    <cellStyle name="Comma 6" xfId="8" xr:uid="{00000000-0005-0000-0000-000006000000}"/>
    <cellStyle name="Hyperlink" xfId="2" builtinId="8"/>
    <cellStyle name="Hyperlink 2" xfId="9" xr:uid="{00000000-0005-0000-0000-000008000000}"/>
    <cellStyle name="Hyperlink 3" xfId="10" xr:uid="{00000000-0005-0000-0000-000009000000}"/>
    <cellStyle name="Normal" xfId="0" builtinId="0"/>
    <cellStyle name="Normal 10" xfId="11" xr:uid="{00000000-0005-0000-0000-00000B000000}"/>
    <cellStyle name="Normal 10 2" xfId="12" xr:uid="{00000000-0005-0000-0000-00000C000000}"/>
    <cellStyle name="Normal 11" xfId="13" xr:uid="{00000000-0005-0000-0000-00000D000000}"/>
    <cellStyle name="Normal 12" xfId="14" xr:uid="{00000000-0005-0000-0000-00000E000000}"/>
    <cellStyle name="Normal 13" xfId="15" xr:uid="{00000000-0005-0000-0000-00000F000000}"/>
    <cellStyle name="Normal 2" xfId="16" xr:uid="{00000000-0005-0000-0000-000010000000}"/>
    <cellStyle name="Normal 2 10" xfId="17" xr:uid="{00000000-0005-0000-0000-000011000000}"/>
    <cellStyle name="Normal 2 11" xfId="18" xr:uid="{00000000-0005-0000-0000-000012000000}"/>
    <cellStyle name="Normal 2 12" xfId="19" xr:uid="{00000000-0005-0000-0000-000013000000}"/>
    <cellStyle name="Normal 2 13" xfId="20" xr:uid="{00000000-0005-0000-0000-000014000000}"/>
    <cellStyle name="Normal 2 14" xfId="21" xr:uid="{00000000-0005-0000-0000-000015000000}"/>
    <cellStyle name="Normal 2 2" xfId="22" xr:uid="{00000000-0005-0000-0000-000016000000}"/>
    <cellStyle name="Normal 2 2 2" xfId="23" xr:uid="{00000000-0005-0000-0000-000017000000}"/>
    <cellStyle name="Normal 2 3" xfId="24" xr:uid="{00000000-0005-0000-0000-000018000000}"/>
    <cellStyle name="Normal 2 4" xfId="25" xr:uid="{00000000-0005-0000-0000-000019000000}"/>
    <cellStyle name="Normal 2 5" xfId="26" xr:uid="{00000000-0005-0000-0000-00001A000000}"/>
    <cellStyle name="Normal 2 6" xfId="27" xr:uid="{00000000-0005-0000-0000-00001B000000}"/>
    <cellStyle name="Normal 2 7" xfId="28" xr:uid="{00000000-0005-0000-0000-00001C000000}"/>
    <cellStyle name="Normal 2 8" xfId="29" xr:uid="{00000000-0005-0000-0000-00001D000000}"/>
    <cellStyle name="Normal 2 9" xfId="30" xr:uid="{00000000-0005-0000-0000-00001E000000}"/>
    <cellStyle name="Normal 22" xfId="31" xr:uid="{00000000-0005-0000-0000-00001F000000}"/>
    <cellStyle name="Normal 3" xfId="32" xr:uid="{00000000-0005-0000-0000-000020000000}"/>
    <cellStyle name="Normal 3 2" xfId="33" xr:uid="{00000000-0005-0000-0000-000021000000}"/>
    <cellStyle name="Normal 3 9" xfId="34" xr:uid="{00000000-0005-0000-0000-000022000000}"/>
    <cellStyle name="Normal 4" xfId="35" xr:uid="{00000000-0005-0000-0000-000023000000}"/>
    <cellStyle name="Normal 4 2" xfId="36" xr:uid="{00000000-0005-0000-0000-000024000000}"/>
    <cellStyle name="Normal 5" xfId="37" xr:uid="{00000000-0005-0000-0000-000025000000}"/>
    <cellStyle name="Normal 6" xfId="38" xr:uid="{00000000-0005-0000-0000-000026000000}"/>
    <cellStyle name="Normal 7" xfId="39" xr:uid="{00000000-0005-0000-0000-000027000000}"/>
    <cellStyle name="Normal 7 2" xfId="40" xr:uid="{00000000-0005-0000-0000-000028000000}"/>
    <cellStyle name="Normal 8" xfId="41" xr:uid="{00000000-0005-0000-0000-000029000000}"/>
    <cellStyle name="Normal 9" xfId="42" xr:uid="{00000000-0005-0000-0000-00002A000000}"/>
    <cellStyle name="Percent" xfId="46" builtinId="5"/>
    <cellStyle name="Percent 2" xfId="43" xr:uid="{00000000-0005-0000-0000-00002C000000}"/>
    <cellStyle name="Percent 2 2" xfId="44" xr:uid="{00000000-0005-0000-0000-00002D000000}"/>
    <cellStyle name="Source_1_1" xfId="45" xr:uid="{00000000-0005-0000-0000-00002E000000}"/>
  </cellStyles>
  <dxfs count="0"/>
  <tableStyles count="0" defaultTableStyle="TableStyleMedium2" defaultPivotStyle="PivotStyleLight16"/>
  <colors>
    <mruColors>
      <color rgb="FF3CA2BE"/>
      <color rgb="FFC179DB"/>
      <color rgb="FF93CDDD"/>
      <color rgb="FF76C0D4"/>
      <color rgb="FF31859C"/>
      <color rgb="FF3693AC"/>
      <color rgb="FF7F7F7F"/>
      <color rgb="FF17375E"/>
      <color rgb="FF56B1CA"/>
      <color rgb="FF1C9C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152400</xdr:rowOff>
    </xdr:from>
    <xdr:to>
      <xdr:col>3</xdr:col>
      <xdr:colOff>41275</xdr:colOff>
      <xdr:row>6</xdr:row>
      <xdr:rowOff>28575</xdr:rowOff>
    </xdr:to>
    <xdr:pic>
      <xdr:nvPicPr>
        <xdr:cNvPr id="3" name="Picture 2" descr="Department for Business, Energy &amp; Industrial Strategy logo" title="Department for Business, Energy &amp; Industrial Strategy log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152400"/>
          <a:ext cx="1952625" cy="1019175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152400</xdr:rowOff>
    </xdr:from>
    <xdr:to>
      <xdr:col>3</xdr:col>
      <xdr:colOff>50793</xdr:colOff>
      <xdr:row>6</xdr:row>
      <xdr:rowOff>25861</xdr:rowOff>
    </xdr:to>
    <xdr:pic>
      <xdr:nvPicPr>
        <xdr:cNvPr id="2" name="Picture 1" descr="Department for Business, Energy &amp; Industrial Strategy logo" title="Department for Business, Energy &amp; Industrial Strategy logo">
          <a:extLst>
            <a:ext uri="{FF2B5EF4-FFF2-40B4-BE49-F238E27FC236}">
              <a16:creationId xmlns:a16="http://schemas.microsoft.com/office/drawing/2014/main" id="{8AB8C33F-F8A9-4434-B379-AFEF28CED8F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152400"/>
          <a:ext cx="1981193" cy="1016461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v.uk/government/collections/smart-meters-statistic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martmetering@beis.gov.uk" TargetMode="External"/><Relationship Id="rId1" Type="http://schemas.openxmlformats.org/officeDocument/2006/relationships/hyperlink" Target="mailto:smartmeter.stats@beis.gov.uk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N49"/>
  <sheetViews>
    <sheetView showGridLines="0" workbookViewId="0">
      <selection activeCell="C49" sqref="C49"/>
    </sheetView>
  </sheetViews>
  <sheetFormatPr defaultColWidth="0" defaultRowHeight="15" customHeight="1" zeroHeight="1" x14ac:dyDescent="0.35"/>
  <cols>
    <col min="1" max="13" width="9.7265625" customWidth="1"/>
    <col min="14" max="14" width="9.1796875" customWidth="1"/>
    <col min="15" max="16384" width="9.1796875" hidden="1"/>
  </cols>
  <sheetData>
    <row r="1" spans="1:11" ht="15" customHeight="1" x14ac:dyDescent="0.35">
      <c r="A1" t="s">
        <v>0</v>
      </c>
    </row>
    <row r="2" spans="1:11" ht="15" customHeight="1" x14ac:dyDescent="0.35"/>
    <row r="3" spans="1:11" ht="15" customHeight="1" x14ac:dyDescent="0.75">
      <c r="F3" s="29"/>
      <c r="G3" s="29"/>
      <c r="I3" s="29"/>
      <c r="J3" s="29"/>
      <c r="K3" s="29"/>
    </row>
    <row r="4" spans="1:11" ht="15" customHeight="1" x14ac:dyDescent="0.75">
      <c r="F4" s="29"/>
      <c r="G4" s="29"/>
      <c r="H4" s="29"/>
      <c r="I4" s="29"/>
      <c r="J4" s="29"/>
      <c r="K4" s="29"/>
    </row>
    <row r="5" spans="1:11" ht="15" customHeight="1" x14ac:dyDescent="0.35"/>
    <row r="6" spans="1:11" ht="15" customHeight="1" x14ac:dyDescent="0.35"/>
    <row r="7" spans="1:11" ht="15" customHeight="1" x14ac:dyDescent="0.35"/>
    <row r="8" spans="1:11" ht="15" customHeight="1" x14ac:dyDescent="0.35"/>
    <row r="9" spans="1:11" ht="46" x14ac:dyDescent="1">
      <c r="B9" s="25" t="s">
        <v>1</v>
      </c>
    </row>
    <row r="10" spans="1:11" ht="35.15" customHeight="1" x14ac:dyDescent="1">
      <c r="B10" s="25" t="s">
        <v>2</v>
      </c>
    </row>
    <row r="11" spans="1:11" ht="15" customHeight="1" x14ac:dyDescent="0.35"/>
    <row r="12" spans="1:11" ht="15" customHeight="1" x14ac:dyDescent="0.45">
      <c r="B12" s="30" t="s">
        <v>3</v>
      </c>
    </row>
    <row r="13" spans="1:11" ht="15" customHeight="1" x14ac:dyDescent="0.35">
      <c r="B13" s="31" t="s">
        <v>4</v>
      </c>
      <c r="E13" t="s">
        <v>5</v>
      </c>
    </row>
    <row r="14" spans="1:11" ht="15" customHeight="1" x14ac:dyDescent="0.35">
      <c r="B14" s="31" t="s">
        <v>6</v>
      </c>
      <c r="E14" t="s">
        <v>7</v>
      </c>
    </row>
    <row r="15" spans="1:11" ht="15" customHeight="1" x14ac:dyDescent="0.35">
      <c r="B15" s="31" t="s">
        <v>8</v>
      </c>
      <c r="E15" t="s">
        <v>9</v>
      </c>
    </row>
    <row r="16" spans="1:11" ht="15" customHeight="1" x14ac:dyDescent="0.35">
      <c r="B16" s="31" t="s">
        <v>10</v>
      </c>
      <c r="E16" t="s">
        <v>11</v>
      </c>
    </row>
    <row r="17" spans="1:5" ht="15" customHeight="1" x14ac:dyDescent="0.35">
      <c r="B17" s="31"/>
    </row>
    <row r="18" spans="1:5" ht="15" customHeight="1" x14ac:dyDescent="0.45">
      <c r="B18" s="30" t="s">
        <v>12</v>
      </c>
    </row>
    <row r="19" spans="1:5" ht="15" customHeight="1" x14ac:dyDescent="0.35">
      <c r="B19" s="31" t="s">
        <v>13</v>
      </c>
      <c r="E19" t="s">
        <v>14</v>
      </c>
    </row>
    <row r="20" spans="1:5" ht="15" customHeight="1" x14ac:dyDescent="0.35">
      <c r="B20" s="31" t="s">
        <v>15</v>
      </c>
      <c r="E20" t="s">
        <v>16</v>
      </c>
    </row>
    <row r="21" spans="1:5" ht="15" customHeight="1" x14ac:dyDescent="0.35">
      <c r="B21" s="31"/>
    </row>
    <row r="22" spans="1:5" ht="15" customHeight="1" x14ac:dyDescent="0.35">
      <c r="B22" s="26" t="s">
        <v>17</v>
      </c>
    </row>
    <row r="23" spans="1:5" ht="15" customHeight="1" x14ac:dyDescent="0.35">
      <c r="B23" s="27" t="s">
        <v>18</v>
      </c>
    </row>
    <row r="24" spans="1:5" ht="15" customHeight="1" x14ac:dyDescent="0.35"/>
    <row r="25" spans="1:5" ht="15" customHeight="1" x14ac:dyDescent="0.45">
      <c r="B25" s="30"/>
    </row>
    <row r="26" spans="1:5" ht="15" customHeight="1" x14ac:dyDescent="0.35">
      <c r="B26" s="31"/>
    </row>
    <row r="27" spans="1:5" ht="15" hidden="1" customHeight="1" x14ac:dyDescent="0.35">
      <c r="B27" s="31"/>
    </row>
    <row r="28" spans="1:5" ht="15" hidden="1" customHeight="1" x14ac:dyDescent="0.35">
      <c r="B28" s="31"/>
    </row>
    <row r="29" spans="1:5" ht="15" hidden="1" customHeight="1" x14ac:dyDescent="0.35">
      <c r="A29" s="32"/>
      <c r="B29" s="31"/>
    </row>
    <row r="30" spans="1:5" ht="15" hidden="1" customHeight="1" x14ac:dyDescent="0.35">
      <c r="A30" s="32"/>
      <c r="B30" s="31"/>
    </row>
    <row r="31" spans="1:5" ht="15" hidden="1" customHeight="1" x14ac:dyDescent="0.35">
      <c r="B31" s="31"/>
    </row>
    <row r="32" spans="1:5" ht="15" hidden="1" customHeight="1" x14ac:dyDescent="0.35">
      <c r="B32" s="31"/>
    </row>
    <row r="33" spans="2:2" ht="15" hidden="1" customHeight="1" x14ac:dyDescent="0.35">
      <c r="B33" s="31"/>
    </row>
    <row r="34" spans="2:2" ht="15" hidden="1" customHeight="1" x14ac:dyDescent="0.35">
      <c r="B34" s="31"/>
    </row>
    <row r="35" spans="2:2" ht="15" hidden="1" customHeight="1" x14ac:dyDescent="0.35">
      <c r="B35" s="31"/>
    </row>
    <row r="49" ht="15" customHeight="1" x14ac:dyDescent="0.35"/>
  </sheetData>
  <hyperlinks>
    <hyperlink ref="B13" location="'Table 1 Dom Operating - Large'!A1" display="Table 1 Dom Operating - Large" xr:uid="{3B9E800F-41CA-4B5B-A79C-D07C20230948}"/>
    <hyperlink ref="B14" location="'Table 2 Dom Installed - Large'!A1" display="Table 2 Dom Installed - Large" xr:uid="{575EB982-F74E-4EDF-A51F-8E700BF84389}"/>
    <hyperlink ref="B15" location="'Table 3 ND Operating - Large'!A1" display="Table 3 ND Operating - Large" xr:uid="{8976427E-EF8B-4DF0-9473-DCBFE1BE9B64}"/>
    <hyperlink ref="B16" location="'Table 4 ND Installed - Large'!A1" display="Table 4 ND Installed - Large" xr:uid="{BFFA354E-1923-47C7-99EB-4B2B73C6A722}"/>
    <hyperlink ref="B19" location="'Table 5 Annual Operating'!A1" display="Table 5 Annual Operating" xr:uid="{26A9373E-E43D-4BBB-82EA-DAAF2F693AB6}"/>
    <hyperlink ref="B20" location="'Table 6 Annual Installed'!A1" display="Table 6 Annual Installed" xr:uid="{89031690-BB42-4AB1-8CD2-874C312CA94A}"/>
    <hyperlink ref="B23" r:id="rId1" xr:uid="{6A575B26-41ED-4360-B29D-B1325CCDBE95}"/>
  </hyperlinks>
  <pageMargins left="0.7" right="0.7" top="0.75" bottom="0.75" header="0.3" footer="0.3"/>
  <pageSetup paperSize="9" scale="72" orientation="landscape" verticalDpi="4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2E819-1C50-4C68-AFAD-6BDD16A8EA48}">
  <sheetPr>
    <pageSetUpPr fitToPage="1"/>
  </sheetPr>
  <dimension ref="A1:N69"/>
  <sheetViews>
    <sheetView showGridLines="0" tabSelected="1" workbookViewId="0"/>
  </sheetViews>
  <sheetFormatPr defaultColWidth="0" defaultRowHeight="15" customHeight="1" zeroHeight="1" x14ac:dyDescent="0.35"/>
  <cols>
    <col min="1" max="1" width="9.7265625" customWidth="1"/>
    <col min="2" max="14" width="10.54296875" customWidth="1"/>
    <col min="15" max="16384" width="9.1796875" hidden="1"/>
  </cols>
  <sheetData>
    <row r="1" spans="1:11" ht="15" customHeight="1" x14ac:dyDescent="0.35">
      <c r="A1" t="s">
        <v>0</v>
      </c>
    </row>
    <row r="2" spans="1:11" ht="15" customHeight="1" x14ac:dyDescent="0.35"/>
    <row r="3" spans="1:11" ht="15" customHeight="1" x14ac:dyDescent="0.75">
      <c r="F3" s="29"/>
      <c r="G3" s="29"/>
      <c r="I3" s="29"/>
      <c r="J3" s="29"/>
      <c r="K3" s="29"/>
    </row>
    <row r="4" spans="1:11" ht="15" customHeight="1" x14ac:dyDescent="0.75">
      <c r="F4" s="29"/>
      <c r="G4" s="29"/>
      <c r="H4" s="29"/>
      <c r="I4" s="29"/>
      <c r="J4" s="29"/>
      <c r="K4" s="29"/>
    </row>
    <row r="5" spans="1:11" ht="15" customHeight="1" x14ac:dyDescent="0.35"/>
    <row r="6" spans="1:11" ht="15" customHeight="1" x14ac:dyDescent="0.35"/>
    <row r="7" spans="1:11" ht="15" customHeight="1" x14ac:dyDescent="0.35"/>
    <row r="8" spans="1:11" ht="15" customHeight="1" x14ac:dyDescent="0.35"/>
    <row r="9" spans="1:11" ht="46" x14ac:dyDescent="1">
      <c r="B9" s="25" t="s">
        <v>1</v>
      </c>
    </row>
    <row r="10" spans="1:11" ht="35.15" customHeight="1" x14ac:dyDescent="1">
      <c r="B10" s="25" t="s">
        <v>2</v>
      </c>
    </row>
    <row r="11" spans="1:11" ht="15" customHeight="1" x14ac:dyDescent="0.35"/>
    <row r="12" spans="1:11" ht="15" customHeight="1" x14ac:dyDescent="0.35">
      <c r="B12" s="17" t="s">
        <v>19</v>
      </c>
      <c r="C12" s="169"/>
      <c r="D12" s="169"/>
      <c r="E12" s="169"/>
      <c r="F12" s="169"/>
      <c r="G12" s="169"/>
      <c r="H12" s="169"/>
      <c r="I12" s="169"/>
    </row>
    <row r="13" spans="1:11" ht="15" customHeight="1" x14ac:dyDescent="0.35">
      <c r="B13" s="169" t="s">
        <v>20</v>
      </c>
      <c r="C13" s="169"/>
      <c r="D13" s="169"/>
      <c r="E13" s="169"/>
      <c r="F13" s="169"/>
      <c r="G13" s="169"/>
      <c r="H13" s="169"/>
      <c r="I13" s="169"/>
    </row>
    <row r="14" spans="1:11" ht="15" customHeight="1" x14ac:dyDescent="0.35">
      <c r="B14" s="26"/>
    </row>
    <row r="15" spans="1:11" ht="15" customHeight="1" x14ac:dyDescent="0.35">
      <c r="B15" s="33" t="s">
        <v>21</v>
      </c>
    </row>
    <row r="16" spans="1:11" ht="15" customHeight="1" x14ac:dyDescent="0.35"/>
    <row r="17" spans="1:5" ht="15" customHeight="1" x14ac:dyDescent="0.35">
      <c r="D17" s="22" t="s">
        <v>22</v>
      </c>
      <c r="E17" t="s">
        <v>23</v>
      </c>
    </row>
    <row r="18" spans="1:5" ht="15" customHeight="1" x14ac:dyDescent="0.35">
      <c r="D18" s="22" t="s">
        <v>24</v>
      </c>
      <c r="E18" s="28" t="s">
        <v>25</v>
      </c>
    </row>
    <row r="19" spans="1:5" ht="15" customHeight="1" x14ac:dyDescent="0.35">
      <c r="D19" s="198" t="s">
        <v>26</v>
      </c>
      <c r="E19" t="s">
        <v>27</v>
      </c>
    </row>
    <row r="20" spans="1:5" ht="15" customHeight="1" x14ac:dyDescent="0.35">
      <c r="D20" s="22" t="s">
        <v>28</v>
      </c>
      <c r="E20" t="s">
        <v>29</v>
      </c>
    </row>
    <row r="21" spans="1:5" ht="15" customHeight="1" x14ac:dyDescent="0.35">
      <c r="B21" s="28"/>
      <c r="D21" s="22" t="s">
        <v>30</v>
      </c>
      <c r="E21" s="197" t="s">
        <v>31</v>
      </c>
    </row>
    <row r="22" spans="1:5" ht="15" customHeight="1" x14ac:dyDescent="0.35">
      <c r="B22" s="28"/>
    </row>
    <row r="23" spans="1:5" ht="15" customHeight="1" x14ac:dyDescent="0.35">
      <c r="B23" t="s">
        <v>32</v>
      </c>
    </row>
    <row r="24" spans="1:5" ht="15" customHeight="1" x14ac:dyDescent="0.35">
      <c r="B24" s="124">
        <v>1</v>
      </c>
      <c r="C24" s="125" t="s">
        <v>33</v>
      </c>
    </row>
    <row r="25" spans="1:5" ht="15" customHeight="1" x14ac:dyDescent="0.35">
      <c r="B25" s="124">
        <v>2</v>
      </c>
      <c r="C25" s="127" t="s">
        <v>34</v>
      </c>
    </row>
    <row r="26" spans="1:5" ht="15" customHeight="1" x14ac:dyDescent="0.35">
      <c r="B26" s="129">
        <v>3</v>
      </c>
      <c r="C26" s="127" t="s">
        <v>35</v>
      </c>
    </row>
    <row r="27" spans="1:5" ht="15" customHeight="1" x14ac:dyDescent="0.35">
      <c r="B27" s="124">
        <v>4</v>
      </c>
      <c r="C27" s="125" t="s">
        <v>36</v>
      </c>
    </row>
    <row r="28" spans="1:5" ht="15" customHeight="1" x14ac:dyDescent="0.35">
      <c r="A28" s="32"/>
      <c r="B28" s="124">
        <v>5</v>
      </c>
      <c r="C28" s="125" t="s">
        <v>37</v>
      </c>
    </row>
    <row r="29" spans="1:5" ht="15" customHeight="1" x14ac:dyDescent="0.35">
      <c r="A29" s="32"/>
      <c r="B29" s="129">
        <v>6</v>
      </c>
      <c r="C29" s="125" t="s">
        <v>38</v>
      </c>
    </row>
    <row r="30" spans="1:5" ht="15" customHeight="1" x14ac:dyDescent="0.35">
      <c r="B30" s="124">
        <v>7</v>
      </c>
      <c r="C30" s="131" t="s">
        <v>39</v>
      </c>
    </row>
    <row r="31" spans="1:5" ht="15" customHeight="1" x14ac:dyDescent="0.35">
      <c r="B31" s="124">
        <v>8</v>
      </c>
      <c r="C31" s="131" t="s">
        <v>40</v>
      </c>
    </row>
    <row r="32" spans="1:5" ht="15" customHeight="1" x14ac:dyDescent="0.35">
      <c r="B32" s="129">
        <v>9</v>
      </c>
      <c r="C32" s="125" t="s">
        <v>41</v>
      </c>
    </row>
    <row r="33" spans="2:13" ht="15" customHeight="1" x14ac:dyDescent="0.35">
      <c r="B33" s="129">
        <v>10</v>
      </c>
      <c r="C33" s="125" t="s">
        <v>42</v>
      </c>
    </row>
    <row r="34" spans="2:13" ht="15" customHeight="1" x14ac:dyDescent="0.35">
      <c r="B34" s="124">
        <v>11</v>
      </c>
      <c r="C34" s="125" t="s">
        <v>43</v>
      </c>
    </row>
    <row r="35" spans="2:13" ht="15" customHeight="1" x14ac:dyDescent="0.35">
      <c r="B35" s="124">
        <v>12</v>
      </c>
      <c r="C35" s="125" t="s">
        <v>44</v>
      </c>
    </row>
    <row r="36" spans="2:13" ht="15" customHeight="1" x14ac:dyDescent="0.35">
      <c r="B36" s="129">
        <v>13</v>
      </c>
      <c r="C36" s="125" t="s">
        <v>45</v>
      </c>
    </row>
    <row r="37" spans="2:13" ht="15" customHeight="1" x14ac:dyDescent="0.35">
      <c r="B37" s="124">
        <v>14</v>
      </c>
      <c r="C37" s="125" t="s">
        <v>46</v>
      </c>
    </row>
    <row r="38" spans="2:13" ht="15" customHeight="1" x14ac:dyDescent="0.35">
      <c r="B38" s="124">
        <v>15</v>
      </c>
      <c r="C38" s="125" t="s">
        <v>47</v>
      </c>
    </row>
    <row r="39" spans="2:13" ht="15" customHeight="1" x14ac:dyDescent="0.35">
      <c r="B39" s="124">
        <v>16</v>
      </c>
      <c r="C39" s="125" t="s">
        <v>48</v>
      </c>
    </row>
    <row r="40" spans="2:13" ht="15" customHeight="1" x14ac:dyDescent="0.35">
      <c r="B40" s="124">
        <v>17</v>
      </c>
      <c r="C40" s="125" t="s">
        <v>49</v>
      </c>
    </row>
    <row r="41" spans="2:13" ht="15" customHeight="1" x14ac:dyDescent="0.35">
      <c r="B41" s="177">
        <v>18</v>
      </c>
      <c r="C41" s="204" t="s">
        <v>50</v>
      </c>
      <c r="D41" s="204"/>
      <c r="E41" s="204"/>
      <c r="F41" s="204"/>
      <c r="G41" s="204"/>
      <c r="H41" s="204"/>
      <c r="I41" s="204"/>
      <c r="J41" s="204"/>
      <c r="K41" s="204"/>
      <c r="L41" s="204"/>
      <c r="M41" s="204"/>
    </row>
    <row r="42" spans="2:13" ht="15" customHeight="1" x14ac:dyDescent="0.35">
      <c r="B42" s="124"/>
      <c r="C42" s="204"/>
      <c r="D42" s="204"/>
      <c r="E42" s="204"/>
      <c r="F42" s="204"/>
      <c r="G42" s="204"/>
      <c r="H42" s="204"/>
      <c r="I42" s="204"/>
      <c r="J42" s="204"/>
      <c r="K42" s="204"/>
      <c r="L42" s="204"/>
      <c r="M42" s="204"/>
    </row>
    <row r="43" spans="2:13" ht="15" customHeight="1" x14ac:dyDescent="0.35">
      <c r="B43" s="129"/>
      <c r="C43" s="131"/>
    </row>
    <row r="44" spans="2:13" ht="15" hidden="1" customHeight="1" x14ac:dyDescent="0.35">
      <c r="B44" s="129" t="s">
        <v>51</v>
      </c>
      <c r="C44" s="131" t="s">
        <v>52</v>
      </c>
    </row>
    <row r="45" spans="2:13" ht="15" hidden="1" customHeight="1" x14ac:dyDescent="0.35">
      <c r="B45" s="124"/>
      <c r="C45" s="125"/>
    </row>
    <row r="46" spans="2:13" ht="15" hidden="1" customHeight="1" x14ac:dyDescent="0.35">
      <c r="B46" s="124"/>
      <c r="C46" s="125"/>
    </row>
    <row r="47" spans="2:13" ht="15" hidden="1" customHeight="1" x14ac:dyDescent="0.35">
      <c r="B47" s="124"/>
      <c r="C47" s="125"/>
    </row>
    <row r="48" spans="2:13" ht="15" hidden="1" customHeight="1" x14ac:dyDescent="0.35">
      <c r="B48" s="124"/>
      <c r="C48" s="125"/>
    </row>
    <row r="49" spans="2:3" ht="15" hidden="1" customHeight="1" x14ac:dyDescent="0.35">
      <c r="B49" s="124"/>
      <c r="C49" s="125"/>
    </row>
    <row r="50" spans="2:3" ht="15" hidden="1" customHeight="1" x14ac:dyDescent="0.35">
      <c r="B50" s="124"/>
      <c r="C50" s="125"/>
    </row>
    <row r="51" spans="2:3" ht="15" hidden="1" customHeight="1" x14ac:dyDescent="0.35">
      <c r="B51" s="124"/>
      <c r="C51" s="125"/>
    </row>
    <row r="52" spans="2:3" ht="15" hidden="1" customHeight="1" x14ac:dyDescent="0.35">
      <c r="B52" s="124"/>
      <c r="C52" s="125"/>
    </row>
    <row r="53" spans="2:3" ht="15" hidden="1" customHeight="1" x14ac:dyDescent="0.35">
      <c r="B53" s="124"/>
      <c r="C53" s="125"/>
    </row>
    <row r="54" spans="2:3" ht="15" hidden="1" customHeight="1" x14ac:dyDescent="0.35">
      <c r="B54" s="124"/>
      <c r="C54" s="125"/>
    </row>
    <row r="55" spans="2:3" ht="15" hidden="1" customHeight="1" x14ac:dyDescent="0.35">
      <c r="B55" s="124"/>
      <c r="C55" s="125"/>
    </row>
    <row r="56" spans="2:3" ht="15" hidden="1" customHeight="1" x14ac:dyDescent="0.35">
      <c r="B56" s="124"/>
      <c r="C56" s="125"/>
    </row>
    <row r="57" spans="2:3" ht="15" hidden="1" customHeight="1" x14ac:dyDescent="0.35">
      <c r="B57" s="124"/>
      <c r="C57" s="125"/>
    </row>
    <row r="58" spans="2:3" ht="15" hidden="1" customHeight="1" x14ac:dyDescent="0.35">
      <c r="B58" s="129"/>
      <c r="C58" s="131"/>
    </row>
    <row r="65" spans="2:3" ht="15" customHeight="1" x14ac:dyDescent="0.35"/>
    <row r="69" spans="2:3" ht="15" hidden="1" customHeight="1" x14ac:dyDescent="0.35">
      <c r="B69" s="124"/>
      <c r="C69" s="125"/>
    </row>
  </sheetData>
  <mergeCells count="1">
    <mergeCell ref="C41:M42"/>
  </mergeCells>
  <hyperlinks>
    <hyperlink ref="E18" r:id="rId1" xr:uid="{269FA313-C20C-411E-87B4-FE4231D15A06}"/>
    <hyperlink ref="E21" r:id="rId2" xr:uid="{CC2CE81D-FE1F-4CB9-A1DA-218FA727918D}"/>
  </hyperlinks>
  <pageMargins left="0.7" right="0.7" top="0.75" bottom="0.75" header="0.3" footer="0.3"/>
  <pageSetup paperSize="9" scale="96" orientation="landscape" verticalDpi="4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BD44B-ECF3-4F75-919C-5188D309CD5B}">
  <sheetPr codeName="Sheet1"/>
  <dimension ref="A1:M58"/>
  <sheetViews>
    <sheetView showGridLines="0" workbookViewId="0">
      <selection sqref="A1:C1"/>
    </sheetView>
  </sheetViews>
  <sheetFormatPr defaultColWidth="9.1796875" defaultRowHeight="17.149999999999999" customHeight="1" x14ac:dyDescent="0.35"/>
  <cols>
    <col min="1" max="1" width="2.26953125" style="40" customWidth="1"/>
    <col min="2" max="2" width="2.7265625" style="40" customWidth="1"/>
    <col min="3" max="3" width="13.26953125" style="40" customWidth="1"/>
    <col min="4" max="6" width="11.81640625" style="38" customWidth="1"/>
    <col min="7" max="7" width="20.453125" style="38" customWidth="1"/>
    <col min="8" max="9" width="11.81640625" style="38" customWidth="1"/>
    <col min="10" max="10" width="20.453125" style="38" customWidth="1"/>
    <col min="11" max="13" width="11.81640625" style="38" customWidth="1"/>
    <col min="14" max="16384" width="9.1796875" style="40"/>
  </cols>
  <sheetData>
    <row r="1" spans="1:13" ht="17.149999999999999" customHeight="1" x14ac:dyDescent="0.35">
      <c r="A1" s="207" t="s">
        <v>53</v>
      </c>
      <c r="B1" s="207"/>
      <c r="C1" s="207"/>
    </row>
    <row r="2" spans="1:13" ht="17.149999999999999" customHeight="1" x14ac:dyDescent="0.35"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ht="17.149999999999999" customHeight="1" x14ac:dyDescent="0.35">
      <c r="C3" s="42" t="s">
        <v>54</v>
      </c>
    </row>
    <row r="4" spans="1:13" s="45" customFormat="1" ht="17.149999999999999" customHeight="1" x14ac:dyDescent="0.35">
      <c r="A4" s="40"/>
      <c r="B4" s="40"/>
      <c r="C4" s="43" t="s">
        <v>55</v>
      </c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1:13" s="45" customFormat="1" ht="17.149999999999999" customHeight="1" x14ac:dyDescent="0.35">
      <c r="A5" s="40"/>
      <c r="B5" s="40"/>
      <c r="C5" s="120"/>
      <c r="D5" s="121"/>
      <c r="E5" s="37" t="s">
        <v>56</v>
      </c>
      <c r="F5" s="120"/>
      <c r="G5" s="121"/>
      <c r="H5" s="37" t="s">
        <v>57</v>
      </c>
      <c r="I5" s="120"/>
      <c r="J5" s="120"/>
      <c r="K5" s="210" t="s">
        <v>58</v>
      </c>
      <c r="L5" s="210"/>
      <c r="M5" s="120"/>
    </row>
    <row r="6" spans="1:13" s="45" customFormat="1" ht="17.149999999999999" customHeight="1" x14ac:dyDescent="0.35">
      <c r="A6" s="40"/>
      <c r="B6" s="40"/>
      <c r="C6" s="122"/>
      <c r="D6" s="208" t="s">
        <v>59</v>
      </c>
      <c r="E6" s="208"/>
      <c r="F6" s="205" t="s">
        <v>60</v>
      </c>
      <c r="G6" s="209" t="s">
        <v>59</v>
      </c>
      <c r="H6" s="209"/>
      <c r="I6" s="205" t="s">
        <v>60</v>
      </c>
      <c r="J6" s="209" t="s">
        <v>59</v>
      </c>
      <c r="K6" s="209"/>
      <c r="L6" s="205" t="s">
        <v>60</v>
      </c>
      <c r="M6" s="205" t="s">
        <v>61</v>
      </c>
    </row>
    <row r="7" spans="1:13" s="64" customFormat="1" ht="36" customHeight="1" x14ac:dyDescent="0.35">
      <c r="A7" s="62"/>
      <c r="B7" s="62"/>
      <c r="C7" s="48" t="s">
        <v>62</v>
      </c>
      <c r="D7" s="81" t="s">
        <v>63</v>
      </c>
      <c r="E7" s="81" t="s">
        <v>64</v>
      </c>
      <c r="F7" s="206"/>
      <c r="G7" s="123" t="s">
        <v>63</v>
      </c>
      <c r="H7" s="81" t="s">
        <v>64</v>
      </c>
      <c r="I7" s="206"/>
      <c r="J7" s="123" t="s">
        <v>63</v>
      </c>
      <c r="K7" s="81" t="s">
        <v>64</v>
      </c>
      <c r="L7" s="206"/>
      <c r="M7" s="206"/>
    </row>
    <row r="8" spans="1:13" s="41" customFormat="1" ht="17.149999999999999" customHeight="1" x14ac:dyDescent="0.35">
      <c r="A8" s="45">
        <v>2012</v>
      </c>
      <c r="B8" s="45" t="s">
        <v>65</v>
      </c>
      <c r="C8" s="26" t="s">
        <v>66</v>
      </c>
      <c r="D8" s="53">
        <v>124</v>
      </c>
      <c r="E8" s="53"/>
      <c r="F8" s="53">
        <v>21387053</v>
      </c>
      <c r="G8" s="53">
        <v>132</v>
      </c>
      <c r="H8" s="53"/>
      <c r="I8" s="53">
        <v>26163247</v>
      </c>
      <c r="J8" s="53">
        <f t="shared" ref="J8:J36" si="0">D8+G8</f>
        <v>256</v>
      </c>
      <c r="K8" s="53"/>
      <c r="L8" s="53">
        <f t="shared" ref="L8:L36" si="1">F8+I8</f>
        <v>47550300</v>
      </c>
      <c r="M8" s="53">
        <f>J8+L8</f>
        <v>47550556</v>
      </c>
    </row>
    <row r="9" spans="1:13" s="41" customFormat="1" ht="17.149999999999999" customHeight="1" x14ac:dyDescent="0.35">
      <c r="A9" s="45"/>
      <c r="B9" s="45" t="s">
        <v>67</v>
      </c>
      <c r="C9" s="26" t="s">
        <v>68</v>
      </c>
      <c r="D9" s="53">
        <v>1461</v>
      </c>
      <c r="E9" s="53"/>
      <c r="F9" s="53">
        <v>21550984</v>
      </c>
      <c r="G9" s="53">
        <v>1739</v>
      </c>
      <c r="H9" s="53"/>
      <c r="I9" s="53">
        <v>26174965</v>
      </c>
      <c r="J9" s="53">
        <f t="shared" si="0"/>
        <v>3200</v>
      </c>
      <c r="K9" s="53"/>
      <c r="L9" s="53">
        <f t="shared" si="1"/>
        <v>47725949</v>
      </c>
      <c r="M9" s="53">
        <f t="shared" ref="M9:M32" si="2">J9+L9</f>
        <v>47729149</v>
      </c>
    </row>
    <row r="10" spans="1:13" s="41" customFormat="1" ht="22.15" customHeight="1" x14ac:dyDescent="0.35">
      <c r="A10" s="45">
        <v>2013</v>
      </c>
      <c r="B10" s="45" t="s">
        <v>69</v>
      </c>
      <c r="C10" s="26" t="s">
        <v>70</v>
      </c>
      <c r="D10" s="54">
        <v>11991</v>
      </c>
      <c r="E10" s="54"/>
      <c r="F10" s="54">
        <v>21416950.999431364</v>
      </c>
      <c r="G10" s="54">
        <v>12049</v>
      </c>
      <c r="H10" s="54"/>
      <c r="I10" s="54">
        <v>25923120</v>
      </c>
      <c r="J10" s="54">
        <f t="shared" si="0"/>
        <v>24040</v>
      </c>
      <c r="K10" s="54"/>
      <c r="L10" s="54">
        <f t="shared" si="1"/>
        <v>47340070.999431364</v>
      </c>
      <c r="M10" s="54">
        <f t="shared" si="2"/>
        <v>47364110.999431364</v>
      </c>
    </row>
    <row r="11" spans="1:13" s="41" customFormat="1" ht="17.149999999999999" customHeight="1" x14ac:dyDescent="0.35">
      <c r="A11" s="45"/>
      <c r="B11" s="45" t="s">
        <v>71</v>
      </c>
      <c r="C11" s="26" t="s">
        <v>72</v>
      </c>
      <c r="D11" s="54">
        <v>39337</v>
      </c>
      <c r="E11" s="54"/>
      <c r="F11" s="54">
        <v>21224171</v>
      </c>
      <c r="G11" s="54">
        <v>50038</v>
      </c>
      <c r="H11" s="54"/>
      <c r="I11" s="54">
        <v>25751659</v>
      </c>
      <c r="J11" s="54">
        <f t="shared" si="0"/>
        <v>89375</v>
      </c>
      <c r="K11" s="54"/>
      <c r="L11" s="54">
        <f t="shared" si="1"/>
        <v>46975830</v>
      </c>
      <c r="M11" s="54">
        <f t="shared" si="2"/>
        <v>47065205</v>
      </c>
    </row>
    <row r="12" spans="1:13" s="41" customFormat="1" ht="17.149999999999999" customHeight="1" x14ac:dyDescent="0.35">
      <c r="A12" s="45"/>
      <c r="B12" s="45" t="s">
        <v>65</v>
      </c>
      <c r="C12" s="26" t="s">
        <v>73</v>
      </c>
      <c r="D12" s="54">
        <v>72113</v>
      </c>
      <c r="E12" s="54"/>
      <c r="F12" s="54">
        <v>21275065</v>
      </c>
      <c r="G12" s="54">
        <v>104704</v>
      </c>
      <c r="H12" s="54"/>
      <c r="I12" s="54">
        <v>25757248</v>
      </c>
      <c r="J12" s="54">
        <f t="shared" si="0"/>
        <v>176817</v>
      </c>
      <c r="K12" s="54"/>
      <c r="L12" s="54">
        <f t="shared" si="1"/>
        <v>47032313</v>
      </c>
      <c r="M12" s="54">
        <f t="shared" si="2"/>
        <v>47209130</v>
      </c>
    </row>
    <row r="13" spans="1:13" s="41" customFormat="1" ht="17.149999999999999" customHeight="1" x14ac:dyDescent="0.35">
      <c r="A13" s="45"/>
      <c r="B13" s="45" t="s">
        <v>67</v>
      </c>
      <c r="C13" s="26" t="s">
        <v>74</v>
      </c>
      <c r="D13" s="54">
        <v>101728</v>
      </c>
      <c r="E13" s="54"/>
      <c r="F13" s="54">
        <v>21513727</v>
      </c>
      <c r="G13" s="54">
        <v>163427</v>
      </c>
      <c r="H13" s="54"/>
      <c r="I13" s="54">
        <v>25994868</v>
      </c>
      <c r="J13" s="54">
        <f t="shared" si="0"/>
        <v>265155</v>
      </c>
      <c r="K13" s="54"/>
      <c r="L13" s="54">
        <f t="shared" si="1"/>
        <v>47508595</v>
      </c>
      <c r="M13" s="54">
        <f t="shared" si="2"/>
        <v>47773750</v>
      </c>
    </row>
    <row r="14" spans="1:13" s="41" customFormat="1" ht="22.15" customHeight="1" x14ac:dyDescent="0.35">
      <c r="A14" s="45">
        <v>2014</v>
      </c>
      <c r="B14" s="45" t="s">
        <v>69</v>
      </c>
      <c r="C14" s="26" t="s">
        <v>75</v>
      </c>
      <c r="D14" s="54">
        <v>132972</v>
      </c>
      <c r="E14" s="54"/>
      <c r="F14" s="54">
        <v>21294944</v>
      </c>
      <c r="G14" s="54">
        <v>211730</v>
      </c>
      <c r="H14" s="54"/>
      <c r="I14" s="54">
        <v>25667602</v>
      </c>
      <c r="J14" s="54">
        <f t="shared" si="0"/>
        <v>344702</v>
      </c>
      <c r="K14" s="54"/>
      <c r="L14" s="54">
        <f t="shared" si="1"/>
        <v>46962546</v>
      </c>
      <c r="M14" s="54">
        <f t="shared" si="2"/>
        <v>47307248</v>
      </c>
    </row>
    <row r="15" spans="1:13" s="41" customFormat="1" ht="17.149999999999999" customHeight="1" x14ac:dyDescent="0.35">
      <c r="A15" s="45"/>
      <c r="B15" s="45" t="s">
        <v>71</v>
      </c>
      <c r="C15" s="26" t="s">
        <v>76</v>
      </c>
      <c r="D15" s="54">
        <v>156190</v>
      </c>
      <c r="E15" s="54"/>
      <c r="F15" s="54">
        <v>21085263</v>
      </c>
      <c r="G15" s="54">
        <v>246447</v>
      </c>
      <c r="H15" s="54"/>
      <c r="I15" s="54">
        <v>25485350</v>
      </c>
      <c r="J15" s="54">
        <f t="shared" si="0"/>
        <v>402637</v>
      </c>
      <c r="K15" s="54"/>
      <c r="L15" s="54">
        <f t="shared" si="1"/>
        <v>46570613</v>
      </c>
      <c r="M15" s="54">
        <f t="shared" si="2"/>
        <v>46973250</v>
      </c>
    </row>
    <row r="16" spans="1:13" s="66" customFormat="1" ht="17.149999999999999" customHeight="1" x14ac:dyDescent="0.35">
      <c r="A16" s="45"/>
      <c r="B16" s="45" t="s">
        <v>65</v>
      </c>
      <c r="C16" s="26" t="s">
        <v>77</v>
      </c>
      <c r="D16" s="54">
        <v>215069</v>
      </c>
      <c r="E16" s="54"/>
      <c r="F16" s="54">
        <v>20786028</v>
      </c>
      <c r="G16" s="54">
        <v>328789</v>
      </c>
      <c r="H16" s="54"/>
      <c r="I16" s="54">
        <v>25110093</v>
      </c>
      <c r="J16" s="54">
        <f t="shared" si="0"/>
        <v>543858</v>
      </c>
      <c r="K16" s="54"/>
      <c r="L16" s="54">
        <f t="shared" si="1"/>
        <v>45896121</v>
      </c>
      <c r="M16" s="54">
        <f t="shared" si="2"/>
        <v>46439979</v>
      </c>
    </row>
    <row r="17" spans="1:13" s="66" customFormat="1" ht="17.149999999999999" customHeight="1" x14ac:dyDescent="0.35">
      <c r="A17" s="45"/>
      <c r="B17" s="45" t="s">
        <v>67</v>
      </c>
      <c r="C17" s="26" t="s">
        <v>78</v>
      </c>
      <c r="D17" s="54">
        <v>270589</v>
      </c>
      <c r="E17" s="54"/>
      <c r="F17" s="54">
        <v>20564248</v>
      </c>
      <c r="G17" s="54">
        <v>400645</v>
      </c>
      <c r="H17" s="54"/>
      <c r="I17" s="54">
        <v>24890373</v>
      </c>
      <c r="J17" s="54">
        <f t="shared" si="0"/>
        <v>671234</v>
      </c>
      <c r="K17" s="54"/>
      <c r="L17" s="54">
        <f t="shared" si="1"/>
        <v>45454621</v>
      </c>
      <c r="M17" s="54">
        <f t="shared" si="2"/>
        <v>46125855</v>
      </c>
    </row>
    <row r="18" spans="1:13" s="66" customFormat="1" ht="22.15" customHeight="1" x14ac:dyDescent="0.35">
      <c r="A18" s="45">
        <v>2015</v>
      </c>
      <c r="B18" s="45" t="s">
        <v>69</v>
      </c>
      <c r="C18" s="26" t="s">
        <v>79</v>
      </c>
      <c r="D18" s="54">
        <v>367857</v>
      </c>
      <c r="E18" s="54"/>
      <c r="F18" s="54">
        <v>21412608</v>
      </c>
      <c r="G18" s="54">
        <v>575602</v>
      </c>
      <c r="H18" s="54"/>
      <c r="I18" s="54">
        <v>25741447</v>
      </c>
      <c r="J18" s="54">
        <f t="shared" si="0"/>
        <v>943459</v>
      </c>
      <c r="K18" s="54"/>
      <c r="L18" s="54">
        <f t="shared" si="1"/>
        <v>47154055</v>
      </c>
      <c r="M18" s="54">
        <f t="shared" si="2"/>
        <v>48097514</v>
      </c>
    </row>
    <row r="19" spans="1:13" s="66" customFormat="1" ht="17.149999999999999" customHeight="1" x14ac:dyDescent="0.35">
      <c r="A19" s="45"/>
      <c r="B19" s="45" t="s">
        <v>71</v>
      </c>
      <c r="C19" s="26" t="s">
        <v>80</v>
      </c>
      <c r="D19" s="54">
        <v>473819</v>
      </c>
      <c r="E19" s="54"/>
      <c r="F19" s="54">
        <v>21215177</v>
      </c>
      <c r="G19" s="54">
        <v>719368</v>
      </c>
      <c r="H19" s="54"/>
      <c r="I19" s="54">
        <v>25492318</v>
      </c>
      <c r="J19" s="54">
        <f t="shared" si="0"/>
        <v>1193187</v>
      </c>
      <c r="K19" s="54"/>
      <c r="L19" s="54">
        <f t="shared" si="1"/>
        <v>46707495</v>
      </c>
      <c r="M19" s="54">
        <f t="shared" si="2"/>
        <v>47900682</v>
      </c>
    </row>
    <row r="20" spans="1:13" s="66" customFormat="1" ht="17.149999999999999" customHeight="1" x14ac:dyDescent="0.35">
      <c r="A20" s="45"/>
      <c r="B20" s="45" t="s">
        <v>65</v>
      </c>
      <c r="C20" s="26" t="s">
        <v>81</v>
      </c>
      <c r="D20" s="54">
        <v>607412</v>
      </c>
      <c r="E20" s="54"/>
      <c r="F20" s="54">
        <v>21037144</v>
      </c>
      <c r="G20" s="54">
        <v>908610</v>
      </c>
      <c r="H20" s="54"/>
      <c r="I20" s="54">
        <v>25230570</v>
      </c>
      <c r="J20" s="54">
        <f t="shared" si="0"/>
        <v>1516022</v>
      </c>
      <c r="K20" s="54"/>
      <c r="L20" s="54">
        <f t="shared" si="1"/>
        <v>46267714</v>
      </c>
      <c r="M20" s="54">
        <f t="shared" si="2"/>
        <v>47783736</v>
      </c>
    </row>
    <row r="21" spans="1:13" s="66" customFormat="1" ht="17.149999999999999" customHeight="1" x14ac:dyDescent="0.35">
      <c r="A21" s="45"/>
      <c r="B21" s="45" t="s">
        <v>67</v>
      </c>
      <c r="C21" s="26" t="s">
        <v>82</v>
      </c>
      <c r="D21" s="54">
        <v>763341</v>
      </c>
      <c r="E21" s="54"/>
      <c r="F21" s="54">
        <v>20726526</v>
      </c>
      <c r="G21" s="54">
        <v>1118564</v>
      </c>
      <c r="H21" s="54"/>
      <c r="I21" s="54">
        <v>24923979</v>
      </c>
      <c r="J21" s="54">
        <f t="shared" si="0"/>
        <v>1881905</v>
      </c>
      <c r="K21" s="54"/>
      <c r="L21" s="54">
        <f t="shared" si="1"/>
        <v>45650505</v>
      </c>
      <c r="M21" s="54">
        <f t="shared" si="2"/>
        <v>47532410</v>
      </c>
    </row>
    <row r="22" spans="1:13" s="66" customFormat="1" ht="22.15" customHeight="1" x14ac:dyDescent="0.35">
      <c r="A22" s="45">
        <v>2016</v>
      </c>
      <c r="B22" s="45" t="s">
        <v>69</v>
      </c>
      <c r="C22" s="17" t="s">
        <v>83</v>
      </c>
      <c r="D22" s="54">
        <v>1164957</v>
      </c>
      <c r="E22" s="54"/>
      <c r="F22" s="54">
        <v>20462581</v>
      </c>
      <c r="G22" s="54">
        <v>1583193</v>
      </c>
      <c r="H22" s="54"/>
      <c r="I22" s="54">
        <v>24581589</v>
      </c>
      <c r="J22" s="54">
        <f t="shared" si="0"/>
        <v>2748150</v>
      </c>
      <c r="K22" s="54"/>
      <c r="L22" s="54">
        <f t="shared" si="1"/>
        <v>45044170</v>
      </c>
      <c r="M22" s="54">
        <f t="shared" si="2"/>
        <v>47792320</v>
      </c>
    </row>
    <row r="23" spans="1:13" s="66" customFormat="1" ht="17.149999999999999" customHeight="1" x14ac:dyDescent="0.35">
      <c r="A23" s="40"/>
      <c r="B23" s="45" t="s">
        <v>71</v>
      </c>
      <c r="C23" s="17" t="s">
        <v>84</v>
      </c>
      <c r="D23" s="54">
        <v>1379036</v>
      </c>
      <c r="E23" s="54"/>
      <c r="F23" s="54">
        <v>20462897</v>
      </c>
      <c r="G23" s="54">
        <v>1923566</v>
      </c>
      <c r="H23" s="54"/>
      <c r="I23" s="54">
        <v>24472243</v>
      </c>
      <c r="J23" s="54">
        <f t="shared" si="0"/>
        <v>3302602</v>
      </c>
      <c r="K23" s="54"/>
      <c r="L23" s="54">
        <f t="shared" si="1"/>
        <v>44935140</v>
      </c>
      <c r="M23" s="54">
        <f t="shared" si="2"/>
        <v>48237742</v>
      </c>
    </row>
    <row r="24" spans="1:13" s="64" customFormat="1" ht="17.149999999999999" customHeight="1" x14ac:dyDescent="0.35">
      <c r="A24" s="61"/>
      <c r="B24" s="62" t="s">
        <v>65</v>
      </c>
      <c r="C24" s="17" t="s">
        <v>85</v>
      </c>
      <c r="D24" s="54">
        <v>1708885</v>
      </c>
      <c r="E24" s="54"/>
      <c r="F24" s="54">
        <v>20049140</v>
      </c>
      <c r="G24" s="54">
        <v>2339537</v>
      </c>
      <c r="H24" s="54"/>
      <c r="I24" s="54">
        <v>23980487</v>
      </c>
      <c r="J24" s="54">
        <f t="shared" si="0"/>
        <v>4048422</v>
      </c>
      <c r="K24" s="54"/>
      <c r="L24" s="54">
        <f t="shared" si="1"/>
        <v>44029627</v>
      </c>
      <c r="M24" s="54">
        <f t="shared" si="2"/>
        <v>48078049</v>
      </c>
    </row>
    <row r="25" spans="1:13" s="64" customFormat="1" ht="17.149999999999999" customHeight="1" x14ac:dyDescent="0.35">
      <c r="A25" s="61"/>
      <c r="B25" s="62" t="s">
        <v>67</v>
      </c>
      <c r="C25" s="17" t="s">
        <v>86</v>
      </c>
      <c r="D25" s="54">
        <v>2069121</v>
      </c>
      <c r="E25" s="54"/>
      <c r="F25" s="54">
        <v>19847570</v>
      </c>
      <c r="G25" s="54">
        <v>2794169</v>
      </c>
      <c r="H25" s="54"/>
      <c r="I25" s="54">
        <v>23591156</v>
      </c>
      <c r="J25" s="54">
        <f t="shared" si="0"/>
        <v>4863290</v>
      </c>
      <c r="K25" s="54"/>
      <c r="L25" s="54">
        <f t="shared" si="1"/>
        <v>43438726</v>
      </c>
      <c r="M25" s="54">
        <f t="shared" si="2"/>
        <v>48302016</v>
      </c>
    </row>
    <row r="26" spans="1:13" s="64" customFormat="1" ht="22.15" customHeight="1" x14ac:dyDescent="0.35">
      <c r="A26" s="45">
        <v>2017</v>
      </c>
      <c r="B26" s="62" t="s">
        <v>69</v>
      </c>
      <c r="C26" s="17" t="s">
        <v>87</v>
      </c>
      <c r="D26" s="54">
        <v>2459603</v>
      </c>
      <c r="E26" s="54"/>
      <c r="F26" s="54">
        <v>19222403</v>
      </c>
      <c r="G26" s="54">
        <v>3303814</v>
      </c>
      <c r="H26" s="54"/>
      <c r="I26" s="54">
        <v>22807443</v>
      </c>
      <c r="J26" s="54">
        <f t="shared" si="0"/>
        <v>5763417</v>
      </c>
      <c r="K26" s="54"/>
      <c r="L26" s="54">
        <f t="shared" si="1"/>
        <v>42029846</v>
      </c>
      <c r="M26" s="54">
        <f t="shared" si="2"/>
        <v>47793263</v>
      </c>
    </row>
    <row r="27" spans="1:13" s="64" customFormat="1" ht="17.149999999999999" customHeight="1" x14ac:dyDescent="0.35">
      <c r="A27" s="45"/>
      <c r="B27" s="62" t="s">
        <v>71</v>
      </c>
      <c r="C27" s="17" t="s">
        <v>88</v>
      </c>
      <c r="D27" s="54">
        <v>2863132</v>
      </c>
      <c r="E27" s="54"/>
      <c r="F27" s="54">
        <v>18500128</v>
      </c>
      <c r="G27" s="54">
        <v>3799349</v>
      </c>
      <c r="H27" s="54"/>
      <c r="I27" s="54">
        <v>21985359</v>
      </c>
      <c r="J27" s="54">
        <f t="shared" si="0"/>
        <v>6662481</v>
      </c>
      <c r="K27" s="54"/>
      <c r="L27" s="54">
        <f t="shared" si="1"/>
        <v>40485487</v>
      </c>
      <c r="M27" s="54">
        <f t="shared" si="2"/>
        <v>47147968</v>
      </c>
    </row>
    <row r="28" spans="1:13" s="64" customFormat="1" ht="17.149999999999999" customHeight="1" x14ac:dyDescent="0.35">
      <c r="A28" s="45"/>
      <c r="B28" s="62" t="s">
        <v>65</v>
      </c>
      <c r="C28" s="17" t="s">
        <v>89</v>
      </c>
      <c r="D28" s="54">
        <v>3284119</v>
      </c>
      <c r="E28" s="54"/>
      <c r="F28" s="54">
        <v>17851025</v>
      </c>
      <c r="G28" s="54">
        <v>4306175</v>
      </c>
      <c r="H28" s="54"/>
      <c r="I28" s="54">
        <v>21197581</v>
      </c>
      <c r="J28" s="54">
        <f t="shared" si="0"/>
        <v>7590294</v>
      </c>
      <c r="K28" s="54"/>
      <c r="L28" s="54">
        <f t="shared" si="1"/>
        <v>39048606</v>
      </c>
      <c r="M28" s="54">
        <f t="shared" si="2"/>
        <v>46638900</v>
      </c>
    </row>
    <row r="29" spans="1:13" s="64" customFormat="1" ht="17.149999999999999" customHeight="1" x14ac:dyDescent="0.35">
      <c r="A29" s="45"/>
      <c r="B29" s="62" t="s">
        <v>67</v>
      </c>
      <c r="C29" s="17" t="s">
        <v>90</v>
      </c>
      <c r="D29" s="54">
        <v>3753303</v>
      </c>
      <c r="E29" s="54"/>
      <c r="F29" s="54">
        <v>17529114</v>
      </c>
      <c r="G29" s="54">
        <v>5009188</v>
      </c>
      <c r="H29" s="54"/>
      <c r="I29" s="54">
        <v>20676394</v>
      </c>
      <c r="J29" s="54">
        <f t="shared" si="0"/>
        <v>8762491</v>
      </c>
      <c r="K29" s="54"/>
      <c r="L29" s="54">
        <f t="shared" si="1"/>
        <v>38205508</v>
      </c>
      <c r="M29" s="54">
        <f t="shared" si="2"/>
        <v>46967999</v>
      </c>
    </row>
    <row r="30" spans="1:13" s="64" customFormat="1" ht="22.15" customHeight="1" x14ac:dyDescent="0.35">
      <c r="A30" s="45">
        <v>2018</v>
      </c>
      <c r="B30" s="62" t="s">
        <v>69</v>
      </c>
      <c r="C30" s="17" t="s">
        <v>91</v>
      </c>
      <c r="D30" s="54">
        <v>4189869</v>
      </c>
      <c r="E30" s="54"/>
      <c r="F30" s="54">
        <v>17234249</v>
      </c>
      <c r="G30" s="54">
        <v>5599628</v>
      </c>
      <c r="H30" s="54"/>
      <c r="I30" s="54">
        <v>20188355</v>
      </c>
      <c r="J30" s="54">
        <f t="shared" si="0"/>
        <v>9789497</v>
      </c>
      <c r="K30" s="54"/>
      <c r="L30" s="54">
        <f t="shared" si="1"/>
        <v>37422604</v>
      </c>
      <c r="M30" s="54">
        <f t="shared" si="2"/>
        <v>47212101</v>
      </c>
    </row>
    <row r="31" spans="1:13" s="64" customFormat="1" ht="17.149999999999999" customHeight="1" x14ac:dyDescent="0.35">
      <c r="A31" s="45"/>
      <c r="B31" s="62" t="s">
        <v>71</v>
      </c>
      <c r="C31" s="17" t="s">
        <v>92</v>
      </c>
      <c r="D31" s="54">
        <v>4578464</v>
      </c>
      <c r="E31" s="54"/>
      <c r="F31" s="54">
        <v>16642965</v>
      </c>
      <c r="G31" s="54">
        <v>6137997</v>
      </c>
      <c r="H31" s="54"/>
      <c r="I31" s="54">
        <v>19434593</v>
      </c>
      <c r="J31" s="54">
        <f t="shared" si="0"/>
        <v>10716461</v>
      </c>
      <c r="K31" s="54"/>
      <c r="L31" s="54">
        <f t="shared" si="1"/>
        <v>36077558</v>
      </c>
      <c r="M31" s="54">
        <f t="shared" si="2"/>
        <v>46794019</v>
      </c>
    </row>
    <row r="32" spans="1:13" s="64" customFormat="1" ht="17.149999999999999" customHeight="1" x14ac:dyDescent="0.35">
      <c r="A32" s="45"/>
      <c r="B32" s="62" t="s">
        <v>65</v>
      </c>
      <c r="C32" s="17" t="s">
        <v>93</v>
      </c>
      <c r="D32" s="54">
        <v>4910018</v>
      </c>
      <c r="E32" s="54"/>
      <c r="F32" s="54">
        <v>16082377</v>
      </c>
      <c r="G32" s="54">
        <v>6547243</v>
      </c>
      <c r="H32" s="54"/>
      <c r="I32" s="54">
        <v>18771766</v>
      </c>
      <c r="J32" s="54">
        <f t="shared" si="0"/>
        <v>11457261</v>
      </c>
      <c r="K32" s="54"/>
      <c r="L32" s="54">
        <f t="shared" si="1"/>
        <v>34854143</v>
      </c>
      <c r="M32" s="54">
        <f t="shared" si="2"/>
        <v>46311404</v>
      </c>
    </row>
    <row r="33" spans="1:13" s="64" customFormat="1" ht="17.149999999999999" customHeight="1" x14ac:dyDescent="0.35">
      <c r="A33" s="45"/>
      <c r="B33" s="62" t="s">
        <v>67</v>
      </c>
      <c r="C33" s="17" t="s">
        <v>94</v>
      </c>
      <c r="D33" s="54">
        <v>5266181</v>
      </c>
      <c r="E33" s="54">
        <v>687942</v>
      </c>
      <c r="F33" s="54">
        <v>15445560</v>
      </c>
      <c r="G33" s="54">
        <v>7027058</v>
      </c>
      <c r="H33" s="54">
        <v>913408</v>
      </c>
      <c r="I33" s="54">
        <v>17922870</v>
      </c>
      <c r="J33" s="54">
        <f t="shared" si="0"/>
        <v>12293239</v>
      </c>
      <c r="K33" s="54">
        <f>E33+H33</f>
        <v>1601350</v>
      </c>
      <c r="L33" s="54">
        <f>F33+I33</f>
        <v>33368430</v>
      </c>
      <c r="M33" s="54">
        <f>SUM(J33:L33)</f>
        <v>47263019</v>
      </c>
    </row>
    <row r="34" spans="1:13" s="64" customFormat="1" ht="22.15" customHeight="1" x14ac:dyDescent="0.35">
      <c r="A34" s="110" t="s">
        <v>95</v>
      </c>
      <c r="B34" s="62" t="s">
        <v>69</v>
      </c>
      <c r="C34" s="17" t="s">
        <v>96</v>
      </c>
      <c r="D34" s="54">
        <v>5515114</v>
      </c>
      <c r="E34" s="54">
        <v>822164</v>
      </c>
      <c r="F34" s="54">
        <v>14953399</v>
      </c>
      <c r="G34" s="54">
        <v>7325328</v>
      </c>
      <c r="H34" s="54">
        <v>1150502</v>
      </c>
      <c r="I34" s="54">
        <v>17265694</v>
      </c>
      <c r="J34" s="54">
        <f t="shared" si="0"/>
        <v>12840442</v>
      </c>
      <c r="K34" s="54">
        <f t="shared" ref="K34:K38" si="3">E34+H34</f>
        <v>1972666</v>
      </c>
      <c r="L34" s="54">
        <f t="shared" si="1"/>
        <v>32219093</v>
      </c>
      <c r="M34" s="54">
        <f t="shared" ref="M34:M38" si="4">SUM(J34:L34)</f>
        <v>47032201</v>
      </c>
    </row>
    <row r="35" spans="1:13" s="64" customFormat="1" ht="16.5" customHeight="1" x14ac:dyDescent="0.35">
      <c r="A35" s="110"/>
      <c r="B35" s="62"/>
      <c r="C35" s="17" t="s">
        <v>97</v>
      </c>
      <c r="D35" s="54">
        <v>5742799</v>
      </c>
      <c r="E35" s="54">
        <v>1004675</v>
      </c>
      <c r="F35" s="54">
        <v>14496277</v>
      </c>
      <c r="G35" s="54">
        <v>7654779</v>
      </c>
      <c r="H35" s="54">
        <v>1370965</v>
      </c>
      <c r="I35" s="54">
        <v>16667334</v>
      </c>
      <c r="J35" s="54">
        <f t="shared" si="0"/>
        <v>13397578</v>
      </c>
      <c r="K35" s="54">
        <f t="shared" si="3"/>
        <v>2375640</v>
      </c>
      <c r="L35" s="54">
        <f t="shared" si="1"/>
        <v>31163611</v>
      </c>
      <c r="M35" s="54">
        <f t="shared" si="4"/>
        <v>46936829</v>
      </c>
    </row>
    <row r="36" spans="1:13" s="64" customFormat="1" ht="16.5" customHeight="1" x14ac:dyDescent="0.35">
      <c r="A36" s="110"/>
      <c r="B36" s="62"/>
      <c r="C36" s="17" t="s">
        <v>98</v>
      </c>
      <c r="D36" s="114">
        <v>5995365</v>
      </c>
      <c r="E36" s="114">
        <v>1194248</v>
      </c>
      <c r="F36" s="114">
        <v>14015676</v>
      </c>
      <c r="G36" s="114">
        <v>8017974</v>
      </c>
      <c r="H36" s="114">
        <v>1653253</v>
      </c>
      <c r="I36" s="114">
        <v>16002566</v>
      </c>
      <c r="J36" s="114">
        <f t="shared" si="0"/>
        <v>14013339</v>
      </c>
      <c r="K36" s="108">
        <f t="shared" si="3"/>
        <v>2847501</v>
      </c>
      <c r="L36" s="114">
        <f t="shared" si="1"/>
        <v>30018242</v>
      </c>
      <c r="M36" s="108">
        <f t="shared" si="4"/>
        <v>46879082</v>
      </c>
    </row>
    <row r="37" spans="1:13" s="64" customFormat="1" ht="16.5" customHeight="1" x14ac:dyDescent="0.35">
      <c r="A37" s="110"/>
      <c r="B37" s="62"/>
      <c r="C37" s="17" t="s">
        <v>99</v>
      </c>
      <c r="D37" s="114">
        <v>6294285</v>
      </c>
      <c r="E37" s="114">
        <v>1495786</v>
      </c>
      <c r="F37" s="114">
        <v>14023880</v>
      </c>
      <c r="G37" s="114">
        <v>8431865</v>
      </c>
      <c r="H37" s="114">
        <v>1989202</v>
      </c>
      <c r="I37" s="114">
        <v>16073174</v>
      </c>
      <c r="J37" s="114">
        <f t="shared" ref="J37" si="5">D37+G37</f>
        <v>14726150</v>
      </c>
      <c r="K37" s="108">
        <f t="shared" si="3"/>
        <v>3484988</v>
      </c>
      <c r="L37" s="114">
        <f t="shared" ref="L37" si="6">F37+I37</f>
        <v>30097054</v>
      </c>
      <c r="M37" s="108">
        <f t="shared" si="4"/>
        <v>48308192</v>
      </c>
    </row>
    <row r="38" spans="1:13" s="64" customFormat="1" ht="22.15" customHeight="1" x14ac:dyDescent="0.35">
      <c r="A38" s="110"/>
      <c r="B38" s="62"/>
      <c r="C38" s="17" t="s">
        <v>100</v>
      </c>
      <c r="D38" s="114">
        <v>6585917</v>
      </c>
      <c r="E38" s="114">
        <v>1667483</v>
      </c>
      <c r="F38" s="114">
        <v>13867910</v>
      </c>
      <c r="G38" s="114">
        <v>8932589</v>
      </c>
      <c r="H38" s="114">
        <v>2028510</v>
      </c>
      <c r="I38" s="114">
        <v>15593200</v>
      </c>
      <c r="J38" s="114">
        <f t="shared" ref="J38" si="7">D38+G38</f>
        <v>15518506</v>
      </c>
      <c r="K38" s="114">
        <f t="shared" si="3"/>
        <v>3695993</v>
      </c>
      <c r="L38" s="114">
        <f t="shared" ref="L38" si="8">F38+I38</f>
        <v>29461110</v>
      </c>
      <c r="M38" s="114">
        <f t="shared" si="4"/>
        <v>48675609</v>
      </c>
    </row>
    <row r="39" spans="1:13" s="64" customFormat="1" ht="14.5" x14ac:dyDescent="0.35">
      <c r="A39" s="110"/>
      <c r="B39" s="62"/>
      <c r="C39" s="17" t="s">
        <v>101</v>
      </c>
      <c r="D39" s="114">
        <v>6623632</v>
      </c>
      <c r="E39" s="114">
        <v>1622086</v>
      </c>
      <c r="F39" s="114">
        <v>13691730</v>
      </c>
      <c r="G39" s="114">
        <v>8953977</v>
      </c>
      <c r="H39" s="114">
        <v>2009973</v>
      </c>
      <c r="I39" s="114">
        <v>15536534</v>
      </c>
      <c r="J39" s="114">
        <f t="shared" ref="J39" si="9">D39+G39</f>
        <v>15577609</v>
      </c>
      <c r="K39" s="114">
        <f t="shared" ref="K39" si="10">E39+H39</f>
        <v>3632059</v>
      </c>
      <c r="L39" s="114">
        <f t="shared" ref="L39" si="11">F39+I39</f>
        <v>29228264</v>
      </c>
      <c r="M39" s="114">
        <f t="shared" ref="M39" si="12">SUM(J39:L39)</f>
        <v>48437932</v>
      </c>
    </row>
    <row r="40" spans="1:13" s="64" customFormat="1" ht="14.5" x14ac:dyDescent="0.35">
      <c r="A40" s="110"/>
      <c r="B40" s="62"/>
      <c r="C40" s="17" t="s">
        <v>102</v>
      </c>
      <c r="D40" s="114">
        <v>6885507</v>
      </c>
      <c r="E40" s="114">
        <v>1674516</v>
      </c>
      <c r="F40" s="114">
        <v>13411355</v>
      </c>
      <c r="G40" s="114">
        <v>9367496</v>
      </c>
      <c r="H40" s="114">
        <v>2022874</v>
      </c>
      <c r="I40" s="114">
        <v>15132341</v>
      </c>
      <c r="J40" s="114">
        <f t="shared" ref="J40" si="13">D40+G40</f>
        <v>16253003</v>
      </c>
      <c r="K40" s="114">
        <f t="shared" ref="K40" si="14">E40+H40</f>
        <v>3697390</v>
      </c>
      <c r="L40" s="114">
        <f t="shared" ref="L40" si="15">F40+I40</f>
        <v>28543696</v>
      </c>
      <c r="M40" s="114">
        <f t="shared" ref="M40" si="16">SUM(J40:L40)</f>
        <v>48494089</v>
      </c>
    </row>
    <row r="41" spans="1:13" s="64" customFormat="1" ht="16.5" x14ac:dyDescent="0.35">
      <c r="A41" s="110"/>
      <c r="B41" s="62"/>
      <c r="C41" s="17" t="s">
        <v>103</v>
      </c>
      <c r="D41" s="114">
        <v>7227534</v>
      </c>
      <c r="E41" s="114">
        <v>1847951</v>
      </c>
      <c r="F41" s="114">
        <v>13222177</v>
      </c>
      <c r="G41" s="114">
        <v>9884841</v>
      </c>
      <c r="H41" s="114">
        <v>2118166</v>
      </c>
      <c r="I41" s="114">
        <v>14852091</v>
      </c>
      <c r="J41" s="114">
        <f t="shared" ref="J41" si="17">D41+G41</f>
        <v>17112375</v>
      </c>
      <c r="K41" s="114">
        <f t="shared" ref="K41" si="18">E41+H41</f>
        <v>3966117</v>
      </c>
      <c r="L41" s="114">
        <f t="shared" ref="L41" si="19">F41+I41</f>
        <v>28074268</v>
      </c>
      <c r="M41" s="114">
        <f t="shared" ref="M41" si="20">SUM(J41:L41)</f>
        <v>49152760</v>
      </c>
    </row>
    <row r="42" spans="1:13" s="64" customFormat="1" ht="22.4" customHeight="1" thickBot="1" x14ac:dyDescent="0.4">
      <c r="A42" s="110"/>
      <c r="B42" s="62"/>
      <c r="C42" s="115" t="s">
        <v>104</v>
      </c>
      <c r="D42" s="116">
        <v>7509043</v>
      </c>
      <c r="E42" s="116">
        <v>1782328</v>
      </c>
      <c r="F42" s="116">
        <v>12678721</v>
      </c>
      <c r="G42" s="116">
        <v>10303382</v>
      </c>
      <c r="H42" s="116">
        <v>2040188</v>
      </c>
      <c r="I42" s="116">
        <v>14083272</v>
      </c>
      <c r="J42" s="116">
        <f t="shared" ref="J42" si="21">D42+G42</f>
        <v>17812425</v>
      </c>
      <c r="K42" s="116">
        <f t="shared" ref="K42" si="22">E42+H42</f>
        <v>3822516</v>
      </c>
      <c r="L42" s="116">
        <f t="shared" ref="L42" si="23">F42+I42</f>
        <v>26761993</v>
      </c>
      <c r="M42" s="116">
        <f t="shared" ref="M42" si="24">SUM(J42:L42)</f>
        <v>48396934</v>
      </c>
    </row>
    <row r="43" spans="1:13" s="61" customFormat="1" ht="17.149999999999999" customHeight="1" x14ac:dyDescent="0.35">
      <c r="B43" s="62"/>
      <c r="C43" s="18"/>
      <c r="D43" s="19"/>
      <c r="E43" s="19"/>
      <c r="F43" s="19"/>
      <c r="G43" s="63"/>
      <c r="H43" s="63"/>
      <c r="I43" s="63"/>
      <c r="J43" s="63"/>
      <c r="K43" s="63"/>
      <c r="L43" s="63"/>
      <c r="M43" s="60" t="s">
        <v>105</v>
      </c>
    </row>
    <row r="44" spans="1:13" s="61" customFormat="1" ht="17.149999999999999" customHeight="1" x14ac:dyDescent="0.35">
      <c r="B44" s="124"/>
      <c r="C44" s="150" t="s">
        <v>106</v>
      </c>
      <c r="E44" s="126"/>
      <c r="F44" s="126"/>
      <c r="G44" s="71"/>
      <c r="H44" s="71"/>
      <c r="I44" s="71"/>
      <c r="J44" s="172"/>
      <c r="K44" s="71"/>
      <c r="L44" s="71"/>
      <c r="M44" s="71"/>
    </row>
    <row r="45" spans="1:13" s="61" customFormat="1" ht="17.149999999999999" customHeight="1" x14ac:dyDescent="0.35">
      <c r="B45" s="124"/>
      <c r="C45" s="26" t="s">
        <v>107</v>
      </c>
      <c r="E45" s="128"/>
      <c r="F45" s="128"/>
      <c r="G45" s="68"/>
      <c r="H45" s="68"/>
      <c r="I45" s="68"/>
      <c r="J45" s="170"/>
      <c r="K45" s="170"/>
      <c r="L45" s="170"/>
      <c r="M45" s="170"/>
    </row>
    <row r="46" spans="1:13" s="61" customFormat="1" ht="17.149999999999999" customHeight="1" x14ac:dyDescent="0.3">
      <c r="B46" s="129"/>
      <c r="C46" s="127"/>
      <c r="E46" s="182"/>
      <c r="F46" s="130"/>
      <c r="G46" s="68"/>
      <c r="H46" s="192"/>
      <c r="I46" s="68"/>
      <c r="J46" s="161"/>
      <c r="K46" s="158"/>
      <c r="L46" s="158"/>
      <c r="M46" s="155"/>
    </row>
    <row r="47" spans="1:13" s="61" customFormat="1" ht="17.149999999999999" customHeight="1" x14ac:dyDescent="0.35">
      <c r="B47" s="124"/>
      <c r="C47" s="125"/>
      <c r="E47" s="126"/>
      <c r="F47" s="126"/>
      <c r="G47" s="68"/>
      <c r="H47" s="68"/>
      <c r="I47" s="68"/>
      <c r="J47" s="68"/>
      <c r="K47" s="158"/>
      <c r="L47" s="158"/>
      <c r="M47" s="155"/>
    </row>
    <row r="48" spans="1:13" s="61" customFormat="1" ht="17.149999999999999" customHeight="1" x14ac:dyDescent="0.35">
      <c r="B48" s="124"/>
      <c r="C48" s="125"/>
      <c r="E48" s="126"/>
      <c r="F48" s="126"/>
      <c r="G48" s="68"/>
      <c r="H48" s="68"/>
      <c r="I48" s="68"/>
      <c r="J48" s="68"/>
      <c r="K48" s="158"/>
      <c r="L48" s="158"/>
      <c r="M48" s="155"/>
    </row>
    <row r="49" spans="2:13" ht="17.149999999999999" customHeight="1" x14ac:dyDescent="0.35">
      <c r="B49" s="129"/>
      <c r="C49" s="125"/>
      <c r="E49" s="39"/>
      <c r="F49" s="39"/>
      <c r="G49" s="68"/>
      <c r="H49" s="68"/>
      <c r="I49" s="68"/>
      <c r="J49" s="68"/>
      <c r="K49" s="158"/>
      <c r="L49" s="158"/>
      <c r="M49" s="155"/>
    </row>
    <row r="50" spans="2:13" ht="17.149999999999999" customHeight="1" x14ac:dyDescent="0.35">
      <c r="B50" s="124"/>
      <c r="C50" s="131"/>
      <c r="E50" s="74"/>
      <c r="F50" s="74"/>
      <c r="G50" s="74"/>
      <c r="H50" s="74"/>
      <c r="I50" s="74"/>
      <c r="J50" s="74"/>
      <c r="K50" s="158"/>
      <c r="L50" s="158"/>
      <c r="M50" s="155"/>
    </row>
    <row r="51" spans="2:13" ht="17.149999999999999" customHeight="1" x14ac:dyDescent="0.35">
      <c r="B51" s="124"/>
      <c r="C51" s="131"/>
      <c r="E51" s="74"/>
      <c r="F51" s="74"/>
      <c r="G51" s="75"/>
      <c r="H51" s="75"/>
      <c r="I51" s="75"/>
      <c r="J51" s="75"/>
      <c r="K51" s="158"/>
      <c r="L51" s="158"/>
      <c r="M51" s="155"/>
    </row>
    <row r="52" spans="2:13" ht="17.149999999999999" customHeight="1" x14ac:dyDescent="0.35">
      <c r="B52" s="129"/>
      <c r="C52" s="125"/>
      <c r="E52" s="39"/>
      <c r="F52" s="39"/>
      <c r="K52" s="158"/>
      <c r="L52" s="158"/>
      <c r="M52" s="155"/>
    </row>
    <row r="53" spans="2:13" ht="17.149999999999999" customHeight="1" x14ac:dyDescent="0.35">
      <c r="B53" s="129"/>
      <c r="C53" s="125"/>
      <c r="E53" s="39"/>
      <c r="F53" s="39"/>
      <c r="K53" s="158"/>
      <c r="L53" s="158"/>
      <c r="M53" s="155"/>
    </row>
    <row r="54" spans="2:13" ht="17.149999999999999" customHeight="1" x14ac:dyDescent="0.35">
      <c r="B54" s="124"/>
      <c r="C54" s="125"/>
      <c r="E54" s="39"/>
      <c r="F54" s="39"/>
      <c r="K54" s="158"/>
      <c r="L54" s="158"/>
      <c r="M54" s="155"/>
    </row>
    <row r="55" spans="2:13" ht="17.149999999999999" customHeight="1" x14ac:dyDescent="0.35">
      <c r="B55" s="124"/>
      <c r="C55" s="125"/>
      <c r="E55" s="39"/>
      <c r="F55" s="39"/>
    </row>
    <row r="56" spans="2:13" ht="17.149999999999999" customHeight="1" x14ac:dyDescent="0.35">
      <c r="B56" s="129"/>
      <c r="C56" s="125"/>
      <c r="E56" s="39"/>
      <c r="F56" s="39"/>
    </row>
    <row r="57" spans="2:13" ht="17.149999999999999" customHeight="1" x14ac:dyDescent="0.35">
      <c r="B57" s="124"/>
      <c r="C57" s="125"/>
      <c r="E57" s="39"/>
      <c r="F57" s="39"/>
    </row>
    <row r="58" spans="2:13" ht="17.149999999999999" customHeight="1" x14ac:dyDescent="0.35">
      <c r="B58" s="129"/>
      <c r="C58" s="131"/>
      <c r="E58" s="74"/>
      <c r="F58" s="74"/>
    </row>
  </sheetData>
  <mergeCells count="9">
    <mergeCell ref="M6:M7"/>
    <mergeCell ref="A1:C1"/>
    <mergeCell ref="D6:E6"/>
    <mergeCell ref="G6:H6"/>
    <mergeCell ref="J6:K6"/>
    <mergeCell ref="F6:F7"/>
    <mergeCell ref="I6:I7"/>
    <mergeCell ref="L6:L7"/>
    <mergeCell ref="K5:L5"/>
  </mergeCells>
  <phoneticPr fontId="27" type="noConversion"/>
  <hyperlinks>
    <hyperlink ref="A1" location="Contents!A1" display="Contents" xr:uid="{22C16FFD-3883-430B-A6A5-657003C7AAE6}"/>
    <hyperlink ref="C44" location="Notes!A1" display="For all footnotes please see Notes tab" xr:uid="{161344C6-339F-440D-BBD9-C3905BBCDE97}"/>
  </hyperlinks>
  <pageMargins left="0.7" right="0.7" top="0.75" bottom="0.75" header="0.3" footer="0.3"/>
  <pageSetup paperSize="9" scale="74" fitToWidth="0" fitToHeight="0" orientation="portrait" verticalDpi="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A37FF-9748-48C8-93FE-CB79F1F990E0}">
  <sheetPr codeName="Sheet4"/>
  <dimension ref="A1:H60"/>
  <sheetViews>
    <sheetView showGridLines="0" topLeftCell="A24" workbookViewId="0">
      <selection activeCell="H41" sqref="H41"/>
    </sheetView>
  </sheetViews>
  <sheetFormatPr defaultColWidth="9.1796875" defaultRowHeight="17.149999999999999" customHeight="1" x14ac:dyDescent="0.35"/>
  <cols>
    <col min="1" max="2" width="1.7265625" style="40" customWidth="1"/>
    <col min="3" max="6" width="13.26953125" style="40" customWidth="1"/>
    <col min="7" max="16384" width="9.1796875" style="40"/>
  </cols>
  <sheetData>
    <row r="1" spans="1:6" ht="17.149999999999999" customHeight="1" x14ac:dyDescent="0.35">
      <c r="A1" s="207" t="s">
        <v>53</v>
      </c>
      <c r="B1" s="207"/>
      <c r="C1" s="207"/>
      <c r="D1" s="40" t="s">
        <v>0</v>
      </c>
    </row>
    <row r="3" spans="1:6" ht="17.149999999999999" customHeight="1" x14ac:dyDescent="0.35">
      <c r="C3" s="42" t="s">
        <v>108</v>
      </c>
      <c r="D3" s="44"/>
      <c r="E3" s="44"/>
      <c r="F3" s="44"/>
    </row>
    <row r="4" spans="1:6" ht="17.149999999999999" customHeight="1" x14ac:dyDescent="0.35">
      <c r="C4" s="43" t="s">
        <v>55</v>
      </c>
    </row>
    <row r="5" spans="1:6" ht="34.15" customHeight="1" x14ac:dyDescent="0.35">
      <c r="A5" s="45"/>
      <c r="B5" s="45"/>
      <c r="C5" s="117" t="s">
        <v>62</v>
      </c>
      <c r="D5" s="118" t="s">
        <v>109</v>
      </c>
      <c r="E5" s="119" t="s">
        <v>110</v>
      </c>
      <c r="F5" s="119" t="s">
        <v>111</v>
      </c>
    </row>
    <row r="6" spans="1:6" ht="17.149999999999999" customHeight="1" x14ac:dyDescent="0.35">
      <c r="A6" s="45" t="s">
        <v>112</v>
      </c>
      <c r="B6" s="45" t="s">
        <v>112</v>
      </c>
      <c r="C6" s="26" t="s">
        <v>113</v>
      </c>
      <c r="D6" s="109">
        <v>18975</v>
      </c>
      <c r="E6" s="109">
        <v>59446</v>
      </c>
      <c r="F6" s="109">
        <f t="shared" ref="F6:F33" si="0">D6+E6</f>
        <v>78421</v>
      </c>
    </row>
    <row r="7" spans="1:6" ht="17.149999999999999" customHeight="1" x14ac:dyDescent="0.35">
      <c r="A7" s="45">
        <v>2012</v>
      </c>
      <c r="B7" s="45" t="s">
        <v>65</v>
      </c>
      <c r="C7" s="26" t="s">
        <v>66</v>
      </c>
      <c r="D7" s="108">
        <v>32</v>
      </c>
      <c r="E7" s="108">
        <v>36</v>
      </c>
      <c r="F7" s="108">
        <f t="shared" si="0"/>
        <v>68</v>
      </c>
    </row>
    <row r="8" spans="1:6" ht="17.149999999999999" customHeight="1" x14ac:dyDescent="0.35">
      <c r="A8" s="45"/>
      <c r="B8" s="45" t="s">
        <v>67</v>
      </c>
      <c r="C8" s="26" t="s">
        <v>68</v>
      </c>
      <c r="D8" s="108">
        <v>1570</v>
      </c>
      <c r="E8" s="108">
        <v>1671</v>
      </c>
      <c r="F8" s="108">
        <f t="shared" si="0"/>
        <v>3241</v>
      </c>
    </row>
    <row r="9" spans="1:6" ht="22.15" customHeight="1" x14ac:dyDescent="0.35">
      <c r="A9" s="45">
        <v>2013</v>
      </c>
      <c r="B9" s="45" t="s">
        <v>69</v>
      </c>
      <c r="C9" s="26" t="s">
        <v>70</v>
      </c>
      <c r="D9" s="108">
        <v>10963</v>
      </c>
      <c r="E9" s="108">
        <v>12678</v>
      </c>
      <c r="F9" s="108">
        <f t="shared" si="0"/>
        <v>23641</v>
      </c>
    </row>
    <row r="10" spans="1:6" ht="17.149999999999999" customHeight="1" x14ac:dyDescent="0.35">
      <c r="A10" s="45"/>
      <c r="B10" s="45" t="s">
        <v>71</v>
      </c>
      <c r="C10" s="26" t="s">
        <v>72</v>
      </c>
      <c r="D10" s="108">
        <v>35130</v>
      </c>
      <c r="E10" s="108">
        <v>45456</v>
      </c>
      <c r="F10" s="108">
        <f t="shared" si="0"/>
        <v>80586</v>
      </c>
    </row>
    <row r="11" spans="1:6" ht="17.149999999999999" customHeight="1" x14ac:dyDescent="0.35">
      <c r="A11" s="45"/>
      <c r="B11" s="45" t="s">
        <v>65</v>
      </c>
      <c r="C11" s="26" t="s">
        <v>73</v>
      </c>
      <c r="D11" s="108">
        <v>35190</v>
      </c>
      <c r="E11" s="108">
        <v>57632</v>
      </c>
      <c r="F11" s="108">
        <f t="shared" si="0"/>
        <v>92822</v>
      </c>
    </row>
    <row r="12" spans="1:6" ht="17.149999999999999" customHeight="1" x14ac:dyDescent="0.35">
      <c r="A12" s="45"/>
      <c r="B12" s="45" t="s">
        <v>67</v>
      </c>
      <c r="C12" s="26" t="s">
        <v>74</v>
      </c>
      <c r="D12" s="108">
        <v>39730</v>
      </c>
      <c r="E12" s="108">
        <v>55603</v>
      </c>
      <c r="F12" s="108">
        <f t="shared" si="0"/>
        <v>95333</v>
      </c>
    </row>
    <row r="13" spans="1:6" ht="22.15" customHeight="1" x14ac:dyDescent="0.35">
      <c r="A13" s="45">
        <v>2014</v>
      </c>
      <c r="B13" s="45" t="s">
        <v>69</v>
      </c>
      <c r="C13" s="26" t="s">
        <v>75</v>
      </c>
      <c r="D13" s="108">
        <v>37480</v>
      </c>
      <c r="E13" s="108">
        <v>61164</v>
      </c>
      <c r="F13" s="108">
        <f t="shared" si="0"/>
        <v>98644</v>
      </c>
    </row>
    <row r="14" spans="1:6" ht="17.149999999999999" customHeight="1" x14ac:dyDescent="0.35">
      <c r="A14" s="45"/>
      <c r="B14" s="45" t="s">
        <v>71</v>
      </c>
      <c r="C14" s="26" t="s">
        <v>76</v>
      </c>
      <c r="D14" s="108">
        <v>37113</v>
      </c>
      <c r="E14" s="108">
        <v>60216</v>
      </c>
      <c r="F14" s="108">
        <f t="shared" si="0"/>
        <v>97329</v>
      </c>
    </row>
    <row r="15" spans="1:6" ht="17.149999999999999" customHeight="1" x14ac:dyDescent="0.35">
      <c r="A15" s="45"/>
      <c r="B15" s="45" t="s">
        <v>65</v>
      </c>
      <c r="C15" s="26" t="s">
        <v>77</v>
      </c>
      <c r="D15" s="108">
        <v>53764</v>
      </c>
      <c r="E15" s="108">
        <v>76227</v>
      </c>
      <c r="F15" s="108">
        <f t="shared" si="0"/>
        <v>129991</v>
      </c>
    </row>
    <row r="16" spans="1:6" ht="17.149999999999999" customHeight="1" x14ac:dyDescent="0.35">
      <c r="A16" s="45"/>
      <c r="B16" s="45" t="s">
        <v>67</v>
      </c>
      <c r="C16" s="26" t="s">
        <v>78</v>
      </c>
      <c r="D16" s="108">
        <v>60882</v>
      </c>
      <c r="E16" s="108">
        <v>82081</v>
      </c>
      <c r="F16" s="108">
        <f t="shared" si="0"/>
        <v>142963</v>
      </c>
    </row>
    <row r="17" spans="1:6" ht="22.15" customHeight="1" x14ac:dyDescent="0.35">
      <c r="A17" s="45">
        <v>2015</v>
      </c>
      <c r="B17" s="45" t="s">
        <v>69</v>
      </c>
      <c r="C17" s="26" t="s">
        <v>79</v>
      </c>
      <c r="D17" s="108">
        <v>85202</v>
      </c>
      <c r="E17" s="108">
        <v>126515</v>
      </c>
      <c r="F17" s="108">
        <f t="shared" si="0"/>
        <v>211717</v>
      </c>
    </row>
    <row r="18" spans="1:6" ht="17.149999999999999" customHeight="1" x14ac:dyDescent="0.35">
      <c r="A18" s="45"/>
      <c r="B18" s="45" t="s">
        <v>71</v>
      </c>
      <c r="C18" s="26" t="s">
        <v>80</v>
      </c>
      <c r="D18" s="108">
        <v>112055</v>
      </c>
      <c r="E18" s="108">
        <v>160543</v>
      </c>
      <c r="F18" s="108">
        <f t="shared" si="0"/>
        <v>272598</v>
      </c>
    </row>
    <row r="19" spans="1:6" ht="17.149999999999999" customHeight="1" x14ac:dyDescent="0.35">
      <c r="A19" s="45"/>
      <c r="B19" s="45" t="s">
        <v>65</v>
      </c>
      <c r="C19" s="26" t="s">
        <v>81</v>
      </c>
      <c r="D19" s="108">
        <v>138150</v>
      </c>
      <c r="E19" s="108">
        <v>197911</v>
      </c>
      <c r="F19" s="108">
        <f t="shared" si="0"/>
        <v>336061</v>
      </c>
    </row>
    <row r="20" spans="1:6" ht="17.149999999999999" customHeight="1" x14ac:dyDescent="0.35">
      <c r="A20" s="45"/>
      <c r="B20" s="45" t="s">
        <v>67</v>
      </c>
      <c r="C20" s="26" t="s">
        <v>82</v>
      </c>
      <c r="D20" s="108">
        <v>169238</v>
      </c>
      <c r="E20" s="108">
        <v>233400</v>
      </c>
      <c r="F20" s="108">
        <f t="shared" si="0"/>
        <v>402638</v>
      </c>
    </row>
    <row r="21" spans="1:6" ht="22.15" customHeight="1" x14ac:dyDescent="0.35">
      <c r="A21" s="45">
        <v>2016</v>
      </c>
      <c r="B21" s="45" t="s">
        <v>69</v>
      </c>
      <c r="C21" s="17" t="s">
        <v>83</v>
      </c>
      <c r="D21" s="108">
        <v>233284</v>
      </c>
      <c r="E21" s="108">
        <v>306842</v>
      </c>
      <c r="F21" s="108">
        <f t="shared" si="0"/>
        <v>540126</v>
      </c>
    </row>
    <row r="22" spans="1:6" ht="17.149999999999999" customHeight="1" x14ac:dyDescent="0.35">
      <c r="B22" s="45" t="s">
        <v>71</v>
      </c>
      <c r="C22" s="17" t="s">
        <v>84</v>
      </c>
      <c r="D22" s="108">
        <v>268262</v>
      </c>
      <c r="E22" s="108">
        <v>354641</v>
      </c>
      <c r="F22" s="108">
        <f t="shared" si="0"/>
        <v>622903</v>
      </c>
    </row>
    <row r="23" spans="1:6" s="61" customFormat="1" ht="17.149999999999999" customHeight="1" x14ac:dyDescent="0.35">
      <c r="B23" s="62" t="s">
        <v>65</v>
      </c>
      <c r="C23" s="17" t="s">
        <v>85</v>
      </c>
      <c r="D23" s="108">
        <v>353668</v>
      </c>
      <c r="E23" s="108">
        <v>461304</v>
      </c>
      <c r="F23" s="108">
        <f t="shared" si="0"/>
        <v>814972</v>
      </c>
    </row>
    <row r="24" spans="1:6" s="61" customFormat="1" ht="17.149999999999999" customHeight="1" x14ac:dyDescent="0.35">
      <c r="B24" s="62" t="s">
        <v>67</v>
      </c>
      <c r="C24" s="17" t="s">
        <v>86</v>
      </c>
      <c r="D24" s="108">
        <v>409670</v>
      </c>
      <c r="E24" s="108">
        <v>525776</v>
      </c>
      <c r="F24" s="108">
        <f t="shared" si="0"/>
        <v>935446</v>
      </c>
    </row>
    <row r="25" spans="1:6" s="61" customFormat="1" ht="22.15" customHeight="1" x14ac:dyDescent="0.35">
      <c r="A25" s="45">
        <v>2017</v>
      </c>
      <c r="B25" s="62" t="s">
        <v>69</v>
      </c>
      <c r="C25" s="17" t="s">
        <v>87</v>
      </c>
      <c r="D25" s="108">
        <v>446000</v>
      </c>
      <c r="E25" s="108">
        <v>581680</v>
      </c>
      <c r="F25" s="108">
        <f t="shared" si="0"/>
        <v>1027680</v>
      </c>
    </row>
    <row r="26" spans="1:6" s="61" customFormat="1" ht="17.149999999999999" customHeight="1" x14ac:dyDescent="0.35">
      <c r="A26" s="45"/>
      <c r="B26" s="62" t="s">
        <v>71</v>
      </c>
      <c r="C26" s="17" t="s">
        <v>88</v>
      </c>
      <c r="D26" s="108">
        <v>460068</v>
      </c>
      <c r="E26" s="108">
        <v>598064</v>
      </c>
      <c r="F26" s="108">
        <f t="shared" si="0"/>
        <v>1058132</v>
      </c>
    </row>
    <row r="27" spans="1:6" s="61" customFormat="1" ht="17.149999999999999" customHeight="1" x14ac:dyDescent="0.35">
      <c r="A27" s="45"/>
      <c r="B27" s="62" t="s">
        <v>65</v>
      </c>
      <c r="C27" s="17" t="s">
        <v>89</v>
      </c>
      <c r="D27" s="108">
        <v>516264</v>
      </c>
      <c r="E27" s="108">
        <v>664924</v>
      </c>
      <c r="F27" s="108">
        <f t="shared" si="0"/>
        <v>1181188</v>
      </c>
    </row>
    <row r="28" spans="1:6" s="61" customFormat="1" ht="17.149999999999999" customHeight="1" x14ac:dyDescent="0.35">
      <c r="A28" s="45"/>
      <c r="B28" s="62" t="s">
        <v>67</v>
      </c>
      <c r="C28" s="17" t="s">
        <v>90</v>
      </c>
      <c r="D28" s="108">
        <v>576338</v>
      </c>
      <c r="E28" s="108">
        <v>741547</v>
      </c>
      <c r="F28" s="108">
        <f t="shared" si="0"/>
        <v>1317885</v>
      </c>
    </row>
    <row r="29" spans="1:6" s="61" customFormat="1" ht="22.15" customHeight="1" x14ac:dyDescent="0.35">
      <c r="A29" s="45">
        <v>2018</v>
      </c>
      <c r="B29" s="62" t="s">
        <v>69</v>
      </c>
      <c r="C29" s="17" t="s">
        <v>91</v>
      </c>
      <c r="D29" s="108">
        <v>531870</v>
      </c>
      <c r="E29" s="108">
        <v>708652</v>
      </c>
      <c r="F29" s="108">
        <f t="shared" si="0"/>
        <v>1240522</v>
      </c>
    </row>
    <row r="30" spans="1:6" s="61" customFormat="1" ht="17.149999999999999" customHeight="1" x14ac:dyDescent="0.35">
      <c r="A30" s="45"/>
      <c r="B30" s="62" t="s">
        <v>71</v>
      </c>
      <c r="C30" s="17" t="s">
        <v>92</v>
      </c>
      <c r="D30" s="108">
        <v>541934</v>
      </c>
      <c r="E30" s="108">
        <v>707374</v>
      </c>
      <c r="F30" s="108">
        <f t="shared" si="0"/>
        <v>1249308</v>
      </c>
    </row>
    <row r="31" spans="1:6" s="61" customFormat="1" ht="17.149999999999999" customHeight="1" x14ac:dyDescent="0.35">
      <c r="A31" s="45"/>
      <c r="B31" s="62" t="s">
        <v>65</v>
      </c>
      <c r="C31" s="17" t="s">
        <v>93</v>
      </c>
      <c r="D31" s="108">
        <v>495438</v>
      </c>
      <c r="E31" s="108">
        <v>632575</v>
      </c>
      <c r="F31" s="108">
        <f t="shared" si="0"/>
        <v>1128013</v>
      </c>
    </row>
    <row r="32" spans="1:6" s="61" customFormat="1" ht="17.149999999999999" customHeight="1" x14ac:dyDescent="0.35">
      <c r="A32" s="45"/>
      <c r="B32" s="62" t="s">
        <v>67</v>
      </c>
      <c r="C32" s="17" t="s">
        <v>114</v>
      </c>
      <c r="D32" s="108">
        <v>485668</v>
      </c>
      <c r="E32" s="108">
        <v>619726</v>
      </c>
      <c r="F32" s="108">
        <f t="shared" si="0"/>
        <v>1105394</v>
      </c>
    </row>
    <row r="33" spans="1:8" s="61" customFormat="1" ht="22.15" customHeight="1" x14ac:dyDescent="0.35">
      <c r="A33" s="110" t="s">
        <v>95</v>
      </c>
      <c r="B33" s="62" t="s">
        <v>69</v>
      </c>
      <c r="C33" s="17" t="s">
        <v>96</v>
      </c>
      <c r="D33" s="108">
        <v>457944</v>
      </c>
      <c r="E33" s="108">
        <v>573654</v>
      </c>
      <c r="F33" s="108">
        <f t="shared" si="0"/>
        <v>1031598</v>
      </c>
    </row>
    <row r="34" spans="1:8" s="61" customFormat="1" ht="16.5" customHeight="1" x14ac:dyDescent="0.35">
      <c r="A34" s="110"/>
      <c r="B34" s="62"/>
      <c r="C34" s="17" t="s">
        <v>97</v>
      </c>
      <c r="D34" s="108">
        <v>454172</v>
      </c>
      <c r="E34" s="108">
        <v>554940</v>
      </c>
      <c r="F34" s="108">
        <f t="shared" ref="F34:F38" si="1">D34+E34</f>
        <v>1009112</v>
      </c>
    </row>
    <row r="35" spans="1:8" s="61" customFormat="1" ht="16.5" customHeight="1" x14ac:dyDescent="0.35">
      <c r="A35" s="110"/>
      <c r="B35" s="62"/>
      <c r="C35" s="17" t="s">
        <v>98</v>
      </c>
      <c r="D35" s="108">
        <v>468191</v>
      </c>
      <c r="E35" s="108">
        <v>600361</v>
      </c>
      <c r="F35" s="108">
        <f t="shared" si="1"/>
        <v>1068552</v>
      </c>
    </row>
    <row r="36" spans="1:8" s="61" customFormat="1" ht="16.5" customHeight="1" x14ac:dyDescent="0.35">
      <c r="A36" s="110"/>
      <c r="B36" s="62"/>
      <c r="C36" s="17" t="s">
        <v>99</v>
      </c>
      <c r="D36" s="108">
        <v>500778</v>
      </c>
      <c r="E36" s="108">
        <v>654875</v>
      </c>
      <c r="F36" s="108">
        <f t="shared" si="1"/>
        <v>1155653</v>
      </c>
    </row>
    <row r="37" spans="1:8" s="61" customFormat="1" ht="22.4" customHeight="1" x14ac:dyDescent="0.35">
      <c r="A37" s="110"/>
      <c r="B37" s="62"/>
      <c r="C37" s="17" t="s">
        <v>100</v>
      </c>
      <c r="D37" s="108">
        <v>440559</v>
      </c>
      <c r="E37" s="108">
        <v>544126</v>
      </c>
      <c r="F37" s="108">
        <f t="shared" si="1"/>
        <v>984685</v>
      </c>
    </row>
    <row r="38" spans="1:8" s="61" customFormat="1" ht="16.5" customHeight="1" x14ac:dyDescent="0.35">
      <c r="A38" s="110"/>
      <c r="B38" s="62"/>
      <c r="C38" s="17" t="s">
        <v>101</v>
      </c>
      <c r="D38" s="108">
        <v>54982</v>
      </c>
      <c r="E38" s="108">
        <v>80108</v>
      </c>
      <c r="F38" s="108">
        <f t="shared" si="1"/>
        <v>135090</v>
      </c>
    </row>
    <row r="39" spans="1:8" s="61" customFormat="1" ht="16.5" customHeight="1" x14ac:dyDescent="0.35">
      <c r="A39" s="110"/>
      <c r="B39" s="62"/>
      <c r="C39" s="17" t="s">
        <v>102</v>
      </c>
      <c r="D39" s="188">
        <v>371274</v>
      </c>
      <c r="E39" s="108">
        <v>488899</v>
      </c>
      <c r="F39" s="188">
        <v>860173</v>
      </c>
    </row>
    <row r="40" spans="1:8" s="61" customFormat="1" ht="16.5" customHeight="1" x14ac:dyDescent="0.35">
      <c r="A40" s="110"/>
      <c r="B40" s="62"/>
      <c r="C40" s="17" t="s">
        <v>115</v>
      </c>
      <c r="D40" s="108">
        <v>413849</v>
      </c>
      <c r="E40" s="108">
        <v>560930</v>
      </c>
      <c r="F40" s="108">
        <v>974779</v>
      </c>
    </row>
    <row r="41" spans="1:8" s="61" customFormat="1" ht="22.4" customHeight="1" x14ac:dyDescent="0.35">
      <c r="A41" s="110"/>
      <c r="B41" s="62"/>
      <c r="C41" s="17" t="s">
        <v>104</v>
      </c>
      <c r="D41" s="108">
        <v>321254</v>
      </c>
      <c r="E41" s="108">
        <v>439618</v>
      </c>
      <c r="F41" s="108">
        <v>760872</v>
      </c>
      <c r="H41" s="203"/>
    </row>
    <row r="42" spans="1:8" s="61" customFormat="1" ht="17.149999999999999" customHeight="1" thickBot="1" x14ac:dyDescent="0.4">
      <c r="B42" s="62"/>
      <c r="C42" s="111" t="s">
        <v>61</v>
      </c>
      <c r="D42" s="112">
        <f>SUM(D6:D41)</f>
        <v>9636941</v>
      </c>
      <c r="E42" s="112">
        <f>SUM(E6:E41)</f>
        <v>12631195</v>
      </c>
      <c r="F42" s="112">
        <f>SUM(F6:F41)</f>
        <v>22268136</v>
      </c>
    </row>
    <row r="43" spans="1:8" s="61" customFormat="1" ht="17.149999999999999" customHeight="1" x14ac:dyDescent="0.35">
      <c r="B43" s="62"/>
      <c r="C43" s="18"/>
      <c r="D43" s="19"/>
      <c r="E43" s="113"/>
      <c r="F43" s="60" t="s">
        <v>105</v>
      </c>
    </row>
    <row r="44" spans="1:8" s="61" customFormat="1" ht="17.149999999999999" customHeight="1" x14ac:dyDescent="0.35">
      <c r="B44" s="62"/>
      <c r="C44" s="146" t="s">
        <v>106</v>
      </c>
      <c r="D44" s="19"/>
      <c r="E44" s="19"/>
      <c r="F44" s="60"/>
    </row>
    <row r="45" spans="1:8" s="61" customFormat="1" ht="17.149999999999999" customHeight="1" x14ac:dyDescent="0.35">
      <c r="C45" s="26" t="s">
        <v>107</v>
      </c>
      <c r="D45" s="72"/>
      <c r="E45" s="72"/>
      <c r="F45" s="72"/>
    </row>
    <row r="46" spans="1:8" s="61" customFormat="1" ht="17.149999999999999" customHeight="1" x14ac:dyDescent="0.35">
      <c r="C46" s="11" t="s">
        <v>116</v>
      </c>
      <c r="D46" s="72"/>
      <c r="E46" s="72"/>
      <c r="F46" s="72"/>
    </row>
    <row r="47" spans="1:8" s="61" customFormat="1" ht="17.149999999999999" customHeight="1" x14ac:dyDescent="0.35">
      <c r="C47" s="71"/>
      <c r="D47" s="69"/>
      <c r="E47" s="69"/>
      <c r="F47" s="193"/>
    </row>
    <row r="48" spans="1:8" s="61" customFormat="1" ht="17.149999999999999" customHeight="1" x14ac:dyDescent="0.35">
      <c r="C48" s="68"/>
      <c r="D48" s="151"/>
      <c r="E48" s="151"/>
      <c r="F48" s="151"/>
    </row>
    <row r="49" spans="3:6" s="61" customFormat="1" ht="17.149999999999999" customHeight="1" x14ac:dyDescent="0.35">
      <c r="C49" s="68"/>
      <c r="D49" s="69"/>
      <c r="E49" s="69"/>
      <c r="F49" s="69"/>
    </row>
    <row r="50" spans="3:6" s="61" customFormat="1" ht="17.149999999999999" customHeight="1" x14ac:dyDescent="0.35">
      <c r="C50" s="68"/>
      <c r="D50" s="69"/>
      <c r="E50" s="69"/>
      <c r="F50" s="69"/>
    </row>
    <row r="51" spans="3:6" ht="17.149999999999999" customHeight="1" x14ac:dyDescent="0.35">
      <c r="C51" s="68"/>
      <c r="D51" s="69"/>
      <c r="E51" s="69"/>
      <c r="F51" s="69"/>
    </row>
    <row r="52" spans="3:6" ht="17.149999999999999" customHeight="1" x14ac:dyDescent="0.35">
      <c r="C52" s="68"/>
      <c r="D52" s="61"/>
      <c r="E52" s="61"/>
      <c r="F52" s="61"/>
    </row>
    <row r="53" spans="3:6" ht="17.149999999999999" customHeight="1" x14ac:dyDescent="0.35">
      <c r="C53" s="73"/>
      <c r="D53" s="61"/>
      <c r="E53" s="61"/>
      <c r="F53" s="61"/>
    </row>
    <row r="54" spans="3:6" ht="15.75" customHeight="1" x14ac:dyDescent="0.35">
      <c r="C54" s="73"/>
    </row>
    <row r="55" spans="3:6" ht="15.75" customHeight="1" x14ac:dyDescent="0.35">
      <c r="C55" s="76"/>
    </row>
    <row r="56" spans="3:6" ht="15.75" customHeight="1" x14ac:dyDescent="0.35">
      <c r="C56" s="76"/>
    </row>
    <row r="57" spans="3:6" ht="17.149999999999999" customHeight="1" x14ac:dyDescent="0.35">
      <c r="C57" s="76"/>
      <c r="D57" s="39"/>
      <c r="E57" s="39"/>
      <c r="F57" s="38"/>
    </row>
    <row r="58" spans="3:6" ht="17.149999999999999" customHeight="1" x14ac:dyDescent="0.35">
      <c r="C58" s="76"/>
    </row>
    <row r="59" spans="3:6" ht="17.149999999999999" customHeight="1" x14ac:dyDescent="0.35">
      <c r="C59" s="11"/>
    </row>
    <row r="60" spans="3:6" ht="17.149999999999999" customHeight="1" x14ac:dyDescent="0.35">
      <c r="C60" s="11"/>
    </row>
  </sheetData>
  <mergeCells count="1">
    <mergeCell ref="A1:C1"/>
  </mergeCells>
  <phoneticPr fontId="27" type="noConversion"/>
  <hyperlinks>
    <hyperlink ref="A1" location="Contents!A1" display="Contents" xr:uid="{E1908566-0D0C-476F-B9B5-A192B359537E}"/>
    <hyperlink ref="C44" location="Notes!A1" display="For all footnotes please see Notes tab" xr:uid="{22DEC2BA-1249-4A61-A938-D29D9AADD29A}"/>
  </hyperlinks>
  <pageMargins left="0.7" right="0.7" top="0.75" bottom="0.75" header="0.3" footer="0.3"/>
  <pageSetup paperSize="9" scale="74" fitToWidth="0" fitToHeight="0" orientation="portrait" verticalDpi="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63F47-A94D-4CA7-A0FE-28FCCFF5CDEC}">
  <dimension ref="A1:P60"/>
  <sheetViews>
    <sheetView showGridLines="0" zoomScaleNormal="100" workbookViewId="0">
      <pane ySplit="7" topLeftCell="A8" activePane="bottomLeft" state="frozen"/>
      <selection pane="bottomLeft" sqref="A1:C1"/>
    </sheetView>
  </sheetViews>
  <sheetFormatPr defaultColWidth="9.1796875" defaultRowHeight="17.149999999999999" customHeight="1" x14ac:dyDescent="0.35"/>
  <cols>
    <col min="1" max="2" width="2.26953125" style="5" customWidth="1"/>
    <col min="3" max="3" width="13.26953125" style="5" customWidth="1"/>
    <col min="4" max="7" width="13.26953125" style="132" customWidth="1"/>
    <col min="8" max="8" width="16.1796875" style="132" customWidth="1"/>
    <col min="9" max="11" width="13.26953125" style="132" customWidth="1"/>
    <col min="12" max="12" width="15.7265625" style="132" customWidth="1"/>
    <col min="13" max="16" width="13.26953125" style="132" customWidth="1"/>
    <col min="17" max="16384" width="9.1796875" style="5"/>
  </cols>
  <sheetData>
    <row r="1" spans="1:16" ht="17.149999999999999" customHeight="1" x14ac:dyDescent="0.35">
      <c r="A1" s="213" t="s">
        <v>53</v>
      </c>
      <c r="B1" s="213"/>
      <c r="C1" s="213"/>
    </row>
    <row r="2" spans="1:16" ht="17.149999999999999" customHeight="1" x14ac:dyDescent="0.35"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7.149999999999999" customHeight="1" x14ac:dyDescent="0.35">
      <c r="C3" s="34" t="s">
        <v>117</v>
      </c>
    </row>
    <row r="4" spans="1:16" s="1" customFormat="1" ht="17.149999999999999" customHeight="1" x14ac:dyDescent="0.35">
      <c r="A4" s="5"/>
      <c r="B4" s="5"/>
      <c r="C4" s="133" t="s">
        <v>55</v>
      </c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</row>
    <row r="5" spans="1:16" s="1" customFormat="1" ht="17.149999999999999" customHeight="1" x14ac:dyDescent="0.35">
      <c r="A5" s="5"/>
      <c r="B5" s="5"/>
      <c r="C5" s="135"/>
      <c r="D5" s="214" t="s">
        <v>109</v>
      </c>
      <c r="E5" s="214"/>
      <c r="F5" s="214"/>
      <c r="G5" s="214"/>
      <c r="H5" s="214" t="s">
        <v>110</v>
      </c>
      <c r="I5" s="214"/>
      <c r="J5" s="214"/>
      <c r="K5" s="214"/>
      <c r="L5" s="215" t="s">
        <v>58</v>
      </c>
      <c r="M5" s="215"/>
      <c r="N5" s="215"/>
      <c r="O5" s="215"/>
      <c r="P5" s="215"/>
    </row>
    <row r="6" spans="1:16" s="1" customFormat="1" ht="17.149999999999999" customHeight="1" x14ac:dyDescent="0.35">
      <c r="A6" s="5"/>
      <c r="B6" s="5"/>
      <c r="C6" s="135"/>
      <c r="D6" s="214" t="s">
        <v>59</v>
      </c>
      <c r="E6" s="214"/>
      <c r="F6" s="214"/>
      <c r="G6" s="211" t="s">
        <v>60</v>
      </c>
      <c r="H6" s="214" t="s">
        <v>59</v>
      </c>
      <c r="I6" s="214"/>
      <c r="J6" s="214"/>
      <c r="K6" s="211" t="s">
        <v>60</v>
      </c>
      <c r="L6" s="214" t="s">
        <v>59</v>
      </c>
      <c r="M6" s="214"/>
      <c r="N6" s="214"/>
      <c r="O6" s="211" t="s">
        <v>60</v>
      </c>
      <c r="P6" s="211" t="s">
        <v>61</v>
      </c>
    </row>
    <row r="7" spans="1:16" s="1" customFormat="1" ht="44.15" customHeight="1" x14ac:dyDescent="0.35">
      <c r="C7" s="20" t="s">
        <v>62</v>
      </c>
      <c r="D7" s="21" t="s">
        <v>118</v>
      </c>
      <c r="E7" s="21" t="s">
        <v>119</v>
      </c>
      <c r="F7" s="21" t="s">
        <v>120</v>
      </c>
      <c r="G7" s="212"/>
      <c r="H7" s="21" t="s">
        <v>118</v>
      </c>
      <c r="I7" s="21" t="s">
        <v>119</v>
      </c>
      <c r="J7" s="21" t="s">
        <v>120</v>
      </c>
      <c r="K7" s="212"/>
      <c r="L7" s="21" t="s">
        <v>118</v>
      </c>
      <c r="M7" s="21" t="s">
        <v>119</v>
      </c>
      <c r="N7" s="21" t="s">
        <v>120</v>
      </c>
      <c r="O7" s="212"/>
      <c r="P7" s="212"/>
    </row>
    <row r="8" spans="1:16" s="1" customFormat="1" ht="17.149999999999999" customHeight="1" x14ac:dyDescent="0.35">
      <c r="A8" s="1">
        <v>2012</v>
      </c>
      <c r="B8" s="1" t="s">
        <v>65</v>
      </c>
      <c r="C8" s="12" t="s">
        <v>66</v>
      </c>
      <c r="D8" s="136">
        <v>0</v>
      </c>
      <c r="E8" s="136"/>
      <c r="F8" s="136">
        <v>10038</v>
      </c>
      <c r="G8" s="136">
        <v>553631</v>
      </c>
      <c r="H8" s="136">
        <v>0</v>
      </c>
      <c r="I8" s="136"/>
      <c r="J8" s="136">
        <v>354969</v>
      </c>
      <c r="K8" s="136">
        <v>1771055</v>
      </c>
      <c r="L8" s="136">
        <f t="shared" ref="L8:L32" si="0">D8+H8</f>
        <v>0</v>
      </c>
      <c r="M8" s="136"/>
      <c r="N8" s="136">
        <f t="shared" ref="N8:N20" si="1">F8+J8</f>
        <v>365007</v>
      </c>
      <c r="O8" s="136">
        <f t="shared" ref="O8:O21" si="2">G8+K8</f>
        <v>2324686</v>
      </c>
      <c r="P8" s="136">
        <f>L8+N8+O8</f>
        <v>2689693</v>
      </c>
    </row>
    <row r="9" spans="1:16" s="1" customFormat="1" ht="17.149999999999999" customHeight="1" x14ac:dyDescent="0.35">
      <c r="B9" s="1" t="s">
        <v>67</v>
      </c>
      <c r="C9" s="12" t="s">
        <v>68</v>
      </c>
      <c r="D9" s="136">
        <v>0</v>
      </c>
      <c r="E9" s="136"/>
      <c r="F9" s="136">
        <v>9290</v>
      </c>
      <c r="G9" s="136">
        <v>559271</v>
      </c>
      <c r="H9" s="136">
        <v>0</v>
      </c>
      <c r="I9" s="136"/>
      <c r="J9" s="136">
        <v>444943</v>
      </c>
      <c r="K9" s="136">
        <v>1864295</v>
      </c>
      <c r="L9" s="136">
        <f t="shared" si="0"/>
        <v>0</v>
      </c>
      <c r="M9" s="136"/>
      <c r="N9" s="136">
        <f t="shared" si="1"/>
        <v>454233</v>
      </c>
      <c r="O9" s="136">
        <f t="shared" si="2"/>
        <v>2423566</v>
      </c>
      <c r="P9" s="136">
        <f t="shared" ref="P9:P32" si="3">L9+N9+O9</f>
        <v>2877799</v>
      </c>
    </row>
    <row r="10" spans="1:16" s="1" customFormat="1" ht="22.15" customHeight="1" x14ac:dyDescent="0.35">
      <c r="A10" s="1">
        <v>2013</v>
      </c>
      <c r="B10" s="1" t="s">
        <v>69</v>
      </c>
      <c r="C10" s="12" t="s">
        <v>70</v>
      </c>
      <c r="D10" s="137">
        <v>0</v>
      </c>
      <c r="E10" s="137"/>
      <c r="F10" s="137">
        <v>10109</v>
      </c>
      <c r="G10" s="136">
        <v>536022</v>
      </c>
      <c r="H10" s="137">
        <v>0</v>
      </c>
      <c r="I10" s="137"/>
      <c r="J10" s="137">
        <v>500960</v>
      </c>
      <c r="K10" s="136">
        <v>1832983</v>
      </c>
      <c r="L10" s="136">
        <f t="shared" si="0"/>
        <v>0</v>
      </c>
      <c r="M10" s="136"/>
      <c r="N10" s="136">
        <f t="shared" si="1"/>
        <v>511069</v>
      </c>
      <c r="O10" s="136">
        <f t="shared" si="2"/>
        <v>2369005</v>
      </c>
      <c r="P10" s="136">
        <f t="shared" si="3"/>
        <v>2880074</v>
      </c>
    </row>
    <row r="11" spans="1:16" s="1" customFormat="1" ht="17.149999999999999" customHeight="1" x14ac:dyDescent="0.35">
      <c r="B11" s="1" t="s">
        <v>71</v>
      </c>
      <c r="C11" s="12" t="s">
        <v>72</v>
      </c>
      <c r="D11" s="137">
        <v>0</v>
      </c>
      <c r="E11" s="137"/>
      <c r="F11" s="137">
        <v>10603</v>
      </c>
      <c r="G11" s="136">
        <v>507974</v>
      </c>
      <c r="H11" s="137">
        <v>0</v>
      </c>
      <c r="I11" s="137"/>
      <c r="J11" s="137">
        <v>509436</v>
      </c>
      <c r="K11" s="136">
        <v>1790147</v>
      </c>
      <c r="L11" s="136">
        <f t="shared" si="0"/>
        <v>0</v>
      </c>
      <c r="M11" s="136"/>
      <c r="N11" s="136">
        <f t="shared" si="1"/>
        <v>520039</v>
      </c>
      <c r="O11" s="136">
        <f t="shared" si="2"/>
        <v>2298121</v>
      </c>
      <c r="P11" s="136">
        <f t="shared" si="3"/>
        <v>2818160</v>
      </c>
    </row>
    <row r="12" spans="1:16" s="1" customFormat="1" ht="17.149999999999999" customHeight="1" x14ac:dyDescent="0.35">
      <c r="B12" s="1" t="s">
        <v>65</v>
      </c>
      <c r="C12" s="12" t="s">
        <v>73</v>
      </c>
      <c r="D12" s="137">
        <v>0</v>
      </c>
      <c r="E12" s="137"/>
      <c r="F12" s="137">
        <v>10778</v>
      </c>
      <c r="G12" s="136">
        <v>488142</v>
      </c>
      <c r="H12" s="137">
        <v>946</v>
      </c>
      <c r="I12" s="137"/>
      <c r="J12" s="137">
        <v>496810</v>
      </c>
      <c r="K12" s="136">
        <v>1819499</v>
      </c>
      <c r="L12" s="136">
        <f t="shared" si="0"/>
        <v>946</v>
      </c>
      <c r="M12" s="136"/>
      <c r="N12" s="136">
        <f t="shared" si="1"/>
        <v>507588</v>
      </c>
      <c r="O12" s="136">
        <f t="shared" si="2"/>
        <v>2307641</v>
      </c>
      <c r="P12" s="136">
        <f t="shared" si="3"/>
        <v>2816175</v>
      </c>
    </row>
    <row r="13" spans="1:16" s="1" customFormat="1" ht="17.149999999999999" customHeight="1" x14ac:dyDescent="0.35">
      <c r="B13" s="1" t="s">
        <v>67</v>
      </c>
      <c r="C13" s="12" t="s">
        <v>74</v>
      </c>
      <c r="D13" s="137">
        <v>0</v>
      </c>
      <c r="E13" s="137"/>
      <c r="F13" s="137">
        <v>10535</v>
      </c>
      <c r="G13" s="136">
        <v>482251</v>
      </c>
      <c r="H13" s="137">
        <v>3536</v>
      </c>
      <c r="I13" s="137"/>
      <c r="J13" s="137">
        <v>515107</v>
      </c>
      <c r="K13" s="136">
        <v>1824847</v>
      </c>
      <c r="L13" s="136">
        <f t="shared" si="0"/>
        <v>3536</v>
      </c>
      <c r="M13" s="136"/>
      <c r="N13" s="136">
        <f t="shared" si="1"/>
        <v>525642</v>
      </c>
      <c r="O13" s="136">
        <f t="shared" si="2"/>
        <v>2307098</v>
      </c>
      <c r="P13" s="136">
        <f t="shared" si="3"/>
        <v>2836276</v>
      </c>
    </row>
    <row r="14" spans="1:16" s="1" customFormat="1" ht="22.15" customHeight="1" x14ac:dyDescent="0.35">
      <c r="A14" s="1">
        <v>2014</v>
      </c>
      <c r="B14" s="1" t="s">
        <v>69</v>
      </c>
      <c r="C14" s="12" t="s">
        <v>75</v>
      </c>
      <c r="D14" s="137">
        <v>0</v>
      </c>
      <c r="E14" s="137"/>
      <c r="F14" s="137">
        <v>10530</v>
      </c>
      <c r="G14" s="136">
        <v>480223</v>
      </c>
      <c r="H14" s="137">
        <v>4777</v>
      </c>
      <c r="I14" s="137"/>
      <c r="J14" s="137">
        <v>471484</v>
      </c>
      <c r="K14" s="136">
        <v>1782186</v>
      </c>
      <c r="L14" s="136">
        <f t="shared" si="0"/>
        <v>4777</v>
      </c>
      <c r="M14" s="136"/>
      <c r="N14" s="136">
        <f t="shared" si="1"/>
        <v>482014</v>
      </c>
      <c r="O14" s="136">
        <f t="shared" si="2"/>
        <v>2262409</v>
      </c>
      <c r="P14" s="136">
        <f t="shared" si="3"/>
        <v>2749200</v>
      </c>
    </row>
    <row r="15" spans="1:16" s="1" customFormat="1" ht="17.149999999999999" customHeight="1" x14ac:dyDescent="0.35">
      <c r="B15" s="1" t="s">
        <v>71</v>
      </c>
      <c r="C15" s="12" t="s">
        <v>76</v>
      </c>
      <c r="D15" s="137">
        <v>0</v>
      </c>
      <c r="E15" s="137"/>
      <c r="F15" s="137">
        <v>10078</v>
      </c>
      <c r="G15" s="136">
        <v>484537</v>
      </c>
      <c r="H15" s="137">
        <v>6214</v>
      </c>
      <c r="I15" s="137"/>
      <c r="J15" s="137">
        <v>477395</v>
      </c>
      <c r="K15" s="136">
        <v>1763237</v>
      </c>
      <c r="L15" s="136">
        <f t="shared" si="0"/>
        <v>6214</v>
      </c>
      <c r="M15" s="136"/>
      <c r="N15" s="136">
        <f t="shared" si="1"/>
        <v>487473</v>
      </c>
      <c r="O15" s="136">
        <f t="shared" si="2"/>
        <v>2247774</v>
      </c>
      <c r="P15" s="136">
        <f t="shared" si="3"/>
        <v>2741461</v>
      </c>
    </row>
    <row r="16" spans="1:16" s="13" customFormat="1" ht="17.149999999999999" customHeight="1" x14ac:dyDescent="0.35">
      <c r="A16" s="1"/>
      <c r="B16" s="1" t="s">
        <v>65</v>
      </c>
      <c r="C16" s="12" t="s">
        <v>77</v>
      </c>
      <c r="D16" s="137">
        <v>0</v>
      </c>
      <c r="E16" s="137"/>
      <c r="F16" s="137">
        <v>13224</v>
      </c>
      <c r="G16" s="136">
        <v>491553</v>
      </c>
      <c r="H16" s="137">
        <v>7211</v>
      </c>
      <c r="I16" s="137"/>
      <c r="J16" s="137">
        <v>494900</v>
      </c>
      <c r="K16" s="136">
        <v>1712572</v>
      </c>
      <c r="L16" s="136">
        <f t="shared" si="0"/>
        <v>7211</v>
      </c>
      <c r="M16" s="136"/>
      <c r="N16" s="136">
        <f t="shared" si="1"/>
        <v>508124</v>
      </c>
      <c r="O16" s="136">
        <f t="shared" si="2"/>
        <v>2204125</v>
      </c>
      <c r="P16" s="136">
        <f t="shared" si="3"/>
        <v>2719460</v>
      </c>
    </row>
    <row r="17" spans="1:16" s="13" customFormat="1" ht="17.149999999999999" customHeight="1" x14ac:dyDescent="0.35">
      <c r="A17" s="1"/>
      <c r="B17" s="1" t="s">
        <v>67</v>
      </c>
      <c r="C17" s="12" t="s">
        <v>78</v>
      </c>
      <c r="D17" s="137">
        <v>27</v>
      </c>
      <c r="E17" s="137"/>
      <c r="F17" s="137">
        <v>15089</v>
      </c>
      <c r="G17" s="136">
        <v>487946</v>
      </c>
      <c r="H17" s="137">
        <v>7743</v>
      </c>
      <c r="I17" s="137"/>
      <c r="J17" s="137">
        <v>498719</v>
      </c>
      <c r="K17" s="136">
        <v>1709367</v>
      </c>
      <c r="L17" s="136">
        <f t="shared" si="0"/>
        <v>7770</v>
      </c>
      <c r="M17" s="136"/>
      <c r="N17" s="136">
        <f t="shared" si="1"/>
        <v>513808</v>
      </c>
      <c r="O17" s="136">
        <f t="shared" si="2"/>
        <v>2197313</v>
      </c>
      <c r="P17" s="136">
        <f t="shared" si="3"/>
        <v>2718891</v>
      </c>
    </row>
    <row r="18" spans="1:16" s="13" customFormat="1" ht="22.15" customHeight="1" x14ac:dyDescent="0.35">
      <c r="A18" s="1">
        <v>2015</v>
      </c>
      <c r="B18" s="1" t="s">
        <v>69</v>
      </c>
      <c r="C18" s="12" t="s">
        <v>79</v>
      </c>
      <c r="D18" s="137">
        <v>95</v>
      </c>
      <c r="E18" s="137"/>
      <c r="F18" s="137">
        <v>18587</v>
      </c>
      <c r="G18" s="136">
        <v>472710</v>
      </c>
      <c r="H18" s="137">
        <v>8331</v>
      </c>
      <c r="I18" s="137"/>
      <c r="J18" s="137">
        <v>509224</v>
      </c>
      <c r="K18" s="136">
        <v>1696853</v>
      </c>
      <c r="L18" s="136">
        <f t="shared" si="0"/>
        <v>8426</v>
      </c>
      <c r="M18" s="136"/>
      <c r="N18" s="136">
        <f t="shared" si="1"/>
        <v>527811</v>
      </c>
      <c r="O18" s="136">
        <f t="shared" si="2"/>
        <v>2169563</v>
      </c>
      <c r="P18" s="136">
        <f t="shared" si="3"/>
        <v>2705800</v>
      </c>
    </row>
    <row r="19" spans="1:16" s="13" customFormat="1" ht="17.149999999999999" customHeight="1" x14ac:dyDescent="0.35">
      <c r="A19" s="1"/>
      <c r="B19" s="1" t="s">
        <v>71</v>
      </c>
      <c r="C19" s="12" t="s">
        <v>80</v>
      </c>
      <c r="D19" s="137">
        <v>227</v>
      </c>
      <c r="E19" s="137"/>
      <c r="F19" s="137">
        <v>20742</v>
      </c>
      <c r="G19" s="136">
        <v>464729</v>
      </c>
      <c r="H19" s="137">
        <v>9575</v>
      </c>
      <c r="I19" s="137"/>
      <c r="J19" s="137">
        <v>507897</v>
      </c>
      <c r="K19" s="136">
        <v>1709885</v>
      </c>
      <c r="L19" s="136">
        <f t="shared" si="0"/>
        <v>9802</v>
      </c>
      <c r="M19" s="136"/>
      <c r="N19" s="136">
        <f t="shared" si="1"/>
        <v>528639</v>
      </c>
      <c r="O19" s="136">
        <f t="shared" si="2"/>
        <v>2174614</v>
      </c>
      <c r="P19" s="136">
        <f t="shared" si="3"/>
        <v>2713055</v>
      </c>
    </row>
    <row r="20" spans="1:16" s="13" customFormat="1" ht="17.149999999999999" customHeight="1" x14ac:dyDescent="0.35">
      <c r="A20" s="1"/>
      <c r="B20" s="1" t="s">
        <v>65</v>
      </c>
      <c r="C20" s="12" t="s">
        <v>81</v>
      </c>
      <c r="D20" s="137">
        <v>438</v>
      </c>
      <c r="E20" s="137"/>
      <c r="F20" s="137">
        <v>28498</v>
      </c>
      <c r="G20" s="136">
        <v>452597</v>
      </c>
      <c r="H20" s="137">
        <v>12023</v>
      </c>
      <c r="I20" s="137"/>
      <c r="J20" s="137">
        <v>508808</v>
      </c>
      <c r="K20" s="136">
        <v>1672772</v>
      </c>
      <c r="L20" s="136">
        <f t="shared" si="0"/>
        <v>12461</v>
      </c>
      <c r="M20" s="136"/>
      <c r="N20" s="136">
        <f t="shared" si="1"/>
        <v>537306</v>
      </c>
      <c r="O20" s="136">
        <f t="shared" si="2"/>
        <v>2125369</v>
      </c>
      <c r="P20" s="136">
        <f t="shared" si="3"/>
        <v>2675136</v>
      </c>
    </row>
    <row r="21" spans="1:16" s="13" customFormat="1" ht="17.149999999999999" customHeight="1" x14ac:dyDescent="0.35">
      <c r="A21" s="1"/>
      <c r="B21" s="1" t="s">
        <v>67</v>
      </c>
      <c r="C21" s="12" t="s">
        <v>82</v>
      </c>
      <c r="D21" s="137">
        <v>732</v>
      </c>
      <c r="E21" s="137"/>
      <c r="F21" s="137">
        <v>36622</v>
      </c>
      <c r="G21" s="136">
        <v>433795</v>
      </c>
      <c r="H21" s="137">
        <v>14914</v>
      </c>
      <c r="I21" s="137"/>
      <c r="J21" s="137">
        <v>473677</v>
      </c>
      <c r="K21" s="136">
        <v>1662092</v>
      </c>
      <c r="L21" s="136">
        <f t="shared" si="0"/>
        <v>15646</v>
      </c>
      <c r="M21" s="136"/>
      <c r="N21" s="136">
        <f t="shared" ref="N21:N32" si="4">F21+J21</f>
        <v>510299</v>
      </c>
      <c r="O21" s="136">
        <f t="shared" si="2"/>
        <v>2095887</v>
      </c>
      <c r="P21" s="136">
        <v>2621832</v>
      </c>
    </row>
    <row r="22" spans="1:16" s="13" customFormat="1" ht="22.15" customHeight="1" x14ac:dyDescent="0.35">
      <c r="A22" s="1">
        <v>2016</v>
      </c>
      <c r="B22" s="1" t="s">
        <v>69</v>
      </c>
      <c r="C22" s="14" t="s">
        <v>83</v>
      </c>
      <c r="D22" s="137">
        <v>928</v>
      </c>
      <c r="E22" s="137"/>
      <c r="F22" s="137">
        <v>43416</v>
      </c>
      <c r="G22" s="136">
        <v>420271</v>
      </c>
      <c r="H22" s="137">
        <v>18140</v>
      </c>
      <c r="I22" s="137"/>
      <c r="J22" s="137">
        <v>506830</v>
      </c>
      <c r="K22" s="136">
        <v>1630752</v>
      </c>
      <c r="L22" s="136">
        <f t="shared" si="0"/>
        <v>19068</v>
      </c>
      <c r="M22" s="136"/>
      <c r="N22" s="136">
        <f t="shared" si="4"/>
        <v>550246</v>
      </c>
      <c r="O22" s="136">
        <f t="shared" ref="O22:O32" si="5">G22+K22</f>
        <v>2051023</v>
      </c>
      <c r="P22" s="136">
        <f t="shared" si="3"/>
        <v>2620337</v>
      </c>
    </row>
    <row r="23" spans="1:16" s="13" customFormat="1" ht="17.149999999999999" customHeight="1" x14ac:dyDescent="0.35">
      <c r="A23" s="5"/>
      <c r="B23" s="1" t="s">
        <v>71</v>
      </c>
      <c r="C23" s="14" t="s">
        <v>84</v>
      </c>
      <c r="D23" s="137">
        <v>1134</v>
      </c>
      <c r="E23" s="137"/>
      <c r="F23" s="137">
        <v>47130</v>
      </c>
      <c r="G23" s="136">
        <v>420117</v>
      </c>
      <c r="H23" s="137">
        <v>22466</v>
      </c>
      <c r="I23" s="137"/>
      <c r="J23" s="137">
        <v>506304</v>
      </c>
      <c r="K23" s="136">
        <v>1659163</v>
      </c>
      <c r="L23" s="136">
        <f t="shared" si="0"/>
        <v>23600</v>
      </c>
      <c r="M23" s="136"/>
      <c r="N23" s="136">
        <f t="shared" si="4"/>
        <v>553434</v>
      </c>
      <c r="O23" s="136">
        <f t="shared" si="5"/>
        <v>2079280</v>
      </c>
      <c r="P23" s="136">
        <f t="shared" si="3"/>
        <v>2656314</v>
      </c>
    </row>
    <row r="24" spans="1:16" s="6" customFormat="1" ht="17.149999999999999" customHeight="1" x14ac:dyDescent="0.35">
      <c r="B24" s="3" t="s">
        <v>65</v>
      </c>
      <c r="C24" s="14" t="s">
        <v>85</v>
      </c>
      <c r="D24" s="137">
        <v>1370</v>
      </c>
      <c r="E24" s="137"/>
      <c r="F24" s="137">
        <v>46537</v>
      </c>
      <c r="G24" s="136">
        <v>417299</v>
      </c>
      <c r="H24" s="137">
        <v>27373</v>
      </c>
      <c r="I24" s="137"/>
      <c r="J24" s="137">
        <v>488088</v>
      </c>
      <c r="K24" s="136">
        <v>1605549</v>
      </c>
      <c r="L24" s="136">
        <f t="shared" si="0"/>
        <v>28743</v>
      </c>
      <c r="M24" s="136"/>
      <c r="N24" s="136">
        <f t="shared" si="4"/>
        <v>534625</v>
      </c>
      <c r="O24" s="136">
        <f t="shared" si="5"/>
        <v>2022848</v>
      </c>
      <c r="P24" s="136">
        <f t="shared" si="3"/>
        <v>2586216</v>
      </c>
    </row>
    <row r="25" spans="1:16" s="6" customFormat="1" ht="17.149999999999999" customHeight="1" x14ac:dyDescent="0.35">
      <c r="B25" s="3" t="s">
        <v>67</v>
      </c>
      <c r="C25" s="14" t="s">
        <v>86</v>
      </c>
      <c r="D25" s="137">
        <v>1545</v>
      </c>
      <c r="E25" s="137"/>
      <c r="F25" s="137">
        <v>50314</v>
      </c>
      <c r="G25" s="136">
        <v>406541</v>
      </c>
      <c r="H25" s="137">
        <v>32252</v>
      </c>
      <c r="I25" s="137"/>
      <c r="J25" s="137">
        <v>498756</v>
      </c>
      <c r="K25" s="136">
        <v>1589466</v>
      </c>
      <c r="L25" s="136">
        <f t="shared" si="0"/>
        <v>33797</v>
      </c>
      <c r="M25" s="136"/>
      <c r="N25" s="136">
        <f t="shared" si="4"/>
        <v>549070</v>
      </c>
      <c r="O25" s="136">
        <f t="shared" si="5"/>
        <v>1996007</v>
      </c>
      <c r="P25" s="136">
        <f t="shared" si="3"/>
        <v>2578874</v>
      </c>
    </row>
    <row r="26" spans="1:16" s="6" customFormat="1" ht="22.15" customHeight="1" x14ac:dyDescent="0.35">
      <c r="A26" s="1">
        <v>2017</v>
      </c>
      <c r="B26" s="3" t="s">
        <v>69</v>
      </c>
      <c r="C26" s="14" t="s">
        <v>87</v>
      </c>
      <c r="D26" s="137">
        <v>1768</v>
      </c>
      <c r="E26" s="137"/>
      <c r="F26" s="137">
        <v>54295</v>
      </c>
      <c r="G26" s="136">
        <v>397035</v>
      </c>
      <c r="H26" s="137">
        <v>36672</v>
      </c>
      <c r="I26" s="137"/>
      <c r="J26" s="137">
        <v>497092</v>
      </c>
      <c r="K26" s="136">
        <v>1549754</v>
      </c>
      <c r="L26" s="136">
        <f t="shared" si="0"/>
        <v>38440</v>
      </c>
      <c r="M26" s="136"/>
      <c r="N26" s="136">
        <f t="shared" si="4"/>
        <v>551387</v>
      </c>
      <c r="O26" s="136">
        <f t="shared" si="5"/>
        <v>1946789</v>
      </c>
      <c r="P26" s="136">
        <f t="shared" si="3"/>
        <v>2536616</v>
      </c>
    </row>
    <row r="27" spans="1:16" s="6" customFormat="1" ht="17.149999999999999" customHeight="1" x14ac:dyDescent="0.35">
      <c r="A27" s="1"/>
      <c r="B27" s="3" t="s">
        <v>71</v>
      </c>
      <c r="C27" s="14" t="s">
        <v>88</v>
      </c>
      <c r="D27" s="137">
        <v>2021</v>
      </c>
      <c r="E27" s="137"/>
      <c r="F27" s="137">
        <v>53702</v>
      </c>
      <c r="G27" s="136">
        <v>382946</v>
      </c>
      <c r="H27" s="137">
        <v>40271</v>
      </c>
      <c r="I27" s="137"/>
      <c r="J27" s="137">
        <v>498456</v>
      </c>
      <c r="K27" s="136">
        <v>1527968</v>
      </c>
      <c r="L27" s="136">
        <f t="shared" si="0"/>
        <v>42292</v>
      </c>
      <c r="M27" s="136"/>
      <c r="N27" s="136">
        <f t="shared" si="4"/>
        <v>552158</v>
      </c>
      <c r="O27" s="136">
        <f t="shared" si="5"/>
        <v>1910914</v>
      </c>
      <c r="P27" s="136">
        <f t="shared" si="3"/>
        <v>2505364</v>
      </c>
    </row>
    <row r="28" spans="1:16" s="6" customFormat="1" ht="17.149999999999999" customHeight="1" x14ac:dyDescent="0.35">
      <c r="A28" s="1"/>
      <c r="B28" s="3" t="s">
        <v>65</v>
      </c>
      <c r="C28" s="14" t="s">
        <v>89</v>
      </c>
      <c r="D28" s="137">
        <v>2096</v>
      </c>
      <c r="E28" s="137"/>
      <c r="F28" s="137">
        <v>52906</v>
      </c>
      <c r="G28" s="136">
        <v>375435</v>
      </c>
      <c r="H28" s="137">
        <v>43888</v>
      </c>
      <c r="I28" s="137"/>
      <c r="J28" s="137">
        <v>500089</v>
      </c>
      <c r="K28" s="136">
        <v>1486995</v>
      </c>
      <c r="L28" s="136">
        <f t="shared" si="0"/>
        <v>45984</v>
      </c>
      <c r="M28" s="136"/>
      <c r="N28" s="136">
        <f t="shared" si="4"/>
        <v>552995</v>
      </c>
      <c r="O28" s="136">
        <f t="shared" si="5"/>
        <v>1862430</v>
      </c>
      <c r="P28" s="136">
        <f t="shared" si="3"/>
        <v>2461409</v>
      </c>
    </row>
    <row r="29" spans="1:16" s="6" customFormat="1" ht="17.149999999999999" customHeight="1" x14ac:dyDescent="0.35">
      <c r="A29" s="1"/>
      <c r="B29" s="3" t="s">
        <v>67</v>
      </c>
      <c r="C29" s="14" t="s">
        <v>90</v>
      </c>
      <c r="D29" s="137">
        <v>2334</v>
      </c>
      <c r="E29" s="137"/>
      <c r="F29" s="137">
        <v>59889</v>
      </c>
      <c r="G29" s="136">
        <v>353981</v>
      </c>
      <c r="H29" s="137">
        <v>49546</v>
      </c>
      <c r="I29" s="137"/>
      <c r="J29" s="137">
        <v>525219</v>
      </c>
      <c r="K29" s="136">
        <v>1422472</v>
      </c>
      <c r="L29" s="136">
        <f t="shared" si="0"/>
        <v>51880</v>
      </c>
      <c r="M29" s="136"/>
      <c r="N29" s="136">
        <f t="shared" si="4"/>
        <v>585108</v>
      </c>
      <c r="O29" s="136">
        <f t="shared" si="5"/>
        <v>1776453</v>
      </c>
      <c r="P29" s="136">
        <f t="shared" si="3"/>
        <v>2413441</v>
      </c>
    </row>
    <row r="30" spans="1:16" s="6" customFormat="1" ht="22.15" customHeight="1" x14ac:dyDescent="0.35">
      <c r="A30" s="1">
        <v>2018</v>
      </c>
      <c r="B30" s="3" t="s">
        <v>69</v>
      </c>
      <c r="C30" s="14" t="s">
        <v>91</v>
      </c>
      <c r="D30" s="137">
        <v>2433</v>
      </c>
      <c r="E30" s="137"/>
      <c r="F30" s="137">
        <v>60193</v>
      </c>
      <c r="G30" s="136">
        <v>347030</v>
      </c>
      <c r="H30" s="137">
        <v>53546</v>
      </c>
      <c r="I30" s="137"/>
      <c r="J30" s="137">
        <v>513501</v>
      </c>
      <c r="K30" s="136">
        <v>1412164</v>
      </c>
      <c r="L30" s="136">
        <f t="shared" si="0"/>
        <v>55979</v>
      </c>
      <c r="M30" s="136"/>
      <c r="N30" s="136">
        <f t="shared" si="4"/>
        <v>573694</v>
      </c>
      <c r="O30" s="136">
        <f t="shared" si="5"/>
        <v>1759194</v>
      </c>
      <c r="P30" s="136">
        <f t="shared" si="3"/>
        <v>2388867</v>
      </c>
    </row>
    <row r="31" spans="1:16" s="6" customFormat="1" ht="17.149999999999999" customHeight="1" x14ac:dyDescent="0.35">
      <c r="A31" s="1"/>
      <c r="B31" s="3" t="s">
        <v>71</v>
      </c>
      <c r="C31" s="14" t="s">
        <v>92</v>
      </c>
      <c r="D31" s="137">
        <v>2896</v>
      </c>
      <c r="E31" s="137"/>
      <c r="F31" s="137">
        <v>66109</v>
      </c>
      <c r="G31" s="136">
        <v>333247</v>
      </c>
      <c r="H31" s="137">
        <v>57776</v>
      </c>
      <c r="I31" s="137"/>
      <c r="J31" s="137">
        <v>523349</v>
      </c>
      <c r="K31" s="136">
        <v>1393434</v>
      </c>
      <c r="L31" s="136">
        <f t="shared" si="0"/>
        <v>60672</v>
      </c>
      <c r="M31" s="136"/>
      <c r="N31" s="136">
        <f t="shared" si="4"/>
        <v>589458</v>
      </c>
      <c r="O31" s="136">
        <f t="shared" si="5"/>
        <v>1726681</v>
      </c>
      <c r="P31" s="136">
        <f t="shared" si="3"/>
        <v>2376811</v>
      </c>
    </row>
    <row r="32" spans="1:16" s="6" customFormat="1" ht="17.149999999999999" customHeight="1" x14ac:dyDescent="0.35">
      <c r="A32" s="1"/>
      <c r="B32" s="3" t="s">
        <v>65</v>
      </c>
      <c r="C32" s="14" t="s">
        <v>93</v>
      </c>
      <c r="D32" s="137">
        <v>3128</v>
      </c>
      <c r="E32" s="137"/>
      <c r="F32" s="137">
        <v>69824</v>
      </c>
      <c r="G32" s="136">
        <v>326669</v>
      </c>
      <c r="H32" s="137">
        <v>60176</v>
      </c>
      <c r="I32" s="137"/>
      <c r="J32" s="137">
        <v>536289</v>
      </c>
      <c r="K32" s="136">
        <v>1368392</v>
      </c>
      <c r="L32" s="136">
        <f t="shared" si="0"/>
        <v>63304</v>
      </c>
      <c r="M32" s="136"/>
      <c r="N32" s="136">
        <f t="shared" si="4"/>
        <v>606113</v>
      </c>
      <c r="O32" s="136">
        <f t="shared" si="5"/>
        <v>1695061</v>
      </c>
      <c r="P32" s="136">
        <f t="shared" si="3"/>
        <v>2364478</v>
      </c>
    </row>
    <row r="33" spans="1:16" s="6" customFormat="1" ht="17.149999999999999" customHeight="1" x14ac:dyDescent="0.35">
      <c r="A33" s="1"/>
      <c r="B33" s="3" t="s">
        <v>67</v>
      </c>
      <c r="C33" s="14" t="s">
        <v>94</v>
      </c>
      <c r="D33" s="137">
        <v>3497</v>
      </c>
      <c r="E33" s="137">
        <v>1633</v>
      </c>
      <c r="F33" s="137">
        <v>75817</v>
      </c>
      <c r="G33" s="136">
        <v>319930</v>
      </c>
      <c r="H33" s="137">
        <v>63993</v>
      </c>
      <c r="I33" s="137">
        <v>9826</v>
      </c>
      <c r="J33" s="137">
        <v>535317</v>
      </c>
      <c r="K33" s="136">
        <v>1353378</v>
      </c>
      <c r="L33" s="136">
        <f t="shared" ref="L33:M38" si="6">D33+H33</f>
        <v>67490</v>
      </c>
      <c r="M33" s="136">
        <f t="shared" si="6"/>
        <v>11459</v>
      </c>
      <c r="N33" s="136">
        <f t="shared" ref="N33:N38" si="7">F33+J33</f>
        <v>611134</v>
      </c>
      <c r="O33" s="136">
        <f t="shared" ref="O33:O38" si="8">G33+K33</f>
        <v>1673308</v>
      </c>
      <c r="P33" s="136">
        <f>L33+N33+O33+M33</f>
        <v>2363391</v>
      </c>
    </row>
    <row r="34" spans="1:16" s="6" customFormat="1" ht="22.15" customHeight="1" x14ac:dyDescent="0.35">
      <c r="A34" s="4" t="s">
        <v>95</v>
      </c>
      <c r="B34" s="3" t="s">
        <v>69</v>
      </c>
      <c r="C34" s="14" t="s">
        <v>96</v>
      </c>
      <c r="D34" s="137">
        <v>3784</v>
      </c>
      <c r="E34" s="137">
        <v>2007</v>
      </c>
      <c r="F34" s="137">
        <v>81648</v>
      </c>
      <c r="G34" s="136">
        <v>323017</v>
      </c>
      <c r="H34" s="137">
        <v>65535</v>
      </c>
      <c r="I34" s="137">
        <v>12272</v>
      </c>
      <c r="J34" s="137">
        <v>561632</v>
      </c>
      <c r="K34" s="136">
        <v>1314367</v>
      </c>
      <c r="L34" s="136">
        <f t="shared" si="6"/>
        <v>69319</v>
      </c>
      <c r="M34" s="136">
        <f t="shared" si="6"/>
        <v>14279</v>
      </c>
      <c r="N34" s="136">
        <f t="shared" si="7"/>
        <v>643280</v>
      </c>
      <c r="O34" s="136">
        <f t="shared" si="8"/>
        <v>1637384</v>
      </c>
      <c r="P34" s="136">
        <f t="shared" ref="P34:P38" si="9">L34+N34+O34+M34</f>
        <v>2364262</v>
      </c>
    </row>
    <row r="35" spans="1:16" s="6" customFormat="1" ht="16.5" customHeight="1" x14ac:dyDescent="0.35">
      <c r="A35" s="4"/>
      <c r="B35" s="3"/>
      <c r="C35" s="14" t="s">
        <v>97</v>
      </c>
      <c r="D35" s="137">
        <v>3763</v>
      </c>
      <c r="E35" s="137">
        <v>1810</v>
      </c>
      <c r="F35" s="137">
        <v>89184</v>
      </c>
      <c r="G35" s="136">
        <v>314220</v>
      </c>
      <c r="H35" s="137">
        <v>69195</v>
      </c>
      <c r="I35" s="137">
        <v>14126</v>
      </c>
      <c r="J35" s="137">
        <v>591893</v>
      </c>
      <c r="K35" s="136">
        <v>1209404</v>
      </c>
      <c r="L35" s="136">
        <f t="shared" si="6"/>
        <v>72958</v>
      </c>
      <c r="M35" s="136">
        <f t="shared" si="6"/>
        <v>15936</v>
      </c>
      <c r="N35" s="136">
        <f t="shared" si="7"/>
        <v>681077</v>
      </c>
      <c r="O35" s="136">
        <f t="shared" si="8"/>
        <v>1523624</v>
      </c>
      <c r="P35" s="136">
        <f t="shared" si="9"/>
        <v>2293595</v>
      </c>
    </row>
    <row r="36" spans="1:16" s="6" customFormat="1" ht="16.5" customHeight="1" x14ac:dyDescent="0.35">
      <c r="A36" s="4"/>
      <c r="B36" s="3"/>
      <c r="C36" s="14" t="s">
        <v>98</v>
      </c>
      <c r="D36" s="138">
        <v>4129</v>
      </c>
      <c r="E36" s="138">
        <v>2008</v>
      </c>
      <c r="F36" s="138">
        <v>90161</v>
      </c>
      <c r="G36" s="136">
        <v>297932</v>
      </c>
      <c r="H36" s="138">
        <v>76497</v>
      </c>
      <c r="I36" s="138">
        <v>15739</v>
      </c>
      <c r="J36" s="138">
        <v>577962</v>
      </c>
      <c r="K36" s="136">
        <v>1225915</v>
      </c>
      <c r="L36" s="136">
        <f t="shared" si="6"/>
        <v>80626</v>
      </c>
      <c r="M36" s="136">
        <f t="shared" si="6"/>
        <v>17747</v>
      </c>
      <c r="N36" s="136">
        <f t="shared" si="7"/>
        <v>668123</v>
      </c>
      <c r="O36" s="136">
        <f t="shared" si="8"/>
        <v>1523847</v>
      </c>
      <c r="P36" s="136">
        <f t="shared" si="9"/>
        <v>2290343</v>
      </c>
    </row>
    <row r="37" spans="1:16" s="6" customFormat="1" ht="16.5" customHeight="1" x14ac:dyDescent="0.35">
      <c r="A37" s="4"/>
      <c r="B37" s="3"/>
      <c r="C37" s="14" t="s">
        <v>99</v>
      </c>
      <c r="D37" s="138">
        <v>5580</v>
      </c>
      <c r="E37" s="138">
        <v>2117</v>
      </c>
      <c r="F37" s="138">
        <v>152019</v>
      </c>
      <c r="G37" s="136">
        <v>309391</v>
      </c>
      <c r="H37" s="138">
        <v>93322</v>
      </c>
      <c r="I37" s="138">
        <v>14780</v>
      </c>
      <c r="J37" s="138">
        <v>729227</v>
      </c>
      <c r="K37" s="136">
        <v>1317617</v>
      </c>
      <c r="L37" s="136">
        <f t="shared" si="6"/>
        <v>98902</v>
      </c>
      <c r="M37" s="136">
        <f t="shared" si="6"/>
        <v>16897</v>
      </c>
      <c r="N37" s="136">
        <f t="shared" si="7"/>
        <v>881246</v>
      </c>
      <c r="O37" s="136">
        <f t="shared" si="8"/>
        <v>1627008</v>
      </c>
      <c r="P37" s="136">
        <f t="shared" si="9"/>
        <v>2624053</v>
      </c>
    </row>
    <row r="38" spans="1:16" s="6" customFormat="1" ht="22.4" customHeight="1" x14ac:dyDescent="0.35">
      <c r="A38" s="4"/>
      <c r="B38" s="3"/>
      <c r="C38" s="14" t="s">
        <v>121</v>
      </c>
      <c r="D38" s="138">
        <v>5943</v>
      </c>
      <c r="E38" s="138">
        <v>2406</v>
      </c>
      <c r="F38" s="138">
        <v>157097</v>
      </c>
      <c r="G38" s="136">
        <v>307063</v>
      </c>
      <c r="H38" s="138">
        <v>100622</v>
      </c>
      <c r="I38" s="138">
        <v>16789</v>
      </c>
      <c r="J38" s="138">
        <v>732960</v>
      </c>
      <c r="K38" s="136">
        <v>1291950</v>
      </c>
      <c r="L38" s="136">
        <f t="shared" si="6"/>
        <v>106565</v>
      </c>
      <c r="M38" s="136">
        <f t="shared" si="6"/>
        <v>19195</v>
      </c>
      <c r="N38" s="136">
        <f t="shared" si="7"/>
        <v>890057</v>
      </c>
      <c r="O38" s="136">
        <f t="shared" si="8"/>
        <v>1599013</v>
      </c>
      <c r="P38" s="136">
        <f t="shared" si="9"/>
        <v>2614830</v>
      </c>
    </row>
    <row r="39" spans="1:16" s="6" customFormat="1" ht="16" customHeight="1" x14ac:dyDescent="0.35">
      <c r="A39" s="4"/>
      <c r="B39" s="3"/>
      <c r="C39" s="14" t="s">
        <v>101</v>
      </c>
      <c r="D39" s="138">
        <v>5801</v>
      </c>
      <c r="E39" s="138">
        <v>2428</v>
      </c>
      <c r="F39" s="138">
        <v>162641</v>
      </c>
      <c r="G39" s="136">
        <v>308953</v>
      </c>
      <c r="H39" s="138">
        <v>104910</v>
      </c>
      <c r="I39" s="138">
        <v>16803</v>
      </c>
      <c r="J39" s="138">
        <v>727130</v>
      </c>
      <c r="K39" s="136">
        <v>1283570</v>
      </c>
      <c r="L39" s="136">
        <f t="shared" ref="L39" si="10">D39+H39</f>
        <v>110711</v>
      </c>
      <c r="M39" s="136">
        <f t="shared" ref="M39" si="11">E39+I39</f>
        <v>19231</v>
      </c>
      <c r="N39" s="136">
        <f t="shared" ref="N39" si="12">F39+J39</f>
        <v>889771</v>
      </c>
      <c r="O39" s="136">
        <f t="shared" ref="O39" si="13">G39+K39</f>
        <v>1592523</v>
      </c>
      <c r="P39" s="136">
        <f t="shared" ref="P39" si="14">L39+N39+O39+M39</f>
        <v>2612236</v>
      </c>
    </row>
    <row r="40" spans="1:16" s="6" customFormat="1" ht="16" customHeight="1" x14ac:dyDescent="0.35">
      <c r="A40" s="4"/>
      <c r="B40" s="3"/>
      <c r="C40" s="14" t="s">
        <v>102</v>
      </c>
      <c r="D40" s="138">
        <v>6189</v>
      </c>
      <c r="E40" s="138">
        <v>3820</v>
      </c>
      <c r="F40" s="138">
        <v>159450</v>
      </c>
      <c r="G40" s="136">
        <v>305917</v>
      </c>
      <c r="H40" s="138">
        <v>114664</v>
      </c>
      <c r="I40" s="138">
        <v>21167</v>
      </c>
      <c r="J40" s="138">
        <v>720357</v>
      </c>
      <c r="K40" s="136">
        <v>1257819</v>
      </c>
      <c r="L40" s="136">
        <f t="shared" ref="L40" si="15">D40+H40</f>
        <v>120853</v>
      </c>
      <c r="M40" s="136">
        <f t="shared" ref="M40" si="16">E40+I40</f>
        <v>24987</v>
      </c>
      <c r="N40" s="136">
        <f t="shared" ref="N40" si="17">F40+J40</f>
        <v>879807</v>
      </c>
      <c r="O40" s="136">
        <f t="shared" ref="O40" si="18">G40+K40</f>
        <v>1563736</v>
      </c>
      <c r="P40" s="136">
        <f t="shared" ref="P40" si="19">L40+N40+O40+M40</f>
        <v>2589383</v>
      </c>
    </row>
    <row r="41" spans="1:16" s="6" customFormat="1" ht="16" customHeight="1" x14ac:dyDescent="0.35">
      <c r="A41" s="4"/>
      <c r="B41" s="3"/>
      <c r="C41" s="14" t="s">
        <v>103</v>
      </c>
      <c r="D41" s="138">
        <v>6059</v>
      </c>
      <c r="E41" s="138">
        <v>4021</v>
      </c>
      <c r="F41" s="138">
        <v>143072</v>
      </c>
      <c r="G41" s="136">
        <v>317310</v>
      </c>
      <c r="H41" s="138">
        <v>126565</v>
      </c>
      <c r="I41" s="138">
        <v>24180</v>
      </c>
      <c r="J41" s="138">
        <v>753146</v>
      </c>
      <c r="K41" s="136">
        <v>1187461</v>
      </c>
      <c r="L41" s="136">
        <f t="shared" ref="L41" si="20">D41+H41</f>
        <v>132624</v>
      </c>
      <c r="M41" s="136">
        <f t="shared" ref="M41" si="21">E41+I41</f>
        <v>28201</v>
      </c>
      <c r="N41" s="136">
        <f t="shared" ref="N41" si="22">F41+J41</f>
        <v>896218</v>
      </c>
      <c r="O41" s="136">
        <f t="shared" ref="O41" si="23">G41+K41</f>
        <v>1504771</v>
      </c>
      <c r="P41" s="136">
        <f t="shared" ref="P41" si="24">L41+N41+O41+M41</f>
        <v>2561814</v>
      </c>
    </row>
    <row r="42" spans="1:16" s="6" customFormat="1" ht="22.4" customHeight="1" thickBot="1" x14ac:dyDescent="0.4">
      <c r="A42" s="4"/>
      <c r="B42" s="3"/>
      <c r="C42" s="139" t="s">
        <v>104</v>
      </c>
      <c r="D42" s="140">
        <v>7033</v>
      </c>
      <c r="E42" s="140">
        <v>4442</v>
      </c>
      <c r="F42" s="116">
        <v>137706</v>
      </c>
      <c r="G42" s="199">
        <v>319063</v>
      </c>
      <c r="H42" s="140">
        <v>143465</v>
      </c>
      <c r="I42" s="140">
        <v>24754</v>
      </c>
      <c r="J42" s="140">
        <v>758494</v>
      </c>
      <c r="K42" s="141">
        <v>1155298</v>
      </c>
      <c r="L42" s="141">
        <f t="shared" ref="L42" si="25">D42+H42</f>
        <v>150498</v>
      </c>
      <c r="M42" s="141">
        <f t="shared" ref="M42" si="26">E42+I42</f>
        <v>29196</v>
      </c>
      <c r="N42" s="141">
        <f t="shared" ref="N42" si="27">F42+J42</f>
        <v>896200</v>
      </c>
      <c r="O42" s="141">
        <f t="shared" ref="O42" si="28">G42+K42</f>
        <v>1474361</v>
      </c>
      <c r="P42" s="141">
        <f t="shared" ref="P42" si="29">L42+N42+O42+M42</f>
        <v>2550255</v>
      </c>
    </row>
    <row r="43" spans="1:16" s="6" customFormat="1" ht="17.149999999999999" customHeight="1" x14ac:dyDescent="0.35">
      <c r="B43" s="3"/>
      <c r="C43" s="18"/>
      <c r="D43" s="19"/>
      <c r="E43" s="154"/>
      <c r="F43" s="7"/>
      <c r="G43" s="19"/>
      <c r="H43" s="19"/>
      <c r="I43" s="19"/>
      <c r="J43" s="19"/>
      <c r="K43" s="19"/>
      <c r="L43" s="63"/>
      <c r="M43" s="63"/>
      <c r="N43" s="63"/>
      <c r="O43" s="63"/>
      <c r="P43" s="15" t="s">
        <v>105</v>
      </c>
    </row>
    <row r="44" spans="1:16" s="6" customFormat="1" ht="17.149999999999999" customHeight="1" x14ac:dyDescent="0.35">
      <c r="C44" s="146" t="s">
        <v>106</v>
      </c>
      <c r="D44" s="9"/>
      <c r="E44" s="154"/>
      <c r="F44" s="7"/>
      <c r="G44" s="9"/>
      <c r="H44" s="9"/>
      <c r="I44" s="9"/>
      <c r="J44" s="9"/>
      <c r="K44" s="9"/>
      <c r="L44" s="9"/>
      <c r="M44" s="9"/>
      <c r="N44" s="9"/>
      <c r="O44" s="9"/>
      <c r="P44" s="9"/>
    </row>
    <row r="45" spans="1:16" s="6" customFormat="1" ht="17.149999999999999" customHeight="1" x14ac:dyDescent="0.35">
      <c r="C45" s="26" t="s">
        <v>107</v>
      </c>
      <c r="D45" s="7"/>
      <c r="E45" s="154"/>
      <c r="F45" s="7"/>
      <c r="G45" s="7"/>
      <c r="H45" s="7"/>
      <c r="I45" s="7"/>
      <c r="J45" s="7"/>
      <c r="K45" s="7"/>
      <c r="L45" s="7"/>
      <c r="M45" s="7"/>
      <c r="N45" s="7"/>
      <c r="O45" s="7"/>
      <c r="P45" s="156"/>
    </row>
    <row r="46" spans="1:16" s="6" customFormat="1" ht="17.149999999999999" customHeight="1" x14ac:dyDescent="0.35">
      <c r="C46" s="10"/>
      <c r="D46" s="7"/>
      <c r="E46" s="154"/>
      <c r="F46" s="7"/>
      <c r="G46" s="7"/>
      <c r="H46" s="7"/>
      <c r="I46" s="7"/>
      <c r="J46" s="7"/>
      <c r="K46" s="7"/>
      <c r="L46" s="7"/>
      <c r="M46" s="7"/>
      <c r="N46" s="152"/>
      <c r="O46" s="152"/>
      <c r="P46" s="152"/>
    </row>
    <row r="47" spans="1:16" s="6" customFormat="1" ht="17.149999999999999" customHeight="1" x14ac:dyDescent="0.35">
      <c r="C47" s="2"/>
      <c r="D47" s="153"/>
      <c r="E47" s="154"/>
      <c r="F47" s="7"/>
      <c r="G47" s="9"/>
      <c r="H47" s="153"/>
      <c r="I47" s="154"/>
      <c r="J47" s="9"/>
      <c r="K47" s="9"/>
      <c r="L47" s="9"/>
      <c r="M47" s="9"/>
      <c r="N47" s="7"/>
      <c r="O47" s="9"/>
      <c r="P47" s="9"/>
    </row>
    <row r="48" spans="1:16" s="6" customFormat="1" ht="17.149999999999999" customHeight="1" x14ac:dyDescent="0.35">
      <c r="C48" s="16"/>
      <c r="D48" s="9"/>
      <c r="E48" s="9"/>
      <c r="F48" s="9"/>
      <c r="G48" s="9"/>
      <c r="H48" s="9"/>
      <c r="I48" s="9"/>
      <c r="J48" s="9"/>
      <c r="K48" s="9"/>
      <c r="L48" s="9"/>
      <c r="M48" s="9"/>
      <c r="N48" s="7"/>
      <c r="O48" s="9"/>
      <c r="P48" s="9"/>
    </row>
    <row r="49" spans="3:16" s="6" customFormat="1" ht="17.149999999999999" customHeight="1" x14ac:dyDescent="0.35">
      <c r="C49" s="8"/>
      <c r="D49" s="9"/>
      <c r="E49" s="9"/>
      <c r="F49" s="9"/>
      <c r="G49" s="9"/>
      <c r="H49" s="9"/>
      <c r="I49" s="9"/>
      <c r="J49" s="9"/>
      <c r="K49" s="9"/>
      <c r="L49" s="9"/>
      <c r="M49" s="9"/>
      <c r="N49" s="7"/>
      <c r="O49" s="9"/>
      <c r="P49" s="9"/>
    </row>
    <row r="50" spans="3:16" s="6" customFormat="1" ht="17.149999999999999" customHeight="1" x14ac:dyDescent="0.35">
      <c r="C50" s="16"/>
      <c r="D50" s="9"/>
      <c r="E50" s="9"/>
      <c r="F50" s="9"/>
      <c r="G50" s="9"/>
      <c r="H50" s="9"/>
      <c r="I50" s="9"/>
      <c r="J50" s="9"/>
      <c r="K50" s="9"/>
      <c r="L50" s="9"/>
      <c r="M50" s="9"/>
      <c r="N50" s="7"/>
      <c r="O50" s="9"/>
      <c r="P50" s="9"/>
    </row>
    <row r="51" spans="3:16" ht="17.149999999999999" customHeight="1" x14ac:dyDescent="0.35">
      <c r="C51" s="2"/>
      <c r="D51" s="9"/>
      <c r="E51" s="9"/>
      <c r="F51" s="9"/>
      <c r="G51" s="9"/>
      <c r="H51" s="9"/>
      <c r="I51" s="9"/>
      <c r="J51" s="9"/>
      <c r="K51" s="9"/>
      <c r="L51" s="9"/>
      <c r="M51" s="9"/>
      <c r="N51" s="7"/>
      <c r="O51" s="9"/>
      <c r="P51" s="9"/>
    </row>
    <row r="52" spans="3:16" ht="17.149999999999999" customHeight="1" x14ac:dyDescent="0.35">
      <c r="C52" s="8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7"/>
      <c r="O52" s="142"/>
      <c r="P52" s="142"/>
    </row>
    <row r="53" spans="3:16" ht="17.149999999999999" customHeight="1" x14ac:dyDescent="0.35">
      <c r="C53" s="8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7"/>
      <c r="O53" s="143"/>
    </row>
    <row r="54" spans="3:16" ht="17.149999999999999" customHeight="1" x14ac:dyDescent="0.35">
      <c r="C54" s="144"/>
    </row>
    <row r="55" spans="3:16" ht="17.149999999999999" customHeight="1" x14ac:dyDescent="0.35">
      <c r="C55" s="76"/>
    </row>
    <row r="56" spans="3:16" ht="17.149999999999999" customHeight="1" x14ac:dyDescent="0.35">
      <c r="C56" s="76"/>
    </row>
    <row r="57" spans="3:16" ht="17.149999999999999" customHeight="1" x14ac:dyDescent="0.35">
      <c r="C57" s="76"/>
    </row>
    <row r="58" spans="3:16" ht="17.149999999999999" customHeight="1" x14ac:dyDescent="0.35">
      <c r="C58" s="76"/>
      <c r="D58" s="145"/>
      <c r="E58" s="145"/>
      <c r="F58" s="145"/>
      <c r="N58" s="5"/>
      <c r="O58" s="5"/>
      <c r="P58" s="5"/>
    </row>
    <row r="59" spans="3:16" ht="17.149999999999999" customHeight="1" x14ac:dyDescent="0.35">
      <c r="C59" s="12"/>
    </row>
    <row r="60" spans="3:16" ht="17.149999999999999" customHeight="1" x14ac:dyDescent="0.35">
      <c r="C60" s="12"/>
    </row>
  </sheetData>
  <mergeCells count="11">
    <mergeCell ref="P6:P7"/>
    <mergeCell ref="A1:C1"/>
    <mergeCell ref="D5:G5"/>
    <mergeCell ref="H5:K5"/>
    <mergeCell ref="L5:P5"/>
    <mergeCell ref="D6:F6"/>
    <mergeCell ref="G6:G7"/>
    <mergeCell ref="H6:J6"/>
    <mergeCell ref="K6:K7"/>
    <mergeCell ref="L6:N6"/>
    <mergeCell ref="O6:O7"/>
  </mergeCells>
  <phoneticPr fontId="27" type="noConversion"/>
  <hyperlinks>
    <hyperlink ref="A1" location="Contents!A1" display="Contents" xr:uid="{F5895D60-BF81-4EAE-B6F1-0CCF7BB660D9}"/>
    <hyperlink ref="C44" location="Notes!A1" display="For all footnotes please see Notes tab" xr:uid="{51D843DE-B5BE-436B-9F69-B213E8A5ED7A}"/>
  </hyperlinks>
  <pageMargins left="0.7" right="0.7" top="0.75" bottom="0.75" header="0.3" footer="0.3"/>
  <pageSetup paperSize="9" scale="74" fitToWidth="0" fitToHeight="0" orientation="portrait" verticalDpi="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29FD6-DF1F-4C01-8746-363DFC3BAC6B}">
  <sheetPr codeName="Sheet7"/>
  <dimension ref="A1:J60"/>
  <sheetViews>
    <sheetView showGridLines="0" topLeftCell="A23" workbookViewId="0">
      <selection activeCell="H41" sqref="H41"/>
    </sheetView>
  </sheetViews>
  <sheetFormatPr defaultColWidth="9.1796875" defaultRowHeight="17.149999999999999" customHeight="1" x14ac:dyDescent="0.35"/>
  <cols>
    <col min="1" max="2" width="2.26953125" style="40" customWidth="1"/>
    <col min="3" max="10" width="13.26953125" style="40" customWidth="1"/>
    <col min="11" max="16384" width="9.1796875" style="40"/>
  </cols>
  <sheetData>
    <row r="1" spans="1:10" ht="17.149999999999999" customHeight="1" x14ac:dyDescent="0.35">
      <c r="A1" s="207" t="s">
        <v>53</v>
      </c>
      <c r="B1" s="207"/>
      <c r="C1" s="207"/>
      <c r="D1" s="40" t="s">
        <v>0</v>
      </c>
    </row>
    <row r="3" spans="1:10" ht="17.149999999999999" customHeight="1" x14ac:dyDescent="0.35">
      <c r="C3" s="42" t="s">
        <v>122</v>
      </c>
      <c r="D3" s="44"/>
      <c r="E3" s="44"/>
      <c r="F3" s="44"/>
      <c r="G3" s="44"/>
      <c r="H3" s="44"/>
      <c r="I3" s="44"/>
      <c r="J3" s="44"/>
    </row>
    <row r="4" spans="1:10" ht="17.149999999999999" customHeight="1" x14ac:dyDescent="0.35">
      <c r="C4" s="43" t="s">
        <v>55</v>
      </c>
    </row>
    <row r="5" spans="1:10" ht="17.149999999999999" customHeight="1" x14ac:dyDescent="0.35">
      <c r="C5" s="107"/>
      <c r="D5" s="210" t="s">
        <v>109</v>
      </c>
      <c r="E5" s="210"/>
      <c r="F5" s="216" t="s">
        <v>110</v>
      </c>
      <c r="G5" s="216"/>
      <c r="H5" s="216" t="s">
        <v>61</v>
      </c>
      <c r="I5" s="216"/>
      <c r="J5" s="216"/>
    </row>
    <row r="6" spans="1:10" s="45" customFormat="1" ht="34.15" customHeight="1" x14ac:dyDescent="0.35">
      <c r="C6" s="48" t="s">
        <v>62</v>
      </c>
      <c r="D6" s="81" t="s">
        <v>59</v>
      </c>
      <c r="E6" s="21" t="s">
        <v>120</v>
      </c>
      <c r="F6" s="21" t="s">
        <v>59</v>
      </c>
      <c r="G6" s="21" t="s">
        <v>120</v>
      </c>
      <c r="H6" s="21" t="s">
        <v>59</v>
      </c>
      <c r="I6" s="21" t="s">
        <v>120</v>
      </c>
      <c r="J6" s="81" t="s">
        <v>111</v>
      </c>
    </row>
    <row r="7" spans="1:10" s="45" customFormat="1" ht="17.149999999999999" customHeight="1" x14ac:dyDescent="0.35">
      <c r="A7" s="45" t="s">
        <v>112</v>
      </c>
      <c r="B7" s="45" t="s">
        <v>112</v>
      </c>
      <c r="C7" s="26" t="s">
        <v>113</v>
      </c>
      <c r="D7" s="108">
        <v>0</v>
      </c>
      <c r="E7" s="109">
        <v>9865</v>
      </c>
      <c r="F7" s="108">
        <v>0</v>
      </c>
      <c r="G7" s="109">
        <v>320499</v>
      </c>
      <c r="H7" s="108">
        <f t="shared" ref="H7:H36" si="0">D7+F7</f>
        <v>0</v>
      </c>
      <c r="I7" s="109">
        <f t="shared" ref="I7:I36" si="1">E7+G7</f>
        <v>330364</v>
      </c>
      <c r="J7" s="109">
        <f>H7+I7</f>
        <v>330364</v>
      </c>
    </row>
    <row r="8" spans="1:10" s="45" customFormat="1" ht="17.149999999999999" customHeight="1" x14ac:dyDescent="0.35">
      <c r="A8" s="45">
        <v>2012</v>
      </c>
      <c r="B8" s="45" t="s">
        <v>65</v>
      </c>
      <c r="C8" s="26" t="s">
        <v>66</v>
      </c>
      <c r="D8" s="108">
        <v>0</v>
      </c>
      <c r="E8" s="108">
        <v>186</v>
      </c>
      <c r="F8" s="108">
        <v>0</v>
      </c>
      <c r="G8" s="108">
        <v>35455</v>
      </c>
      <c r="H8" s="108">
        <f t="shared" si="0"/>
        <v>0</v>
      </c>
      <c r="I8" s="108">
        <f t="shared" si="1"/>
        <v>35641</v>
      </c>
      <c r="J8" s="108">
        <f t="shared" ref="J8:J36" si="2">H8+I8</f>
        <v>35641</v>
      </c>
    </row>
    <row r="9" spans="1:10" s="45" customFormat="1" ht="17.149999999999999" customHeight="1" x14ac:dyDescent="0.35">
      <c r="B9" s="45" t="s">
        <v>67</v>
      </c>
      <c r="C9" s="26" t="s">
        <v>68</v>
      </c>
      <c r="D9" s="108">
        <v>0</v>
      </c>
      <c r="E9" s="108">
        <v>144</v>
      </c>
      <c r="F9" s="108">
        <v>0</v>
      </c>
      <c r="G9" s="108">
        <v>35834</v>
      </c>
      <c r="H9" s="108">
        <f t="shared" si="0"/>
        <v>0</v>
      </c>
      <c r="I9" s="108">
        <f t="shared" si="1"/>
        <v>35978</v>
      </c>
      <c r="J9" s="108">
        <f t="shared" si="2"/>
        <v>35978</v>
      </c>
    </row>
    <row r="10" spans="1:10" s="45" customFormat="1" ht="22.15" customHeight="1" x14ac:dyDescent="0.35">
      <c r="A10" s="45">
        <v>2013</v>
      </c>
      <c r="B10" s="45" t="s">
        <v>69</v>
      </c>
      <c r="C10" s="26" t="s">
        <v>70</v>
      </c>
      <c r="D10" s="108">
        <v>0</v>
      </c>
      <c r="E10" s="108">
        <v>1321</v>
      </c>
      <c r="F10" s="108">
        <v>0</v>
      </c>
      <c r="G10" s="108">
        <v>32529</v>
      </c>
      <c r="H10" s="108">
        <f t="shared" si="0"/>
        <v>0</v>
      </c>
      <c r="I10" s="108">
        <f t="shared" si="1"/>
        <v>33850</v>
      </c>
      <c r="J10" s="108">
        <f t="shared" si="2"/>
        <v>33850</v>
      </c>
    </row>
    <row r="11" spans="1:10" s="45" customFormat="1" ht="17.149999999999999" customHeight="1" x14ac:dyDescent="0.35">
      <c r="B11" s="45" t="s">
        <v>71</v>
      </c>
      <c r="C11" s="26" t="s">
        <v>72</v>
      </c>
      <c r="D11" s="108">
        <v>0</v>
      </c>
      <c r="E11" s="108">
        <v>290</v>
      </c>
      <c r="F11" s="108">
        <v>0</v>
      </c>
      <c r="G11" s="108">
        <v>28722</v>
      </c>
      <c r="H11" s="108">
        <f t="shared" si="0"/>
        <v>0</v>
      </c>
      <c r="I11" s="108">
        <f t="shared" si="1"/>
        <v>29012</v>
      </c>
      <c r="J11" s="108">
        <f t="shared" si="2"/>
        <v>29012</v>
      </c>
    </row>
    <row r="12" spans="1:10" s="45" customFormat="1" ht="17.149999999999999" customHeight="1" x14ac:dyDescent="0.35">
      <c r="B12" s="45" t="s">
        <v>65</v>
      </c>
      <c r="C12" s="26" t="s">
        <v>73</v>
      </c>
      <c r="D12" s="108">
        <v>0</v>
      </c>
      <c r="E12" s="108">
        <v>60</v>
      </c>
      <c r="F12" s="108">
        <v>946</v>
      </c>
      <c r="G12" s="108">
        <v>24189</v>
      </c>
      <c r="H12" s="108">
        <f t="shared" si="0"/>
        <v>946</v>
      </c>
      <c r="I12" s="108">
        <f t="shared" si="1"/>
        <v>24249</v>
      </c>
      <c r="J12" s="108">
        <f t="shared" si="2"/>
        <v>25195</v>
      </c>
    </row>
    <row r="13" spans="1:10" s="45" customFormat="1" ht="17.149999999999999" customHeight="1" x14ac:dyDescent="0.35">
      <c r="B13" s="45" t="s">
        <v>67</v>
      </c>
      <c r="C13" s="26" t="s">
        <v>74</v>
      </c>
      <c r="D13" s="108">
        <v>0</v>
      </c>
      <c r="E13" s="108">
        <v>184</v>
      </c>
      <c r="F13" s="108">
        <v>2590</v>
      </c>
      <c r="G13" s="108">
        <v>28300</v>
      </c>
      <c r="H13" s="108">
        <f t="shared" si="0"/>
        <v>2590</v>
      </c>
      <c r="I13" s="108">
        <f t="shared" si="1"/>
        <v>28484</v>
      </c>
      <c r="J13" s="108">
        <f t="shared" si="2"/>
        <v>31074</v>
      </c>
    </row>
    <row r="14" spans="1:10" s="45" customFormat="1" ht="22.15" customHeight="1" x14ac:dyDescent="0.35">
      <c r="A14" s="45">
        <v>2014</v>
      </c>
      <c r="B14" s="45" t="s">
        <v>69</v>
      </c>
      <c r="C14" s="26" t="s">
        <v>75</v>
      </c>
      <c r="D14" s="108">
        <v>0</v>
      </c>
      <c r="E14" s="108">
        <v>24</v>
      </c>
      <c r="F14" s="108">
        <v>2175</v>
      </c>
      <c r="G14" s="108">
        <v>17332</v>
      </c>
      <c r="H14" s="108">
        <f t="shared" si="0"/>
        <v>2175</v>
      </c>
      <c r="I14" s="108">
        <f t="shared" si="1"/>
        <v>17356</v>
      </c>
      <c r="J14" s="108">
        <f t="shared" si="2"/>
        <v>19531</v>
      </c>
    </row>
    <row r="15" spans="1:10" s="45" customFormat="1" ht="17.149999999999999" customHeight="1" x14ac:dyDescent="0.35">
      <c r="B15" s="45" t="s">
        <v>71</v>
      </c>
      <c r="C15" s="26" t="s">
        <v>76</v>
      </c>
      <c r="D15" s="108">
        <v>0</v>
      </c>
      <c r="E15" s="108">
        <v>59</v>
      </c>
      <c r="F15" s="108">
        <v>1445</v>
      </c>
      <c r="G15" s="108">
        <v>10152</v>
      </c>
      <c r="H15" s="108">
        <f t="shared" si="0"/>
        <v>1445</v>
      </c>
      <c r="I15" s="108">
        <f t="shared" si="1"/>
        <v>10211</v>
      </c>
      <c r="J15" s="108">
        <f t="shared" si="2"/>
        <v>11656</v>
      </c>
    </row>
    <row r="16" spans="1:10" s="45" customFormat="1" ht="17.149999999999999" customHeight="1" x14ac:dyDescent="0.35">
      <c r="B16" s="45" t="s">
        <v>65</v>
      </c>
      <c r="C16" s="26" t="s">
        <v>77</v>
      </c>
      <c r="D16" s="108">
        <v>0</v>
      </c>
      <c r="E16" s="108">
        <v>647</v>
      </c>
      <c r="F16" s="108">
        <v>714</v>
      </c>
      <c r="G16" s="108">
        <v>14700</v>
      </c>
      <c r="H16" s="108">
        <f t="shared" si="0"/>
        <v>714</v>
      </c>
      <c r="I16" s="108">
        <f t="shared" si="1"/>
        <v>15347</v>
      </c>
      <c r="J16" s="108">
        <f t="shared" si="2"/>
        <v>16061</v>
      </c>
    </row>
    <row r="17" spans="1:10" s="45" customFormat="1" ht="17.149999999999999" customHeight="1" x14ac:dyDescent="0.35">
      <c r="B17" s="45" t="s">
        <v>67</v>
      </c>
      <c r="C17" s="26" t="s">
        <v>78</v>
      </c>
      <c r="D17" s="108">
        <v>30</v>
      </c>
      <c r="E17" s="108">
        <v>1786</v>
      </c>
      <c r="F17" s="108">
        <v>1214</v>
      </c>
      <c r="G17" s="108">
        <v>15955</v>
      </c>
      <c r="H17" s="108">
        <f t="shared" si="0"/>
        <v>1244</v>
      </c>
      <c r="I17" s="108">
        <f t="shared" si="1"/>
        <v>17741</v>
      </c>
      <c r="J17" s="108">
        <f t="shared" si="2"/>
        <v>18985</v>
      </c>
    </row>
    <row r="18" spans="1:10" s="106" customFormat="1" ht="22.15" customHeight="1" x14ac:dyDescent="0.35">
      <c r="A18" s="45">
        <v>2015</v>
      </c>
      <c r="B18" s="45" t="s">
        <v>69</v>
      </c>
      <c r="C18" s="26" t="s">
        <v>79</v>
      </c>
      <c r="D18" s="108">
        <v>72</v>
      </c>
      <c r="E18" s="108">
        <v>2497</v>
      </c>
      <c r="F18" s="108">
        <v>1369</v>
      </c>
      <c r="G18" s="108">
        <v>11534</v>
      </c>
      <c r="H18" s="108">
        <f t="shared" si="0"/>
        <v>1441</v>
      </c>
      <c r="I18" s="108">
        <f t="shared" si="1"/>
        <v>14031</v>
      </c>
      <c r="J18" s="108">
        <f t="shared" si="2"/>
        <v>15472</v>
      </c>
    </row>
    <row r="19" spans="1:10" s="106" customFormat="1" ht="17.149999999999999" customHeight="1" x14ac:dyDescent="0.35">
      <c r="A19" s="45"/>
      <c r="B19" s="45" t="s">
        <v>71</v>
      </c>
      <c r="C19" s="26" t="s">
        <v>80</v>
      </c>
      <c r="D19" s="108">
        <v>129</v>
      </c>
      <c r="E19" s="108">
        <v>4323</v>
      </c>
      <c r="F19" s="108">
        <v>2137</v>
      </c>
      <c r="G19" s="108">
        <v>12073</v>
      </c>
      <c r="H19" s="108">
        <f t="shared" si="0"/>
        <v>2266</v>
      </c>
      <c r="I19" s="108">
        <f t="shared" si="1"/>
        <v>16396</v>
      </c>
      <c r="J19" s="108">
        <f t="shared" si="2"/>
        <v>18662</v>
      </c>
    </row>
    <row r="20" spans="1:10" s="106" customFormat="1" ht="17.149999999999999" customHeight="1" x14ac:dyDescent="0.35">
      <c r="A20" s="45"/>
      <c r="B20" s="45" t="s">
        <v>65</v>
      </c>
      <c r="C20" s="26" t="s">
        <v>81</v>
      </c>
      <c r="D20" s="108">
        <v>202</v>
      </c>
      <c r="E20" s="108">
        <v>6018</v>
      </c>
      <c r="F20" s="108">
        <v>2767</v>
      </c>
      <c r="G20" s="108">
        <v>13888</v>
      </c>
      <c r="H20" s="108">
        <f t="shared" si="0"/>
        <v>2969</v>
      </c>
      <c r="I20" s="108">
        <f t="shared" si="1"/>
        <v>19906</v>
      </c>
      <c r="J20" s="108">
        <f t="shared" si="2"/>
        <v>22875</v>
      </c>
    </row>
    <row r="21" spans="1:10" s="106" customFormat="1" ht="17.149999999999999" customHeight="1" x14ac:dyDescent="0.35">
      <c r="A21" s="45"/>
      <c r="B21" s="45" t="s">
        <v>67</v>
      </c>
      <c r="C21" s="26" t="s">
        <v>82</v>
      </c>
      <c r="D21" s="108">
        <v>257</v>
      </c>
      <c r="E21" s="108">
        <v>8071</v>
      </c>
      <c r="F21" s="108">
        <v>3347</v>
      </c>
      <c r="G21" s="108">
        <v>13832</v>
      </c>
      <c r="H21" s="108">
        <f t="shared" si="0"/>
        <v>3604</v>
      </c>
      <c r="I21" s="108">
        <f t="shared" si="1"/>
        <v>21903</v>
      </c>
      <c r="J21" s="108">
        <f t="shared" si="2"/>
        <v>25507</v>
      </c>
    </row>
    <row r="22" spans="1:10" s="106" customFormat="1" ht="22.15" customHeight="1" x14ac:dyDescent="0.35">
      <c r="A22" s="45">
        <v>2016</v>
      </c>
      <c r="B22" s="45" t="s">
        <v>69</v>
      </c>
      <c r="C22" s="17" t="s">
        <v>83</v>
      </c>
      <c r="D22" s="108">
        <v>187</v>
      </c>
      <c r="E22" s="108">
        <v>5948</v>
      </c>
      <c r="F22" s="108">
        <v>3725</v>
      </c>
      <c r="G22" s="108">
        <v>9015</v>
      </c>
      <c r="H22" s="108">
        <f t="shared" si="0"/>
        <v>3912</v>
      </c>
      <c r="I22" s="108">
        <f t="shared" si="1"/>
        <v>14963</v>
      </c>
      <c r="J22" s="108">
        <f t="shared" si="2"/>
        <v>18875</v>
      </c>
    </row>
    <row r="23" spans="1:10" s="106" customFormat="1" ht="17.149999999999999" customHeight="1" x14ac:dyDescent="0.35">
      <c r="A23" s="40"/>
      <c r="B23" s="45" t="s">
        <v>71</v>
      </c>
      <c r="C23" s="17" t="s">
        <v>84</v>
      </c>
      <c r="D23" s="108">
        <v>247</v>
      </c>
      <c r="E23" s="108">
        <v>3185</v>
      </c>
      <c r="F23" s="108">
        <v>5170</v>
      </c>
      <c r="G23" s="108">
        <v>7865</v>
      </c>
      <c r="H23" s="108">
        <f t="shared" si="0"/>
        <v>5417</v>
      </c>
      <c r="I23" s="108">
        <f t="shared" si="1"/>
        <v>11050</v>
      </c>
      <c r="J23" s="108">
        <f t="shared" si="2"/>
        <v>16467</v>
      </c>
    </row>
    <row r="24" spans="1:10" s="61" customFormat="1" ht="17.149999999999999" customHeight="1" x14ac:dyDescent="0.35">
      <c r="B24" s="62" t="s">
        <v>65</v>
      </c>
      <c r="C24" s="17" t="s">
        <v>85</v>
      </c>
      <c r="D24" s="108">
        <v>264</v>
      </c>
      <c r="E24" s="108">
        <v>2797</v>
      </c>
      <c r="F24" s="108">
        <v>5545</v>
      </c>
      <c r="G24" s="108">
        <v>4972</v>
      </c>
      <c r="H24" s="108">
        <f t="shared" si="0"/>
        <v>5809</v>
      </c>
      <c r="I24" s="108">
        <f t="shared" si="1"/>
        <v>7769</v>
      </c>
      <c r="J24" s="108">
        <f t="shared" si="2"/>
        <v>13578</v>
      </c>
    </row>
    <row r="25" spans="1:10" s="61" customFormat="1" ht="17.149999999999999" customHeight="1" x14ac:dyDescent="0.35">
      <c r="B25" s="62" t="s">
        <v>67</v>
      </c>
      <c r="C25" s="17" t="s">
        <v>86</v>
      </c>
      <c r="D25" s="108">
        <v>228</v>
      </c>
      <c r="E25" s="108">
        <v>2557</v>
      </c>
      <c r="F25" s="108">
        <v>4764</v>
      </c>
      <c r="G25" s="108">
        <v>5716</v>
      </c>
      <c r="H25" s="108">
        <f t="shared" si="0"/>
        <v>4992</v>
      </c>
      <c r="I25" s="108">
        <f t="shared" si="1"/>
        <v>8273</v>
      </c>
      <c r="J25" s="108">
        <f t="shared" si="2"/>
        <v>13265</v>
      </c>
    </row>
    <row r="26" spans="1:10" s="61" customFormat="1" ht="22.15" customHeight="1" x14ac:dyDescent="0.35">
      <c r="A26" s="45">
        <v>2017</v>
      </c>
      <c r="B26" s="62" t="s">
        <v>69</v>
      </c>
      <c r="C26" s="17" t="s">
        <v>87</v>
      </c>
      <c r="D26" s="108">
        <v>353</v>
      </c>
      <c r="E26" s="108">
        <v>3105</v>
      </c>
      <c r="F26" s="108">
        <v>4906</v>
      </c>
      <c r="G26" s="108">
        <v>5385</v>
      </c>
      <c r="H26" s="108">
        <f t="shared" si="0"/>
        <v>5259</v>
      </c>
      <c r="I26" s="108">
        <f t="shared" si="1"/>
        <v>8490</v>
      </c>
      <c r="J26" s="108">
        <f t="shared" si="2"/>
        <v>13749</v>
      </c>
    </row>
    <row r="27" spans="1:10" s="61" customFormat="1" ht="17.149999999999999" customHeight="1" x14ac:dyDescent="0.35">
      <c r="A27" s="45"/>
      <c r="B27" s="62" t="s">
        <v>71</v>
      </c>
      <c r="C27" s="17" t="s">
        <v>88</v>
      </c>
      <c r="D27" s="108">
        <v>290</v>
      </c>
      <c r="E27" s="108">
        <v>3185</v>
      </c>
      <c r="F27" s="108">
        <v>5029</v>
      </c>
      <c r="G27" s="108">
        <v>5307</v>
      </c>
      <c r="H27" s="108">
        <f t="shared" si="0"/>
        <v>5319</v>
      </c>
      <c r="I27" s="108">
        <f t="shared" si="1"/>
        <v>8492</v>
      </c>
      <c r="J27" s="108">
        <f t="shared" si="2"/>
        <v>13811</v>
      </c>
    </row>
    <row r="28" spans="1:10" s="61" customFormat="1" ht="17.149999999999999" customHeight="1" x14ac:dyDescent="0.35">
      <c r="A28" s="45"/>
      <c r="B28" s="62" t="s">
        <v>65</v>
      </c>
      <c r="C28" s="17" t="s">
        <v>89</v>
      </c>
      <c r="D28" s="108">
        <v>213</v>
      </c>
      <c r="E28" s="108">
        <v>2565</v>
      </c>
      <c r="F28" s="108">
        <v>4636</v>
      </c>
      <c r="G28" s="108">
        <v>8248</v>
      </c>
      <c r="H28" s="108">
        <f t="shared" si="0"/>
        <v>4849</v>
      </c>
      <c r="I28" s="108">
        <f t="shared" si="1"/>
        <v>10813</v>
      </c>
      <c r="J28" s="108">
        <f t="shared" si="2"/>
        <v>15662</v>
      </c>
    </row>
    <row r="29" spans="1:10" s="61" customFormat="1" ht="17.149999999999999" customHeight="1" x14ac:dyDescent="0.35">
      <c r="A29" s="45"/>
      <c r="B29" s="62" t="s">
        <v>67</v>
      </c>
      <c r="C29" s="17" t="s">
        <v>90</v>
      </c>
      <c r="D29" s="108">
        <v>276</v>
      </c>
      <c r="E29" s="108">
        <v>2329</v>
      </c>
      <c r="F29" s="108">
        <v>6344</v>
      </c>
      <c r="G29" s="108">
        <v>7825</v>
      </c>
      <c r="H29" s="108">
        <f t="shared" si="0"/>
        <v>6620</v>
      </c>
      <c r="I29" s="108">
        <f t="shared" si="1"/>
        <v>10154</v>
      </c>
      <c r="J29" s="108">
        <f t="shared" si="2"/>
        <v>16774</v>
      </c>
    </row>
    <row r="30" spans="1:10" s="61" customFormat="1" ht="22.15" customHeight="1" x14ac:dyDescent="0.35">
      <c r="A30" s="45">
        <v>2018</v>
      </c>
      <c r="B30" s="62" t="s">
        <v>69</v>
      </c>
      <c r="C30" s="17" t="s">
        <v>91</v>
      </c>
      <c r="D30" s="108">
        <v>241</v>
      </c>
      <c r="E30" s="108">
        <v>2521</v>
      </c>
      <c r="F30" s="108">
        <v>5439</v>
      </c>
      <c r="G30" s="108">
        <v>9114</v>
      </c>
      <c r="H30" s="108">
        <f t="shared" si="0"/>
        <v>5680</v>
      </c>
      <c r="I30" s="108">
        <f t="shared" si="1"/>
        <v>11635</v>
      </c>
      <c r="J30" s="108">
        <f t="shared" si="2"/>
        <v>17315</v>
      </c>
    </row>
    <row r="31" spans="1:10" s="61" customFormat="1" ht="17.149999999999999" customHeight="1" x14ac:dyDescent="0.35">
      <c r="A31" s="45"/>
      <c r="B31" s="62" t="s">
        <v>71</v>
      </c>
      <c r="C31" s="17" t="s">
        <v>92</v>
      </c>
      <c r="D31" s="108">
        <v>411</v>
      </c>
      <c r="E31" s="108">
        <v>3097</v>
      </c>
      <c r="F31" s="108">
        <v>4897</v>
      </c>
      <c r="G31" s="108">
        <v>9033</v>
      </c>
      <c r="H31" s="108">
        <f t="shared" si="0"/>
        <v>5308</v>
      </c>
      <c r="I31" s="108">
        <f t="shared" si="1"/>
        <v>12130</v>
      </c>
      <c r="J31" s="108">
        <f t="shared" si="2"/>
        <v>17438</v>
      </c>
    </row>
    <row r="32" spans="1:10" s="61" customFormat="1" ht="17.149999999999999" customHeight="1" x14ac:dyDescent="0.35">
      <c r="A32" s="45"/>
      <c r="B32" s="62" t="s">
        <v>65</v>
      </c>
      <c r="C32" s="17" t="s">
        <v>93</v>
      </c>
      <c r="D32" s="108">
        <v>323</v>
      </c>
      <c r="E32" s="108">
        <v>5781</v>
      </c>
      <c r="F32" s="108">
        <v>4026</v>
      </c>
      <c r="G32" s="108">
        <v>9179</v>
      </c>
      <c r="H32" s="108">
        <f t="shared" si="0"/>
        <v>4349</v>
      </c>
      <c r="I32" s="108">
        <f t="shared" si="1"/>
        <v>14960</v>
      </c>
      <c r="J32" s="108">
        <f t="shared" si="2"/>
        <v>19309</v>
      </c>
    </row>
    <row r="33" spans="1:10" s="61" customFormat="1" ht="17.149999999999999" customHeight="1" x14ac:dyDescent="0.35">
      <c r="A33" s="45"/>
      <c r="B33" s="62" t="s">
        <v>67</v>
      </c>
      <c r="C33" s="17" t="s">
        <v>114</v>
      </c>
      <c r="D33" s="108">
        <v>492</v>
      </c>
      <c r="E33" s="108">
        <v>6000</v>
      </c>
      <c r="F33" s="108">
        <v>4938</v>
      </c>
      <c r="G33" s="108">
        <v>12455</v>
      </c>
      <c r="H33" s="108">
        <f t="shared" si="0"/>
        <v>5430</v>
      </c>
      <c r="I33" s="108">
        <f t="shared" si="1"/>
        <v>18455</v>
      </c>
      <c r="J33" s="108">
        <f t="shared" si="2"/>
        <v>23885</v>
      </c>
    </row>
    <row r="34" spans="1:10" s="61" customFormat="1" ht="22.15" customHeight="1" x14ac:dyDescent="0.35">
      <c r="A34" s="110" t="s">
        <v>95</v>
      </c>
      <c r="B34" s="62" t="s">
        <v>69</v>
      </c>
      <c r="C34" s="17" t="s">
        <v>96</v>
      </c>
      <c r="D34" s="108">
        <v>397</v>
      </c>
      <c r="E34" s="108">
        <v>3159</v>
      </c>
      <c r="F34" s="108">
        <v>3993</v>
      </c>
      <c r="G34" s="108">
        <v>10981</v>
      </c>
      <c r="H34" s="108">
        <f t="shared" si="0"/>
        <v>4390</v>
      </c>
      <c r="I34" s="108">
        <f t="shared" si="1"/>
        <v>14140</v>
      </c>
      <c r="J34" s="108">
        <f t="shared" si="2"/>
        <v>18530</v>
      </c>
    </row>
    <row r="35" spans="1:10" s="61" customFormat="1" ht="16.5" customHeight="1" x14ac:dyDescent="0.35">
      <c r="A35" s="110"/>
      <c r="B35" s="62"/>
      <c r="C35" s="17" t="s">
        <v>97</v>
      </c>
      <c r="D35" s="108">
        <v>341</v>
      </c>
      <c r="E35" s="108">
        <v>3042</v>
      </c>
      <c r="F35" s="108">
        <v>5373</v>
      </c>
      <c r="G35" s="108">
        <v>13519</v>
      </c>
      <c r="H35" s="108">
        <f t="shared" si="0"/>
        <v>5714</v>
      </c>
      <c r="I35" s="108">
        <f t="shared" si="1"/>
        <v>16561</v>
      </c>
      <c r="J35" s="108">
        <f t="shared" si="2"/>
        <v>22275</v>
      </c>
    </row>
    <row r="36" spans="1:10" s="61" customFormat="1" ht="16.5" customHeight="1" x14ac:dyDescent="0.35">
      <c r="A36" s="110"/>
      <c r="B36" s="62"/>
      <c r="C36" s="17" t="s">
        <v>98</v>
      </c>
      <c r="D36" s="108">
        <v>400</v>
      </c>
      <c r="E36" s="108">
        <v>2531</v>
      </c>
      <c r="F36" s="108">
        <v>6216</v>
      </c>
      <c r="G36" s="108">
        <v>11699</v>
      </c>
      <c r="H36" s="108">
        <f t="shared" si="0"/>
        <v>6616</v>
      </c>
      <c r="I36" s="108">
        <f t="shared" si="1"/>
        <v>14230</v>
      </c>
      <c r="J36" s="108">
        <f t="shared" si="2"/>
        <v>20846</v>
      </c>
    </row>
    <row r="37" spans="1:10" s="61" customFormat="1" ht="16.5" customHeight="1" x14ac:dyDescent="0.35">
      <c r="A37" s="110"/>
      <c r="B37" s="62"/>
      <c r="C37" s="17" t="s">
        <v>99</v>
      </c>
      <c r="D37" s="108">
        <v>365</v>
      </c>
      <c r="E37" s="108">
        <v>7747</v>
      </c>
      <c r="F37" s="108">
        <v>11774</v>
      </c>
      <c r="G37" s="108">
        <v>12087</v>
      </c>
      <c r="H37" s="108">
        <f t="shared" ref="H37" si="3">D37+F37</f>
        <v>12139</v>
      </c>
      <c r="I37" s="108">
        <f t="shared" ref="I37" si="4">E37+G37</f>
        <v>19834</v>
      </c>
      <c r="J37" s="108">
        <f t="shared" ref="J37" si="5">H37+I37</f>
        <v>31973</v>
      </c>
    </row>
    <row r="38" spans="1:10" s="61" customFormat="1" ht="22.4" customHeight="1" x14ac:dyDescent="0.35">
      <c r="A38" s="110"/>
      <c r="B38" s="62"/>
      <c r="C38" s="17" t="s">
        <v>121</v>
      </c>
      <c r="D38" s="108">
        <v>536</v>
      </c>
      <c r="E38" s="108">
        <v>3993</v>
      </c>
      <c r="F38" s="108">
        <v>11028</v>
      </c>
      <c r="G38" s="108">
        <v>6459</v>
      </c>
      <c r="H38" s="108">
        <f t="shared" ref="H38" si="6">D38+F38</f>
        <v>11564</v>
      </c>
      <c r="I38" s="108">
        <f t="shared" ref="I38" si="7">E38+G38</f>
        <v>10452</v>
      </c>
      <c r="J38" s="108">
        <f t="shared" ref="J38" si="8">H38+I38</f>
        <v>22016</v>
      </c>
    </row>
    <row r="39" spans="1:10" s="61" customFormat="1" ht="16.5" customHeight="1" x14ac:dyDescent="0.35">
      <c r="A39" s="110"/>
      <c r="B39" s="62"/>
      <c r="C39" s="17" t="s">
        <v>101</v>
      </c>
      <c r="D39" s="108">
        <v>54</v>
      </c>
      <c r="E39" s="108">
        <v>192</v>
      </c>
      <c r="F39" s="108">
        <v>1094</v>
      </c>
      <c r="G39" s="108">
        <v>725</v>
      </c>
      <c r="H39" s="108">
        <f t="shared" ref="H39" si="9">D39+F39</f>
        <v>1148</v>
      </c>
      <c r="I39" s="108">
        <f t="shared" ref="I39" si="10">E39+G39</f>
        <v>917</v>
      </c>
      <c r="J39" s="108">
        <f t="shared" ref="J39" si="11">H39+I39</f>
        <v>2065</v>
      </c>
    </row>
    <row r="40" spans="1:10" s="61" customFormat="1" ht="16.5" customHeight="1" x14ac:dyDescent="0.35">
      <c r="A40" s="110"/>
      <c r="B40" s="62"/>
      <c r="C40" s="17" t="s">
        <v>102</v>
      </c>
      <c r="D40" s="108">
        <v>501</v>
      </c>
      <c r="E40" s="108">
        <v>1808</v>
      </c>
      <c r="F40" s="108">
        <v>13261</v>
      </c>
      <c r="G40" s="108">
        <v>5023</v>
      </c>
      <c r="H40" s="108">
        <f>D40+F40</f>
        <v>13762</v>
      </c>
      <c r="I40" s="108">
        <f t="shared" ref="I40" si="12">E40+G40</f>
        <v>6831</v>
      </c>
      <c r="J40" s="108">
        <f t="shared" ref="J40" si="13">H40+I40</f>
        <v>20593</v>
      </c>
    </row>
    <row r="41" spans="1:10" s="61" customFormat="1" ht="17.149999999999999" customHeight="1" x14ac:dyDescent="0.35">
      <c r="B41" s="62"/>
      <c r="C41" s="17" t="s">
        <v>115</v>
      </c>
      <c r="D41" s="108">
        <v>636</v>
      </c>
      <c r="E41" s="108">
        <v>1811</v>
      </c>
      <c r="F41" s="108">
        <v>18052</v>
      </c>
      <c r="G41" s="108">
        <v>7796</v>
      </c>
      <c r="H41" s="108">
        <f>D41+F41</f>
        <v>18688</v>
      </c>
      <c r="I41" s="108">
        <f t="shared" ref="I41" si="14">E41+G41</f>
        <v>9607</v>
      </c>
      <c r="J41" s="108">
        <f t="shared" ref="J41" si="15">H41+I41</f>
        <v>28295</v>
      </c>
    </row>
    <row r="42" spans="1:10" s="61" customFormat="1" ht="22.4" customHeight="1" x14ac:dyDescent="0.35">
      <c r="B42" s="62"/>
      <c r="C42" s="17" t="s">
        <v>104</v>
      </c>
      <c r="D42" s="108">
        <v>903</v>
      </c>
      <c r="E42" s="108">
        <v>1996</v>
      </c>
      <c r="F42" s="108">
        <v>17008</v>
      </c>
      <c r="G42" s="108">
        <v>5251</v>
      </c>
      <c r="H42" s="108">
        <f>D42+F42</f>
        <v>17911</v>
      </c>
      <c r="I42" s="108">
        <f t="shared" ref="I42" si="16">E42+G42</f>
        <v>7247</v>
      </c>
      <c r="J42" s="108">
        <f t="shared" ref="J42" si="17">H42+I42</f>
        <v>25158</v>
      </c>
    </row>
    <row r="43" spans="1:10" s="61" customFormat="1" ht="17.149999999999999" customHeight="1" thickBot="1" x14ac:dyDescent="0.4">
      <c r="B43" s="62"/>
      <c r="C43" s="111" t="s">
        <v>61</v>
      </c>
      <c r="D43" s="112">
        <f>SUM(D7:D42)</f>
        <v>8348</v>
      </c>
      <c r="E43" s="112">
        <f t="shared" ref="E43:J43" si="18">SUM(E7:E42)</f>
        <v>104824</v>
      </c>
      <c r="F43" s="112">
        <f t="shared" si="18"/>
        <v>165922</v>
      </c>
      <c r="G43" s="112">
        <f t="shared" si="18"/>
        <v>782648</v>
      </c>
      <c r="H43" s="112">
        <f t="shared" si="18"/>
        <v>174270</v>
      </c>
      <c r="I43" s="112">
        <f t="shared" si="18"/>
        <v>887472</v>
      </c>
      <c r="J43" s="112">
        <f t="shared" si="18"/>
        <v>1061742</v>
      </c>
    </row>
    <row r="44" spans="1:10" s="61" customFormat="1" ht="17.149999999999999" customHeight="1" x14ac:dyDescent="0.35">
      <c r="C44" s="18"/>
      <c r="D44" s="19"/>
      <c r="E44" s="19"/>
      <c r="F44" s="113"/>
      <c r="G44" s="113"/>
      <c r="H44" s="113"/>
      <c r="I44" s="113"/>
      <c r="J44" s="60" t="s">
        <v>105</v>
      </c>
    </row>
    <row r="45" spans="1:10" s="61" customFormat="1" ht="17.149999999999999" customHeight="1" x14ac:dyDescent="0.35">
      <c r="C45" s="146" t="s">
        <v>106</v>
      </c>
      <c r="D45" s="69"/>
      <c r="E45" s="69"/>
      <c r="F45" s="69"/>
      <c r="G45" s="69"/>
      <c r="H45" s="69"/>
      <c r="I45" s="69"/>
      <c r="J45" s="69"/>
    </row>
    <row r="46" spans="1:10" s="61" customFormat="1" ht="17.149999999999999" customHeight="1" x14ac:dyDescent="0.35">
      <c r="C46" s="26" t="s">
        <v>107</v>
      </c>
      <c r="D46" s="72"/>
      <c r="E46" s="72"/>
      <c r="F46" s="72"/>
      <c r="G46" s="72"/>
      <c r="H46" s="72"/>
      <c r="I46" s="72"/>
      <c r="J46" s="159"/>
    </row>
    <row r="47" spans="1:10" s="61" customFormat="1" ht="17.149999999999999" customHeight="1" x14ac:dyDescent="0.35">
      <c r="C47" s="26" t="s">
        <v>116</v>
      </c>
      <c r="D47" s="72"/>
      <c r="E47" s="72"/>
      <c r="F47" s="72"/>
      <c r="G47" s="72"/>
      <c r="H47" s="194"/>
      <c r="I47" s="159"/>
      <c r="J47" s="72"/>
    </row>
    <row r="48" spans="1:10" s="61" customFormat="1" ht="17.149999999999999" customHeight="1" x14ac:dyDescent="0.35">
      <c r="C48" s="71"/>
      <c r="D48" s="69"/>
      <c r="E48" s="69"/>
      <c r="F48" s="69"/>
      <c r="G48" s="69"/>
      <c r="H48" s="69"/>
      <c r="I48" s="69"/>
      <c r="J48" s="69"/>
    </row>
    <row r="49" spans="3:10" s="61" customFormat="1" ht="17.149999999999999" customHeight="1" x14ac:dyDescent="0.35">
      <c r="C49" s="68"/>
      <c r="D49" s="69"/>
      <c r="E49" s="69"/>
      <c r="F49" s="69"/>
      <c r="G49" s="69"/>
      <c r="H49" s="69"/>
      <c r="I49" s="69"/>
      <c r="J49" s="69"/>
    </row>
    <row r="50" spans="3:10" s="61" customFormat="1" ht="17.149999999999999" customHeight="1" x14ac:dyDescent="0.35">
      <c r="C50" s="68"/>
      <c r="D50" s="69"/>
      <c r="E50" s="69"/>
      <c r="F50" s="69"/>
      <c r="G50" s="69"/>
      <c r="H50" s="69"/>
      <c r="I50" s="69"/>
      <c r="J50" s="69"/>
    </row>
    <row r="51" spans="3:10" ht="17.149999999999999" customHeight="1" x14ac:dyDescent="0.35">
      <c r="C51" s="68"/>
      <c r="D51" s="69"/>
      <c r="E51" s="69"/>
      <c r="F51" s="69"/>
      <c r="G51" s="69"/>
      <c r="H51" s="69"/>
      <c r="I51" s="69"/>
      <c r="J51" s="69"/>
    </row>
    <row r="52" spans="3:10" ht="17.149999999999999" customHeight="1" x14ac:dyDescent="0.35">
      <c r="C52" s="68"/>
      <c r="D52" s="69"/>
      <c r="E52" s="69"/>
      <c r="F52" s="69"/>
      <c r="G52" s="69"/>
      <c r="H52" s="69"/>
      <c r="I52" s="69"/>
      <c r="J52" s="69"/>
    </row>
    <row r="53" spans="3:10" ht="17.149999999999999" customHeight="1" x14ac:dyDescent="0.35">
      <c r="C53" s="68"/>
      <c r="D53" s="61"/>
      <c r="E53" s="61"/>
      <c r="F53" s="61"/>
      <c r="G53" s="61"/>
      <c r="H53" s="61"/>
      <c r="I53" s="61"/>
      <c r="J53" s="61"/>
    </row>
    <row r="54" spans="3:10" ht="17.149999999999999" customHeight="1" x14ac:dyDescent="0.35">
      <c r="C54" s="73"/>
      <c r="D54" s="61"/>
      <c r="E54" s="61"/>
      <c r="F54" s="61"/>
      <c r="G54" s="61"/>
      <c r="H54" s="61"/>
      <c r="I54" s="61"/>
      <c r="J54" s="61"/>
    </row>
    <row r="55" spans="3:10" ht="17.149999999999999" customHeight="1" x14ac:dyDescent="0.35">
      <c r="C55" s="73"/>
    </row>
    <row r="56" spans="3:10" ht="17.149999999999999" customHeight="1" x14ac:dyDescent="0.35">
      <c r="C56" s="76"/>
    </row>
    <row r="57" spans="3:10" ht="17.149999999999999" customHeight="1" x14ac:dyDescent="0.35">
      <c r="C57" s="76"/>
    </row>
    <row r="58" spans="3:10" ht="17.149999999999999" customHeight="1" x14ac:dyDescent="0.35">
      <c r="C58" s="76"/>
      <c r="D58" s="39"/>
      <c r="E58" s="39"/>
      <c r="F58" s="38"/>
      <c r="G58" s="38"/>
      <c r="H58" s="38"/>
      <c r="I58" s="38"/>
      <c r="J58" s="38"/>
    </row>
    <row r="59" spans="3:10" ht="17.149999999999999" customHeight="1" x14ac:dyDescent="0.35">
      <c r="C59" s="11"/>
    </row>
    <row r="60" spans="3:10" ht="17.149999999999999" customHeight="1" x14ac:dyDescent="0.35">
      <c r="C60" s="11"/>
    </row>
  </sheetData>
  <mergeCells count="4">
    <mergeCell ref="A1:C1"/>
    <mergeCell ref="D5:E5"/>
    <mergeCell ref="F5:G5"/>
    <mergeCell ref="H5:J5"/>
  </mergeCells>
  <phoneticPr fontId="27" type="noConversion"/>
  <hyperlinks>
    <hyperlink ref="A1" location="Contents!A1" display="Contents" xr:uid="{77A956D3-3A4A-47DA-8EB2-E3995B7694DC}"/>
    <hyperlink ref="C45" location="Notes!A1" display="For all footnotes please see Notes tab" xr:uid="{2CE106F1-9923-41BB-93C6-EF8AB45912BC}"/>
  </hyperlinks>
  <pageMargins left="0.7" right="0.7" top="0.75" bottom="0.75" header="0.3" footer="0.3"/>
  <pageSetup paperSize="9" scale="74" fitToWidth="0" fitToHeight="0" orientation="portrait" verticalDpi="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386EC-AF34-45EE-B454-364BBE721542}">
  <sheetPr codeName="Sheet8"/>
  <dimension ref="A1:W71"/>
  <sheetViews>
    <sheetView showGridLines="0" topLeftCell="K39" zoomScaleNormal="100" workbookViewId="0">
      <selection activeCell="S52" sqref="S52"/>
    </sheetView>
  </sheetViews>
  <sheetFormatPr defaultColWidth="9.1796875" defaultRowHeight="17.149999999999999" customHeight="1" x14ac:dyDescent="0.35"/>
  <cols>
    <col min="1" max="2" width="2.26953125" style="77" customWidth="1"/>
    <col min="3" max="3" width="13.26953125" style="77" customWidth="1"/>
    <col min="4" max="6" width="11.81640625" customWidth="1"/>
    <col min="7" max="7" width="15.7265625" customWidth="1"/>
    <col min="8" max="9" width="11.81640625" customWidth="1"/>
    <col min="10" max="10" width="2.26953125" customWidth="1"/>
    <col min="11" max="13" width="11.81640625" customWidth="1"/>
    <col min="14" max="14" width="15.7265625" customWidth="1"/>
    <col min="15" max="16" width="11.81640625" customWidth="1"/>
    <col min="17" max="17" width="2.26953125" customWidth="1"/>
    <col min="18" max="21" width="11.81640625" customWidth="1"/>
    <col min="22" max="16384" width="9.1796875" style="77"/>
  </cols>
  <sheetData>
    <row r="1" spans="1:21" ht="17.149999999999999" customHeight="1" x14ac:dyDescent="0.35">
      <c r="A1" s="207" t="s">
        <v>53</v>
      </c>
      <c r="B1" s="207"/>
      <c r="C1" s="207"/>
    </row>
    <row r="2" spans="1:21" ht="17.149999999999999" customHeight="1" x14ac:dyDescent="0.35"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17.149999999999999" customHeight="1" x14ac:dyDescent="0.35">
      <c r="C3" s="78" t="s">
        <v>123</v>
      </c>
    </row>
    <row r="4" spans="1:21" ht="17.149999999999999" customHeight="1" x14ac:dyDescent="0.35">
      <c r="C4" s="43" t="s">
        <v>55</v>
      </c>
    </row>
    <row r="5" spans="1:21" s="45" customFormat="1" ht="17.149999999999999" customHeight="1" x14ac:dyDescent="0.35">
      <c r="A5" s="77"/>
      <c r="B5" s="77"/>
      <c r="C5" s="79"/>
      <c r="D5" s="216" t="s">
        <v>124</v>
      </c>
      <c r="E5" s="216"/>
      <c r="F5" s="216"/>
      <c r="G5" s="216"/>
      <c r="H5" s="216"/>
      <c r="I5" s="216"/>
      <c r="J5" s="184"/>
      <c r="K5" s="210" t="s">
        <v>125</v>
      </c>
      <c r="L5" s="210"/>
      <c r="M5" s="210"/>
      <c r="N5" s="210"/>
      <c r="O5" s="210"/>
      <c r="P5" s="210"/>
      <c r="Q5" s="37"/>
      <c r="R5" s="210" t="s">
        <v>126</v>
      </c>
      <c r="S5" s="210"/>
      <c r="T5" s="210"/>
      <c r="U5" s="210"/>
    </row>
    <row r="6" spans="1:21" s="45" customFormat="1" ht="17.149999999999999" customHeight="1" x14ac:dyDescent="0.35">
      <c r="A6" s="77"/>
      <c r="B6" s="77"/>
      <c r="C6" s="80"/>
      <c r="D6" s="217" t="s">
        <v>109</v>
      </c>
      <c r="E6" s="217"/>
      <c r="F6" s="217"/>
      <c r="G6" s="217" t="s">
        <v>110</v>
      </c>
      <c r="H6" s="217"/>
      <c r="I6" s="217"/>
      <c r="J6" s="50"/>
      <c r="K6" s="217" t="s">
        <v>109</v>
      </c>
      <c r="L6" s="217"/>
      <c r="M6" s="217"/>
      <c r="N6" s="217" t="s">
        <v>110</v>
      </c>
      <c r="O6" s="217"/>
      <c r="P6" s="217"/>
      <c r="Q6" s="50"/>
      <c r="R6" s="217" t="s">
        <v>127</v>
      </c>
      <c r="S6" s="217"/>
      <c r="T6" s="217"/>
      <c r="U6" s="217"/>
    </row>
    <row r="7" spans="1:21" s="45" customFormat="1" ht="17.149999999999999" customHeight="1" x14ac:dyDescent="0.35">
      <c r="A7" s="77"/>
      <c r="B7" s="77"/>
      <c r="C7" s="80"/>
      <c r="D7" s="217" t="s">
        <v>59</v>
      </c>
      <c r="E7" s="217"/>
      <c r="F7" s="218" t="s">
        <v>60</v>
      </c>
      <c r="G7" s="217" t="s">
        <v>59</v>
      </c>
      <c r="H7" s="217"/>
      <c r="I7" s="218" t="s">
        <v>60</v>
      </c>
      <c r="J7" s="50"/>
      <c r="K7" s="217" t="s">
        <v>59</v>
      </c>
      <c r="L7" s="217"/>
      <c r="M7" s="218" t="s">
        <v>60</v>
      </c>
      <c r="N7" s="217" t="s">
        <v>59</v>
      </c>
      <c r="O7" s="217"/>
      <c r="P7" s="218" t="s">
        <v>60</v>
      </c>
      <c r="Q7" s="50"/>
      <c r="R7" s="217" t="s">
        <v>59</v>
      </c>
      <c r="S7" s="217"/>
      <c r="T7" s="218" t="s">
        <v>60</v>
      </c>
      <c r="U7" s="219" t="s">
        <v>61</v>
      </c>
    </row>
    <row r="8" spans="1:21" s="62" customFormat="1" ht="36.65" customHeight="1" x14ac:dyDescent="0.35">
      <c r="C8" s="48" t="s">
        <v>128</v>
      </c>
      <c r="D8" s="81" t="s">
        <v>129</v>
      </c>
      <c r="E8" s="81" t="s">
        <v>64</v>
      </c>
      <c r="F8" s="218"/>
      <c r="G8" s="82" t="s">
        <v>63</v>
      </c>
      <c r="H8" s="81" t="s">
        <v>64</v>
      </c>
      <c r="I8" s="218"/>
      <c r="J8" s="83"/>
      <c r="K8" s="81" t="s">
        <v>129</v>
      </c>
      <c r="L8" s="81" t="s">
        <v>64</v>
      </c>
      <c r="M8" s="218"/>
      <c r="N8" s="84" t="s">
        <v>63</v>
      </c>
      <c r="O8" s="81" t="s">
        <v>64</v>
      </c>
      <c r="P8" s="218"/>
      <c r="Q8" s="83"/>
      <c r="R8" s="81" t="s">
        <v>129</v>
      </c>
      <c r="S8" s="81" t="s">
        <v>64</v>
      </c>
      <c r="T8" s="218"/>
      <c r="U8" s="218"/>
    </row>
    <row r="9" spans="1:21" s="45" customFormat="1" ht="17.149999999999999" customHeight="1" x14ac:dyDescent="0.35">
      <c r="A9" s="45">
        <v>2012</v>
      </c>
      <c r="B9" s="45" t="s">
        <v>65</v>
      </c>
      <c r="C9" s="147">
        <v>2012</v>
      </c>
      <c r="D9" s="24">
        <v>1461</v>
      </c>
      <c r="E9" s="24"/>
      <c r="F9" s="24">
        <v>21550984</v>
      </c>
      <c r="G9" s="24">
        <v>1739</v>
      </c>
      <c r="H9" s="24"/>
      <c r="I9" s="24">
        <v>26174965</v>
      </c>
      <c r="J9" s="24"/>
      <c r="K9" s="24"/>
      <c r="L9" s="24"/>
      <c r="M9" s="24"/>
      <c r="N9" s="24"/>
      <c r="O9" s="24"/>
      <c r="P9" s="24"/>
      <c r="Q9" s="24"/>
      <c r="R9" s="24">
        <f t="shared" ref="R9:R17" si="0">SUM(D9,G9,K9,N9)</f>
        <v>3200</v>
      </c>
      <c r="S9" s="24"/>
      <c r="T9" s="24">
        <f>SUM(F9,I9,M9,P9)</f>
        <v>47725949</v>
      </c>
      <c r="U9" s="24">
        <f>SUM(R9:T9)</f>
        <v>47729149</v>
      </c>
    </row>
    <row r="10" spans="1:21" s="45" customFormat="1" ht="17.149999999999999" customHeight="1" x14ac:dyDescent="0.35">
      <c r="B10" s="45" t="s">
        <v>67</v>
      </c>
      <c r="C10" s="147" t="s">
        <v>130</v>
      </c>
      <c r="D10" s="24">
        <v>101728</v>
      </c>
      <c r="E10" s="24"/>
      <c r="F10" s="24">
        <v>21513727</v>
      </c>
      <c r="G10" s="24">
        <v>163427</v>
      </c>
      <c r="H10" s="24"/>
      <c r="I10" s="24">
        <v>25994868</v>
      </c>
      <c r="J10" s="24"/>
      <c r="K10" s="24"/>
      <c r="L10" s="24"/>
      <c r="M10" s="24"/>
      <c r="N10" s="24"/>
      <c r="O10" s="24"/>
      <c r="P10" s="24"/>
      <c r="Q10" s="24"/>
      <c r="R10" s="24">
        <f t="shared" si="0"/>
        <v>265155</v>
      </c>
      <c r="S10" s="24"/>
      <c r="T10" s="24">
        <f t="shared" ref="T10:T15" si="1">SUM(F10,I10,M10,P10)</f>
        <v>47508595</v>
      </c>
      <c r="U10" s="24">
        <f>SUM(R10:T10)</f>
        <v>47773750</v>
      </c>
    </row>
    <row r="11" spans="1:21" s="45" customFormat="1" ht="17.149999999999999" customHeight="1" x14ac:dyDescent="0.35">
      <c r="A11" s="45">
        <v>2013</v>
      </c>
      <c r="B11" s="45" t="s">
        <v>69</v>
      </c>
      <c r="C11" s="147">
        <v>2014</v>
      </c>
      <c r="D11" s="85">
        <v>270589</v>
      </c>
      <c r="E11" s="85"/>
      <c r="F11" s="85">
        <v>20564248</v>
      </c>
      <c r="G11" s="85">
        <v>400645</v>
      </c>
      <c r="H11" s="85"/>
      <c r="I11" s="85">
        <v>24890373</v>
      </c>
      <c r="J11" s="85"/>
      <c r="K11" s="85"/>
      <c r="L11" s="85"/>
      <c r="M11" s="85"/>
      <c r="N11" s="85"/>
      <c r="O11" s="85"/>
      <c r="P11" s="85"/>
      <c r="Q11" s="85"/>
      <c r="R11" s="24">
        <f t="shared" si="0"/>
        <v>671234</v>
      </c>
      <c r="S11" s="24"/>
      <c r="T11" s="24">
        <f t="shared" si="1"/>
        <v>45454621</v>
      </c>
      <c r="U11" s="24">
        <f t="shared" ref="U11:U14" si="2">SUM(R11:T11)</f>
        <v>46125855</v>
      </c>
    </row>
    <row r="12" spans="1:21" s="45" customFormat="1" ht="17.149999999999999" customHeight="1" x14ac:dyDescent="0.35">
      <c r="B12" s="45" t="s">
        <v>71</v>
      </c>
      <c r="C12" s="147" t="s">
        <v>131</v>
      </c>
      <c r="D12" s="85">
        <v>763341</v>
      </c>
      <c r="E12" s="85"/>
      <c r="F12" s="85">
        <v>20726526</v>
      </c>
      <c r="G12" s="85">
        <v>1118564</v>
      </c>
      <c r="H12" s="85"/>
      <c r="I12" s="85">
        <v>24923979</v>
      </c>
      <c r="J12" s="85"/>
      <c r="K12" s="85">
        <v>206886</v>
      </c>
      <c r="L12" s="85"/>
      <c r="M12" s="85">
        <v>951080</v>
      </c>
      <c r="N12" s="85">
        <v>231690</v>
      </c>
      <c r="O12" s="85"/>
      <c r="P12" s="85">
        <v>1228977</v>
      </c>
      <c r="Q12" s="85"/>
      <c r="R12" s="24">
        <f t="shared" si="0"/>
        <v>2320481</v>
      </c>
      <c r="S12" s="24"/>
      <c r="T12" s="24">
        <f t="shared" si="1"/>
        <v>47830562</v>
      </c>
      <c r="U12" s="24">
        <f t="shared" si="2"/>
        <v>50151043</v>
      </c>
    </row>
    <row r="13" spans="1:21" s="45" customFormat="1" ht="17.149999999999999" customHeight="1" x14ac:dyDescent="0.35">
      <c r="B13" s="45" t="s">
        <v>65</v>
      </c>
      <c r="C13" s="147" t="s">
        <v>132</v>
      </c>
      <c r="D13" s="85">
        <v>2069121</v>
      </c>
      <c r="E13" s="85"/>
      <c r="F13" s="85">
        <v>19847570</v>
      </c>
      <c r="G13" s="85">
        <v>2794169</v>
      </c>
      <c r="H13" s="85"/>
      <c r="I13" s="85">
        <v>23591156</v>
      </c>
      <c r="J13" s="85"/>
      <c r="K13" s="85">
        <v>35420</v>
      </c>
      <c r="L13" s="85"/>
      <c r="M13" s="85">
        <v>937603</v>
      </c>
      <c r="N13" s="85">
        <v>48272</v>
      </c>
      <c r="O13" s="85"/>
      <c r="P13" s="85">
        <v>1222055</v>
      </c>
      <c r="Q13" s="85"/>
      <c r="R13" s="24">
        <f t="shared" si="0"/>
        <v>4946982</v>
      </c>
      <c r="S13" s="24"/>
      <c r="T13" s="24">
        <f t="shared" si="1"/>
        <v>45598384</v>
      </c>
      <c r="U13" s="24">
        <f t="shared" si="2"/>
        <v>50545366</v>
      </c>
    </row>
    <row r="14" spans="1:21" s="45" customFormat="1" ht="17.149999999999999" customHeight="1" x14ac:dyDescent="0.35">
      <c r="B14" s="45" t="s">
        <v>67</v>
      </c>
      <c r="C14" s="147" t="s">
        <v>133</v>
      </c>
      <c r="D14" s="85">
        <v>3753303</v>
      </c>
      <c r="E14" s="85"/>
      <c r="F14" s="85">
        <v>17529114</v>
      </c>
      <c r="G14" s="85">
        <v>5009188</v>
      </c>
      <c r="H14" s="85"/>
      <c r="I14" s="85">
        <v>20676394</v>
      </c>
      <c r="J14" s="85"/>
      <c r="K14" s="85">
        <v>89955</v>
      </c>
      <c r="L14" s="85"/>
      <c r="M14" s="85">
        <v>1493479</v>
      </c>
      <c r="N14" s="85">
        <v>123248</v>
      </c>
      <c r="O14" s="85"/>
      <c r="P14" s="85">
        <v>1883830</v>
      </c>
      <c r="Q14" s="85"/>
      <c r="R14" s="24">
        <f t="shared" si="0"/>
        <v>8975694</v>
      </c>
      <c r="S14" s="24"/>
      <c r="T14" s="24">
        <f t="shared" si="1"/>
        <v>41582817</v>
      </c>
      <c r="U14" s="24">
        <f t="shared" si="2"/>
        <v>50558511</v>
      </c>
    </row>
    <row r="15" spans="1:21" s="45" customFormat="1" ht="17.149999999999999" customHeight="1" x14ac:dyDescent="0.35">
      <c r="A15" s="45">
        <v>2014</v>
      </c>
      <c r="B15" s="45" t="s">
        <v>69</v>
      </c>
      <c r="C15" s="147" t="s">
        <v>134</v>
      </c>
      <c r="D15" s="85">
        <v>5266181</v>
      </c>
      <c r="E15" s="85">
        <v>687942</v>
      </c>
      <c r="F15" s="85">
        <v>15445560</v>
      </c>
      <c r="G15" s="85">
        <v>7027058</v>
      </c>
      <c r="H15" s="85">
        <v>913408</v>
      </c>
      <c r="I15" s="85">
        <v>17922870</v>
      </c>
      <c r="J15" s="85"/>
      <c r="K15" s="85">
        <v>155348</v>
      </c>
      <c r="L15" s="85">
        <v>104158</v>
      </c>
      <c r="M15" s="85">
        <v>1448016</v>
      </c>
      <c r="N15" s="85">
        <v>197500</v>
      </c>
      <c r="O15" s="85">
        <v>161909</v>
      </c>
      <c r="P15" s="85">
        <v>1705458</v>
      </c>
      <c r="Q15" s="85"/>
      <c r="R15" s="24">
        <f t="shared" si="0"/>
        <v>12646087</v>
      </c>
      <c r="S15" s="24">
        <f>SUM(E15,H15,L15,O15)</f>
        <v>1867417</v>
      </c>
      <c r="T15" s="24">
        <f t="shared" si="1"/>
        <v>36521904</v>
      </c>
      <c r="U15" s="24">
        <f>SUM(R15:T15)</f>
        <v>51035408</v>
      </c>
    </row>
    <row r="16" spans="1:21" s="45" customFormat="1" ht="17.149999999999999" customHeight="1" x14ac:dyDescent="0.35">
      <c r="C16" s="147" t="s">
        <v>135</v>
      </c>
      <c r="D16" s="36">
        <v>6294285</v>
      </c>
      <c r="E16" s="36">
        <v>1495786</v>
      </c>
      <c r="F16" s="36">
        <v>14023880</v>
      </c>
      <c r="G16" s="36">
        <v>8431865</v>
      </c>
      <c r="H16" s="36">
        <v>1989202</v>
      </c>
      <c r="I16" s="36">
        <v>16073174</v>
      </c>
      <c r="J16" s="36"/>
      <c r="K16" s="36">
        <v>203832</v>
      </c>
      <c r="L16" s="36">
        <v>195792</v>
      </c>
      <c r="M16" s="36">
        <v>1207004</v>
      </c>
      <c r="N16" s="36">
        <v>265459</v>
      </c>
      <c r="O16" s="36">
        <v>287648</v>
      </c>
      <c r="P16" s="36">
        <v>1376819</v>
      </c>
      <c r="Q16" s="36"/>
      <c r="R16" s="24">
        <f t="shared" si="0"/>
        <v>15195441</v>
      </c>
      <c r="S16" s="24">
        <f t="shared" ref="S16" si="3">SUM(E16,H16,L16,O16)</f>
        <v>3968428</v>
      </c>
      <c r="T16" s="24">
        <f>SUM(F16,I16,M16,P16)</f>
        <v>32680877</v>
      </c>
      <c r="U16" s="24">
        <f>SUM(R16:T16)</f>
        <v>51844746</v>
      </c>
    </row>
    <row r="17" spans="1:21" s="45" customFormat="1" ht="17.149999999999999" customHeight="1" x14ac:dyDescent="0.35">
      <c r="C17" s="147" t="s">
        <v>136</v>
      </c>
      <c r="D17" s="36">
        <v>7227534</v>
      </c>
      <c r="E17" s="36">
        <v>1847951</v>
      </c>
      <c r="F17" s="36">
        <v>13222177</v>
      </c>
      <c r="G17" s="36">
        <v>9884841</v>
      </c>
      <c r="H17" s="36">
        <v>2118166</v>
      </c>
      <c r="I17" s="36">
        <v>14852091</v>
      </c>
      <c r="J17" s="36"/>
      <c r="K17" s="36">
        <v>216165</v>
      </c>
      <c r="L17" s="36">
        <v>237495</v>
      </c>
      <c r="M17" s="36">
        <v>1000539</v>
      </c>
      <c r="N17" s="36">
        <v>305328</v>
      </c>
      <c r="O17" s="36">
        <v>332870</v>
      </c>
      <c r="P17" s="36">
        <v>1191903</v>
      </c>
      <c r="Q17" s="36"/>
      <c r="R17" s="24">
        <f t="shared" si="0"/>
        <v>17633868</v>
      </c>
      <c r="S17" s="24">
        <f>SUM(E17,H17,L17,O17)</f>
        <v>4536482</v>
      </c>
      <c r="T17" s="24">
        <f>SUM(F17,I17,M17,P17)</f>
        <v>30266710</v>
      </c>
      <c r="U17" s="24">
        <f>SUM(R17:T17)</f>
        <v>52437060</v>
      </c>
    </row>
    <row r="18" spans="1:21" s="45" customFormat="1" ht="17.149999999999999" customHeight="1" thickBot="1" x14ac:dyDescent="0.4">
      <c r="C18" s="149" t="s">
        <v>137</v>
      </c>
      <c r="D18" s="171">
        <f>'Table 1 Dom Operating - Large'!D42</f>
        <v>7509043</v>
      </c>
      <c r="E18" s="171">
        <f>'Table 1 Dom Operating - Large'!E42</f>
        <v>1782328</v>
      </c>
      <c r="F18" s="171">
        <f>'Table 1 Dom Operating - Large'!F42</f>
        <v>12678721</v>
      </c>
      <c r="G18" s="171">
        <f>'Table 1 Dom Operating - Large'!G42</f>
        <v>10303382</v>
      </c>
      <c r="H18" s="171">
        <f>'Table 1 Dom Operating - Large'!H42</f>
        <v>2040188</v>
      </c>
      <c r="I18" s="171">
        <f>'Table 1 Dom Operating - Large'!I42</f>
        <v>14083272</v>
      </c>
      <c r="J18" s="171"/>
      <c r="K18" s="186">
        <v>216165</v>
      </c>
      <c r="L18" s="186">
        <v>237495</v>
      </c>
      <c r="M18" s="186">
        <v>1000539</v>
      </c>
      <c r="N18" s="186">
        <v>305328</v>
      </c>
      <c r="O18" s="186">
        <v>332870</v>
      </c>
      <c r="P18" s="186">
        <v>1191903</v>
      </c>
      <c r="Q18" s="171"/>
      <c r="R18" s="55">
        <f t="shared" ref="R18" si="4">SUM(D18,G18,K18,N18)</f>
        <v>18333918</v>
      </c>
      <c r="S18" s="55">
        <f>SUM(E18,H18,L18,O18)</f>
        <v>4392881</v>
      </c>
      <c r="T18" s="55">
        <f>SUM(F18,I18,M18,P18)</f>
        <v>28954435</v>
      </c>
      <c r="U18" s="55">
        <f>SUM(R18:T18)</f>
        <v>51681234</v>
      </c>
    </row>
    <row r="19" spans="1:21" s="45" customFormat="1" ht="17.149999999999999" customHeight="1" x14ac:dyDescent="0.35">
      <c r="C19" s="43" t="s">
        <v>138</v>
      </c>
      <c r="D19" s="86"/>
      <c r="E19" s="86"/>
      <c r="F19" s="86"/>
      <c r="G19" s="86"/>
      <c r="H19" s="86"/>
      <c r="I19" s="87"/>
      <c r="J19" s="88"/>
      <c r="K19" s="178"/>
      <c r="L19" s="178"/>
      <c r="M19" s="178"/>
      <c r="N19" s="179"/>
      <c r="O19" s="179"/>
      <c r="P19" s="180"/>
      <c r="Q19" s="88"/>
      <c r="R19" s="175"/>
      <c r="S19" s="90"/>
      <c r="T19" s="90"/>
      <c r="U19" s="60" t="s">
        <v>105</v>
      </c>
    </row>
    <row r="20" spans="1:21" s="91" customFormat="1" ht="17.149999999999999" customHeight="1" x14ac:dyDescent="0.35">
      <c r="B20" s="92"/>
      <c r="C20" s="93"/>
      <c r="D20" s="94"/>
      <c r="E20" s="181"/>
      <c r="F20" s="87"/>
      <c r="G20" s="86"/>
      <c r="H20" s="181"/>
      <c r="I20" s="89"/>
      <c r="J20" s="95"/>
      <c r="K20" s="88"/>
      <c r="L20" s="88"/>
      <c r="M20" s="88"/>
      <c r="N20" s="88"/>
      <c r="O20" s="88"/>
      <c r="P20" s="88"/>
      <c r="Q20" s="95"/>
      <c r="R20" s="185"/>
      <c r="S20" s="89"/>
      <c r="T20" s="95"/>
      <c r="U20" s="89"/>
    </row>
    <row r="21" spans="1:21" s="45" customFormat="1" ht="17.149999999999999" customHeight="1" x14ac:dyDescent="0.35">
      <c r="A21" s="77"/>
      <c r="B21" s="77"/>
      <c r="C21" s="78" t="s">
        <v>139</v>
      </c>
      <c r="D21"/>
      <c r="E21"/>
      <c r="F21"/>
      <c r="G21"/>
      <c r="H21"/>
      <c r="I21"/>
      <c r="J21"/>
      <c r="K21"/>
      <c r="L21"/>
      <c r="M21"/>
      <c r="N21"/>
      <c r="O21"/>
      <c r="P21" s="23"/>
      <c r="Q21"/>
      <c r="R21" s="174"/>
      <c r="S21" s="100"/>
      <c r="T21"/>
      <c r="U21"/>
    </row>
    <row r="22" spans="1:21" s="45" customFormat="1" ht="17.149999999999999" customHeight="1" x14ac:dyDescent="0.35">
      <c r="A22" s="77"/>
      <c r="B22" s="77"/>
      <c r="C22" s="43" t="s">
        <v>55</v>
      </c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 s="173"/>
      <c r="S22"/>
      <c r="T22"/>
      <c r="U22"/>
    </row>
    <row r="23" spans="1:21" s="45" customFormat="1" ht="17.149999999999999" customHeight="1" x14ac:dyDescent="0.35">
      <c r="A23" s="77"/>
      <c r="B23" s="77"/>
      <c r="C23" s="79"/>
      <c r="D23" s="216" t="s">
        <v>124</v>
      </c>
      <c r="E23" s="216"/>
      <c r="F23" s="216"/>
      <c r="G23" s="216"/>
      <c r="H23" s="216"/>
      <c r="I23" s="216"/>
      <c r="J23" s="184"/>
      <c r="K23" s="210" t="s">
        <v>125</v>
      </c>
      <c r="L23" s="210"/>
      <c r="M23" s="210"/>
      <c r="N23" s="210"/>
      <c r="O23" s="210"/>
      <c r="P23" s="210"/>
      <c r="Q23" s="37"/>
      <c r="R23" s="210" t="s">
        <v>126</v>
      </c>
      <c r="S23" s="210"/>
      <c r="T23" s="210"/>
      <c r="U23" s="210"/>
    </row>
    <row r="24" spans="1:21" s="45" customFormat="1" ht="17.149999999999999" customHeight="1" x14ac:dyDescent="0.35">
      <c r="A24" s="77"/>
      <c r="B24" s="77"/>
      <c r="C24" s="97"/>
      <c r="D24" s="217" t="s">
        <v>109</v>
      </c>
      <c r="E24" s="217"/>
      <c r="F24" s="217"/>
      <c r="G24" s="217" t="s">
        <v>110</v>
      </c>
      <c r="H24" s="217"/>
      <c r="I24" s="217"/>
      <c r="J24" s="50"/>
      <c r="K24" s="217" t="s">
        <v>109</v>
      </c>
      <c r="L24" s="217"/>
      <c r="M24" s="217"/>
      <c r="N24" s="217" t="s">
        <v>110</v>
      </c>
      <c r="O24" s="217"/>
      <c r="P24" s="217"/>
      <c r="Q24" s="50"/>
      <c r="R24" s="217" t="s">
        <v>61</v>
      </c>
      <c r="S24" s="217"/>
      <c r="T24" s="217"/>
      <c r="U24" s="217"/>
    </row>
    <row r="25" spans="1:21" s="45" customFormat="1" ht="34.15" customHeight="1" x14ac:dyDescent="0.35">
      <c r="C25" s="48" t="s">
        <v>128</v>
      </c>
      <c r="D25" s="81" t="s">
        <v>140</v>
      </c>
      <c r="E25" s="81" t="s">
        <v>141</v>
      </c>
      <c r="F25" s="81" t="s">
        <v>60</v>
      </c>
      <c r="G25" s="98" t="s">
        <v>142</v>
      </c>
      <c r="H25" s="81" t="s">
        <v>141</v>
      </c>
      <c r="I25" s="81" t="s">
        <v>60</v>
      </c>
      <c r="J25" s="83"/>
      <c r="K25" s="81" t="s">
        <v>140</v>
      </c>
      <c r="L25" s="81" t="s">
        <v>141</v>
      </c>
      <c r="M25" s="81" t="s">
        <v>60</v>
      </c>
      <c r="N25" s="98" t="s">
        <v>142</v>
      </c>
      <c r="O25" s="81" t="s">
        <v>141</v>
      </c>
      <c r="P25" s="81" t="s">
        <v>60</v>
      </c>
      <c r="Q25" s="83"/>
      <c r="R25" s="81" t="s">
        <v>140</v>
      </c>
      <c r="S25" s="81" t="s">
        <v>141</v>
      </c>
      <c r="T25" s="81" t="s">
        <v>60</v>
      </c>
      <c r="U25" s="81" t="s">
        <v>61</v>
      </c>
    </row>
    <row r="26" spans="1:21" s="45" customFormat="1" ht="17.149999999999999" customHeight="1" x14ac:dyDescent="0.35">
      <c r="A26" s="45">
        <v>2012</v>
      </c>
      <c r="B26" s="45" t="s">
        <v>65</v>
      </c>
      <c r="C26" s="147">
        <v>2012</v>
      </c>
      <c r="D26" s="24">
        <v>9290</v>
      </c>
      <c r="E26" s="24"/>
      <c r="F26" s="24">
        <v>559271</v>
      </c>
      <c r="G26" s="24">
        <v>444943</v>
      </c>
      <c r="H26" s="24"/>
      <c r="I26" s="24">
        <v>1864295</v>
      </c>
      <c r="J26" s="24"/>
      <c r="K26" s="24"/>
      <c r="L26" s="24"/>
      <c r="M26" s="24"/>
      <c r="N26" s="24"/>
      <c r="O26" s="24"/>
      <c r="P26" s="24"/>
      <c r="Q26" s="24"/>
      <c r="R26" s="24">
        <f t="shared" ref="R26:R34" si="5">SUM(D26,G26,K26,N26)</f>
        <v>454233</v>
      </c>
      <c r="S26" s="24"/>
      <c r="T26" s="24">
        <f t="shared" ref="T26:T33" si="6">SUM(F26,I26,M26,P26)</f>
        <v>2423566</v>
      </c>
      <c r="U26" s="24">
        <f>SUM(R26:T26)</f>
        <v>2877799</v>
      </c>
    </row>
    <row r="27" spans="1:21" s="45" customFormat="1" ht="17.149999999999999" customHeight="1" x14ac:dyDescent="0.35">
      <c r="B27" s="45" t="s">
        <v>67</v>
      </c>
      <c r="C27" s="147" t="s">
        <v>130</v>
      </c>
      <c r="D27" s="24">
        <v>10535</v>
      </c>
      <c r="E27" s="24"/>
      <c r="F27" s="24">
        <v>482251</v>
      </c>
      <c r="G27" s="24">
        <v>518643</v>
      </c>
      <c r="H27" s="24"/>
      <c r="I27" s="24">
        <v>1824847</v>
      </c>
      <c r="J27" s="24"/>
      <c r="K27" s="24"/>
      <c r="L27" s="24"/>
      <c r="M27" s="24"/>
      <c r="N27" s="24"/>
      <c r="O27" s="24"/>
      <c r="P27" s="24"/>
      <c r="Q27" s="24"/>
      <c r="R27" s="24">
        <f t="shared" si="5"/>
        <v>529178</v>
      </c>
      <c r="S27" s="24"/>
      <c r="T27" s="24">
        <f t="shared" si="6"/>
        <v>2307098</v>
      </c>
      <c r="U27" s="24">
        <f t="shared" ref="U27:U33" si="7">SUM(R27:T27)</f>
        <v>2836276</v>
      </c>
    </row>
    <row r="28" spans="1:21" s="45" customFormat="1" ht="17.149999999999999" customHeight="1" x14ac:dyDescent="0.35">
      <c r="A28" s="45">
        <v>2013</v>
      </c>
      <c r="B28" s="45" t="s">
        <v>69</v>
      </c>
      <c r="C28" s="147">
        <v>2014</v>
      </c>
      <c r="D28" s="85">
        <v>15116</v>
      </c>
      <c r="E28" s="85"/>
      <c r="F28" s="85">
        <v>487946</v>
      </c>
      <c r="G28" s="85">
        <v>506462</v>
      </c>
      <c r="H28" s="85"/>
      <c r="I28" s="85">
        <v>1709367</v>
      </c>
      <c r="J28" s="85"/>
      <c r="K28" s="85"/>
      <c r="L28" s="85"/>
      <c r="M28" s="85"/>
      <c r="N28" s="85"/>
      <c r="O28" s="85"/>
      <c r="P28" s="85"/>
      <c r="Q28" s="85"/>
      <c r="R28" s="24">
        <f t="shared" si="5"/>
        <v>521578</v>
      </c>
      <c r="S28" s="24"/>
      <c r="T28" s="24">
        <f t="shared" si="6"/>
        <v>2197313</v>
      </c>
      <c r="U28" s="24">
        <f t="shared" si="7"/>
        <v>2718891</v>
      </c>
    </row>
    <row r="29" spans="1:21" s="45" customFormat="1" ht="17.149999999999999" customHeight="1" x14ac:dyDescent="0.35">
      <c r="B29" s="45" t="s">
        <v>71</v>
      </c>
      <c r="C29" s="147" t="s">
        <v>131</v>
      </c>
      <c r="D29" s="85">
        <v>37354</v>
      </c>
      <c r="E29" s="85"/>
      <c r="F29" s="85">
        <v>433795</v>
      </c>
      <c r="G29" s="85">
        <v>488591</v>
      </c>
      <c r="H29" s="85"/>
      <c r="I29" s="85">
        <v>1662092</v>
      </c>
      <c r="J29" s="85"/>
      <c r="K29" s="85">
        <v>135496</v>
      </c>
      <c r="L29" s="85"/>
      <c r="M29" s="85">
        <v>188626</v>
      </c>
      <c r="N29" s="85">
        <v>149458</v>
      </c>
      <c r="O29" s="85"/>
      <c r="P29" s="85">
        <v>238111</v>
      </c>
      <c r="Q29" s="85"/>
      <c r="R29" s="24">
        <f t="shared" si="5"/>
        <v>810899</v>
      </c>
      <c r="S29" s="24"/>
      <c r="T29" s="24">
        <f t="shared" si="6"/>
        <v>2522624</v>
      </c>
      <c r="U29" s="24">
        <f t="shared" si="7"/>
        <v>3333523</v>
      </c>
    </row>
    <row r="30" spans="1:21" s="45" customFormat="1" ht="17.149999999999999" customHeight="1" x14ac:dyDescent="0.35">
      <c r="B30" s="45" t="s">
        <v>65</v>
      </c>
      <c r="C30" s="147" t="s">
        <v>132</v>
      </c>
      <c r="D30" s="85">
        <v>51859</v>
      </c>
      <c r="E30" s="85"/>
      <c r="F30" s="85">
        <v>406541</v>
      </c>
      <c r="G30" s="85">
        <v>531008</v>
      </c>
      <c r="H30" s="85"/>
      <c r="I30" s="85">
        <v>1589466</v>
      </c>
      <c r="J30" s="85"/>
      <c r="K30" s="85">
        <v>155998</v>
      </c>
      <c r="L30" s="85"/>
      <c r="M30" s="85">
        <v>189838</v>
      </c>
      <c r="N30" s="85">
        <v>184690</v>
      </c>
      <c r="O30" s="85"/>
      <c r="P30" s="85">
        <v>235647</v>
      </c>
      <c r="Q30" s="85"/>
      <c r="R30" s="24">
        <f t="shared" si="5"/>
        <v>923555</v>
      </c>
      <c r="S30" s="24"/>
      <c r="T30" s="24">
        <f t="shared" si="6"/>
        <v>2421492</v>
      </c>
      <c r="U30" s="24">
        <f t="shared" si="7"/>
        <v>3345047</v>
      </c>
    </row>
    <row r="31" spans="1:21" s="45" customFormat="1" ht="17.149999999999999" customHeight="1" x14ac:dyDescent="0.35">
      <c r="B31" s="45" t="s">
        <v>67</v>
      </c>
      <c r="C31" s="147" t="s">
        <v>133</v>
      </c>
      <c r="D31" s="85">
        <v>62223</v>
      </c>
      <c r="E31" s="85"/>
      <c r="F31" s="85">
        <v>353981</v>
      </c>
      <c r="G31" s="85">
        <v>574765</v>
      </c>
      <c r="H31" s="85"/>
      <c r="I31" s="85">
        <v>1422472</v>
      </c>
      <c r="J31" s="85"/>
      <c r="K31" s="85">
        <v>195601</v>
      </c>
      <c r="L31" s="85"/>
      <c r="M31" s="85">
        <v>211909</v>
      </c>
      <c r="N31" s="85">
        <v>227991</v>
      </c>
      <c r="O31" s="85"/>
      <c r="P31" s="85">
        <v>281932</v>
      </c>
      <c r="Q31" s="85"/>
      <c r="R31" s="24">
        <f t="shared" si="5"/>
        <v>1060580</v>
      </c>
      <c r="S31" s="24"/>
      <c r="T31" s="24">
        <f t="shared" si="6"/>
        <v>2270294</v>
      </c>
      <c r="U31" s="24">
        <f>SUM(R31:T31)</f>
        <v>3330874</v>
      </c>
    </row>
    <row r="32" spans="1:21" s="45" customFormat="1" ht="17.149999999999999" customHeight="1" x14ac:dyDescent="0.35">
      <c r="A32" s="45">
        <v>2014</v>
      </c>
      <c r="B32" s="45" t="s">
        <v>69</v>
      </c>
      <c r="C32" s="147" t="s">
        <v>134</v>
      </c>
      <c r="D32" s="85">
        <v>79314</v>
      </c>
      <c r="E32" s="85">
        <v>1633</v>
      </c>
      <c r="F32" s="85">
        <v>319930</v>
      </c>
      <c r="G32" s="85">
        <v>599310</v>
      </c>
      <c r="H32" s="85">
        <v>9826</v>
      </c>
      <c r="I32" s="85">
        <v>1353378</v>
      </c>
      <c r="J32" s="85"/>
      <c r="K32" s="85">
        <v>182453</v>
      </c>
      <c r="L32" s="85">
        <v>846</v>
      </c>
      <c r="M32" s="85">
        <v>158330</v>
      </c>
      <c r="N32" s="85">
        <v>256384</v>
      </c>
      <c r="O32" s="85">
        <v>4782</v>
      </c>
      <c r="P32" s="85">
        <v>259972</v>
      </c>
      <c r="Q32" s="85"/>
      <c r="R32" s="24">
        <f t="shared" si="5"/>
        <v>1117461</v>
      </c>
      <c r="S32" s="24">
        <f>SUM(E32,H32,L32,O32)</f>
        <v>17087</v>
      </c>
      <c r="T32" s="24">
        <f t="shared" si="6"/>
        <v>2091610</v>
      </c>
      <c r="U32" s="24">
        <f t="shared" si="7"/>
        <v>3226158</v>
      </c>
    </row>
    <row r="33" spans="1:23" s="45" customFormat="1" ht="17.149999999999999" customHeight="1" x14ac:dyDescent="0.35">
      <c r="C33" s="147" t="s">
        <v>135</v>
      </c>
      <c r="D33" s="36">
        <v>157599</v>
      </c>
      <c r="E33" s="36">
        <v>2117</v>
      </c>
      <c r="F33" s="36">
        <v>309391</v>
      </c>
      <c r="G33" s="36">
        <v>822549</v>
      </c>
      <c r="H33" s="36">
        <v>14780</v>
      </c>
      <c r="I33" s="36">
        <v>1317617</v>
      </c>
      <c r="J33" s="36"/>
      <c r="K33" s="36">
        <v>162293</v>
      </c>
      <c r="L33" s="36">
        <v>684</v>
      </c>
      <c r="M33" s="36">
        <v>122380</v>
      </c>
      <c r="N33" s="36">
        <v>148086</v>
      </c>
      <c r="O33" s="36">
        <v>4708</v>
      </c>
      <c r="P33" s="36">
        <v>137918</v>
      </c>
      <c r="Q33" s="36"/>
      <c r="R33" s="24">
        <f t="shared" si="5"/>
        <v>1290527</v>
      </c>
      <c r="S33" s="24">
        <f t="shared" ref="S33:S34" si="8">SUM(E33,H33,L33,O33)</f>
        <v>22289</v>
      </c>
      <c r="T33" s="24">
        <f t="shared" si="6"/>
        <v>1887306</v>
      </c>
      <c r="U33" s="24">
        <f t="shared" si="7"/>
        <v>3200122</v>
      </c>
    </row>
    <row r="34" spans="1:23" s="45" customFormat="1" ht="17.149999999999999" customHeight="1" x14ac:dyDescent="0.35">
      <c r="C34" s="147" t="s">
        <v>136</v>
      </c>
      <c r="D34" s="36">
        <v>149131</v>
      </c>
      <c r="E34" s="36">
        <v>4021</v>
      </c>
      <c r="F34" s="36">
        <v>317310</v>
      </c>
      <c r="G34" s="36">
        <v>879711</v>
      </c>
      <c r="H34" s="36">
        <v>24180</v>
      </c>
      <c r="I34" s="36">
        <v>1187461</v>
      </c>
      <c r="J34" s="36"/>
      <c r="K34" s="36">
        <v>213387</v>
      </c>
      <c r="L34" s="36">
        <v>2229</v>
      </c>
      <c r="M34" s="36">
        <v>146951</v>
      </c>
      <c r="N34" s="36">
        <v>195384</v>
      </c>
      <c r="O34" s="36">
        <v>7481</v>
      </c>
      <c r="P34" s="36">
        <v>154932</v>
      </c>
      <c r="Q34" s="36"/>
      <c r="R34" s="24">
        <f t="shared" si="5"/>
        <v>1437613</v>
      </c>
      <c r="S34" s="24">
        <f t="shared" si="8"/>
        <v>37911</v>
      </c>
      <c r="T34" s="24">
        <f>SUM(F34,I34,M34,P34)</f>
        <v>1806654</v>
      </c>
      <c r="U34" s="24">
        <f>SUM(R34:T34)</f>
        <v>3282178</v>
      </c>
    </row>
    <row r="35" spans="1:23" s="45" customFormat="1" ht="17.149999999999999" customHeight="1" thickBot="1" x14ac:dyDescent="0.4">
      <c r="C35" s="149" t="s">
        <v>137</v>
      </c>
      <c r="D35" s="171">
        <f>'Table 3 ND Operating - Large'!D42+'Table 3 ND Operating - Large'!F42</f>
        <v>144739</v>
      </c>
      <c r="E35" s="171">
        <f>+'Table 3 ND Operating - Large'!E42</f>
        <v>4442</v>
      </c>
      <c r="F35" s="171">
        <f>'Table 3 ND Operating - Large'!G42</f>
        <v>319063</v>
      </c>
      <c r="G35" s="171">
        <f>'Table 3 ND Operating - Large'!H42+'Table 3 ND Operating - Large'!J42</f>
        <v>901959</v>
      </c>
      <c r="H35" s="171">
        <f>'Table 3 ND Operating - Large'!I42</f>
        <v>24754</v>
      </c>
      <c r="I35" s="171">
        <f>'Table 3 ND Operating - Large'!K42</f>
        <v>1155298</v>
      </c>
      <c r="J35" s="171"/>
      <c r="K35" s="186">
        <v>213387</v>
      </c>
      <c r="L35" s="186">
        <v>2229</v>
      </c>
      <c r="M35" s="186">
        <v>146951</v>
      </c>
      <c r="N35" s="186">
        <v>195384</v>
      </c>
      <c r="O35" s="186">
        <v>7481</v>
      </c>
      <c r="P35" s="186">
        <v>154932</v>
      </c>
      <c r="Q35" s="171"/>
      <c r="R35" s="55">
        <f t="shared" ref="R35" si="9">SUM(D35,G35,K35,N35)</f>
        <v>1455469</v>
      </c>
      <c r="S35" s="55">
        <f t="shared" ref="S35" si="10">SUM(E35,H35,L35,O35)</f>
        <v>38906</v>
      </c>
      <c r="T35" s="55">
        <f>SUM(F35,I35,M35,P35)</f>
        <v>1776244</v>
      </c>
      <c r="U35" s="55">
        <f>SUM(R35:T35)</f>
        <v>3270619</v>
      </c>
      <c r="W35" s="200"/>
    </row>
    <row r="36" spans="1:23" s="45" customFormat="1" ht="17.149999999999999" customHeight="1" x14ac:dyDescent="0.35">
      <c r="C36" s="43" t="s">
        <v>138</v>
      </c>
      <c r="D36" s="86"/>
      <c r="E36" s="86"/>
      <c r="F36" s="86"/>
      <c r="G36" s="86"/>
      <c r="H36" s="86"/>
      <c r="I36" s="87"/>
      <c r="J36" s="88"/>
      <c r="K36" s="86"/>
      <c r="L36" s="86"/>
      <c r="M36" s="86"/>
      <c r="N36" s="89"/>
      <c r="O36" s="96"/>
      <c r="P36" s="87"/>
      <c r="Q36" s="88"/>
      <c r="R36" s="174"/>
      <c r="S36" s="90"/>
      <c r="T36" s="90"/>
      <c r="U36" s="60" t="s">
        <v>105</v>
      </c>
    </row>
    <row r="37" spans="1:23" s="45" customFormat="1" ht="17.149999999999999" customHeight="1" x14ac:dyDescent="0.35">
      <c r="B37" s="92"/>
      <c r="C37" s="93"/>
      <c r="D37" s="94"/>
      <c r="E37" s="94"/>
      <c r="F37" s="88"/>
      <c r="G37" s="86"/>
      <c r="H37" s="86"/>
      <c r="I37" s="95"/>
      <c r="J37" s="95"/>
      <c r="K37" s="88"/>
      <c r="L37" s="88"/>
      <c r="M37" s="19"/>
      <c r="N37" s="96"/>
      <c r="O37" s="96"/>
      <c r="P37" s="87"/>
      <c r="Q37" s="95"/>
      <c r="R37" s="185"/>
      <c r="S37" s="89"/>
      <c r="T37" s="58"/>
      <c r="U37" s="89"/>
    </row>
    <row r="38" spans="1:23" s="45" customFormat="1" ht="17.149999999999999" customHeight="1" x14ac:dyDescent="0.35">
      <c r="A38" s="77"/>
      <c r="B38" s="77"/>
      <c r="C38" s="78" t="s">
        <v>143</v>
      </c>
      <c r="D38"/>
      <c r="E38"/>
      <c r="F38"/>
      <c r="G38"/>
      <c r="H38"/>
      <c r="I38"/>
      <c r="J38"/>
      <c r="K38"/>
      <c r="L38"/>
      <c r="M38"/>
      <c r="N38"/>
      <c r="O38" s="173"/>
      <c r="P38" s="176"/>
      <c r="S38" s="89"/>
      <c r="T38" s="23"/>
      <c r="U38" s="100"/>
    </row>
    <row r="39" spans="1:23" s="45" customFormat="1" ht="17.149999999999999" customHeight="1" x14ac:dyDescent="0.35">
      <c r="A39" s="77"/>
      <c r="B39" s="77"/>
      <c r="C39" s="43" t="s">
        <v>55</v>
      </c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 s="100"/>
      <c r="S39"/>
      <c r="T39"/>
      <c r="U39" s="100"/>
    </row>
    <row r="40" spans="1:23" s="45" customFormat="1" ht="17.149999999999999" customHeight="1" x14ac:dyDescent="0.35">
      <c r="A40" s="77"/>
      <c r="B40" s="77"/>
      <c r="C40" s="79"/>
      <c r="D40" s="216" t="s">
        <v>124</v>
      </c>
      <c r="E40" s="216"/>
      <c r="F40" s="216"/>
      <c r="G40" s="216"/>
      <c r="H40" s="216"/>
      <c r="I40" s="216"/>
      <c r="J40" s="184"/>
      <c r="K40" s="210" t="s">
        <v>125</v>
      </c>
      <c r="L40" s="210"/>
      <c r="M40" s="210"/>
      <c r="N40" s="210"/>
      <c r="O40" s="210"/>
      <c r="P40" s="210"/>
      <c r="Q40" s="37"/>
      <c r="R40" s="210" t="s">
        <v>126</v>
      </c>
      <c r="S40" s="210"/>
      <c r="T40" s="210"/>
      <c r="U40" s="210"/>
    </row>
    <row r="41" spans="1:23" s="45" customFormat="1" ht="17.149999999999999" customHeight="1" x14ac:dyDescent="0.35">
      <c r="A41" s="77"/>
      <c r="B41" s="77"/>
      <c r="C41" s="97"/>
      <c r="D41" s="217" t="s">
        <v>109</v>
      </c>
      <c r="E41" s="217"/>
      <c r="F41" s="217"/>
      <c r="G41" s="217" t="s">
        <v>110</v>
      </c>
      <c r="H41" s="217"/>
      <c r="I41" s="217"/>
      <c r="J41" s="50"/>
      <c r="K41" s="217" t="s">
        <v>109</v>
      </c>
      <c r="L41" s="217"/>
      <c r="M41" s="217"/>
      <c r="N41" s="217" t="s">
        <v>110</v>
      </c>
      <c r="O41" s="217"/>
      <c r="P41" s="217"/>
      <c r="Q41" s="50"/>
      <c r="R41" s="217" t="s">
        <v>61</v>
      </c>
      <c r="S41" s="217"/>
      <c r="T41" s="217"/>
      <c r="U41" s="217"/>
    </row>
    <row r="42" spans="1:23" s="45" customFormat="1" ht="34.15" customHeight="1" x14ac:dyDescent="0.35">
      <c r="C42" s="49" t="s">
        <v>128</v>
      </c>
      <c r="D42" s="81" t="s">
        <v>144</v>
      </c>
      <c r="E42" s="81" t="s">
        <v>141</v>
      </c>
      <c r="F42" s="81" t="s">
        <v>145</v>
      </c>
      <c r="G42" s="81" t="s">
        <v>144</v>
      </c>
      <c r="H42" s="81" t="s">
        <v>141</v>
      </c>
      <c r="I42" s="81" t="s">
        <v>145</v>
      </c>
      <c r="J42" s="83"/>
      <c r="K42" s="81" t="s">
        <v>144</v>
      </c>
      <c r="L42" s="81" t="s">
        <v>141</v>
      </c>
      <c r="M42" s="81" t="s">
        <v>145</v>
      </c>
      <c r="N42" s="98" t="s">
        <v>142</v>
      </c>
      <c r="O42" s="81" t="s">
        <v>141</v>
      </c>
      <c r="P42" s="81" t="s">
        <v>145</v>
      </c>
      <c r="Q42" s="83"/>
      <c r="R42" s="81" t="s">
        <v>144</v>
      </c>
      <c r="S42" s="81" t="s">
        <v>141</v>
      </c>
      <c r="T42" s="81" t="s">
        <v>145</v>
      </c>
      <c r="U42" s="81" t="s">
        <v>61</v>
      </c>
    </row>
    <row r="43" spans="1:23" s="45" customFormat="1" ht="17.149999999999999" customHeight="1" x14ac:dyDescent="0.35">
      <c r="A43" s="45">
        <v>2012</v>
      </c>
      <c r="B43" s="45" t="s">
        <v>65</v>
      </c>
      <c r="C43" s="147">
        <v>2012</v>
      </c>
      <c r="D43" s="24">
        <f t="shared" ref="D43:D52" si="11">D9+D26</f>
        <v>10751</v>
      </c>
      <c r="E43" s="24"/>
      <c r="F43" s="24">
        <f t="shared" ref="F43:G52" si="12">F9+F26</f>
        <v>22110255</v>
      </c>
      <c r="G43" s="24">
        <f t="shared" si="12"/>
        <v>446682</v>
      </c>
      <c r="H43" s="24"/>
      <c r="I43" s="24">
        <f t="shared" ref="I43:I52" si="13">I9+I26</f>
        <v>28039260</v>
      </c>
      <c r="J43" s="24"/>
      <c r="K43" s="24"/>
      <c r="L43" s="24"/>
      <c r="M43" s="24"/>
      <c r="N43" s="24"/>
      <c r="O43" s="24"/>
      <c r="P43" s="24"/>
      <c r="Q43" s="24"/>
      <c r="R43" s="24">
        <f t="shared" ref="R43:R52" si="14">R9+R26</f>
        <v>457433</v>
      </c>
      <c r="S43" s="24"/>
      <c r="T43" s="24">
        <f t="shared" ref="T43:U52" si="15">T9+T26</f>
        <v>50149515</v>
      </c>
      <c r="U43" s="24">
        <f t="shared" si="15"/>
        <v>50606948</v>
      </c>
    </row>
    <row r="44" spans="1:23" s="45" customFormat="1" ht="17.149999999999999" customHeight="1" x14ac:dyDescent="0.35">
      <c r="B44" s="45" t="s">
        <v>67</v>
      </c>
      <c r="C44" s="147" t="s">
        <v>130</v>
      </c>
      <c r="D44" s="24">
        <f t="shared" si="11"/>
        <v>112263</v>
      </c>
      <c r="E44" s="24"/>
      <c r="F44" s="24">
        <f t="shared" si="12"/>
        <v>21995978</v>
      </c>
      <c r="G44" s="24">
        <f t="shared" si="12"/>
        <v>682070</v>
      </c>
      <c r="H44" s="24"/>
      <c r="I44" s="24">
        <f t="shared" si="13"/>
        <v>27819715</v>
      </c>
      <c r="J44" s="24"/>
      <c r="K44" s="24"/>
      <c r="L44" s="24"/>
      <c r="M44" s="24"/>
      <c r="N44" s="24"/>
      <c r="O44" s="24"/>
      <c r="P44" s="24"/>
      <c r="Q44" s="24"/>
      <c r="R44" s="24">
        <f t="shared" si="14"/>
        <v>794333</v>
      </c>
      <c r="S44" s="24"/>
      <c r="T44" s="24">
        <f t="shared" si="15"/>
        <v>49815693</v>
      </c>
      <c r="U44" s="24">
        <f t="shared" si="15"/>
        <v>50610026</v>
      </c>
    </row>
    <row r="45" spans="1:23" s="45" customFormat="1" ht="17.149999999999999" customHeight="1" x14ac:dyDescent="0.35">
      <c r="A45" s="45">
        <v>2013</v>
      </c>
      <c r="B45" s="45" t="s">
        <v>69</v>
      </c>
      <c r="C45" s="147">
        <v>2014</v>
      </c>
      <c r="D45" s="85">
        <f t="shared" si="11"/>
        <v>285705</v>
      </c>
      <c r="E45" s="85"/>
      <c r="F45" s="85">
        <f t="shared" si="12"/>
        <v>21052194</v>
      </c>
      <c r="G45" s="85">
        <f t="shared" si="12"/>
        <v>907107</v>
      </c>
      <c r="H45" s="85"/>
      <c r="I45" s="85">
        <f t="shared" si="13"/>
        <v>26599740</v>
      </c>
      <c r="J45" s="85"/>
      <c r="K45" s="85"/>
      <c r="L45" s="85"/>
      <c r="M45" s="85"/>
      <c r="N45" s="85"/>
      <c r="O45" s="85"/>
      <c r="P45" s="85"/>
      <c r="Q45" s="85"/>
      <c r="R45" s="24">
        <f t="shared" si="14"/>
        <v>1192812</v>
      </c>
      <c r="S45" s="24"/>
      <c r="T45" s="24">
        <f t="shared" si="15"/>
        <v>47651934</v>
      </c>
      <c r="U45" s="24">
        <f t="shared" si="15"/>
        <v>48844746</v>
      </c>
    </row>
    <row r="46" spans="1:23" s="45" customFormat="1" ht="17.149999999999999" customHeight="1" x14ac:dyDescent="0.35">
      <c r="B46" s="45" t="s">
        <v>71</v>
      </c>
      <c r="C46" s="147" t="s">
        <v>131</v>
      </c>
      <c r="D46" s="85">
        <f t="shared" si="11"/>
        <v>800695</v>
      </c>
      <c r="E46" s="85"/>
      <c r="F46" s="85">
        <f t="shared" si="12"/>
        <v>21160321</v>
      </c>
      <c r="G46" s="85">
        <f t="shared" si="12"/>
        <v>1607155</v>
      </c>
      <c r="H46" s="85"/>
      <c r="I46" s="85">
        <f t="shared" si="13"/>
        <v>26586071</v>
      </c>
      <c r="J46" s="85"/>
      <c r="K46" s="85">
        <f t="shared" ref="K46:K52" si="16">K12+K29</f>
        <v>342382</v>
      </c>
      <c r="L46" s="85"/>
      <c r="M46" s="85">
        <f t="shared" ref="M46:N52" si="17">M12+M29</f>
        <v>1139706</v>
      </c>
      <c r="N46" s="85">
        <f t="shared" si="17"/>
        <v>381148</v>
      </c>
      <c r="O46" s="85"/>
      <c r="P46" s="85">
        <f t="shared" ref="P46:P52" si="18">P12+P29</f>
        <v>1467088</v>
      </c>
      <c r="Q46" s="85"/>
      <c r="R46" s="24">
        <f t="shared" si="14"/>
        <v>3131380</v>
      </c>
      <c r="S46" s="24"/>
      <c r="T46" s="24">
        <f t="shared" si="15"/>
        <v>50353186</v>
      </c>
      <c r="U46" s="24">
        <f t="shared" si="15"/>
        <v>53484566</v>
      </c>
    </row>
    <row r="47" spans="1:23" s="45" customFormat="1" ht="17.149999999999999" customHeight="1" x14ac:dyDescent="0.35">
      <c r="B47" s="45" t="s">
        <v>65</v>
      </c>
      <c r="C47" s="147" t="s">
        <v>132</v>
      </c>
      <c r="D47" s="85">
        <f t="shared" si="11"/>
        <v>2120980</v>
      </c>
      <c r="E47" s="85"/>
      <c r="F47" s="85">
        <f t="shared" si="12"/>
        <v>20254111</v>
      </c>
      <c r="G47" s="85">
        <f t="shared" si="12"/>
        <v>3325177</v>
      </c>
      <c r="H47" s="85"/>
      <c r="I47" s="85">
        <f t="shared" si="13"/>
        <v>25180622</v>
      </c>
      <c r="J47" s="85"/>
      <c r="K47" s="85">
        <f t="shared" si="16"/>
        <v>191418</v>
      </c>
      <c r="L47" s="85"/>
      <c r="M47" s="85">
        <f t="shared" si="17"/>
        <v>1127441</v>
      </c>
      <c r="N47" s="85">
        <f t="shared" si="17"/>
        <v>232962</v>
      </c>
      <c r="O47" s="85"/>
      <c r="P47" s="85">
        <f t="shared" si="18"/>
        <v>1457702</v>
      </c>
      <c r="Q47" s="85"/>
      <c r="R47" s="24">
        <f t="shared" si="14"/>
        <v>5870537</v>
      </c>
      <c r="S47" s="24"/>
      <c r="T47" s="24">
        <f t="shared" si="15"/>
        <v>48019876</v>
      </c>
      <c r="U47" s="24">
        <f t="shared" si="15"/>
        <v>53890413</v>
      </c>
    </row>
    <row r="48" spans="1:23" s="45" customFormat="1" ht="17.149999999999999" customHeight="1" x14ac:dyDescent="0.35">
      <c r="B48" s="45" t="s">
        <v>67</v>
      </c>
      <c r="C48" s="147" t="s">
        <v>133</v>
      </c>
      <c r="D48" s="85">
        <f t="shared" si="11"/>
        <v>3815526</v>
      </c>
      <c r="E48" s="85"/>
      <c r="F48" s="85">
        <f t="shared" si="12"/>
        <v>17883095</v>
      </c>
      <c r="G48" s="85">
        <f t="shared" si="12"/>
        <v>5583953</v>
      </c>
      <c r="H48" s="85"/>
      <c r="I48" s="85">
        <f t="shared" si="13"/>
        <v>22098866</v>
      </c>
      <c r="J48" s="85"/>
      <c r="K48" s="85">
        <f t="shared" si="16"/>
        <v>285556</v>
      </c>
      <c r="L48" s="85"/>
      <c r="M48" s="85">
        <f t="shared" si="17"/>
        <v>1705388</v>
      </c>
      <c r="N48" s="85">
        <f t="shared" si="17"/>
        <v>351239</v>
      </c>
      <c r="O48" s="85"/>
      <c r="P48" s="85">
        <f t="shared" si="18"/>
        <v>2165762</v>
      </c>
      <c r="Q48" s="85"/>
      <c r="R48" s="24">
        <f t="shared" si="14"/>
        <v>10036274</v>
      </c>
      <c r="S48" s="24"/>
      <c r="T48" s="24">
        <f t="shared" si="15"/>
        <v>43853111</v>
      </c>
      <c r="U48" s="24">
        <f t="shared" si="15"/>
        <v>53889385</v>
      </c>
    </row>
    <row r="49" spans="1:21" s="45" customFormat="1" ht="17.149999999999999" customHeight="1" x14ac:dyDescent="0.35">
      <c r="A49" s="45">
        <v>2014</v>
      </c>
      <c r="B49" s="45" t="s">
        <v>69</v>
      </c>
      <c r="C49" s="147" t="s">
        <v>134</v>
      </c>
      <c r="D49" s="85">
        <f t="shared" si="11"/>
        <v>5345495</v>
      </c>
      <c r="E49" s="85">
        <f t="shared" ref="E49" si="19">E15+E32</f>
        <v>689575</v>
      </c>
      <c r="F49" s="85">
        <f t="shared" si="12"/>
        <v>15765490</v>
      </c>
      <c r="G49" s="85">
        <f t="shared" si="12"/>
        <v>7626368</v>
      </c>
      <c r="H49" s="85">
        <f t="shared" ref="H49" si="20">H15+H32</f>
        <v>923234</v>
      </c>
      <c r="I49" s="85">
        <f t="shared" si="13"/>
        <v>19276248</v>
      </c>
      <c r="J49" s="85"/>
      <c r="K49" s="85">
        <f t="shared" si="16"/>
        <v>337801</v>
      </c>
      <c r="L49" s="85">
        <f t="shared" ref="L49" si="21">L15+L32</f>
        <v>105004</v>
      </c>
      <c r="M49" s="85">
        <f t="shared" si="17"/>
        <v>1606346</v>
      </c>
      <c r="N49" s="85">
        <f t="shared" si="17"/>
        <v>453884</v>
      </c>
      <c r="O49" s="85">
        <f t="shared" ref="O49" si="22">O15+O32</f>
        <v>166691</v>
      </c>
      <c r="P49" s="85">
        <f t="shared" si="18"/>
        <v>1965430</v>
      </c>
      <c r="Q49" s="85"/>
      <c r="R49" s="24">
        <f t="shared" si="14"/>
        <v>13763548</v>
      </c>
      <c r="S49" s="24">
        <f>S15+S32</f>
        <v>1884504</v>
      </c>
      <c r="T49" s="24">
        <f t="shared" si="15"/>
        <v>38613514</v>
      </c>
      <c r="U49" s="24">
        <f t="shared" si="15"/>
        <v>54261566</v>
      </c>
    </row>
    <row r="50" spans="1:21" s="45" customFormat="1" ht="17.149999999999999" customHeight="1" x14ac:dyDescent="0.35">
      <c r="C50" s="147" t="s">
        <v>135</v>
      </c>
      <c r="D50" s="36">
        <f t="shared" si="11"/>
        <v>6451884</v>
      </c>
      <c r="E50" s="36">
        <f t="shared" ref="E50" si="23">E16+E33</f>
        <v>1497903</v>
      </c>
      <c r="F50" s="36">
        <f t="shared" si="12"/>
        <v>14333271</v>
      </c>
      <c r="G50" s="36">
        <f t="shared" si="12"/>
        <v>9254414</v>
      </c>
      <c r="H50" s="36">
        <f t="shared" ref="H50" si="24">H16+H33</f>
        <v>2003982</v>
      </c>
      <c r="I50" s="36">
        <f t="shared" si="13"/>
        <v>17390791</v>
      </c>
      <c r="J50" s="36"/>
      <c r="K50" s="36">
        <f t="shared" si="16"/>
        <v>366125</v>
      </c>
      <c r="L50" s="36">
        <f t="shared" ref="L50" si="25">L16+L33</f>
        <v>196476</v>
      </c>
      <c r="M50" s="36">
        <f t="shared" si="17"/>
        <v>1329384</v>
      </c>
      <c r="N50" s="36">
        <f t="shared" si="17"/>
        <v>413545</v>
      </c>
      <c r="O50" s="36">
        <f t="shared" ref="O50" si="26">O16+O33</f>
        <v>292356</v>
      </c>
      <c r="P50" s="36">
        <f t="shared" si="18"/>
        <v>1514737</v>
      </c>
      <c r="Q50" s="36"/>
      <c r="R50" s="24">
        <f t="shared" si="14"/>
        <v>16485968</v>
      </c>
      <c r="S50" s="24">
        <f>S16+S33</f>
        <v>3990717</v>
      </c>
      <c r="T50" s="24">
        <f t="shared" si="15"/>
        <v>34568183</v>
      </c>
      <c r="U50" s="24">
        <f t="shared" si="15"/>
        <v>55044868</v>
      </c>
    </row>
    <row r="51" spans="1:21" s="45" customFormat="1" ht="17.149999999999999" customHeight="1" x14ac:dyDescent="0.35">
      <c r="C51" s="147" t="s">
        <v>136</v>
      </c>
      <c r="D51" s="36">
        <f t="shared" si="11"/>
        <v>7376665</v>
      </c>
      <c r="E51" s="36">
        <f t="shared" ref="E51:E52" si="27">E17+E34</f>
        <v>1851972</v>
      </c>
      <c r="F51" s="36">
        <f t="shared" si="12"/>
        <v>13539487</v>
      </c>
      <c r="G51" s="36">
        <f t="shared" si="12"/>
        <v>10764552</v>
      </c>
      <c r="H51" s="36">
        <f t="shared" ref="H51:H52" si="28">H17+H34</f>
        <v>2142346</v>
      </c>
      <c r="I51" s="36">
        <f t="shared" si="13"/>
        <v>16039552</v>
      </c>
      <c r="J51" s="36"/>
      <c r="K51" s="36">
        <f t="shared" si="16"/>
        <v>429552</v>
      </c>
      <c r="L51" s="36">
        <f t="shared" ref="L51:L52" si="29">L17+L34</f>
        <v>239724</v>
      </c>
      <c r="M51" s="36">
        <f t="shared" si="17"/>
        <v>1147490</v>
      </c>
      <c r="N51" s="36">
        <f t="shared" si="17"/>
        <v>500712</v>
      </c>
      <c r="O51" s="36">
        <f t="shared" ref="O51:O52" si="30">O17+O34</f>
        <v>340351</v>
      </c>
      <c r="P51" s="36">
        <f t="shared" si="18"/>
        <v>1346835</v>
      </c>
      <c r="Q51" s="36"/>
      <c r="R51" s="24">
        <f t="shared" si="14"/>
        <v>19071481</v>
      </c>
      <c r="S51" s="24">
        <f>S17+S34</f>
        <v>4574393</v>
      </c>
      <c r="T51" s="24">
        <f t="shared" si="15"/>
        <v>32073364</v>
      </c>
      <c r="U51" s="24">
        <f t="shared" si="15"/>
        <v>55719238</v>
      </c>
    </row>
    <row r="52" spans="1:21" s="45" customFormat="1" ht="17.149999999999999" customHeight="1" thickBot="1" x14ac:dyDescent="0.4">
      <c r="C52" s="149" t="s">
        <v>137</v>
      </c>
      <c r="D52" s="171">
        <f t="shared" si="11"/>
        <v>7653782</v>
      </c>
      <c r="E52" s="171">
        <f t="shared" si="27"/>
        <v>1786770</v>
      </c>
      <c r="F52" s="171">
        <f t="shared" si="12"/>
        <v>12997784</v>
      </c>
      <c r="G52" s="171">
        <f t="shared" si="12"/>
        <v>11205341</v>
      </c>
      <c r="H52" s="171">
        <f t="shared" si="28"/>
        <v>2064942</v>
      </c>
      <c r="I52" s="171">
        <f t="shared" si="13"/>
        <v>15238570</v>
      </c>
      <c r="J52" s="171"/>
      <c r="K52" s="186">
        <f t="shared" si="16"/>
        <v>429552</v>
      </c>
      <c r="L52" s="186">
        <f t="shared" si="29"/>
        <v>239724</v>
      </c>
      <c r="M52" s="186">
        <f t="shared" si="17"/>
        <v>1147490</v>
      </c>
      <c r="N52" s="186">
        <f t="shared" si="17"/>
        <v>500712</v>
      </c>
      <c r="O52" s="186">
        <f t="shared" si="30"/>
        <v>340351</v>
      </c>
      <c r="P52" s="186">
        <f t="shared" si="18"/>
        <v>1346835</v>
      </c>
      <c r="Q52" s="171"/>
      <c r="R52" s="55">
        <f t="shared" si="14"/>
        <v>19789387</v>
      </c>
      <c r="S52" s="55">
        <f>S18+S35</f>
        <v>4431787</v>
      </c>
      <c r="T52" s="55">
        <f t="shared" si="15"/>
        <v>30730679</v>
      </c>
      <c r="U52" s="55">
        <f t="shared" si="15"/>
        <v>54951853</v>
      </c>
    </row>
    <row r="53" spans="1:21" s="45" customFormat="1" ht="17.149999999999999" customHeight="1" x14ac:dyDescent="0.35">
      <c r="C53" s="43" t="s">
        <v>138</v>
      </c>
      <c r="D53" s="88"/>
      <c r="E53" s="88"/>
      <c r="F53" s="88"/>
      <c r="G53" s="88"/>
      <c r="H53" s="88"/>
      <c r="I53" s="88"/>
      <c r="J53" s="88"/>
      <c r="K53" s="59"/>
      <c r="L53" s="59"/>
      <c r="M53" s="88"/>
      <c r="N53" s="88"/>
      <c r="O53" s="88"/>
      <c r="P53" s="88"/>
      <c r="Q53" s="88"/>
      <c r="R53" s="90"/>
      <c r="S53" s="90"/>
      <c r="T53" s="90"/>
      <c r="U53" s="60" t="s">
        <v>105</v>
      </c>
    </row>
    <row r="54" spans="1:21" s="45" customFormat="1" ht="17.149999999999999" customHeight="1" x14ac:dyDescent="0.35">
      <c r="C54" s="101"/>
      <c r="D54" s="157"/>
      <c r="E54" s="59"/>
      <c r="F54" s="59"/>
      <c r="G54" s="88"/>
      <c r="H54" s="88"/>
      <c r="I54" s="58"/>
      <c r="J54" s="59"/>
      <c r="K54" s="59"/>
      <c r="L54" s="59"/>
      <c r="M54" s="99"/>
      <c r="N54" s="59"/>
      <c r="O54" s="59"/>
      <c r="P54" s="99"/>
      <c r="Q54" s="99"/>
      <c r="R54" s="185"/>
      <c r="S54" s="168"/>
      <c r="T54" s="99"/>
      <c r="U54" s="99"/>
    </row>
    <row r="55" spans="1:21" s="91" customFormat="1" ht="17.149999999999999" customHeight="1" x14ac:dyDescent="0.35">
      <c r="C55" s="146" t="s">
        <v>106</v>
      </c>
      <c r="D55" s="102"/>
      <c r="E55" s="102"/>
      <c r="F55" s="160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83"/>
      <c r="U55" s="103"/>
    </row>
    <row r="56" spans="1:21" s="91" customFormat="1" ht="17.149999999999999" customHeight="1" x14ac:dyDescent="0.35">
      <c r="C56" s="26" t="s">
        <v>107</v>
      </c>
      <c r="D56" s="104"/>
      <c r="E56" s="104"/>
      <c r="F56" s="104"/>
      <c r="G56" s="104"/>
      <c r="H56" s="104"/>
      <c r="I56" s="104"/>
      <c r="J56" s="104"/>
      <c r="K56" s="104"/>
      <c r="L56" s="75"/>
      <c r="M56" s="104"/>
      <c r="N56" s="104"/>
      <c r="O56" s="104"/>
      <c r="P56" s="104"/>
      <c r="Q56" s="104"/>
      <c r="R56" s="183"/>
      <c r="S56" s="160"/>
      <c r="T56" s="195"/>
      <c r="U56" s="104"/>
    </row>
    <row r="57" spans="1:21" s="91" customFormat="1" ht="17.149999999999999" customHeight="1" x14ac:dyDescent="0.35">
      <c r="C57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67"/>
      <c r="S57" s="160"/>
      <c r="T57" s="196"/>
      <c r="U57" s="104"/>
    </row>
    <row r="58" spans="1:21" s="50" customFormat="1" ht="17.149999999999999" customHeight="1" x14ac:dyDescent="0.35">
      <c r="C58" s="105"/>
      <c r="D58" s="160"/>
      <c r="E58" s="102"/>
      <c r="F58" s="102"/>
      <c r="G58" s="102"/>
      <c r="H58" s="102"/>
      <c r="I58" s="102"/>
      <c r="J58" s="102"/>
      <c r="K58" s="102"/>
      <c r="L58" s="102"/>
      <c r="M58" s="102"/>
      <c r="N58" s="162"/>
      <c r="O58" s="102"/>
      <c r="P58" s="163"/>
      <c r="Q58" s="102"/>
      <c r="R58" s="190"/>
      <c r="S58" s="160"/>
      <c r="T58" s="196"/>
      <c r="U58" s="102"/>
    </row>
    <row r="59" spans="1:21" s="50" customFormat="1" ht="17.149999999999999" customHeight="1" x14ac:dyDescent="0.35">
      <c r="C59" s="68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62"/>
      <c r="O59" s="102"/>
      <c r="P59" s="163"/>
      <c r="Q59" s="102"/>
      <c r="R59" s="190"/>
      <c r="S59" s="191"/>
      <c r="T59" s="196"/>
      <c r="U59" s="102"/>
    </row>
    <row r="60" spans="1:21" s="50" customFormat="1" ht="17.149999999999999" customHeight="1" x14ac:dyDescent="0.35">
      <c r="C60" s="105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62"/>
      <c r="O60" s="102"/>
      <c r="P60" s="163"/>
      <c r="Q60" s="102"/>
      <c r="R60" s="164"/>
      <c r="S60" s="164"/>
      <c r="T60" s="160"/>
      <c r="U60" s="102"/>
    </row>
    <row r="61" spans="1:21" s="50" customFormat="1" ht="17.149999999999999" customHeight="1" x14ac:dyDescent="0.35">
      <c r="C61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62"/>
      <c r="P61" s="129"/>
      <c r="Q61" s="102"/>
      <c r="R61" s="160"/>
      <c r="S61" s="160"/>
      <c r="T61" s="160"/>
      <c r="U61" s="102"/>
    </row>
    <row r="62" spans="1:21" ht="17.149999999999999" customHeight="1" x14ac:dyDescent="0.35">
      <c r="C62" s="68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62"/>
      <c r="O62" s="102"/>
      <c r="P62" s="163"/>
      <c r="Q62" s="102"/>
      <c r="R62" s="160"/>
      <c r="S62" s="165"/>
      <c r="T62" s="160"/>
      <c r="U62" s="102"/>
    </row>
    <row r="63" spans="1:21" ht="17.149999999999999" customHeight="1" x14ac:dyDescent="0.35">
      <c r="C63" s="68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162"/>
      <c r="O63" s="102"/>
      <c r="P63" s="163"/>
      <c r="Q63" s="102"/>
      <c r="R63" s="160"/>
      <c r="S63" s="160"/>
      <c r="T63" s="160"/>
      <c r="U63" s="74"/>
    </row>
    <row r="64" spans="1:21" ht="17.149999999999999" customHeight="1" x14ac:dyDescent="0.35">
      <c r="C64" s="76"/>
      <c r="D64" s="75"/>
      <c r="E64" s="75"/>
      <c r="F64" s="75"/>
      <c r="G64" s="75"/>
      <c r="H64" s="75"/>
      <c r="I64" s="75"/>
      <c r="J64" s="75"/>
      <c r="K64" s="75"/>
      <c r="M64" s="75"/>
      <c r="N64" s="162"/>
      <c r="O64" s="74"/>
      <c r="P64" s="163"/>
      <c r="Q64" s="102"/>
      <c r="R64" s="164"/>
      <c r="S64" s="166"/>
      <c r="T64" s="160"/>
    </row>
    <row r="65" spans="3:20" ht="17.149999999999999" customHeight="1" x14ac:dyDescent="0.35">
      <c r="C65" s="76"/>
      <c r="N65" s="162"/>
      <c r="O65" s="75"/>
      <c r="P65" s="129"/>
      <c r="Q65" s="102"/>
      <c r="R65" s="160"/>
      <c r="S65" s="160"/>
      <c r="T65" s="160"/>
    </row>
    <row r="66" spans="3:20" ht="17.149999999999999" customHeight="1" x14ac:dyDescent="0.35">
      <c r="C66" s="76"/>
    </row>
    <row r="67" spans="3:20" ht="17.149999999999999" customHeight="1" x14ac:dyDescent="0.35">
      <c r="C67" s="76"/>
    </row>
    <row r="68" spans="3:20" s="40" customFormat="1" ht="17.149999999999999" customHeight="1" x14ac:dyDescent="0.35">
      <c r="C68" s="76"/>
      <c r="D68" s="39"/>
      <c r="E68" s="39"/>
      <c r="F68" s="39"/>
      <c r="G68" s="38"/>
      <c r="H68" s="38"/>
      <c r="I68" s="38"/>
      <c r="J68" s="38"/>
      <c r="K68" s="38"/>
      <c r="L68" s="38"/>
      <c r="M68" s="38"/>
    </row>
    <row r="69" spans="3:20" s="40" customFormat="1" ht="17.149999999999999" customHeight="1" x14ac:dyDescent="0.35">
      <c r="C69" s="76"/>
      <c r="D69" s="39"/>
      <c r="E69" s="39"/>
      <c r="F69" s="39"/>
      <c r="G69" s="38"/>
      <c r="H69" s="38"/>
      <c r="I69" s="38"/>
      <c r="J69" s="38"/>
      <c r="K69" s="38"/>
      <c r="L69" s="38"/>
      <c r="M69" s="38"/>
    </row>
    <row r="70" spans="3:20" ht="17.149999999999999" customHeight="1" x14ac:dyDescent="0.35">
      <c r="C70" s="26"/>
    </row>
    <row r="71" spans="3:20" ht="17.149999999999999" customHeight="1" x14ac:dyDescent="0.35">
      <c r="C71" s="26"/>
    </row>
  </sheetData>
  <mergeCells count="36">
    <mergeCell ref="D40:I40"/>
    <mergeCell ref="K40:P40"/>
    <mergeCell ref="R40:U40"/>
    <mergeCell ref="A1:C1"/>
    <mergeCell ref="D5:I5"/>
    <mergeCell ref="K5:P5"/>
    <mergeCell ref="R5:U5"/>
    <mergeCell ref="D6:F6"/>
    <mergeCell ref="G6:I6"/>
    <mergeCell ref="K6:M6"/>
    <mergeCell ref="N6:P6"/>
    <mergeCell ref="R6:U6"/>
    <mergeCell ref="D23:I23"/>
    <mergeCell ref="K23:P23"/>
    <mergeCell ref="R23:U23"/>
    <mergeCell ref="D24:F24"/>
    <mergeCell ref="G24:I24"/>
    <mergeCell ref="K24:M24"/>
    <mergeCell ref="N24:P24"/>
    <mergeCell ref="R24:U24"/>
    <mergeCell ref="U7:U8"/>
    <mergeCell ref="R7:S7"/>
    <mergeCell ref="I7:I8"/>
    <mergeCell ref="M7:M8"/>
    <mergeCell ref="P7:P8"/>
    <mergeCell ref="T7:T8"/>
    <mergeCell ref="D7:E7"/>
    <mergeCell ref="F7:F8"/>
    <mergeCell ref="G7:H7"/>
    <mergeCell ref="K7:L7"/>
    <mergeCell ref="N7:O7"/>
    <mergeCell ref="D41:F41"/>
    <mergeCell ref="G41:I41"/>
    <mergeCell ref="K41:M41"/>
    <mergeCell ref="N41:P41"/>
    <mergeCell ref="R41:U41"/>
  </mergeCells>
  <hyperlinks>
    <hyperlink ref="A1" location="Contents!A1" display="Contents" xr:uid="{090C23B4-1A33-49B0-B531-1524C8A8A6DF}"/>
    <hyperlink ref="C55" location="Notes!A1" display="For all footnotes please see Notes tab" xr:uid="{7694A5AB-AF5F-48DF-8E8D-CA23AA52EAD3}"/>
  </hyperlinks>
  <pageMargins left="0.7" right="0.7" top="0.75" bottom="0.75" header="0.3" footer="0.3"/>
  <pageSetup paperSize="9" scale="74" fitToWidth="0" fitToHeight="0" orientation="portrait" verticalDpi="4" r:id="rId1"/>
  <ignoredErrors>
    <ignoredError sqref="C10:C16 C27:C30 C44:C46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776D0-C3AE-4D6C-92F4-03D549D0DEA4}">
  <sheetPr codeName="Sheet9"/>
  <dimension ref="A1:O72"/>
  <sheetViews>
    <sheetView showGridLines="0" topLeftCell="A23" workbookViewId="0">
      <selection activeCell="F50" sqref="F50"/>
    </sheetView>
  </sheetViews>
  <sheetFormatPr defaultColWidth="9.1796875" defaultRowHeight="17.149999999999999" customHeight="1" x14ac:dyDescent="0.35"/>
  <cols>
    <col min="1" max="2" width="2.26953125" style="40" customWidth="1"/>
    <col min="3" max="3" width="13.26953125" style="40" customWidth="1"/>
    <col min="4" max="5" width="13.26953125" style="38" customWidth="1"/>
    <col min="6" max="6" width="2.26953125" style="38" customWidth="1"/>
    <col min="7" max="8" width="13.26953125" style="38" customWidth="1"/>
    <col min="9" max="9" width="2.26953125" style="38" customWidth="1"/>
    <col min="10" max="12" width="13.26953125" style="38" customWidth="1"/>
    <col min="13" max="13" width="9.1796875" style="40"/>
    <col min="14" max="14" width="10.54296875" style="40" customWidth="1"/>
    <col min="15" max="16384" width="9.1796875" style="40"/>
  </cols>
  <sheetData>
    <row r="1" spans="1:12" ht="17.149999999999999" customHeight="1" x14ac:dyDescent="0.35">
      <c r="A1" s="207" t="s">
        <v>53</v>
      </c>
      <c r="B1" s="207"/>
      <c r="C1" s="207"/>
      <c r="G1" s="39"/>
    </row>
    <row r="2" spans="1:12" ht="17.149999999999999" customHeight="1" x14ac:dyDescent="0.35">
      <c r="D2" s="40"/>
      <c r="E2" s="40"/>
      <c r="F2" s="40"/>
      <c r="G2" s="40"/>
      <c r="H2" s="40"/>
      <c r="I2" s="40"/>
      <c r="J2" s="40"/>
      <c r="K2" s="40"/>
      <c r="L2" s="40"/>
    </row>
    <row r="3" spans="1:12" ht="17.149999999999999" customHeight="1" x14ac:dyDescent="0.35">
      <c r="C3" s="42" t="s">
        <v>146</v>
      </c>
    </row>
    <row r="4" spans="1:12" s="45" customFormat="1" ht="17.149999999999999" customHeight="1" x14ac:dyDescent="0.35">
      <c r="A4" s="40"/>
      <c r="B4" s="40"/>
      <c r="C4" s="43" t="s">
        <v>55</v>
      </c>
      <c r="D4" s="44"/>
      <c r="E4" s="44"/>
      <c r="F4" s="44"/>
      <c r="G4" s="44"/>
      <c r="H4" s="44"/>
      <c r="I4" s="44"/>
      <c r="J4" s="44"/>
      <c r="K4" s="44"/>
      <c r="L4" s="44"/>
    </row>
    <row r="5" spans="1:12" s="45" customFormat="1" ht="17.149999999999999" customHeight="1" x14ac:dyDescent="0.35">
      <c r="A5" s="40"/>
      <c r="B5" s="40"/>
      <c r="C5" s="46"/>
      <c r="D5" s="216" t="s">
        <v>124</v>
      </c>
      <c r="E5" s="216"/>
      <c r="F5" s="47"/>
      <c r="G5" s="216" t="s">
        <v>125</v>
      </c>
      <c r="H5" s="216"/>
      <c r="I5" s="47"/>
      <c r="J5" s="216" t="s">
        <v>126</v>
      </c>
      <c r="K5" s="216"/>
      <c r="L5" s="216"/>
    </row>
    <row r="6" spans="1:12" s="45" customFormat="1" ht="17.149999999999999" customHeight="1" x14ac:dyDescent="0.35">
      <c r="A6" s="40"/>
      <c r="B6" s="40"/>
      <c r="C6" s="48" t="s">
        <v>128</v>
      </c>
      <c r="D6" s="49" t="s">
        <v>109</v>
      </c>
      <c r="E6" s="49" t="s">
        <v>110</v>
      </c>
      <c r="F6" s="50"/>
      <c r="G6" s="49" t="s">
        <v>109</v>
      </c>
      <c r="H6" s="49" t="s">
        <v>110</v>
      </c>
      <c r="I6" s="50"/>
      <c r="J6" s="49" t="s">
        <v>109</v>
      </c>
      <c r="K6" s="49" t="s">
        <v>110</v>
      </c>
      <c r="L6" s="49" t="s">
        <v>61</v>
      </c>
    </row>
    <row r="7" spans="1:12" s="45" customFormat="1" ht="17.149999999999999" customHeight="1" x14ac:dyDescent="0.35">
      <c r="A7" s="40"/>
      <c r="B7" s="40"/>
      <c r="C7" s="26" t="s">
        <v>113</v>
      </c>
      <c r="D7" s="51">
        <v>18975</v>
      </c>
      <c r="E7" s="51">
        <v>59446</v>
      </c>
      <c r="F7" s="51"/>
      <c r="G7" s="51"/>
      <c r="H7" s="51"/>
      <c r="I7" s="52"/>
      <c r="J7" s="51">
        <f>D7+G7</f>
        <v>18975</v>
      </c>
      <c r="K7" s="51">
        <f>E7+H7</f>
        <v>59446</v>
      </c>
      <c r="L7" s="51">
        <f>J7+K7</f>
        <v>78421</v>
      </c>
    </row>
    <row r="8" spans="1:12" s="45" customFormat="1" ht="17.149999999999999" customHeight="1" x14ac:dyDescent="0.35">
      <c r="A8" s="45">
        <v>2012</v>
      </c>
      <c r="B8" s="45" t="s">
        <v>65</v>
      </c>
      <c r="C8" s="147" t="s">
        <v>147</v>
      </c>
      <c r="D8" s="24">
        <v>1602</v>
      </c>
      <c r="E8" s="24">
        <v>1707</v>
      </c>
      <c r="F8" s="53"/>
      <c r="G8" s="24"/>
      <c r="H8" s="24"/>
      <c r="I8" s="53"/>
      <c r="J8" s="24">
        <f t="shared" ref="J8:K15" si="0">D8+G8</f>
        <v>1602</v>
      </c>
      <c r="K8" s="24">
        <f t="shared" si="0"/>
        <v>1707</v>
      </c>
      <c r="L8" s="24">
        <f>J8+K8</f>
        <v>3309</v>
      </c>
    </row>
    <row r="9" spans="1:12" s="45" customFormat="1" ht="17.149999999999999" customHeight="1" x14ac:dyDescent="0.35">
      <c r="B9" s="45" t="s">
        <v>67</v>
      </c>
      <c r="C9" s="147" t="s">
        <v>130</v>
      </c>
      <c r="D9" s="24">
        <v>121013</v>
      </c>
      <c r="E9" s="24">
        <v>171369</v>
      </c>
      <c r="F9" s="53"/>
      <c r="G9" s="24"/>
      <c r="H9" s="24"/>
      <c r="I9" s="53"/>
      <c r="J9" s="24">
        <f t="shared" si="0"/>
        <v>121013</v>
      </c>
      <c r="K9" s="24">
        <f t="shared" si="0"/>
        <v>171369</v>
      </c>
      <c r="L9" s="24">
        <f t="shared" ref="L9:L15" si="1">J9+K9</f>
        <v>292382</v>
      </c>
    </row>
    <row r="10" spans="1:12" s="45" customFormat="1" ht="17.149999999999999" customHeight="1" x14ac:dyDescent="0.35">
      <c r="A10" s="45">
        <v>2013</v>
      </c>
      <c r="B10" s="45" t="s">
        <v>69</v>
      </c>
      <c r="C10" s="147">
        <v>2014</v>
      </c>
      <c r="D10" s="24">
        <v>189239</v>
      </c>
      <c r="E10" s="24">
        <v>279688</v>
      </c>
      <c r="F10" s="54"/>
      <c r="G10" s="24"/>
      <c r="H10" s="24"/>
      <c r="I10" s="54"/>
      <c r="J10" s="24">
        <f t="shared" si="0"/>
        <v>189239</v>
      </c>
      <c r="K10" s="24">
        <f t="shared" si="0"/>
        <v>279688</v>
      </c>
      <c r="L10" s="24">
        <f t="shared" si="1"/>
        <v>468927</v>
      </c>
    </row>
    <row r="11" spans="1:12" s="45" customFormat="1" ht="17.149999999999999" customHeight="1" x14ac:dyDescent="0.35">
      <c r="B11" s="45" t="s">
        <v>71</v>
      </c>
      <c r="C11" s="147" t="s">
        <v>131</v>
      </c>
      <c r="D11" s="24">
        <v>504645</v>
      </c>
      <c r="E11" s="24">
        <v>718369</v>
      </c>
      <c r="F11" s="54"/>
      <c r="G11" s="24">
        <v>137450</v>
      </c>
      <c r="H11" s="24">
        <v>147508</v>
      </c>
      <c r="I11" s="54"/>
      <c r="J11" s="24">
        <f t="shared" si="0"/>
        <v>642095</v>
      </c>
      <c r="K11" s="24">
        <f t="shared" si="0"/>
        <v>865877</v>
      </c>
      <c r="L11" s="24">
        <f t="shared" si="1"/>
        <v>1507972</v>
      </c>
    </row>
    <row r="12" spans="1:12" s="45" customFormat="1" ht="17.149999999999999" customHeight="1" x14ac:dyDescent="0.35">
      <c r="B12" s="45" t="s">
        <v>65</v>
      </c>
      <c r="C12" s="147" t="s">
        <v>132</v>
      </c>
      <c r="D12" s="24">
        <v>1264884</v>
      </c>
      <c r="E12" s="24">
        <v>1648563</v>
      </c>
      <c r="F12" s="54"/>
      <c r="G12" s="24">
        <v>4693</v>
      </c>
      <c r="H12" s="24">
        <v>6994</v>
      </c>
      <c r="I12" s="54"/>
      <c r="J12" s="24">
        <f t="shared" si="0"/>
        <v>1269577</v>
      </c>
      <c r="K12" s="24">
        <f t="shared" si="0"/>
        <v>1655557</v>
      </c>
      <c r="L12" s="24">
        <f t="shared" si="1"/>
        <v>2925134</v>
      </c>
    </row>
    <row r="13" spans="1:12" s="45" customFormat="1" ht="17.149999999999999" customHeight="1" x14ac:dyDescent="0.35">
      <c r="B13" s="45" t="s">
        <v>67</v>
      </c>
      <c r="C13" s="147" t="s">
        <v>133</v>
      </c>
      <c r="D13" s="24">
        <v>1998670</v>
      </c>
      <c r="E13" s="24">
        <v>2586215</v>
      </c>
      <c r="F13" s="54"/>
      <c r="G13" s="24">
        <v>72544</v>
      </c>
      <c r="H13" s="24">
        <v>88565</v>
      </c>
      <c r="I13" s="54"/>
      <c r="J13" s="24">
        <f t="shared" si="0"/>
        <v>2071214</v>
      </c>
      <c r="K13" s="24">
        <f t="shared" si="0"/>
        <v>2674780</v>
      </c>
      <c r="L13" s="24">
        <f t="shared" si="1"/>
        <v>4745994</v>
      </c>
    </row>
    <row r="14" spans="1:12" s="45" customFormat="1" ht="17.149999999999999" customHeight="1" x14ac:dyDescent="0.35">
      <c r="A14" s="45">
        <v>2014</v>
      </c>
      <c r="B14" s="45" t="s">
        <v>69</v>
      </c>
      <c r="C14" s="147" t="s">
        <v>148</v>
      </c>
      <c r="D14" s="24">
        <v>2054910</v>
      </c>
      <c r="E14" s="24">
        <v>2668327</v>
      </c>
      <c r="F14" s="54"/>
      <c r="G14" s="24">
        <v>86950</v>
      </c>
      <c r="H14" s="24">
        <v>107809</v>
      </c>
      <c r="I14" s="54"/>
      <c r="J14" s="24">
        <f t="shared" si="0"/>
        <v>2141860</v>
      </c>
      <c r="K14" s="24">
        <f t="shared" si="0"/>
        <v>2776136</v>
      </c>
      <c r="L14" s="24">
        <f t="shared" si="1"/>
        <v>4917996</v>
      </c>
    </row>
    <row r="15" spans="1:12" s="45" customFormat="1" ht="17.149999999999999" customHeight="1" x14ac:dyDescent="0.35">
      <c r="C15" s="147" t="s">
        <v>135</v>
      </c>
      <c r="D15" s="24">
        <f>SUM('Table 2 Dom Installed - Large'!D33:D36)</f>
        <v>1881085</v>
      </c>
      <c r="E15" s="24">
        <f>SUM('Table 2 Dom Installed - Large'!E33:E36)</f>
        <v>2383830</v>
      </c>
      <c r="F15" s="54"/>
      <c r="G15" s="24">
        <v>55047</v>
      </c>
      <c r="H15" s="24">
        <v>73718</v>
      </c>
      <c r="I15" s="54"/>
      <c r="J15" s="24">
        <f t="shared" si="0"/>
        <v>1936132</v>
      </c>
      <c r="K15" s="24">
        <f t="shared" si="0"/>
        <v>2457548</v>
      </c>
      <c r="L15" s="24">
        <f t="shared" si="1"/>
        <v>4393680</v>
      </c>
    </row>
    <row r="16" spans="1:12" s="45" customFormat="1" ht="17.149999999999999" customHeight="1" x14ac:dyDescent="0.35">
      <c r="C16" s="147" t="s">
        <v>149</v>
      </c>
      <c r="D16" s="189">
        <f>SUM('Table 2 Dom Installed - Large'!D37:D40)</f>
        <v>1280664</v>
      </c>
      <c r="E16" s="24">
        <f>SUM('Table 2 Dom Installed - Large'!E37:E40)</f>
        <v>1674063</v>
      </c>
      <c r="F16" s="54"/>
      <c r="G16" s="24">
        <v>53886</v>
      </c>
      <c r="H16" s="24">
        <v>80270</v>
      </c>
      <c r="I16" s="54"/>
      <c r="J16" s="189">
        <f t="shared" ref="J16" si="2">D16+G16</f>
        <v>1334550</v>
      </c>
      <c r="K16" s="24">
        <f t="shared" ref="K16" si="3">E16+H16</f>
        <v>1754333</v>
      </c>
      <c r="L16" s="189">
        <f t="shared" ref="L16" si="4">J16+K16</f>
        <v>3088883</v>
      </c>
    </row>
    <row r="17" spans="1:12" s="45" customFormat="1" ht="17.149999999999999" customHeight="1" x14ac:dyDescent="0.35">
      <c r="C17" s="148" t="s">
        <v>137</v>
      </c>
      <c r="D17" s="35">
        <f>'Table 2 Dom Installed - Large'!D41</f>
        <v>321254</v>
      </c>
      <c r="E17" s="35">
        <f>'Table 2 Dom Installed - Large'!E41</f>
        <v>439618</v>
      </c>
      <c r="F17" s="187"/>
      <c r="G17" s="24"/>
      <c r="H17" s="24"/>
      <c r="I17" s="187"/>
      <c r="J17" s="24">
        <f t="shared" ref="J17" si="5">D17+G17</f>
        <v>321254</v>
      </c>
      <c r="K17" s="24">
        <f t="shared" ref="K17" si="6">E17+H17</f>
        <v>439618</v>
      </c>
      <c r="L17" s="24">
        <f t="shared" ref="L17" si="7">J17+K17</f>
        <v>760872</v>
      </c>
    </row>
    <row r="18" spans="1:12" s="45" customFormat="1" ht="17.149999999999999" customHeight="1" thickBot="1" x14ac:dyDescent="0.4">
      <c r="C18" s="55" t="s">
        <v>61</v>
      </c>
      <c r="D18" s="56">
        <f>SUM(D7:D17)</f>
        <v>9636941</v>
      </c>
      <c r="E18" s="56">
        <f>SUM(E7:E17)</f>
        <v>12631195</v>
      </c>
      <c r="F18" s="57"/>
      <c r="G18" s="56">
        <f>SUM(G7:G17)</f>
        <v>410570</v>
      </c>
      <c r="H18" s="56">
        <f>SUM(H7:H17)</f>
        <v>504864</v>
      </c>
      <c r="I18" s="57"/>
      <c r="J18" s="56">
        <f>SUM(J7:J17)</f>
        <v>10047511</v>
      </c>
      <c r="K18" s="56">
        <f>SUM(K7:K17)</f>
        <v>13136059</v>
      </c>
      <c r="L18" s="56">
        <f>SUM(L7:L17)</f>
        <v>23183570</v>
      </c>
    </row>
    <row r="19" spans="1:12" s="45" customFormat="1" ht="17.149999999999999" customHeight="1" x14ac:dyDescent="0.35">
      <c r="C19" s="43" t="s">
        <v>150</v>
      </c>
      <c r="D19" s="58"/>
      <c r="E19" s="59"/>
      <c r="F19" s="59"/>
      <c r="G19" s="59"/>
      <c r="H19" s="59"/>
      <c r="I19" s="59"/>
      <c r="J19" s="59"/>
      <c r="K19" s="59"/>
      <c r="L19" s="60" t="s">
        <v>105</v>
      </c>
    </row>
    <row r="20" spans="1:12" s="61" customFormat="1" ht="17.149999999999999" customHeight="1" x14ac:dyDescent="0.35">
      <c r="B20" s="62"/>
      <c r="C20" s="18"/>
      <c r="D20" s="18"/>
      <c r="E20" s="18"/>
      <c r="F20" s="18"/>
      <c r="G20" s="18"/>
      <c r="H20" s="18"/>
      <c r="I20" s="63"/>
      <c r="J20" s="19"/>
      <c r="K20" s="63"/>
      <c r="L20" s="63"/>
    </row>
    <row r="21" spans="1:12" s="45" customFormat="1" ht="17.149999999999999" customHeight="1" x14ac:dyDescent="0.35">
      <c r="A21" s="40"/>
      <c r="B21" s="40"/>
      <c r="C21" s="42" t="s">
        <v>151</v>
      </c>
      <c r="D21" s="44"/>
      <c r="E21" s="44"/>
      <c r="F21" s="44"/>
      <c r="G21" s="44"/>
      <c r="H21" s="44"/>
      <c r="I21" s="44"/>
      <c r="J21" s="44"/>
      <c r="K21" s="44"/>
      <c r="L21" s="44"/>
    </row>
    <row r="22" spans="1:12" s="45" customFormat="1" ht="17.149999999999999" customHeight="1" x14ac:dyDescent="0.35">
      <c r="A22" s="40"/>
      <c r="B22" s="40"/>
      <c r="C22" s="43" t="s">
        <v>55</v>
      </c>
      <c r="D22" s="44"/>
      <c r="E22" s="44"/>
      <c r="F22" s="44"/>
      <c r="G22" s="44"/>
      <c r="H22" s="44"/>
      <c r="I22" s="44"/>
      <c r="J22" s="44"/>
      <c r="K22" s="44"/>
      <c r="L22" s="44"/>
    </row>
    <row r="23" spans="1:12" s="45" customFormat="1" ht="17.149999999999999" customHeight="1" x14ac:dyDescent="0.35">
      <c r="A23" s="40"/>
      <c r="B23" s="40"/>
      <c r="C23" s="46"/>
      <c r="D23" s="216" t="s">
        <v>124</v>
      </c>
      <c r="E23" s="216"/>
      <c r="F23" s="47"/>
      <c r="G23" s="216" t="s">
        <v>125</v>
      </c>
      <c r="H23" s="216"/>
      <c r="I23" s="47"/>
      <c r="J23" s="216" t="s">
        <v>126</v>
      </c>
      <c r="K23" s="216"/>
      <c r="L23" s="216"/>
    </row>
    <row r="24" spans="1:12" s="45" customFormat="1" ht="17.149999999999999" customHeight="1" x14ac:dyDescent="0.35">
      <c r="A24" s="40"/>
      <c r="B24" s="40"/>
      <c r="C24" s="48" t="s">
        <v>128</v>
      </c>
      <c r="D24" s="49" t="s">
        <v>109</v>
      </c>
      <c r="E24" s="49" t="s">
        <v>110</v>
      </c>
      <c r="F24" s="50"/>
      <c r="G24" s="49" t="s">
        <v>109</v>
      </c>
      <c r="H24" s="49" t="s">
        <v>110</v>
      </c>
      <c r="I24" s="50"/>
      <c r="J24" s="49" t="s">
        <v>109</v>
      </c>
      <c r="K24" s="49" t="s">
        <v>110</v>
      </c>
      <c r="L24" s="49" t="s">
        <v>61</v>
      </c>
    </row>
    <row r="25" spans="1:12" s="45" customFormat="1" ht="17.149999999999999" customHeight="1" x14ac:dyDescent="0.35">
      <c r="A25" s="40"/>
      <c r="B25" s="40"/>
      <c r="C25" s="26" t="s">
        <v>113</v>
      </c>
      <c r="D25" s="51">
        <v>9865</v>
      </c>
      <c r="E25" s="51">
        <v>320499</v>
      </c>
      <c r="F25" s="51"/>
      <c r="G25" s="51"/>
      <c r="H25" s="51"/>
      <c r="I25" s="52"/>
      <c r="J25" s="51">
        <f>D25+G25</f>
        <v>9865</v>
      </c>
      <c r="K25" s="51">
        <f>E25+H25</f>
        <v>320499</v>
      </c>
      <c r="L25" s="51">
        <f>J25+K25</f>
        <v>330364</v>
      </c>
    </row>
    <row r="26" spans="1:12" s="45" customFormat="1" ht="17.149999999999999" customHeight="1" x14ac:dyDescent="0.35">
      <c r="A26" s="45">
        <v>2012</v>
      </c>
      <c r="B26" s="45" t="s">
        <v>65</v>
      </c>
      <c r="C26" s="147" t="s">
        <v>147</v>
      </c>
      <c r="D26" s="24">
        <v>330</v>
      </c>
      <c r="E26" s="24">
        <v>71289</v>
      </c>
      <c r="F26" s="53"/>
      <c r="G26" s="24"/>
      <c r="H26" s="24"/>
      <c r="I26" s="53"/>
      <c r="J26" s="65">
        <f t="shared" ref="J26:K33" si="8">D26+G26</f>
        <v>330</v>
      </c>
      <c r="K26" s="24">
        <f t="shared" si="8"/>
        <v>71289</v>
      </c>
      <c r="L26" s="24">
        <f>J26+K26</f>
        <v>71619</v>
      </c>
    </row>
    <row r="27" spans="1:12" s="45" customFormat="1" ht="17.149999999999999" customHeight="1" x14ac:dyDescent="0.35">
      <c r="B27" s="45" t="s">
        <v>67</v>
      </c>
      <c r="C27" s="147" t="s">
        <v>130</v>
      </c>
      <c r="D27" s="24">
        <v>1855</v>
      </c>
      <c r="E27" s="24">
        <v>117276</v>
      </c>
      <c r="F27" s="53"/>
      <c r="G27" s="24"/>
      <c r="H27" s="24"/>
      <c r="I27" s="53"/>
      <c r="J27" s="65">
        <f t="shared" si="8"/>
        <v>1855</v>
      </c>
      <c r="K27" s="24">
        <f t="shared" si="8"/>
        <v>117276</v>
      </c>
      <c r="L27" s="24">
        <f t="shared" ref="L27:L33" si="9">J27+K27</f>
        <v>119131</v>
      </c>
    </row>
    <row r="28" spans="1:12" s="45" customFormat="1" ht="17.149999999999999" customHeight="1" x14ac:dyDescent="0.35">
      <c r="A28" s="45">
        <v>2013</v>
      </c>
      <c r="B28" s="45" t="s">
        <v>69</v>
      </c>
      <c r="C28" s="147">
        <v>2014</v>
      </c>
      <c r="D28" s="24">
        <v>2546</v>
      </c>
      <c r="E28" s="24">
        <v>63687</v>
      </c>
      <c r="F28" s="54"/>
      <c r="G28" s="24"/>
      <c r="H28" s="24"/>
      <c r="I28" s="54"/>
      <c r="J28" s="65">
        <f t="shared" si="8"/>
        <v>2546</v>
      </c>
      <c r="K28" s="24">
        <f t="shared" si="8"/>
        <v>63687</v>
      </c>
      <c r="L28" s="24">
        <f t="shared" si="9"/>
        <v>66233</v>
      </c>
    </row>
    <row r="29" spans="1:12" s="45" customFormat="1" ht="17.149999999999999" customHeight="1" x14ac:dyDescent="0.35">
      <c r="B29" s="45" t="s">
        <v>71</v>
      </c>
      <c r="C29" s="147" t="s">
        <v>131</v>
      </c>
      <c r="D29" s="24">
        <v>21569</v>
      </c>
      <c r="E29" s="24">
        <v>60947</v>
      </c>
      <c r="F29" s="54"/>
      <c r="G29" s="24">
        <v>30549</v>
      </c>
      <c r="H29" s="24">
        <v>31003</v>
      </c>
      <c r="I29" s="54"/>
      <c r="J29" s="65">
        <f t="shared" si="8"/>
        <v>52118</v>
      </c>
      <c r="K29" s="24">
        <f t="shared" si="8"/>
        <v>91950</v>
      </c>
      <c r="L29" s="24">
        <f t="shared" si="9"/>
        <v>144068</v>
      </c>
    </row>
    <row r="30" spans="1:12" s="45" customFormat="1" ht="17.149999999999999" customHeight="1" x14ac:dyDescent="0.35">
      <c r="B30" s="45" t="s">
        <v>65</v>
      </c>
      <c r="C30" s="147" t="s">
        <v>132</v>
      </c>
      <c r="D30" s="24">
        <v>15413</v>
      </c>
      <c r="E30" s="24">
        <v>46772</v>
      </c>
      <c r="F30" s="54"/>
      <c r="G30" s="24">
        <v>33575</v>
      </c>
      <c r="H30" s="24">
        <v>31738</v>
      </c>
      <c r="I30" s="54"/>
      <c r="J30" s="65">
        <f t="shared" si="8"/>
        <v>48988</v>
      </c>
      <c r="K30" s="24">
        <f t="shared" si="8"/>
        <v>78510</v>
      </c>
      <c r="L30" s="24">
        <f t="shared" si="9"/>
        <v>127498</v>
      </c>
    </row>
    <row r="31" spans="1:12" s="45" customFormat="1" ht="17.149999999999999" customHeight="1" x14ac:dyDescent="0.35">
      <c r="B31" s="45" t="s">
        <v>67</v>
      </c>
      <c r="C31" s="147" t="s">
        <v>133</v>
      </c>
      <c r="D31" s="24">
        <v>12316</v>
      </c>
      <c r="E31" s="24">
        <v>47680</v>
      </c>
      <c r="F31" s="54"/>
      <c r="G31" s="24">
        <v>51453</v>
      </c>
      <c r="H31" s="24">
        <v>36622</v>
      </c>
      <c r="I31" s="54"/>
      <c r="J31" s="65">
        <f t="shared" si="8"/>
        <v>63769</v>
      </c>
      <c r="K31" s="24">
        <f t="shared" si="8"/>
        <v>84302</v>
      </c>
      <c r="L31" s="24">
        <f t="shared" si="9"/>
        <v>148071</v>
      </c>
    </row>
    <row r="32" spans="1:12" s="45" customFormat="1" ht="17.149999999999999" customHeight="1" x14ac:dyDescent="0.35">
      <c r="A32" s="45">
        <v>2014</v>
      </c>
      <c r="B32" s="45" t="s">
        <v>69</v>
      </c>
      <c r="C32" s="147" t="s">
        <v>148</v>
      </c>
      <c r="D32" s="24">
        <v>18866</v>
      </c>
      <c r="E32" s="24">
        <v>59081</v>
      </c>
      <c r="F32" s="54"/>
      <c r="G32" s="24">
        <v>33617</v>
      </c>
      <c r="H32" s="24">
        <v>33753</v>
      </c>
      <c r="I32" s="54"/>
      <c r="J32" s="65">
        <f t="shared" si="8"/>
        <v>52483</v>
      </c>
      <c r="K32" s="24">
        <f t="shared" si="8"/>
        <v>92834</v>
      </c>
      <c r="L32" s="24">
        <f t="shared" si="9"/>
        <v>145317</v>
      </c>
    </row>
    <row r="33" spans="1:12" s="45" customFormat="1" ht="17.149999999999999" customHeight="1" x14ac:dyDescent="0.35">
      <c r="C33" s="147" t="s">
        <v>135</v>
      </c>
      <c r="D33" s="24">
        <f>SUM('Table 4 ND Installed - Large'!D34:E37)</f>
        <v>17982</v>
      </c>
      <c r="E33" s="24">
        <f>SUM('Table 4 ND Installed - Large'!F34:G37)</f>
        <v>75642</v>
      </c>
      <c r="F33" s="54"/>
      <c r="G33" s="24">
        <v>13018</v>
      </c>
      <c r="H33" s="24">
        <v>14112</v>
      </c>
      <c r="I33" s="54"/>
      <c r="J33" s="65">
        <f t="shared" si="8"/>
        <v>31000</v>
      </c>
      <c r="K33" s="24">
        <f t="shared" si="8"/>
        <v>89754</v>
      </c>
      <c r="L33" s="24">
        <f t="shared" si="9"/>
        <v>120754</v>
      </c>
    </row>
    <row r="34" spans="1:12" s="45" customFormat="1" ht="17.149999999999999" customHeight="1" x14ac:dyDescent="0.35">
      <c r="C34" s="147" t="s">
        <v>149</v>
      </c>
      <c r="D34" s="24">
        <f>SUM('Table 4 ND Installed - Large'!D38:E41)</f>
        <v>9531</v>
      </c>
      <c r="E34" s="24">
        <f>SUM('Table 4 ND Installed - Large'!F38:G41)</f>
        <v>63438</v>
      </c>
      <c r="F34" s="54"/>
      <c r="G34" s="24">
        <v>13956</v>
      </c>
      <c r="H34" s="24">
        <v>11629</v>
      </c>
      <c r="I34" s="54"/>
      <c r="J34" s="65">
        <f t="shared" ref="J34" si="10">D34+G34</f>
        <v>23487</v>
      </c>
      <c r="K34" s="24">
        <f t="shared" ref="K34" si="11">E34+H34</f>
        <v>75067</v>
      </c>
      <c r="L34" s="24">
        <f t="shared" ref="L34" si="12">J34+K34</f>
        <v>98554</v>
      </c>
    </row>
    <row r="35" spans="1:12" s="45" customFormat="1" ht="17.149999999999999" customHeight="1" x14ac:dyDescent="0.35">
      <c r="C35" s="148" t="s">
        <v>137</v>
      </c>
      <c r="D35" s="24">
        <f>'Table 4 ND Installed - Large'!D42+'Table 4 ND Installed - Large'!E42</f>
        <v>2899</v>
      </c>
      <c r="E35" s="24">
        <f>'Table 4 ND Installed - Large'!F42+'Table 4 ND Installed - Large'!G42</f>
        <v>22259</v>
      </c>
      <c r="F35" s="54"/>
      <c r="G35" s="24"/>
      <c r="H35" s="24"/>
      <c r="I35" s="54"/>
      <c r="J35" s="65">
        <f t="shared" ref="J35" si="13">D35+G35</f>
        <v>2899</v>
      </c>
      <c r="K35" s="24">
        <f t="shared" ref="K35" si="14">E35+H35</f>
        <v>22259</v>
      </c>
      <c r="L35" s="24">
        <f t="shared" ref="L35" si="15">J35+K35</f>
        <v>25158</v>
      </c>
    </row>
    <row r="36" spans="1:12" s="45" customFormat="1" ht="17.149999999999999" customHeight="1" thickBot="1" x14ac:dyDescent="0.4">
      <c r="C36" s="55" t="s">
        <v>61</v>
      </c>
      <c r="D36" s="56">
        <f t="shared" ref="D36:K36" si="16">SUM(D25:D35)</f>
        <v>113172</v>
      </c>
      <c r="E36" s="56">
        <f t="shared" si="16"/>
        <v>948570</v>
      </c>
      <c r="F36" s="56"/>
      <c r="G36" s="56">
        <f t="shared" si="16"/>
        <v>176168</v>
      </c>
      <c r="H36" s="56">
        <f t="shared" si="16"/>
        <v>158857</v>
      </c>
      <c r="I36" s="56"/>
      <c r="J36" s="56">
        <f t="shared" si="16"/>
        <v>289340</v>
      </c>
      <c r="K36" s="56">
        <f t="shared" si="16"/>
        <v>1107427</v>
      </c>
      <c r="L36" s="56">
        <f>SUM(L25:L35)</f>
        <v>1396767</v>
      </c>
    </row>
    <row r="37" spans="1:12" s="45" customFormat="1" ht="17.149999999999999" customHeight="1" x14ac:dyDescent="0.35">
      <c r="C37" s="43" t="s">
        <v>150</v>
      </c>
      <c r="D37" s="43"/>
      <c r="E37" s="43"/>
      <c r="F37" s="43"/>
      <c r="G37" s="43"/>
      <c r="H37" s="43"/>
      <c r="I37" s="59"/>
      <c r="J37" s="59"/>
      <c r="K37" s="59"/>
      <c r="L37" s="60" t="s">
        <v>105</v>
      </c>
    </row>
    <row r="38" spans="1:12" s="45" customFormat="1" ht="17.149999999999999" customHeight="1" x14ac:dyDescent="0.35">
      <c r="C38" s="18"/>
      <c r="D38" s="18"/>
      <c r="E38" s="18"/>
      <c r="F38" s="18"/>
      <c r="G38" s="18"/>
      <c r="H38" s="18"/>
      <c r="I38" s="59"/>
      <c r="J38" s="59"/>
      <c r="K38" s="59"/>
      <c r="L38" s="59"/>
    </row>
    <row r="39" spans="1:12" s="45" customFormat="1" ht="17.149999999999999" customHeight="1" x14ac:dyDescent="0.35">
      <c r="A39" s="40"/>
      <c r="B39" s="40"/>
      <c r="C39" s="42" t="s">
        <v>152</v>
      </c>
      <c r="D39" s="44"/>
      <c r="E39" s="44"/>
      <c r="F39" s="44"/>
      <c r="G39" s="44"/>
      <c r="H39" s="44"/>
      <c r="I39" s="44"/>
      <c r="J39" s="44"/>
      <c r="K39" s="44"/>
      <c r="L39" s="44"/>
    </row>
    <row r="40" spans="1:12" s="45" customFormat="1" ht="17.149999999999999" customHeight="1" x14ac:dyDescent="0.35">
      <c r="A40" s="40"/>
      <c r="B40" s="40"/>
      <c r="C40" s="43" t="s">
        <v>55</v>
      </c>
      <c r="D40" s="44"/>
      <c r="E40" s="44"/>
      <c r="F40" s="44"/>
      <c r="G40" s="44"/>
      <c r="H40" s="44"/>
      <c r="I40" s="44"/>
      <c r="J40" s="44"/>
      <c r="K40" s="44"/>
      <c r="L40" s="44"/>
    </row>
    <row r="41" spans="1:12" s="45" customFormat="1" ht="17.149999999999999" customHeight="1" x14ac:dyDescent="0.35">
      <c r="A41" s="40"/>
      <c r="B41" s="40"/>
      <c r="C41" s="46"/>
      <c r="D41" s="216" t="s">
        <v>124</v>
      </c>
      <c r="E41" s="216"/>
      <c r="F41" s="47"/>
      <c r="G41" s="216" t="s">
        <v>125</v>
      </c>
      <c r="H41" s="216"/>
      <c r="I41" s="47"/>
      <c r="J41" s="216" t="s">
        <v>126</v>
      </c>
      <c r="K41" s="216"/>
      <c r="L41" s="216"/>
    </row>
    <row r="42" spans="1:12" s="45" customFormat="1" ht="17.149999999999999" customHeight="1" x14ac:dyDescent="0.35">
      <c r="A42" s="40"/>
      <c r="B42" s="40"/>
      <c r="C42" s="48" t="s">
        <v>128</v>
      </c>
      <c r="D42" s="49" t="s">
        <v>109</v>
      </c>
      <c r="E42" s="49" t="s">
        <v>110</v>
      </c>
      <c r="F42" s="50"/>
      <c r="G42" s="49" t="s">
        <v>109</v>
      </c>
      <c r="H42" s="49" t="s">
        <v>110</v>
      </c>
      <c r="I42" s="50"/>
      <c r="J42" s="49" t="s">
        <v>109</v>
      </c>
      <c r="K42" s="49" t="s">
        <v>110</v>
      </c>
      <c r="L42" s="49" t="s">
        <v>61</v>
      </c>
    </row>
    <row r="43" spans="1:12" s="45" customFormat="1" ht="17.149999999999999" customHeight="1" x14ac:dyDescent="0.35">
      <c r="A43" s="40"/>
      <c r="B43" s="40"/>
      <c r="C43" s="26" t="s">
        <v>113</v>
      </c>
      <c r="D43" s="51">
        <f>D25+D7</f>
        <v>28840</v>
      </c>
      <c r="E43" s="51">
        <f>E25+E7</f>
        <v>379945</v>
      </c>
      <c r="F43" s="51"/>
      <c r="G43" s="51"/>
      <c r="H43" s="51"/>
      <c r="I43" s="52"/>
      <c r="J43" s="51">
        <f t="shared" ref="J43:L53" si="17">J7+J25</f>
        <v>28840</v>
      </c>
      <c r="K43" s="51">
        <f t="shared" si="17"/>
        <v>379945</v>
      </c>
      <c r="L43" s="51">
        <f t="shared" si="17"/>
        <v>408785</v>
      </c>
    </row>
    <row r="44" spans="1:12" s="45" customFormat="1" ht="17.149999999999999" customHeight="1" x14ac:dyDescent="0.35">
      <c r="A44" s="45">
        <v>2012</v>
      </c>
      <c r="B44" s="45" t="s">
        <v>65</v>
      </c>
      <c r="C44" s="147" t="s">
        <v>147</v>
      </c>
      <c r="D44" s="24">
        <f t="shared" ref="D44:E53" si="18">D8+D26</f>
        <v>1932</v>
      </c>
      <c r="E44" s="24">
        <f t="shared" si="18"/>
        <v>72996</v>
      </c>
      <c r="F44" s="53"/>
      <c r="G44" s="24"/>
      <c r="H44" s="24"/>
      <c r="I44" s="53"/>
      <c r="J44" s="24">
        <f t="shared" si="17"/>
        <v>1932</v>
      </c>
      <c r="K44" s="24">
        <f t="shared" si="17"/>
        <v>72996</v>
      </c>
      <c r="L44" s="24">
        <f t="shared" si="17"/>
        <v>74928</v>
      </c>
    </row>
    <row r="45" spans="1:12" s="45" customFormat="1" ht="17.149999999999999" customHeight="1" x14ac:dyDescent="0.35">
      <c r="B45" s="45" t="s">
        <v>67</v>
      </c>
      <c r="C45" s="147" t="s">
        <v>130</v>
      </c>
      <c r="D45" s="24">
        <f t="shared" si="18"/>
        <v>122868</v>
      </c>
      <c r="E45" s="24">
        <f t="shared" si="18"/>
        <v>288645</v>
      </c>
      <c r="F45" s="53"/>
      <c r="G45" s="24"/>
      <c r="H45" s="24"/>
      <c r="I45" s="53"/>
      <c r="J45" s="24">
        <f t="shared" si="17"/>
        <v>122868</v>
      </c>
      <c r="K45" s="24">
        <f t="shared" si="17"/>
        <v>288645</v>
      </c>
      <c r="L45" s="24">
        <f t="shared" si="17"/>
        <v>411513</v>
      </c>
    </row>
    <row r="46" spans="1:12" s="45" customFormat="1" ht="17.149999999999999" customHeight="1" x14ac:dyDescent="0.35">
      <c r="A46" s="45">
        <v>2013</v>
      </c>
      <c r="B46" s="45" t="s">
        <v>69</v>
      </c>
      <c r="C46" s="147">
        <v>2014</v>
      </c>
      <c r="D46" s="24">
        <f t="shared" si="18"/>
        <v>191785</v>
      </c>
      <c r="E46" s="24">
        <f t="shared" si="18"/>
        <v>343375</v>
      </c>
      <c r="F46" s="54"/>
      <c r="G46" s="24"/>
      <c r="H46" s="24"/>
      <c r="I46" s="54"/>
      <c r="J46" s="24">
        <f t="shared" si="17"/>
        <v>191785</v>
      </c>
      <c r="K46" s="24">
        <f t="shared" si="17"/>
        <v>343375</v>
      </c>
      <c r="L46" s="24">
        <f t="shared" si="17"/>
        <v>535160</v>
      </c>
    </row>
    <row r="47" spans="1:12" s="45" customFormat="1" ht="17.149999999999999" customHeight="1" x14ac:dyDescent="0.35">
      <c r="B47" s="45" t="s">
        <v>71</v>
      </c>
      <c r="C47" s="147" t="s">
        <v>131</v>
      </c>
      <c r="D47" s="24">
        <f t="shared" si="18"/>
        <v>526214</v>
      </c>
      <c r="E47" s="24">
        <f t="shared" si="18"/>
        <v>779316</v>
      </c>
      <c r="F47" s="54"/>
      <c r="G47" s="24">
        <f t="shared" ref="G47:H53" si="19">G11+G29</f>
        <v>167999</v>
      </c>
      <c r="H47" s="24">
        <f t="shared" si="19"/>
        <v>178511</v>
      </c>
      <c r="I47" s="54"/>
      <c r="J47" s="24">
        <f t="shared" si="17"/>
        <v>694213</v>
      </c>
      <c r="K47" s="24">
        <f t="shared" si="17"/>
        <v>957827</v>
      </c>
      <c r="L47" s="24">
        <f t="shared" si="17"/>
        <v>1652040</v>
      </c>
    </row>
    <row r="48" spans="1:12" s="45" customFormat="1" ht="17.149999999999999" customHeight="1" x14ac:dyDescent="0.35">
      <c r="B48" s="45" t="s">
        <v>65</v>
      </c>
      <c r="C48" s="147" t="s">
        <v>132</v>
      </c>
      <c r="D48" s="24">
        <f t="shared" si="18"/>
        <v>1280297</v>
      </c>
      <c r="E48" s="24">
        <f t="shared" si="18"/>
        <v>1695335</v>
      </c>
      <c r="F48" s="54"/>
      <c r="G48" s="24">
        <f t="shared" si="19"/>
        <v>38268</v>
      </c>
      <c r="H48" s="24">
        <f t="shared" si="19"/>
        <v>38732</v>
      </c>
      <c r="I48" s="54"/>
      <c r="J48" s="24">
        <f t="shared" si="17"/>
        <v>1318565</v>
      </c>
      <c r="K48" s="24">
        <f t="shared" si="17"/>
        <v>1734067</v>
      </c>
      <c r="L48" s="24">
        <f t="shared" si="17"/>
        <v>3052632</v>
      </c>
    </row>
    <row r="49" spans="1:15" s="45" customFormat="1" ht="17.149999999999999" customHeight="1" x14ac:dyDescent="0.35">
      <c r="B49" s="45" t="s">
        <v>67</v>
      </c>
      <c r="C49" s="147" t="s">
        <v>133</v>
      </c>
      <c r="D49" s="24">
        <f t="shared" si="18"/>
        <v>2010986</v>
      </c>
      <c r="E49" s="24">
        <f t="shared" si="18"/>
        <v>2633895</v>
      </c>
      <c r="F49" s="54"/>
      <c r="G49" s="24">
        <f t="shared" si="19"/>
        <v>123997</v>
      </c>
      <c r="H49" s="24">
        <f t="shared" si="19"/>
        <v>125187</v>
      </c>
      <c r="I49" s="54"/>
      <c r="J49" s="24">
        <f t="shared" si="17"/>
        <v>2134983</v>
      </c>
      <c r="K49" s="24">
        <f t="shared" si="17"/>
        <v>2759082</v>
      </c>
      <c r="L49" s="24">
        <f t="shared" si="17"/>
        <v>4894065</v>
      </c>
    </row>
    <row r="50" spans="1:15" s="45" customFormat="1" ht="17.149999999999999" customHeight="1" x14ac:dyDescent="0.35">
      <c r="A50" s="45">
        <v>2014</v>
      </c>
      <c r="B50" s="45" t="s">
        <v>69</v>
      </c>
      <c r="C50" s="147" t="s">
        <v>148</v>
      </c>
      <c r="D50" s="24">
        <f t="shared" si="18"/>
        <v>2073776</v>
      </c>
      <c r="E50" s="24">
        <f t="shared" si="18"/>
        <v>2727408</v>
      </c>
      <c r="F50" s="54"/>
      <c r="G50" s="24">
        <f t="shared" si="19"/>
        <v>120567</v>
      </c>
      <c r="H50" s="24">
        <f t="shared" si="19"/>
        <v>141562</v>
      </c>
      <c r="I50" s="54"/>
      <c r="J50" s="24">
        <f t="shared" si="17"/>
        <v>2194343</v>
      </c>
      <c r="K50" s="24">
        <f t="shared" si="17"/>
        <v>2868970</v>
      </c>
      <c r="L50" s="24">
        <f t="shared" si="17"/>
        <v>5063313</v>
      </c>
    </row>
    <row r="51" spans="1:15" s="45" customFormat="1" ht="17.149999999999999" customHeight="1" x14ac:dyDescent="0.35">
      <c r="C51" s="147" t="s">
        <v>135</v>
      </c>
      <c r="D51" s="24">
        <f t="shared" si="18"/>
        <v>1899067</v>
      </c>
      <c r="E51" s="24">
        <f t="shared" si="18"/>
        <v>2459472</v>
      </c>
      <c r="F51" s="54"/>
      <c r="G51" s="24">
        <f t="shared" si="19"/>
        <v>68065</v>
      </c>
      <c r="H51" s="24">
        <f t="shared" si="19"/>
        <v>87830</v>
      </c>
      <c r="I51" s="54"/>
      <c r="J51" s="24">
        <f t="shared" si="17"/>
        <v>1967132</v>
      </c>
      <c r="K51" s="24">
        <f t="shared" si="17"/>
        <v>2547302</v>
      </c>
      <c r="L51" s="24">
        <f t="shared" si="17"/>
        <v>4514434</v>
      </c>
    </row>
    <row r="52" spans="1:15" s="45" customFormat="1" ht="17.149999999999999" customHeight="1" x14ac:dyDescent="0.35">
      <c r="C52" s="147" t="s">
        <v>149</v>
      </c>
      <c r="D52" s="189">
        <f t="shared" si="18"/>
        <v>1290195</v>
      </c>
      <c r="E52" s="24">
        <f t="shared" si="18"/>
        <v>1737501</v>
      </c>
      <c r="F52" s="54"/>
      <c r="G52" s="24">
        <f t="shared" si="19"/>
        <v>67842</v>
      </c>
      <c r="H52" s="24">
        <f t="shared" si="19"/>
        <v>91899</v>
      </c>
      <c r="I52" s="54"/>
      <c r="J52" s="24">
        <f t="shared" si="17"/>
        <v>1358037</v>
      </c>
      <c r="K52" s="24">
        <f t="shared" si="17"/>
        <v>1829400</v>
      </c>
      <c r="L52" s="189">
        <f t="shared" si="17"/>
        <v>3187437</v>
      </c>
      <c r="N52" s="201"/>
    </row>
    <row r="53" spans="1:15" s="45" customFormat="1" ht="17.149999999999999" customHeight="1" x14ac:dyDescent="0.35">
      <c r="C53" s="148" t="s">
        <v>137</v>
      </c>
      <c r="D53" s="24">
        <f t="shared" si="18"/>
        <v>324153</v>
      </c>
      <c r="E53" s="24">
        <f t="shared" si="18"/>
        <v>461877</v>
      </c>
      <c r="F53" s="54"/>
      <c r="G53" s="24">
        <f t="shared" si="19"/>
        <v>0</v>
      </c>
      <c r="H53" s="24">
        <f t="shared" si="19"/>
        <v>0</v>
      </c>
      <c r="I53" s="54"/>
      <c r="J53" s="24">
        <f t="shared" si="17"/>
        <v>324153</v>
      </c>
      <c r="K53" s="24">
        <f t="shared" si="17"/>
        <v>461877</v>
      </c>
      <c r="L53" s="24">
        <f t="shared" si="17"/>
        <v>786030</v>
      </c>
      <c r="N53" s="201"/>
      <c r="O53" s="202"/>
    </row>
    <row r="54" spans="1:15" s="45" customFormat="1" ht="17.149999999999999" customHeight="1" thickBot="1" x14ac:dyDescent="0.4">
      <c r="C54" s="55" t="s">
        <v>61</v>
      </c>
      <c r="D54" s="56">
        <f>SUM(D43:D53)</f>
        <v>9750113</v>
      </c>
      <c r="E54" s="56">
        <f t="shared" ref="E54:L54" si="20">SUM(E43:E53)</f>
        <v>13579765</v>
      </c>
      <c r="F54" s="56"/>
      <c r="G54" s="56">
        <f t="shared" si="20"/>
        <v>586738</v>
      </c>
      <c r="H54" s="56">
        <f t="shared" si="20"/>
        <v>663721</v>
      </c>
      <c r="I54" s="56"/>
      <c r="J54" s="56">
        <f t="shared" si="20"/>
        <v>10336851</v>
      </c>
      <c r="K54" s="56">
        <f t="shared" si="20"/>
        <v>14243486</v>
      </c>
      <c r="L54" s="56">
        <f t="shared" si="20"/>
        <v>24580337</v>
      </c>
    </row>
    <row r="55" spans="1:15" s="45" customFormat="1" ht="17.149999999999999" customHeight="1" x14ac:dyDescent="0.35">
      <c r="C55" s="43" t="s">
        <v>150</v>
      </c>
      <c r="D55" s="58"/>
      <c r="E55" s="59"/>
      <c r="F55" s="59"/>
      <c r="G55" s="59"/>
      <c r="H55" s="59"/>
      <c r="I55" s="59"/>
      <c r="J55" s="59"/>
      <c r="K55" s="59"/>
      <c r="L55" s="60" t="s">
        <v>105</v>
      </c>
    </row>
    <row r="56" spans="1:15" s="45" customFormat="1" ht="17.149999999999999" customHeight="1" x14ac:dyDescent="0.35">
      <c r="C56" s="18"/>
      <c r="D56" s="58"/>
      <c r="E56" s="59"/>
      <c r="F56" s="59"/>
      <c r="G56" s="59"/>
      <c r="H56" s="59"/>
      <c r="I56" s="59"/>
      <c r="J56" s="59"/>
      <c r="K56" s="59"/>
      <c r="L56" s="67"/>
    </row>
    <row r="57" spans="1:15" s="61" customFormat="1" ht="17.149999999999999" customHeight="1" x14ac:dyDescent="0.35">
      <c r="C57" s="146" t="s">
        <v>106</v>
      </c>
      <c r="D57" s="69"/>
      <c r="E57" s="69"/>
      <c r="F57" s="69"/>
      <c r="G57" s="69"/>
      <c r="H57" s="69"/>
      <c r="I57" s="69"/>
      <c r="J57" s="69"/>
      <c r="K57" s="69"/>
      <c r="L57" s="69"/>
    </row>
    <row r="58" spans="1:15" s="61" customFormat="1" ht="17.149999999999999" customHeight="1" x14ac:dyDescent="0.35">
      <c r="C58" s="26" t="s">
        <v>107</v>
      </c>
      <c r="D58" s="69"/>
      <c r="E58" s="69"/>
      <c r="F58" s="69"/>
      <c r="G58" s="69"/>
      <c r="H58" s="69"/>
      <c r="I58" s="69"/>
      <c r="J58" s="69"/>
      <c r="K58" s="69"/>
      <c r="L58" s="70"/>
    </row>
    <row r="59" spans="1:15" s="61" customFormat="1" ht="17.149999999999999" customHeight="1" x14ac:dyDescent="0.35">
      <c r="C59" s="26" t="s">
        <v>116</v>
      </c>
      <c r="D59" s="72"/>
      <c r="E59" s="72"/>
      <c r="F59" s="72"/>
      <c r="G59" s="72"/>
      <c r="H59" s="72"/>
      <c r="I59" s="72"/>
      <c r="J59" s="72"/>
      <c r="K59" s="72"/>
      <c r="L59" s="72"/>
    </row>
    <row r="60" spans="1:15" s="61" customFormat="1" ht="17.149999999999999" customHeight="1" x14ac:dyDescent="0.35">
      <c r="C60" s="71"/>
      <c r="D60" s="72"/>
      <c r="E60" s="72"/>
      <c r="F60" s="72"/>
      <c r="G60" s="72"/>
      <c r="H60" s="72"/>
      <c r="I60" s="72"/>
      <c r="J60" s="72"/>
      <c r="K60" s="72"/>
      <c r="L60" s="72"/>
    </row>
    <row r="61" spans="1:15" s="61" customFormat="1" ht="17.149999999999999" customHeight="1" x14ac:dyDescent="0.35">
      <c r="C61" s="68"/>
      <c r="D61" s="69"/>
      <c r="E61" s="69"/>
      <c r="F61" s="69"/>
      <c r="G61" s="69"/>
      <c r="H61" s="69"/>
      <c r="I61" s="69"/>
      <c r="J61" s="69"/>
      <c r="K61" s="69"/>
      <c r="L61" s="69"/>
    </row>
    <row r="62" spans="1:15" s="61" customFormat="1" ht="17.149999999999999" customHeight="1" x14ac:dyDescent="0.35">
      <c r="C62" s="68"/>
      <c r="D62" s="69"/>
      <c r="E62" s="69"/>
      <c r="F62" s="69"/>
      <c r="G62" s="69"/>
      <c r="H62" s="69"/>
      <c r="I62" s="69"/>
      <c r="J62" s="69"/>
      <c r="K62" s="69"/>
      <c r="L62" s="69"/>
    </row>
    <row r="63" spans="1:15" s="61" customFormat="1" ht="17.149999999999999" customHeight="1" x14ac:dyDescent="0.35">
      <c r="C63" s="68"/>
      <c r="D63" s="69"/>
      <c r="E63" s="69"/>
      <c r="F63" s="69"/>
      <c r="G63" s="69"/>
      <c r="H63" s="69"/>
      <c r="I63" s="69"/>
      <c r="J63" s="69"/>
      <c r="K63" s="69"/>
      <c r="L63" s="69"/>
    </row>
    <row r="64" spans="1:15" s="61" customFormat="1" ht="17.149999999999999" customHeight="1" x14ac:dyDescent="0.35">
      <c r="C64" s="68"/>
      <c r="D64" s="69"/>
      <c r="E64" s="69"/>
      <c r="F64" s="69"/>
      <c r="G64" s="69"/>
      <c r="H64" s="69"/>
      <c r="I64" s="69"/>
      <c r="J64" s="69"/>
      <c r="K64" s="69"/>
      <c r="L64" s="69"/>
    </row>
    <row r="65" spans="1:12" ht="17.149999999999999" customHeight="1" x14ac:dyDescent="0.35">
      <c r="C65" s="68"/>
      <c r="D65" s="69"/>
      <c r="E65" s="69"/>
      <c r="F65" s="69"/>
      <c r="G65" s="69"/>
      <c r="H65" s="69"/>
      <c r="I65" s="69"/>
      <c r="J65" s="69"/>
      <c r="K65" s="69"/>
      <c r="L65" s="69"/>
    </row>
    <row r="66" spans="1:12" ht="17.149999999999999" customHeight="1" x14ac:dyDescent="0.35">
      <c r="C66" s="73"/>
      <c r="D66" s="74"/>
      <c r="E66" s="74"/>
      <c r="F66" s="74"/>
      <c r="G66" s="74"/>
      <c r="H66" s="74"/>
      <c r="I66" s="74"/>
      <c r="J66" s="74"/>
      <c r="K66" s="74"/>
      <c r="L66" s="74"/>
    </row>
    <row r="67" spans="1:12" s="38" customFormat="1" ht="17.149999999999999" customHeight="1" x14ac:dyDescent="0.35">
      <c r="A67" s="40"/>
      <c r="B67" s="40"/>
      <c r="C67" s="73"/>
      <c r="D67" s="75"/>
      <c r="E67" s="75"/>
      <c r="F67" s="75"/>
      <c r="G67" s="75"/>
      <c r="H67" s="75"/>
      <c r="I67" s="75"/>
      <c r="J67" s="75"/>
      <c r="K67" s="75"/>
    </row>
    <row r="68" spans="1:12" s="38" customFormat="1" ht="17.149999999999999" customHeight="1" x14ac:dyDescent="0.35">
      <c r="A68" s="40"/>
      <c r="B68" s="40"/>
      <c r="C68" s="76"/>
      <c r="D68" s="75"/>
      <c r="E68" s="75"/>
      <c r="F68" s="75"/>
      <c r="G68" s="75"/>
      <c r="H68" s="75"/>
      <c r="I68" s="75"/>
      <c r="J68" s="75"/>
      <c r="K68" s="75"/>
    </row>
    <row r="69" spans="1:12" s="38" customFormat="1" ht="17.149999999999999" customHeight="1" x14ac:dyDescent="0.35">
      <c r="A69" s="40"/>
      <c r="B69" s="40"/>
      <c r="C69" s="76"/>
      <c r="D69" s="75"/>
      <c r="E69" s="75"/>
      <c r="F69" s="75"/>
      <c r="G69" s="75"/>
      <c r="H69" s="75"/>
      <c r="I69" s="75"/>
      <c r="J69" s="75"/>
      <c r="K69" s="75"/>
    </row>
    <row r="70" spans="1:12" ht="17.149999999999999" customHeight="1" x14ac:dyDescent="0.35">
      <c r="C70" s="76"/>
      <c r="D70" s="39"/>
      <c r="E70" s="39"/>
      <c r="K70" s="40"/>
      <c r="L70" s="40"/>
    </row>
    <row r="71" spans="1:12" s="38" customFormat="1" ht="17.149999999999999" customHeight="1" x14ac:dyDescent="0.35">
      <c r="A71" s="40"/>
      <c r="B71" s="40"/>
      <c r="C71" s="11"/>
    </row>
    <row r="72" spans="1:12" s="38" customFormat="1" ht="17.149999999999999" customHeight="1" x14ac:dyDescent="0.35">
      <c r="A72" s="40"/>
      <c r="B72" s="40"/>
      <c r="C72" s="11"/>
    </row>
  </sheetData>
  <mergeCells count="10">
    <mergeCell ref="D41:E41"/>
    <mergeCell ref="G41:H41"/>
    <mergeCell ref="J41:L41"/>
    <mergeCell ref="A1:C1"/>
    <mergeCell ref="D5:E5"/>
    <mergeCell ref="G5:H5"/>
    <mergeCell ref="J5:L5"/>
    <mergeCell ref="D23:E23"/>
    <mergeCell ref="G23:H23"/>
    <mergeCell ref="J23:L23"/>
  </mergeCells>
  <hyperlinks>
    <hyperlink ref="A1" location="Contents!A1" display="Contents" xr:uid="{7F770581-F601-4CD2-AACC-C0DB63E882EB}"/>
    <hyperlink ref="C57" location="Notes!A1" display="For all footnotes please see Notes tab" xr:uid="{87EB59FE-164C-4067-87D7-B96090B1A447}"/>
  </hyperlinks>
  <pageMargins left="0.7" right="0.7" top="0.75" bottom="0.75" header="0.3" footer="0.3"/>
  <pageSetup paperSize="9" scale="74" fitToWidth="0" fitToHeight="0" orientation="portrait" verticalDpi="4" r:id="rId1"/>
  <ignoredErrors>
    <ignoredError sqref="C8:C9 C11 C26:C29 C44:C47" numberStoredAsText="1"/>
    <ignoredError sqref="D15:E15 D16:E16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8f34e0d-c96b-42b2-99b8-77b844361183">HFMR37X5V2JZ-1220936107-92587</_dlc_DocId>
    <TaxCatchAll xmlns="78f34e0d-c96b-42b2-99b8-77b844361183">
      <Value>4</Value>
    </TaxCatchAll>
    <_dlc_DocIdUrl xmlns="78f34e0d-c96b-42b2-99b8-77b844361183">
      <Url>https://beisgov.sharepoint.com/sites/SMIP-Benefits-199/_layouts/15/DocIdRedir.aspx?ID=HFMR37X5V2JZ-1220936107-92587</Url>
      <Description>HFMR37X5V2JZ-1220936107-92587</Description>
    </_dlc_DocIdUrl>
    <m975189f4ba442ecbf67d4147307b177 xmlns="78f34e0d-c96b-42b2-99b8-77b844361183">
      <Terms xmlns="http://schemas.microsoft.com/office/infopath/2007/PartnerControls">
        <TermInfo xmlns="http://schemas.microsoft.com/office/infopath/2007/PartnerControls">
          <TermName xmlns="http://schemas.microsoft.com/office/infopath/2007/PartnerControls">Benefits Realisation</TermName>
          <TermId xmlns="http://schemas.microsoft.com/office/infopath/2007/PartnerControls">337b0f54-0f39-4a74-9c7d-5b0f4a07fbbe</TermId>
        </TermInfo>
      </Terms>
    </m975189f4ba442ecbf67d4147307b177>
    <Retention_x0020_Label xmlns="78f34e0d-c96b-42b2-99b8-77b844361183">HMG PPP Review</Retention_x0020_Label>
    <Government_x0020_Body xmlns="78f34e0d-c96b-42b2-99b8-77b844361183">BEIS</Government_x0020_Body>
    <Date_x0020_Opened xmlns="78f34e0d-c96b-42b2-99b8-77b844361183">2019-05-15T09:54:50+00:00</Date_x0020_Opened>
    <LegacyRecordCategoryIdentifier xmlns="78f34e0d-c96b-42b2-99b8-77b844361183" xsi:nil="true"/>
    <LegacyCaseReferenceNumber xmlns="78f34e0d-c96b-42b2-99b8-77b844361183" xsi:nil="true"/>
    <LegacyDateFileRequested xmlns="78f34e0d-c96b-42b2-99b8-77b844361183" xsi:nil="true"/>
    <Descriptor xmlns="78f34e0d-c96b-42b2-99b8-77b844361183">LOCSEN</Descriptor>
    <LegacyFolderType xmlns="78f34e0d-c96b-42b2-99b8-77b844361183" xsi:nil="true"/>
    <LegacyRecordFolderIdentifier xmlns="78f34e0d-c96b-42b2-99b8-77b844361183" xsi:nil="true"/>
    <LegacyFolder xmlns="78f34e0d-c96b-42b2-99b8-77b844361183" xsi:nil="true"/>
    <LegacyMP xmlns="78f34e0d-c96b-42b2-99b8-77b844361183" xsi:nil="true"/>
    <ExternallyShared xmlns="78f34e0d-c96b-42b2-99b8-77b844361183" xsi:nil="true"/>
    <LegacyDateFileReceived xmlns="78f34e0d-c96b-42b2-99b8-77b844361183" xsi:nil="true"/>
    <LegacyFolderLink xmlns="78f34e0d-c96b-42b2-99b8-77b844361183" xsi:nil="true"/>
    <LegacyAdditionalAuthors xmlns="78f34e0d-c96b-42b2-99b8-77b844361183" xsi:nil="true"/>
    <LegacyDocumentLink xmlns="78f34e0d-c96b-42b2-99b8-77b844361183" xsi:nil="true"/>
    <National_x0020_Caveat xmlns="78f34e0d-c96b-42b2-99b8-77b844361183" xsi:nil="true"/>
    <CIRRUSPreviousLocation xmlns="78f34e0d-c96b-42b2-99b8-77b844361183" xsi:nil="true"/>
    <LegacyPhysicalItemLocation xmlns="78f34e0d-c96b-42b2-99b8-77b844361183" xsi:nil="true"/>
    <Security_x0020_Classification xmlns="78f34e0d-c96b-42b2-99b8-77b844361183">OFFICIAL</Security_x0020_Classification>
    <LegacyDescriptor xmlns="78f34e0d-c96b-42b2-99b8-77b844361183" xsi:nil="true"/>
    <LegacyRequestType xmlns="78f34e0d-c96b-42b2-99b8-77b844361183" xsi:nil="true"/>
    <LegacyLastModifiedDate xmlns="78f34e0d-c96b-42b2-99b8-77b844361183" xsi:nil="true"/>
    <LegacyDateClosed xmlns="78f34e0d-c96b-42b2-99b8-77b844361183" xsi:nil="true"/>
    <LegacyHomeLocation xmlns="78f34e0d-c96b-42b2-99b8-77b844361183" xsi:nil="true"/>
    <LegacyExpiryReviewDate xmlns="78f34e0d-c96b-42b2-99b8-77b844361183" xsi:nil="true"/>
    <LegacyPhysicalFormat xmlns="78f34e0d-c96b-42b2-99b8-77b844361183">false</LegacyPhysicalFormat>
    <LegacyDocumentType xmlns="78f34e0d-c96b-42b2-99b8-77b844361183" xsi:nil="true"/>
    <LegacyReferencesFromOtherItems xmlns="78f34e0d-c96b-42b2-99b8-77b844361183" xsi:nil="true"/>
    <LegacyLastActionDate xmlns="78f34e0d-c96b-42b2-99b8-77b844361183" xsi:nil="true"/>
    <CIRRUSPreviousID xmlns="78f34e0d-c96b-42b2-99b8-77b844361183" xsi:nil="true"/>
    <LegacyModifier xmlns="78f34e0d-c96b-42b2-99b8-77b844361183">
      <UserInfo>
        <DisplayName/>
        <AccountId xsi:nil="true"/>
        <AccountType/>
      </UserInfo>
    </LegacyModifier>
    <CIRRUSPreviousRetentionPolicy xmlns="78f34e0d-c96b-42b2-99b8-77b844361183" xsi:nil="true"/>
    <LegacyStatusonTransfer xmlns="78f34e0d-c96b-42b2-99b8-77b844361183" xsi:nil="true"/>
    <LegacyDispositionAsOfDate xmlns="78f34e0d-c96b-42b2-99b8-77b844361183" xsi:nil="true"/>
    <LegacyMinister xmlns="78f34e0d-c96b-42b2-99b8-77b844361183" xsi:nil="true"/>
    <LegacyFileplanTarget xmlns="78f34e0d-c96b-42b2-99b8-77b844361183" xsi:nil="true"/>
    <LegacyCustodian xmlns="78f34e0d-c96b-42b2-99b8-77b844361183" xsi:nil="true"/>
    <LegacyContentType xmlns="78f34e0d-c96b-42b2-99b8-77b844361183" xsi:nil="true"/>
    <LegacyProtectiveMarking xmlns="78f34e0d-c96b-42b2-99b8-77b844361183" xsi:nil="true"/>
    <LegacyReferencesToOtherItems xmlns="78f34e0d-c96b-42b2-99b8-77b844361183" xsi:nil="true"/>
    <LegacyDateFileReturned xmlns="78f34e0d-c96b-42b2-99b8-77b844361183" xsi:nil="true"/>
    <LegacyCopyright xmlns="78f34e0d-c96b-42b2-99b8-77b844361183" xsi:nil="true"/>
    <Handling_x0020_Instructions xmlns="78f34e0d-c96b-42b2-99b8-77b844361183" xsi:nil="true"/>
    <Date_x0020_Closed xmlns="78f34e0d-c96b-42b2-99b8-77b844361183" xsi:nil="true"/>
    <LegacyTags xmlns="78f34e0d-c96b-42b2-99b8-77b844361183" xsi:nil="true"/>
    <LegacyFolderNotes xmlns="78f34e0d-c96b-42b2-99b8-77b844361183" xsi:nil="true"/>
    <LegacyNumericClass xmlns="78f34e0d-c96b-42b2-99b8-77b844361183" xsi:nil="true"/>
    <LegacyCurrentLocation xmlns="78f34e0d-c96b-42b2-99b8-77b844361183" xsi:nil="true"/>
    <LegacyData xmlns="78f34e0d-c96b-42b2-99b8-77b844361183" xsi:nil="true"/>
    <BenefitsEvaluation xmlns="8c06df7e-f5df-4eef-bca1-5efbf40df90c">Benefits &amp; Evaluation</BenefitsEvaluation>
    <Document_x0020_Notes xmlns="78f34e0d-c96b-42b2-99b8-77b84436118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FA03369A83358B49AD2E09682E46B37B000FF4A4A07C709F4AAF9DDC79B1375F4B" ma:contentTypeVersion="10" ma:contentTypeDescription="Create a new excel document." ma:contentTypeScope="" ma:versionID="8b3546d6ccb6b735d60daac0fbcfa45e">
  <xsd:schema xmlns:xsd="http://www.w3.org/2001/XMLSchema" xmlns:xs="http://www.w3.org/2001/XMLSchema" xmlns:p="http://schemas.microsoft.com/office/2006/metadata/properties" xmlns:ns2="78f34e0d-c96b-42b2-99b8-77b844361183" xmlns:ns3="8c06df7e-f5df-4eef-bca1-5efbf40df90c" targetNamespace="http://schemas.microsoft.com/office/2006/metadata/properties" ma:root="true" ma:fieldsID="786e8019ae3c6dbe8ee058d8be05037f" ns2:_="" ns3:_="">
    <xsd:import namespace="78f34e0d-c96b-42b2-99b8-77b844361183"/>
    <xsd:import namespace="8c06df7e-f5df-4eef-bca1-5efbf40df90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ument_x0020_Notes" minOccurs="0"/>
                <xsd:element ref="ns2:Security_x0020_Classification" minOccurs="0"/>
                <xsd:element ref="ns2:Descriptor" minOccurs="0"/>
                <xsd:element ref="ns2:Government_x0020_Body" minOccurs="0"/>
                <xsd:element ref="ns2:m975189f4ba442ecbf67d4147307b177" minOccurs="0"/>
                <xsd:element ref="ns2:TaxCatchAll" minOccurs="0"/>
                <xsd:element ref="ns2:TaxCatchAllLabel" minOccurs="0"/>
                <xsd:element ref="ns2:Retention_x0020_Label" minOccurs="0"/>
                <xsd:element ref="ns2:Date_x0020_Opened" minOccurs="0"/>
                <xsd:element ref="ns2:Date_x0020_Closed" minOccurs="0"/>
                <xsd:element ref="ns2:CIRRUSPreviousLocation" minOccurs="0"/>
                <xsd:element ref="ns2:CIRRUSPreviousID" minOccurs="0"/>
                <xsd:element ref="ns2:ExternallyShared" minOccurs="0"/>
                <xsd:element ref="ns2:Handling_x0020_Instructions" minOccurs="0"/>
                <xsd:element ref="ns2:National_x0020_Caveat" minOccurs="0"/>
                <xsd:element ref="ns2:CIRRUSPreviousRetentionPolicy" minOccurs="0"/>
                <xsd:element ref="ns2:LegacyDocumentType" minOccurs="0"/>
                <xsd:element ref="ns2:LegacyAdditionalAuthors" minOccurs="0"/>
                <xsd:element ref="ns2:LegacyFileplanTarget" minOccurs="0"/>
                <xsd:element ref="ns2:LegacyNumericClass" minOccurs="0"/>
                <xsd:element ref="ns2:LegacyFolderType" minOccurs="0"/>
                <xsd:element ref="ns2:LegacyCustodian" minOccurs="0"/>
                <xsd:element ref="ns2:LegacyRecordFolderIdentifier" minOccurs="0"/>
                <xsd:element ref="ns2:LegacyCopyright" minOccurs="0"/>
                <xsd:element ref="ns2:LegacyLastModifiedDate" minOccurs="0"/>
                <xsd:element ref="ns2:LegacyModifier" minOccurs="0"/>
                <xsd:element ref="ns2:LegacyFolder" minOccurs="0"/>
                <xsd:element ref="ns2:LegacyContentType" minOccurs="0"/>
                <xsd:element ref="ns2:LegacyExpiryReviewDate" minOccurs="0"/>
                <xsd:element ref="ns2:LegacyLastActionDate" minOccurs="0"/>
                <xsd:element ref="ns2:LegacyProtectiveMarking" minOccurs="0"/>
                <xsd:element ref="ns2:LegacyDescriptor" minOccurs="0"/>
                <xsd:element ref="ns2:LegacyTags" minOccurs="0"/>
                <xsd:element ref="ns2:LegacyReferencesFromOtherItems" minOccurs="0"/>
                <xsd:element ref="ns2:LegacyReferencesToOtherItems" minOccurs="0"/>
                <xsd:element ref="ns2:LegacyStatusonTransfer" minOccurs="0"/>
                <xsd:element ref="ns2:LegacyDateClosed" minOccurs="0"/>
                <xsd:element ref="ns2:LegacyRecordCategoryIdentifier" minOccurs="0"/>
                <xsd:element ref="ns2:LegacyDispositionAsOfDate" minOccurs="0"/>
                <xsd:element ref="ns2:LegacyHomeLocation" minOccurs="0"/>
                <xsd:element ref="ns2:LegacyCurrentLocation" minOccurs="0"/>
                <xsd:element ref="ns2:LegacyPhysicalFormat" minOccurs="0"/>
                <xsd:element ref="ns2:LegacyCaseReferenceNumber" minOccurs="0"/>
                <xsd:element ref="ns2:LegacyDateFileReceived" minOccurs="0"/>
                <xsd:element ref="ns2:LegacyDateFileRequested" minOccurs="0"/>
                <xsd:element ref="ns2:LegacyDateFileReturned" minOccurs="0"/>
                <xsd:element ref="ns2:LegacyMinister" minOccurs="0"/>
                <xsd:element ref="ns2:LegacyMP" minOccurs="0"/>
                <xsd:element ref="ns2:LegacyFolderNotes" minOccurs="0"/>
                <xsd:element ref="ns2:LegacyPhysicalItemLocation" minOccurs="0"/>
                <xsd:element ref="ns2:LegacyDocumentLink" minOccurs="0"/>
                <xsd:element ref="ns2:LegacyFolderLink" minOccurs="0"/>
                <xsd:element ref="ns2:LegacyRequestType" minOccurs="0"/>
                <xsd:element ref="ns3:BenefitsEvaluation" minOccurs="0"/>
                <xsd:element ref="ns2:Legacy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f34e0d-c96b-42b2-99b8-77b84436118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Notes" ma:index="11" nillable="true" ma:displayName="Document Notes" ma:internalName="Document_0x0020_Notes" ma:readOnly="false">
      <xsd:simpleType>
        <xsd:restriction base="dms:Note"/>
      </xsd:simpleType>
    </xsd:element>
    <xsd:element name="Security_x0020_Classification" ma:index="12" nillable="true" ma:displayName="Security Classification" ma:default="OFFICIAL" ma:format="Dropdown" ma:indexed="true" ma:internalName="Security_x0020_Classification" ma:readOnly="false">
      <xsd:simpleType>
        <xsd:restriction base="dms:Choice">
          <xsd:enumeration value="OFFICIAL"/>
          <xsd:enumeration value="OFFICIAL - SENSITIVE"/>
        </xsd:restriction>
      </xsd:simpleType>
    </xsd:element>
    <xsd:element name="Descriptor" ma:index="13" nillable="true" ma:displayName="Descriptor" ma:format="Dropdown" ma:indexed="true" ma:internalName="Descriptor" ma:readOnly="false">
      <xsd:simpleType>
        <xsd:restriction base="dms:Choice">
          <xsd:enumeration value="COMMERCIAL"/>
          <xsd:enumeration value="PERSONAL"/>
          <xsd:enumeration value="LOCSEN"/>
        </xsd:restriction>
      </xsd:simpleType>
    </xsd:element>
    <xsd:element name="Government_x0020_Body" ma:index="14" nillable="true" ma:displayName="Government Body" ma:default="BEIS" ma:internalName="Government_x0020_Body" ma:readOnly="false">
      <xsd:simpleType>
        <xsd:restriction base="dms:Text">
          <xsd:maxLength value="255"/>
        </xsd:restriction>
      </xsd:simpleType>
    </xsd:element>
    <xsd:element name="m975189f4ba442ecbf67d4147307b177" ma:index="15" nillable="true" ma:taxonomy="true" ma:internalName="m975189f4ba442ecbf67d4147307b177" ma:taxonomyFieldName="Business_x0020_Unit" ma:displayName="Business Unit" ma:readOnly="false" ma:default="-1;#Benefits Realisation|337b0f54-0f39-4a74-9c7d-5b0f4a07fbbe" ma:fieldId="{6975189f-4ba4-42ec-bf67-d4147307b177}" ma:sspId="9b0aeba9-2bce-41c2-8545-5d12d676a674" ma:termSetId="6f71e40e-3a2e-4baf-91d9-2069eb35453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6" nillable="true" ma:displayName="Taxonomy Catch All Column" ma:hidden="true" ma:list="{69ffa0d4-d15a-417a-af6f-753beaa1bb89}" ma:internalName="TaxCatchAll" ma:readOnly="false" ma:showField="CatchAllData" ma:web="78f34e0d-c96b-42b2-99b8-77b8443611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7" nillable="true" ma:displayName="Taxonomy Catch All Column1" ma:hidden="true" ma:list="{69ffa0d4-d15a-417a-af6f-753beaa1bb89}" ma:internalName="TaxCatchAllLabel" ma:readOnly="true" ma:showField="CatchAllDataLabel" ma:web="78f34e0d-c96b-42b2-99b8-77b8443611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tention_x0020_Label" ma:index="19" nillable="true" ma:displayName="Retention Label" ma:default="HMG PPP Review" ma:internalName="Retention_x0020_Label" ma:readOnly="false">
      <xsd:simpleType>
        <xsd:restriction base="dms:Text">
          <xsd:maxLength value="255"/>
        </xsd:restriction>
      </xsd:simpleType>
    </xsd:element>
    <xsd:element name="Date_x0020_Opened" ma:index="20" nillable="true" ma:displayName="Date Opened" ma:default="[today]" ma:format="DateOnly" ma:internalName="Date_x0020_Opened" ma:readOnly="false">
      <xsd:simpleType>
        <xsd:restriction base="dms:DateTime"/>
      </xsd:simpleType>
    </xsd:element>
    <xsd:element name="Date_x0020_Closed" ma:index="21" nillable="true" ma:displayName="Date Closed" ma:format="DateOnly" ma:internalName="Date_x0020_Closed" ma:readOnly="false">
      <xsd:simpleType>
        <xsd:restriction base="dms:DateTime"/>
      </xsd:simpleType>
    </xsd:element>
    <xsd:element name="CIRRUSPreviousLocation" ma:index="22" nillable="true" ma:displayName="Previous Location" ma:description="The location the document previously resided in." ma:internalName="CIRRUSPreviousLocation" ma:readOnly="false">
      <xsd:simpleType>
        <xsd:restriction base="dms:Text">
          <xsd:maxLength value="255"/>
        </xsd:restriction>
      </xsd:simpleType>
    </xsd:element>
    <xsd:element name="CIRRUSPreviousID" ma:index="23" nillable="true" ma:displayName="Previous Id" ma:description="The id of the document in its previous location." ma:internalName="CIRRUSPreviousID" ma:readOnly="false">
      <xsd:simpleType>
        <xsd:restriction base="dms:Text">
          <xsd:maxLength value="255"/>
        </xsd:restriction>
      </xsd:simpleType>
    </xsd:element>
    <xsd:element name="ExternallyShared" ma:index="24" nillable="true" ma:displayName="External" ma:description="Used with SPFX field customizer, displays if the item is externally shared" ma:hidden="true" ma:internalName="ExternallyShared" ma:readOnly="false">
      <xsd:simpleType>
        <xsd:restriction base="dms:Text"/>
      </xsd:simpleType>
    </xsd:element>
    <xsd:element name="Handling_x0020_Instructions" ma:index="25" nillable="true" ma:displayName="Handling Instructions" ma:internalName="Handling_x0020_Instructions" ma:readOnly="false">
      <xsd:simpleType>
        <xsd:restriction base="dms:Text">
          <xsd:maxLength value="255"/>
        </xsd:restriction>
      </xsd:simpleType>
    </xsd:element>
    <xsd:element name="National_x0020_Caveat" ma:index="26" nillable="true" ma:displayName="National Caveat" ma:format="Dropdown" ma:indexed="true" ma:internalName="National_x0020_Caveat" ma:readOnly="false">
      <xsd:simpleType>
        <xsd:restriction base="dms:Choice">
          <xsd:enumeration value="UK EYES ONLY"/>
        </xsd:restriction>
      </xsd:simpleType>
    </xsd:element>
    <xsd:element name="CIRRUSPreviousRetentionPolicy" ma:index="27" nillable="true" ma:displayName="Previous Retention Policy" ma:description="The retention policy of the document in its previous location." ma:internalName="CIRRUSPreviousRetentionPolicy" ma:readOnly="false">
      <xsd:simpleType>
        <xsd:restriction base="dms:Note"/>
      </xsd:simpleType>
    </xsd:element>
    <xsd:element name="LegacyDocumentType" ma:index="28" nillable="true" ma:displayName="Legacy Document Type" ma:internalName="LegacyDocumentType" ma:readOnly="false">
      <xsd:simpleType>
        <xsd:restriction base="dms:Text">
          <xsd:maxLength value="255"/>
        </xsd:restriction>
      </xsd:simpleType>
    </xsd:element>
    <xsd:element name="LegacyAdditionalAuthors" ma:index="29" nillable="true" ma:displayName="Legacy Additional Authors" ma:internalName="LegacyAdditionalAuthors" ma:readOnly="false">
      <xsd:simpleType>
        <xsd:restriction base="dms:Note"/>
      </xsd:simpleType>
    </xsd:element>
    <xsd:element name="LegacyFileplanTarget" ma:index="30" nillable="true" ma:displayName="Legacy Fileplan Target" ma:internalName="LegacyFileplanTarget" ma:readOnly="false">
      <xsd:simpleType>
        <xsd:restriction base="dms:Text">
          <xsd:maxLength value="255"/>
        </xsd:restriction>
      </xsd:simpleType>
    </xsd:element>
    <xsd:element name="LegacyNumericClass" ma:index="31" nillable="true" ma:displayName="Legacy Numeric Class" ma:internalName="LegacyNumericClass" ma:readOnly="false">
      <xsd:simpleType>
        <xsd:restriction base="dms:Text">
          <xsd:maxLength value="255"/>
        </xsd:restriction>
      </xsd:simpleType>
    </xsd:element>
    <xsd:element name="LegacyFolderType" ma:index="32" nillable="true" ma:displayName="Legacy Folder Type" ma:internalName="LegacyFolderType" ma:readOnly="false">
      <xsd:simpleType>
        <xsd:restriction base="dms:Text">
          <xsd:maxLength value="255"/>
        </xsd:restriction>
      </xsd:simpleType>
    </xsd:element>
    <xsd:element name="LegacyCustodian" ma:index="33" nillable="true" ma:displayName="Legacy Custodian" ma:internalName="LegacyCustodian" ma:readOnly="false">
      <xsd:simpleType>
        <xsd:restriction base="dms:Note"/>
      </xsd:simpleType>
    </xsd:element>
    <xsd:element name="LegacyRecordFolderIdentifier" ma:index="34" nillable="true" ma:displayName="Legacy Record Folder Identifier" ma:internalName="LegacyRecordFolderIdentifier" ma:readOnly="false">
      <xsd:simpleType>
        <xsd:restriction base="dms:Text">
          <xsd:maxLength value="255"/>
        </xsd:restriction>
      </xsd:simpleType>
    </xsd:element>
    <xsd:element name="LegacyCopyright" ma:index="35" nillable="true" ma:displayName="Legacy Copyright" ma:internalName="LegacyCopyright" ma:readOnly="false">
      <xsd:simpleType>
        <xsd:restriction base="dms:Text">
          <xsd:maxLength value="255"/>
        </xsd:restriction>
      </xsd:simpleType>
    </xsd:element>
    <xsd:element name="LegacyLastModifiedDate" ma:index="36" nillable="true" ma:displayName="Legacy Last Modified Date" ma:format="DateTime" ma:internalName="LegacyLastModifiedDate" ma:readOnly="false">
      <xsd:simpleType>
        <xsd:restriction base="dms:DateTime"/>
      </xsd:simpleType>
    </xsd:element>
    <xsd:element name="LegacyModifier" ma:index="37" nillable="true" ma:displayName="Legacy Modifier" ma:SharePointGroup="0" ma:internalName="LegacyModifi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gacyFolder" ma:index="38" nillable="true" ma:displayName="Legacy Folder" ma:internalName="LegacyFolder" ma:readOnly="false">
      <xsd:simpleType>
        <xsd:restriction base="dms:Text">
          <xsd:maxLength value="255"/>
        </xsd:restriction>
      </xsd:simpleType>
    </xsd:element>
    <xsd:element name="LegacyContentType" ma:index="39" nillable="true" ma:displayName="Legacy Content Type" ma:internalName="LegacyContentType" ma:readOnly="false">
      <xsd:simpleType>
        <xsd:restriction base="dms:Text">
          <xsd:maxLength value="255"/>
        </xsd:restriction>
      </xsd:simpleType>
    </xsd:element>
    <xsd:element name="LegacyExpiryReviewDate" ma:index="40" nillable="true" ma:displayName="Legacy Expiry Review Date" ma:format="DateTime" ma:internalName="LegacyExpiryReviewDate" ma:readOnly="false">
      <xsd:simpleType>
        <xsd:restriction base="dms:DateTime"/>
      </xsd:simpleType>
    </xsd:element>
    <xsd:element name="LegacyLastActionDate" ma:index="41" nillable="true" ma:displayName="Legacy Last Action Date" ma:format="DateTime" ma:internalName="LegacyLastActionDate" ma:readOnly="false">
      <xsd:simpleType>
        <xsd:restriction base="dms:DateTime"/>
      </xsd:simpleType>
    </xsd:element>
    <xsd:element name="LegacyProtectiveMarking" ma:index="42" nillable="true" ma:displayName="Legacy Protective Marking" ma:internalName="LegacyProtectiveMarking" ma:readOnly="false">
      <xsd:simpleType>
        <xsd:restriction base="dms:Text">
          <xsd:maxLength value="255"/>
        </xsd:restriction>
      </xsd:simpleType>
    </xsd:element>
    <xsd:element name="LegacyDescriptor" ma:index="43" nillable="true" ma:displayName="Legacy Descriptor" ma:internalName="LegacyDescriptor" ma:readOnly="false">
      <xsd:simpleType>
        <xsd:restriction base="dms:Note"/>
      </xsd:simpleType>
    </xsd:element>
    <xsd:element name="LegacyTags" ma:index="44" nillable="true" ma:displayName="Legacy Tags" ma:internalName="LegacyTags" ma:readOnly="false">
      <xsd:simpleType>
        <xsd:restriction base="dms:Note"/>
      </xsd:simpleType>
    </xsd:element>
    <xsd:element name="LegacyReferencesFromOtherItems" ma:index="45" nillable="true" ma:displayName="Legacy References From Other Items" ma:internalName="LegacyReferencesFromOtherItems" ma:readOnly="false">
      <xsd:simpleType>
        <xsd:restriction base="dms:Text">
          <xsd:maxLength value="255"/>
        </xsd:restriction>
      </xsd:simpleType>
    </xsd:element>
    <xsd:element name="LegacyReferencesToOtherItems" ma:index="46" nillable="true" ma:displayName="Legacy References To Other Items" ma:internalName="LegacyReferencesToOtherItems" ma:readOnly="false">
      <xsd:simpleType>
        <xsd:restriction base="dms:Note"/>
      </xsd:simpleType>
    </xsd:element>
    <xsd:element name="LegacyStatusonTransfer" ma:index="47" nillable="true" ma:displayName="Legacy Status on Transfer" ma:internalName="LegacyStatusonTransfer" ma:readOnly="false">
      <xsd:simpleType>
        <xsd:restriction base="dms:Text">
          <xsd:maxLength value="255"/>
        </xsd:restriction>
      </xsd:simpleType>
    </xsd:element>
    <xsd:element name="LegacyDateClosed" ma:index="48" nillable="true" ma:displayName="Legacy Date Closed" ma:format="DateOnly" ma:internalName="LegacyDateClosed" ma:readOnly="false">
      <xsd:simpleType>
        <xsd:restriction base="dms:DateTime"/>
      </xsd:simpleType>
    </xsd:element>
    <xsd:element name="LegacyRecordCategoryIdentifier" ma:index="49" nillable="true" ma:displayName="Legacy Record Category Identifier" ma:internalName="LegacyRecordCategoryIdentifier" ma:readOnly="false">
      <xsd:simpleType>
        <xsd:restriction base="dms:Text">
          <xsd:maxLength value="255"/>
        </xsd:restriction>
      </xsd:simpleType>
    </xsd:element>
    <xsd:element name="LegacyDispositionAsOfDate" ma:index="50" nillable="true" ma:displayName="Legacy Disposition as of Date" ma:format="DateOnly" ma:internalName="LegacyDispositionAsOfDate" ma:readOnly="false">
      <xsd:simpleType>
        <xsd:restriction base="dms:DateTime"/>
      </xsd:simpleType>
    </xsd:element>
    <xsd:element name="LegacyHomeLocation" ma:index="51" nillable="true" ma:displayName="Legacy Home Location" ma:internalName="LegacyHomeLocation" ma:readOnly="false">
      <xsd:simpleType>
        <xsd:restriction base="dms:Text">
          <xsd:maxLength value="255"/>
        </xsd:restriction>
      </xsd:simpleType>
    </xsd:element>
    <xsd:element name="LegacyCurrentLocation" ma:index="52" nillable="true" ma:displayName="Legacy Current Location" ma:internalName="LegacyCurrentLocation" ma:readOnly="false">
      <xsd:simpleType>
        <xsd:restriction base="dms:Text">
          <xsd:maxLength value="255"/>
        </xsd:restriction>
      </xsd:simpleType>
    </xsd:element>
    <xsd:element name="LegacyPhysicalFormat" ma:index="53" nillable="true" ma:displayName="Legacy Physical Format" ma:default="0" ma:internalName="LegacyPhysicalFormat" ma:readOnly="false">
      <xsd:simpleType>
        <xsd:restriction base="dms:Boolean"/>
      </xsd:simpleType>
    </xsd:element>
    <xsd:element name="LegacyCaseReferenceNumber" ma:index="54" nillable="true" ma:displayName="Legacy Case Reference Number" ma:internalName="LegacyCaseReferenceNumber" ma:readOnly="false">
      <xsd:simpleType>
        <xsd:restriction base="dms:Note"/>
      </xsd:simpleType>
    </xsd:element>
    <xsd:element name="LegacyDateFileReceived" ma:index="55" nillable="true" ma:displayName="Legacy Date File Received" ma:format="DateOnly" ma:internalName="LegacyDateFileReceived" ma:readOnly="false">
      <xsd:simpleType>
        <xsd:restriction base="dms:DateTime"/>
      </xsd:simpleType>
    </xsd:element>
    <xsd:element name="LegacyDateFileRequested" ma:index="56" nillable="true" ma:displayName="Legacy Date File Requested" ma:format="DateOnly" ma:internalName="LegacyDateFileRequested" ma:readOnly="false">
      <xsd:simpleType>
        <xsd:restriction base="dms:DateTime"/>
      </xsd:simpleType>
    </xsd:element>
    <xsd:element name="LegacyDateFileReturned" ma:index="57" nillable="true" ma:displayName="Legacy Date File Returned" ma:format="DateOnly" ma:internalName="LegacyDateFileReturned" ma:readOnly="false">
      <xsd:simpleType>
        <xsd:restriction base="dms:DateTime"/>
      </xsd:simpleType>
    </xsd:element>
    <xsd:element name="LegacyMinister" ma:index="58" nillable="true" ma:displayName="Legacy Minister" ma:internalName="LegacyMinister" ma:readOnly="false">
      <xsd:simpleType>
        <xsd:restriction base="dms:Text">
          <xsd:maxLength value="255"/>
        </xsd:restriction>
      </xsd:simpleType>
    </xsd:element>
    <xsd:element name="LegacyMP" ma:index="59" nillable="true" ma:displayName="Legacy MP" ma:internalName="LegacyMP" ma:readOnly="false">
      <xsd:simpleType>
        <xsd:restriction base="dms:Text">
          <xsd:maxLength value="255"/>
        </xsd:restriction>
      </xsd:simpleType>
    </xsd:element>
    <xsd:element name="LegacyFolderNotes" ma:index="60" nillable="true" ma:displayName="Legacy Folder Notes" ma:internalName="LegacyFolderNotes" ma:readOnly="false">
      <xsd:simpleType>
        <xsd:restriction base="dms:Note"/>
      </xsd:simpleType>
    </xsd:element>
    <xsd:element name="LegacyPhysicalItemLocation" ma:index="61" nillable="true" ma:displayName="Legacy Physical Item Location" ma:format="Dropdown" ma:internalName="LegacyPhysicalItemLocation" ma:readOnly="false">
      <xsd:simpleType>
        <xsd:restriction base="dms:Choice">
          <xsd:enumeration value="Off-Site"/>
          <xsd:enumeration value="TNA"/>
          <xsd:enumeration value="DECC"/>
        </xsd:restriction>
      </xsd:simpleType>
    </xsd:element>
    <xsd:element name="LegacyDocumentLink" ma:index="62" nillable="true" ma:displayName="Legacy Document Link" ma:internalName="LegacyDocumentLink" ma:readOnly="false">
      <xsd:simpleType>
        <xsd:restriction base="dms:Text">
          <xsd:maxLength value="255"/>
        </xsd:restriction>
      </xsd:simpleType>
    </xsd:element>
    <xsd:element name="LegacyFolderLink" ma:index="63" nillable="true" ma:displayName="Legacy Folder Link" ma:internalName="LegacyFolderLink" ma:readOnly="false">
      <xsd:simpleType>
        <xsd:restriction base="dms:Text">
          <xsd:maxLength value="255"/>
        </xsd:restriction>
      </xsd:simpleType>
    </xsd:element>
    <xsd:element name="LegacyRequestType" ma:index="64" nillable="true" ma:displayName="Legacy Request Type" ma:format="Dropdown" ma:internalName="LegacyRequestType" ma:readOnly="false">
      <xsd:simpleType>
        <xsd:restriction base="dms:Choice">
          <xsd:enumeration value="FOI"/>
          <xsd:enumeration value="EIR"/>
          <xsd:enumeration value="PQ"/>
          <xsd:enumeration value="MC"/>
        </xsd:restriction>
      </xsd:simpleType>
    </xsd:element>
    <xsd:element name="LegacyData" ma:index="66" nillable="true" ma:displayName="Legacy Data" ma:internalName="Legacy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06df7e-f5df-4eef-bca1-5efbf40df90c" elementFormDefault="qualified">
    <xsd:import namespace="http://schemas.microsoft.com/office/2006/documentManagement/types"/>
    <xsd:import namespace="http://schemas.microsoft.com/office/infopath/2007/PartnerControls"/>
    <xsd:element name="BenefitsEvaluation" ma:index="65" nillable="true" ma:displayName="Area" ma:default="Benefits &amp; Evaluation" ma:internalName="BenefitsEvaluation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350E4D-E48F-4840-B6BD-ED85C08566A3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BA418B5F-A11A-4FC1-A16B-C7C596AC18D4}">
  <ds:schemaRefs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office/2006/documentManagement/types"/>
    <ds:schemaRef ds:uri="8c06df7e-f5df-4eef-bca1-5efbf40df90c"/>
    <ds:schemaRef ds:uri="http://schemas.openxmlformats.org/package/2006/metadata/core-properties"/>
    <ds:schemaRef ds:uri="http://purl.org/dc/dcmitype/"/>
    <ds:schemaRef ds:uri="78f34e0d-c96b-42b2-99b8-77b84436118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D323CA7-4075-4D54-B2E6-D98D0C825C0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5EF6D63-8B7C-42D3-A583-4B58A7763F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f34e0d-c96b-42b2-99b8-77b844361183"/>
    <ds:schemaRef ds:uri="8c06df7e-f5df-4eef-bca1-5efbf40df9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Contents</vt:lpstr>
      <vt:lpstr>Notes</vt:lpstr>
      <vt:lpstr>Table 1 Dom Operating - Large</vt:lpstr>
      <vt:lpstr>Table 2 Dom Installed - Large</vt:lpstr>
      <vt:lpstr>Table 3 ND Operating - Large</vt:lpstr>
      <vt:lpstr>Table 4 ND Installed - Large</vt:lpstr>
      <vt:lpstr>Table 5 Annual Operating</vt:lpstr>
      <vt:lpstr>Table 6 Annual Installed</vt:lpstr>
      <vt:lpstr>Contents!Print_Area</vt:lpstr>
      <vt:lpstr>Notes!Print_Area</vt:lpstr>
      <vt:lpstr>'Table 1 Dom Operating - Large'!Print_Area</vt:lpstr>
      <vt:lpstr>'Table 2 Dom Installed - Large'!Print_Area</vt:lpstr>
      <vt:lpstr>'Table 3 ND Operating - Large'!Print_Area</vt:lpstr>
      <vt:lpstr>'Table 4 ND Installed - Large'!Print_Area</vt:lpstr>
      <vt:lpstr>'Table 5 Annual Operating'!Print_Area</vt:lpstr>
      <vt:lpstr>'Table 6 Annual Installed'!Print_Area</vt:lpstr>
    </vt:vector>
  </TitlesOfParts>
  <Manager/>
  <Company>DECC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Ahmed Masuma (Statistics)</dc:creator>
  <cp:keywords/>
  <dc:description/>
  <cp:lastModifiedBy>Harris, Kevin (Analysis Directorate)</cp:lastModifiedBy>
  <cp:revision/>
  <dcterms:created xsi:type="dcterms:W3CDTF">2016-05-05T14:07:14Z</dcterms:created>
  <dcterms:modified xsi:type="dcterms:W3CDTF">2021-05-24T14:42:19Z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Unit">
    <vt:lpwstr>4;#Benefits Realisation|337b0f54-0f39-4a74-9c7d-5b0f4a07fbbe</vt:lpwstr>
  </property>
  <property fmtid="{D5CDD505-2E9C-101B-9397-08002B2CF9AE}" pid="3" name="ContentTypeId">
    <vt:lpwstr>0x010100FA03369A83358B49AD2E09682E46B37B000FF4A4A07C709F4AAF9DDC79B1375F4B</vt:lpwstr>
  </property>
  <property fmtid="{D5CDD505-2E9C-101B-9397-08002B2CF9AE}" pid="4" name="_dlc_DocIdItemGuid">
    <vt:lpwstr>cef3b19f-f55f-4e79-b3c3-844b2dd239a4</vt:lpwstr>
  </property>
  <property fmtid="{D5CDD505-2E9C-101B-9397-08002B2CF9AE}" pid="5" name="MSIP_Label_ba62f585-b40f-4ab9-bafe-39150f03d124_Enabled">
    <vt:lpwstr>true</vt:lpwstr>
  </property>
  <property fmtid="{D5CDD505-2E9C-101B-9397-08002B2CF9AE}" pid="6" name="MSIP_Label_ba62f585-b40f-4ab9-bafe-39150f03d124_SetDate">
    <vt:lpwstr>2019-11-10T19:46:36Z</vt:lpwstr>
  </property>
  <property fmtid="{D5CDD505-2E9C-101B-9397-08002B2CF9AE}" pid="7" name="MSIP_Label_ba62f585-b40f-4ab9-bafe-39150f03d124_Method">
    <vt:lpwstr>Standard</vt:lpwstr>
  </property>
  <property fmtid="{D5CDD505-2E9C-101B-9397-08002B2CF9AE}" pid="8" name="MSIP_Label_ba62f585-b40f-4ab9-bafe-39150f03d124_Name">
    <vt:lpwstr>OFFICIAL</vt:lpwstr>
  </property>
  <property fmtid="{D5CDD505-2E9C-101B-9397-08002B2CF9AE}" pid="9" name="MSIP_Label_ba62f585-b40f-4ab9-bafe-39150f03d124_SiteId">
    <vt:lpwstr>cbac7005-02c1-43eb-b497-e6492d1b2dd8</vt:lpwstr>
  </property>
  <property fmtid="{D5CDD505-2E9C-101B-9397-08002B2CF9AE}" pid="10" name="MSIP_Label_ba62f585-b40f-4ab9-bafe-39150f03d124_ActionId">
    <vt:lpwstr>50df67cd-1af8-4ef4-9ec3-00006222b91f</vt:lpwstr>
  </property>
  <property fmtid="{D5CDD505-2E9C-101B-9397-08002B2CF9AE}" pid="11" name="MSIP_Label_ba62f585-b40f-4ab9-bafe-39150f03d124_ContentBits">
    <vt:lpwstr>0</vt:lpwstr>
  </property>
  <property fmtid="{D5CDD505-2E9C-101B-9397-08002B2CF9AE}" pid="12" name="MailSubject">
    <vt:lpwstr/>
  </property>
  <property fmtid="{D5CDD505-2E9C-101B-9397-08002B2CF9AE}" pid="13" name="LegacyPaperReason">
    <vt:lpwstr/>
  </property>
  <property fmtid="{D5CDD505-2E9C-101B-9397-08002B2CF9AE}" pid="14" name="MailAttachments">
    <vt:bool>false</vt:bool>
  </property>
  <property fmtid="{D5CDD505-2E9C-101B-9397-08002B2CF9AE}" pid="15" name="MailPreviewData">
    <vt:lpwstr/>
  </property>
  <property fmtid="{D5CDD505-2E9C-101B-9397-08002B2CF9AE}" pid="16" name="LegacyMovementHistory">
    <vt:lpwstr/>
  </property>
  <property fmtid="{D5CDD505-2E9C-101B-9397-08002B2CF9AE}" pid="17" name="MailIn-Reply-To">
    <vt:lpwstr/>
  </property>
  <property fmtid="{D5CDD505-2E9C-101B-9397-08002B2CF9AE}" pid="18" name="Held By">
    <vt:lpwstr/>
  </property>
  <property fmtid="{D5CDD505-2E9C-101B-9397-08002B2CF9AE}" pid="19" name="_dlc_BarcodeImage">
    <vt:lpwstr/>
  </property>
  <property fmtid="{D5CDD505-2E9C-101B-9397-08002B2CF9AE}" pid="20" name="MailTo">
    <vt:lpwstr/>
  </property>
  <property fmtid="{D5CDD505-2E9C-101B-9397-08002B2CF9AE}" pid="21" name="LegacyHistoricalBarcode">
    <vt:lpwstr/>
  </property>
  <property fmtid="{D5CDD505-2E9C-101B-9397-08002B2CF9AE}" pid="22" name="MailFrom">
    <vt:lpwstr/>
  </property>
  <property fmtid="{D5CDD505-2E9C-101B-9397-08002B2CF9AE}" pid="23" name="MailOriginalSubject">
    <vt:lpwstr/>
  </property>
  <property fmtid="{D5CDD505-2E9C-101B-9397-08002B2CF9AE}" pid="24" name="LegacyAddresses">
    <vt:lpwstr/>
  </property>
  <property fmtid="{D5CDD505-2E9C-101B-9397-08002B2CF9AE}" pid="25" name="MailCc">
    <vt:lpwstr/>
  </property>
  <property fmtid="{D5CDD505-2E9C-101B-9397-08002B2CF9AE}" pid="26" name="LegacyPhysicalObject">
    <vt:bool>false</vt:bool>
  </property>
  <property fmtid="{D5CDD505-2E9C-101B-9397-08002B2CF9AE}" pid="27" name="LegacyAddressee">
    <vt:lpwstr/>
  </property>
  <property fmtid="{D5CDD505-2E9C-101B-9397-08002B2CF9AE}" pid="28" name="MailReferences">
    <vt:lpwstr/>
  </property>
  <property fmtid="{D5CDD505-2E9C-101B-9397-08002B2CF9AE}" pid="29" name="Barcode">
    <vt:lpwstr/>
  </property>
  <property fmtid="{D5CDD505-2E9C-101B-9397-08002B2CF9AE}" pid="30" name="LegacySubject">
    <vt:lpwstr/>
  </property>
  <property fmtid="{D5CDD505-2E9C-101B-9397-08002B2CF9AE}" pid="31" name="LegacyBarcode">
    <vt:lpwstr/>
  </property>
  <property fmtid="{D5CDD505-2E9C-101B-9397-08002B2CF9AE}" pid="32" name="MailReply-To">
    <vt:lpwstr/>
  </property>
  <property fmtid="{D5CDD505-2E9C-101B-9397-08002B2CF9AE}" pid="33" name="LegacyForeignBarcode">
    <vt:lpwstr/>
  </property>
  <property fmtid="{D5CDD505-2E9C-101B-9397-08002B2CF9AE}" pid="34" name="LegacyDisposition">
    <vt:lpwstr/>
  </property>
  <property fmtid="{D5CDD505-2E9C-101B-9397-08002B2CF9AE}" pid="35" name="LegacyOriginator">
    <vt:lpwstr/>
  </property>
</Properties>
</file>