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filterPrivacy="1" defaultThemeVersion="124226"/>
  <xr:revisionPtr revIDLastSave="0" documentId="8_{1B26458A-36F8-44BC-A202-AF62B7C40E97}" xr6:coauthVersionLast="45" xr6:coauthVersionMax="45" xr10:uidLastSave="{00000000-0000-0000-0000-000000000000}"/>
  <bookViews>
    <workbookView xWindow="-110" yWindow="-110" windowWidth="19420" windowHeight="10420" tabRatio="859" firstSheet="16" activeTab="28" xr2:uid="{00000000-000D-0000-FFFF-FFFF00000000}"/>
  </bookViews>
  <sheets>
    <sheet name="Cover sheet" sheetId="23" r:id="rId1"/>
    <sheet name="Data fields" sheetId="21" r:id="rId2"/>
    <sheet name="Contents" sheetId="37" r:id="rId3"/>
    <sheet name="Jan 19" sheetId="52" r:id="rId4"/>
    <sheet name="Feb 19" sheetId="48" r:id="rId5"/>
    <sheet name="Mar 19" sheetId="51" r:id="rId6"/>
    <sheet name="Apr 19" sheetId="61" r:id="rId7"/>
    <sheet name="May 19 " sheetId="62" r:id="rId8"/>
    <sheet name="June 19" sheetId="63" r:id="rId9"/>
    <sheet name="July 19 " sheetId="64" r:id="rId10"/>
    <sheet name="Aug 19" sheetId="65" r:id="rId11"/>
    <sheet name="Sep 19" sheetId="66" r:id="rId12"/>
    <sheet name="Oct 19" sheetId="67" r:id="rId13"/>
    <sheet name="Nov 19" sheetId="68" r:id="rId14"/>
    <sheet name="Dec 19" sheetId="69" r:id="rId15"/>
    <sheet name="Jan 20" sheetId="70" r:id="rId16"/>
    <sheet name="Feb 20" sheetId="71" r:id="rId17"/>
    <sheet name="Mar 20" sheetId="72" r:id="rId18"/>
    <sheet name="Apr 20" sheetId="73" r:id="rId19"/>
    <sheet name="May 20" sheetId="74" r:id="rId20"/>
    <sheet name="June 20" sheetId="75" r:id="rId21"/>
    <sheet name="July 20 " sheetId="76" r:id="rId22"/>
    <sheet name="Aug 20" sheetId="78" r:id="rId23"/>
    <sheet name="Sep 20" sheetId="77" r:id="rId24"/>
    <sheet name="Oct 20" sheetId="79" r:id="rId25"/>
    <sheet name="Nov 20" sheetId="80" r:id="rId26"/>
    <sheet name="Dec 20" sheetId="81" r:id="rId27"/>
    <sheet name="Jan 21" sheetId="82" r:id="rId28"/>
    <sheet name="Feb 21" sheetId="83" r:id="rId29"/>
    <sheet name="List of Organisations" sheetId="38" r:id="rId30"/>
    <sheet name="Drop down lists" sheetId="16" state="hidden" r:id="rId31"/>
  </sheets>
  <definedNames>
    <definedName name="_xlnm._FilterDatabase" localSheetId="30" hidden="1">'Drop down lists'!#REF!</definedName>
    <definedName name="_xlnm._FilterDatabase" localSheetId="29" hidden="1">'List of Organisations'!$A$1:$D$203</definedName>
    <definedName name="List_of_organisations">'Drop down lists'!$B$2:$B$196</definedName>
    <definedName name="Main_Department">'Drop down lists'!$A$2:$A$32</definedName>
    <definedName name="Organisation_Type">'Drop down lists'!$C$2:$C$7</definedName>
    <definedName name="Yes_No">'Drop down lists'!$E$2:$E$3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2" i="83" l="1"/>
  <c r="H12" i="83"/>
  <c r="P7" i="83" l="1"/>
  <c r="P8" i="83"/>
  <c r="AM51" i="83"/>
  <c r="AN51" i="83" s="1"/>
  <c r="AJ51" i="83"/>
  <c r="AA51" i="83"/>
  <c r="AC51" i="83" s="1"/>
  <c r="Z51" i="83"/>
  <c r="Q51" i="83"/>
  <c r="P51" i="83"/>
  <c r="AM50" i="83"/>
  <c r="AN50" i="83" s="1"/>
  <c r="AJ50" i="83"/>
  <c r="AA50" i="83"/>
  <c r="Z50" i="83"/>
  <c r="Q50" i="83"/>
  <c r="AC50" i="83" s="1"/>
  <c r="P50" i="83"/>
  <c r="AM49" i="83"/>
  <c r="AN49" i="83" s="1"/>
  <c r="AJ49" i="83"/>
  <c r="AA49" i="83"/>
  <c r="Z49" i="83"/>
  <c r="Q49" i="83"/>
  <c r="AC49" i="83" s="1"/>
  <c r="P49" i="83"/>
  <c r="AB49" i="83" s="1"/>
  <c r="AM48" i="83"/>
  <c r="AN48" i="83" s="1"/>
  <c r="AJ48" i="83"/>
  <c r="AA48" i="83"/>
  <c r="Z48" i="83"/>
  <c r="Q48" i="83"/>
  <c r="P48" i="83"/>
  <c r="AB48" i="83" s="1"/>
  <c r="AN47" i="83"/>
  <c r="AM47" i="83"/>
  <c r="AJ47" i="83"/>
  <c r="AA47" i="83"/>
  <c r="Z47" i="83"/>
  <c r="Q47" i="83"/>
  <c r="P47" i="83"/>
  <c r="AB47" i="83" s="1"/>
  <c r="AN46" i="83"/>
  <c r="AM46" i="83"/>
  <c r="AJ46" i="83"/>
  <c r="AA46" i="83"/>
  <c r="Z46" i="83"/>
  <c r="Q46" i="83"/>
  <c r="AC46" i="83" s="1"/>
  <c r="P46" i="83"/>
  <c r="AB46" i="83" s="1"/>
  <c r="AM45" i="83"/>
  <c r="AN45" i="83" s="1"/>
  <c r="AJ45" i="83"/>
  <c r="AC45" i="83"/>
  <c r="AA45" i="83"/>
  <c r="Z45" i="83"/>
  <c r="Q45" i="83"/>
  <c r="P45" i="83"/>
  <c r="AB45" i="83" s="1"/>
  <c r="AM44" i="83"/>
  <c r="AN44" i="83" s="1"/>
  <c r="AJ44" i="83"/>
  <c r="AA44" i="83"/>
  <c r="Z44" i="83"/>
  <c r="Q44" i="83"/>
  <c r="P44" i="83"/>
  <c r="AB44" i="83" s="1"/>
  <c r="AM43" i="83"/>
  <c r="AN43" i="83" s="1"/>
  <c r="AJ43" i="83"/>
  <c r="AA43" i="83"/>
  <c r="Z43" i="83"/>
  <c r="Q43" i="83"/>
  <c r="AC43" i="83" s="1"/>
  <c r="P43" i="83"/>
  <c r="AM42" i="83"/>
  <c r="AN42" i="83" s="1"/>
  <c r="AJ42" i="83"/>
  <c r="AA42" i="83"/>
  <c r="Z42" i="83"/>
  <c r="Q42" i="83"/>
  <c r="AC42" i="83" s="1"/>
  <c r="P42" i="83"/>
  <c r="AB42" i="83" s="1"/>
  <c r="AM41" i="83"/>
  <c r="AJ41" i="83"/>
  <c r="AN41" i="83" s="1"/>
  <c r="AA41" i="83"/>
  <c r="Z41" i="83"/>
  <c r="Q41" i="83"/>
  <c r="P41" i="83"/>
  <c r="AB41" i="83" s="1"/>
  <c r="AM40" i="83"/>
  <c r="AN40" i="83" s="1"/>
  <c r="AJ40" i="83"/>
  <c r="AA40" i="83"/>
  <c r="Z40" i="83"/>
  <c r="Q40" i="83"/>
  <c r="AC40" i="83" s="1"/>
  <c r="P40" i="83"/>
  <c r="AB40" i="83" s="1"/>
  <c r="AM39" i="83"/>
  <c r="AN39" i="83" s="1"/>
  <c r="AJ39" i="83"/>
  <c r="AA39" i="83"/>
  <c r="Z39" i="83"/>
  <c r="Q39" i="83"/>
  <c r="AC39" i="83" s="1"/>
  <c r="P39" i="83"/>
  <c r="AB39" i="83" s="1"/>
  <c r="AM38" i="83"/>
  <c r="AN38" i="83" s="1"/>
  <c r="AJ38" i="83"/>
  <c r="AA38" i="83"/>
  <c r="Z38" i="83"/>
  <c r="Q38" i="83"/>
  <c r="AC38" i="83" s="1"/>
  <c r="P38" i="83"/>
  <c r="AB38" i="83" s="1"/>
  <c r="AM37" i="83"/>
  <c r="AN37" i="83" s="1"/>
  <c r="AJ37" i="83"/>
  <c r="AA37" i="83"/>
  <c r="AC37" i="83" s="1"/>
  <c r="Z37" i="83"/>
  <c r="Q37" i="83"/>
  <c r="P37" i="83"/>
  <c r="AM36" i="83"/>
  <c r="AN36" i="83" s="1"/>
  <c r="AJ36" i="83"/>
  <c r="AA36" i="83"/>
  <c r="Z36" i="83"/>
  <c r="Q36" i="83"/>
  <c r="AC36" i="83" s="1"/>
  <c r="P36" i="83"/>
  <c r="AM35" i="83"/>
  <c r="AJ35" i="83"/>
  <c r="AA35" i="83"/>
  <c r="Z35" i="83"/>
  <c r="Q35" i="83"/>
  <c r="P35" i="83"/>
  <c r="AB35" i="83" s="1"/>
  <c r="AN34" i="83"/>
  <c r="AM34" i="83"/>
  <c r="AJ34" i="83"/>
  <c r="AA34" i="83"/>
  <c r="Z34" i="83"/>
  <c r="Q34" i="83"/>
  <c r="P34" i="83"/>
  <c r="AM33" i="83"/>
  <c r="AJ33" i="83"/>
  <c r="AA33" i="83"/>
  <c r="Z33" i="83"/>
  <c r="Q33" i="83"/>
  <c r="AC33" i="83" s="1"/>
  <c r="P33" i="83"/>
  <c r="AB33" i="83" s="1"/>
  <c r="AM32" i="83"/>
  <c r="AJ32" i="83"/>
  <c r="AA32" i="83"/>
  <c r="Z32" i="83"/>
  <c r="Q32" i="83"/>
  <c r="AC32" i="83" s="1"/>
  <c r="P32" i="83"/>
  <c r="AB32" i="83" s="1"/>
  <c r="AM31" i="83"/>
  <c r="AJ31" i="83"/>
  <c r="AA31" i="83"/>
  <c r="Z31" i="83"/>
  <c r="Q31" i="83"/>
  <c r="AC31" i="83" s="1"/>
  <c r="P31" i="83"/>
  <c r="AB31" i="83" s="1"/>
  <c r="AM30" i="83"/>
  <c r="AJ30" i="83"/>
  <c r="AA30" i="83"/>
  <c r="Z30" i="83"/>
  <c r="Q30" i="83"/>
  <c r="AC30" i="83" s="1"/>
  <c r="P30" i="83"/>
  <c r="AB30" i="83" s="1"/>
  <c r="AM29" i="83"/>
  <c r="AJ29" i="83"/>
  <c r="AC29" i="83"/>
  <c r="AA29" i="83"/>
  <c r="Z29" i="83"/>
  <c r="Q29" i="83"/>
  <c r="P29" i="83"/>
  <c r="AB29" i="83" s="1"/>
  <c r="AM28" i="83"/>
  <c r="AN28" i="83" s="1"/>
  <c r="AJ28" i="83"/>
  <c r="AA28" i="83"/>
  <c r="Z28" i="83"/>
  <c r="Q28" i="83"/>
  <c r="P28" i="83"/>
  <c r="AB28" i="83" s="1"/>
  <c r="AM27" i="83"/>
  <c r="AN27" i="83" s="1"/>
  <c r="AJ27" i="83"/>
  <c r="AA27" i="83"/>
  <c r="Z27" i="83"/>
  <c r="Q27" i="83"/>
  <c r="AC27" i="83" s="1"/>
  <c r="P27" i="83"/>
  <c r="AM26" i="83"/>
  <c r="AN26" i="83" s="1"/>
  <c r="AJ26" i="83"/>
  <c r="AA26" i="83"/>
  <c r="Z26" i="83"/>
  <c r="Q26" i="83"/>
  <c r="AC26" i="83" s="1"/>
  <c r="P26" i="83"/>
  <c r="AB26" i="83" s="1"/>
  <c r="AM25" i="83"/>
  <c r="AJ25" i="83"/>
  <c r="AN25" i="83" s="1"/>
  <c r="AA25" i="83"/>
  <c r="Z25" i="83"/>
  <c r="Q25" i="83"/>
  <c r="P25" i="83"/>
  <c r="AB25" i="83" s="1"/>
  <c r="AM24" i="83"/>
  <c r="AN24" i="83" s="1"/>
  <c r="AJ24" i="83"/>
  <c r="AA24" i="83"/>
  <c r="Z24" i="83"/>
  <c r="Q24" i="83"/>
  <c r="AC24" i="83" s="1"/>
  <c r="P24" i="83"/>
  <c r="AB24" i="83" s="1"/>
  <c r="AM23" i="83"/>
  <c r="AN23" i="83" s="1"/>
  <c r="AJ23" i="83"/>
  <c r="AA23" i="83"/>
  <c r="Z23" i="83"/>
  <c r="Q23" i="83"/>
  <c r="AC23" i="83" s="1"/>
  <c r="P23" i="83"/>
  <c r="AB23" i="83" s="1"/>
  <c r="AM22" i="83"/>
  <c r="AN22" i="83" s="1"/>
  <c r="AJ22" i="83"/>
  <c r="AA22" i="83"/>
  <c r="Z22" i="83"/>
  <c r="Q22" i="83"/>
  <c r="AC22" i="83" s="1"/>
  <c r="P22" i="83"/>
  <c r="AB22" i="83" s="1"/>
  <c r="AM21" i="83"/>
  <c r="AN21" i="83" s="1"/>
  <c r="AJ21" i="83"/>
  <c r="AA21" i="83"/>
  <c r="AC21" i="83" s="1"/>
  <c r="Z21" i="83"/>
  <c r="Q21" i="83"/>
  <c r="P21" i="83"/>
  <c r="AM20" i="83"/>
  <c r="AN20" i="83" s="1"/>
  <c r="AJ20" i="83"/>
  <c r="AA20" i="83"/>
  <c r="Z20" i="83"/>
  <c r="Q20" i="83"/>
  <c r="AC20" i="83" s="1"/>
  <c r="P20" i="83"/>
  <c r="AM19" i="83"/>
  <c r="AJ19" i="83"/>
  <c r="AA19" i="83"/>
  <c r="Z19" i="83"/>
  <c r="Q19" i="83"/>
  <c r="P19" i="83"/>
  <c r="AB19" i="83" s="1"/>
  <c r="AN18" i="83"/>
  <c r="AM18" i="83"/>
  <c r="AJ18" i="83"/>
  <c r="AA18" i="83"/>
  <c r="Z18" i="83"/>
  <c r="Q18" i="83"/>
  <c r="P18" i="83"/>
  <c r="AM17" i="83"/>
  <c r="AJ17" i="83"/>
  <c r="AA17" i="83"/>
  <c r="Z17" i="83"/>
  <c r="Q17" i="83"/>
  <c r="AC17" i="83" s="1"/>
  <c r="P17" i="83"/>
  <c r="AB17" i="83" s="1"/>
  <c r="AM16" i="83"/>
  <c r="AJ16" i="83"/>
  <c r="AA16" i="83"/>
  <c r="Z16" i="83"/>
  <c r="Q16" i="83"/>
  <c r="AC16" i="83" s="1"/>
  <c r="P16" i="83"/>
  <c r="AB16" i="83" s="1"/>
  <c r="AM15" i="83"/>
  <c r="AJ15" i="83"/>
  <c r="AA15" i="83"/>
  <c r="Z15" i="83"/>
  <c r="Q15" i="83"/>
  <c r="AC15" i="83" s="1"/>
  <c r="P15" i="83"/>
  <c r="AB15" i="83" s="1"/>
  <c r="AM14" i="83"/>
  <c r="AJ14" i="83"/>
  <c r="AA14" i="83"/>
  <c r="Z14" i="83"/>
  <c r="Q14" i="83"/>
  <c r="P14" i="83"/>
  <c r="AM13" i="83"/>
  <c r="AJ13" i="83"/>
  <c r="AA13" i="83"/>
  <c r="Z13" i="83"/>
  <c r="Q13" i="83"/>
  <c r="P13" i="83"/>
  <c r="AM12" i="83"/>
  <c r="AJ12" i="83"/>
  <c r="AN12" i="83" s="1"/>
  <c r="AA12" i="83"/>
  <c r="Z12" i="83"/>
  <c r="Q12" i="83"/>
  <c r="P12" i="83"/>
  <c r="AM11" i="83"/>
  <c r="AJ11" i="83"/>
  <c r="AA11" i="83"/>
  <c r="Z11" i="83"/>
  <c r="Q11" i="83"/>
  <c r="P11" i="83"/>
  <c r="AM10" i="83"/>
  <c r="AJ10" i="83"/>
  <c r="AA10" i="83"/>
  <c r="Z10" i="83"/>
  <c r="Q10" i="83"/>
  <c r="P10" i="83"/>
  <c r="AM9" i="83"/>
  <c r="AJ9" i="83"/>
  <c r="AA9" i="83"/>
  <c r="Z9" i="83"/>
  <c r="Q9" i="83"/>
  <c r="P9" i="83"/>
  <c r="AM8" i="83"/>
  <c r="AJ8" i="83"/>
  <c r="AN8" i="83" s="1"/>
  <c r="AA8" i="83"/>
  <c r="Z8" i="83"/>
  <c r="Q8" i="83"/>
  <c r="AM7" i="83"/>
  <c r="AJ7" i="83"/>
  <c r="AA7" i="83"/>
  <c r="Z7" i="83"/>
  <c r="Q7" i="83"/>
  <c r="AB12" i="83" l="1"/>
  <c r="AB10" i="83"/>
  <c r="AC11" i="83"/>
  <c r="AN33" i="83"/>
  <c r="AN14" i="83"/>
  <c r="AN15" i="83"/>
  <c r="AN16" i="83"/>
  <c r="AB18" i="83"/>
  <c r="AC19" i="83"/>
  <c r="AN19" i="83"/>
  <c r="AB21" i="83"/>
  <c r="AC25" i="83"/>
  <c r="AC28" i="83"/>
  <c r="AN29" i="83"/>
  <c r="AN30" i="83"/>
  <c r="AN31" i="83"/>
  <c r="AN32" i="83"/>
  <c r="AB34" i="83"/>
  <c r="AC35" i="83"/>
  <c r="AN35" i="83"/>
  <c r="AB37" i="83"/>
  <c r="AC41" i="83"/>
  <c r="AC44" i="83"/>
  <c r="AC47" i="83"/>
  <c r="AC48" i="83"/>
  <c r="AB51" i="83"/>
  <c r="AB11" i="83"/>
  <c r="AC18" i="83"/>
  <c r="AB20" i="83"/>
  <c r="AB27" i="83"/>
  <c r="AC34" i="83"/>
  <c r="AB36" i="83"/>
  <c r="AB43" i="83"/>
  <c r="AB50" i="83"/>
  <c r="AC14" i="83"/>
  <c r="AC7" i="83"/>
  <c r="AC8" i="83"/>
  <c r="AN7" i="83"/>
  <c r="AN13" i="83"/>
  <c r="AN9" i="83"/>
  <c r="AN11" i="83"/>
  <c r="AN10" i="83"/>
  <c r="AN17" i="83"/>
  <c r="AC10" i="83"/>
  <c r="AB9" i="83"/>
  <c r="AB8" i="83"/>
  <c r="AC9" i="83"/>
  <c r="AB14" i="83"/>
  <c r="AC12" i="83"/>
  <c r="AB13" i="83"/>
  <c r="AB7" i="83"/>
  <c r="AC13" i="83"/>
  <c r="Q8" i="82"/>
  <c r="P8" i="82"/>
  <c r="Q7" i="82"/>
  <c r="P7" i="82"/>
  <c r="AH12" i="82" l="1"/>
  <c r="AD12" i="82"/>
  <c r="I12" i="82"/>
  <c r="H12" i="82"/>
  <c r="AM51" i="82" l="1"/>
  <c r="AJ51" i="82"/>
  <c r="AC51" i="82"/>
  <c r="AA51" i="82"/>
  <c r="Z51" i="82"/>
  <c r="Q51" i="82"/>
  <c r="P51" i="82"/>
  <c r="AB51" i="82" s="1"/>
  <c r="AM50" i="82"/>
  <c r="AN50" i="82" s="1"/>
  <c r="AJ50" i="82"/>
  <c r="AA50" i="82"/>
  <c r="Z50" i="82"/>
  <c r="Q50" i="82"/>
  <c r="P50" i="82"/>
  <c r="AM49" i="82"/>
  <c r="AJ49" i="82"/>
  <c r="AA49" i="82"/>
  <c r="Z49" i="82"/>
  <c r="Q49" i="82"/>
  <c r="P49" i="82"/>
  <c r="AB49" i="82" s="1"/>
  <c r="AM48" i="82"/>
  <c r="AJ48" i="82"/>
  <c r="AN48" i="82" s="1"/>
  <c r="AA48" i="82"/>
  <c r="Z48" i="82"/>
  <c r="Q48" i="82"/>
  <c r="P48" i="82"/>
  <c r="AB48" i="82" s="1"/>
  <c r="AM47" i="82"/>
  <c r="AN47" i="82" s="1"/>
  <c r="AJ47" i="82"/>
  <c r="AA47" i="82"/>
  <c r="Z47" i="82"/>
  <c r="Q47" i="82"/>
  <c r="AC47" i="82" s="1"/>
  <c r="P47" i="82"/>
  <c r="AM46" i="82"/>
  <c r="AJ46" i="82"/>
  <c r="AA46" i="82"/>
  <c r="Z46" i="82"/>
  <c r="Q46" i="82"/>
  <c r="AC46" i="82" s="1"/>
  <c r="P46" i="82"/>
  <c r="AB46" i="82" s="1"/>
  <c r="AM45" i="82"/>
  <c r="AN45" i="82" s="1"/>
  <c r="AJ45" i="82"/>
  <c r="AA45" i="82"/>
  <c r="Z45" i="82"/>
  <c r="Q45" i="82"/>
  <c r="P45" i="82"/>
  <c r="AM44" i="82"/>
  <c r="AN44" i="82" s="1"/>
  <c r="AJ44" i="82"/>
  <c r="AA44" i="82"/>
  <c r="Z44" i="82"/>
  <c r="Q44" i="82"/>
  <c r="AC44" i="82" s="1"/>
  <c r="P44" i="82"/>
  <c r="AM43" i="82"/>
  <c r="AJ43" i="82"/>
  <c r="AA43" i="82"/>
  <c r="Z43" i="82"/>
  <c r="Q43" i="82"/>
  <c r="P43" i="82"/>
  <c r="AB43" i="82" s="1"/>
  <c r="AM42" i="82"/>
  <c r="AJ42" i="82"/>
  <c r="AA42" i="82"/>
  <c r="Z42" i="82"/>
  <c r="Q42" i="82"/>
  <c r="AC42" i="82" s="1"/>
  <c r="P42" i="82"/>
  <c r="AM41" i="82"/>
  <c r="AJ41" i="82"/>
  <c r="AA41" i="82"/>
  <c r="Z41" i="82"/>
  <c r="Q41" i="82"/>
  <c r="P41" i="82"/>
  <c r="AB41" i="82" s="1"/>
  <c r="AN40" i="82"/>
  <c r="AM40" i="82"/>
  <c r="AJ40" i="82"/>
  <c r="AA40" i="82"/>
  <c r="Z40" i="82"/>
  <c r="Q40" i="82"/>
  <c r="P40" i="82"/>
  <c r="AM39" i="82"/>
  <c r="AJ39" i="82"/>
  <c r="AA39" i="82"/>
  <c r="Z39" i="82"/>
  <c r="Q39" i="82"/>
  <c r="AC39" i="82" s="1"/>
  <c r="P39" i="82"/>
  <c r="AM38" i="82"/>
  <c r="AJ38" i="82"/>
  <c r="AA38" i="82"/>
  <c r="Z38" i="82"/>
  <c r="Q38" i="82"/>
  <c r="P38" i="82"/>
  <c r="AM37" i="82"/>
  <c r="AN37" i="82" s="1"/>
  <c r="AJ37" i="82"/>
  <c r="AA37" i="82"/>
  <c r="Z37" i="82"/>
  <c r="Q37" i="82"/>
  <c r="AC37" i="82" s="1"/>
  <c r="P37" i="82"/>
  <c r="AM36" i="82"/>
  <c r="AN36" i="82" s="1"/>
  <c r="AJ36" i="82"/>
  <c r="AA36" i="82"/>
  <c r="Z36" i="82"/>
  <c r="Q36" i="82"/>
  <c r="AC36" i="82" s="1"/>
  <c r="P36" i="82"/>
  <c r="AB36" i="82" s="1"/>
  <c r="AM35" i="82"/>
  <c r="AN35" i="82" s="1"/>
  <c r="AJ35" i="82"/>
  <c r="AA35" i="82"/>
  <c r="AC35" i="82" s="1"/>
  <c r="Z35" i="82"/>
  <c r="Q35" i="82"/>
  <c r="P35" i="82"/>
  <c r="AB35" i="82" s="1"/>
  <c r="AM34" i="82"/>
  <c r="AN34" i="82" s="1"/>
  <c r="AJ34" i="82"/>
  <c r="AA34" i="82"/>
  <c r="Z34" i="82"/>
  <c r="Q34" i="82"/>
  <c r="AC34" i="82" s="1"/>
  <c r="P34" i="82"/>
  <c r="AM33" i="82"/>
  <c r="AJ33" i="82"/>
  <c r="AA33" i="82"/>
  <c r="Z33" i="82"/>
  <c r="Q33" i="82"/>
  <c r="P33" i="82"/>
  <c r="AB33" i="82" s="1"/>
  <c r="AN32" i="82"/>
  <c r="AM32" i="82"/>
  <c r="AJ32" i="82"/>
  <c r="AA32" i="82"/>
  <c r="Z32" i="82"/>
  <c r="Q32" i="82"/>
  <c r="P32" i="82"/>
  <c r="AM31" i="82"/>
  <c r="AJ31" i="82"/>
  <c r="AA31" i="82"/>
  <c r="Z31" i="82"/>
  <c r="Q31" i="82"/>
  <c r="AC31" i="82" s="1"/>
  <c r="P31" i="82"/>
  <c r="AM30" i="82"/>
  <c r="AJ30" i="82"/>
  <c r="AA30" i="82"/>
  <c r="Z30" i="82"/>
  <c r="Q30" i="82"/>
  <c r="P30" i="82"/>
  <c r="AB30" i="82" s="1"/>
  <c r="AM29" i="82"/>
  <c r="AN29" i="82" s="1"/>
  <c r="AJ29" i="82"/>
  <c r="AA29" i="82"/>
  <c r="Z29" i="82"/>
  <c r="Q29" i="82"/>
  <c r="P29" i="82"/>
  <c r="AM28" i="82"/>
  <c r="AN28" i="82" s="1"/>
  <c r="AJ28" i="82"/>
  <c r="AA28" i="82"/>
  <c r="Z28" i="82"/>
  <c r="Q28" i="82"/>
  <c r="AC28" i="82" s="1"/>
  <c r="P28" i="82"/>
  <c r="AB28" i="82" s="1"/>
  <c r="AM27" i="82"/>
  <c r="AN27" i="82" s="1"/>
  <c r="AJ27" i="82"/>
  <c r="AA27" i="82"/>
  <c r="AC27" i="82" s="1"/>
  <c r="Z27" i="82"/>
  <c r="Q27" i="82"/>
  <c r="P27" i="82"/>
  <c r="AM26" i="82"/>
  <c r="AJ26" i="82"/>
  <c r="AA26" i="82"/>
  <c r="Z26" i="82"/>
  <c r="Q26" i="82"/>
  <c r="AC26" i="82" s="1"/>
  <c r="P26" i="82"/>
  <c r="AM25" i="82"/>
  <c r="AJ25" i="82"/>
  <c r="AA25" i="82"/>
  <c r="Z25" i="82"/>
  <c r="Q25" i="82"/>
  <c r="P25" i="82"/>
  <c r="AB25" i="82" s="1"/>
  <c r="AN24" i="82"/>
  <c r="AM24" i="82"/>
  <c r="AJ24" i="82"/>
  <c r="AA24" i="82"/>
  <c r="Z24" i="82"/>
  <c r="Q24" i="82"/>
  <c r="P24" i="82"/>
  <c r="AM23" i="82"/>
  <c r="AJ23" i="82"/>
  <c r="AA23" i="82"/>
  <c r="Z23" i="82"/>
  <c r="Q23" i="82"/>
  <c r="AC23" i="82" s="1"/>
  <c r="P23" i="82"/>
  <c r="AM22" i="82"/>
  <c r="AJ22" i="82"/>
  <c r="AA22" i="82"/>
  <c r="Z22" i="82"/>
  <c r="Q22" i="82"/>
  <c r="P22" i="82"/>
  <c r="AM21" i="82"/>
  <c r="AN21" i="82" s="1"/>
  <c r="AJ21" i="82"/>
  <c r="AA21" i="82"/>
  <c r="Z21" i="82"/>
  <c r="Q21" i="82"/>
  <c r="P21" i="82"/>
  <c r="AM20" i="82"/>
  <c r="AN20" i="82" s="1"/>
  <c r="AJ20" i="82"/>
  <c r="AA20" i="82"/>
  <c r="Z20" i="82"/>
  <c r="Q20" i="82"/>
  <c r="AC20" i="82" s="1"/>
  <c r="P20" i="82"/>
  <c r="AB20" i="82" s="1"/>
  <c r="AM19" i="82"/>
  <c r="AN19" i="82" s="1"/>
  <c r="AJ19" i="82"/>
  <c r="AA19" i="82"/>
  <c r="AC19" i="82" s="1"/>
  <c r="Z19" i="82"/>
  <c r="Q19" i="82"/>
  <c r="P19" i="82"/>
  <c r="AM18" i="82"/>
  <c r="AJ18" i="82"/>
  <c r="AA18" i="82"/>
  <c r="Z18" i="82"/>
  <c r="Q18" i="82"/>
  <c r="AC18" i="82" s="1"/>
  <c r="P18" i="82"/>
  <c r="AM17" i="82"/>
  <c r="AJ17" i="82"/>
  <c r="AA17" i="82"/>
  <c r="Z17" i="82"/>
  <c r="Q17" i="82"/>
  <c r="P17" i="82"/>
  <c r="AB17" i="82" s="1"/>
  <c r="AN16" i="82"/>
  <c r="AM16" i="82"/>
  <c r="AJ16" i="82"/>
  <c r="AA16" i="82"/>
  <c r="Z16" i="82"/>
  <c r="Q16" i="82"/>
  <c r="P16" i="82"/>
  <c r="AM15" i="82"/>
  <c r="AJ15" i="82"/>
  <c r="AA15" i="82"/>
  <c r="Z15" i="82"/>
  <c r="Q15" i="82"/>
  <c r="AC15" i="82" s="1"/>
  <c r="P15" i="82"/>
  <c r="AM14" i="82"/>
  <c r="AJ14" i="82"/>
  <c r="AA14" i="82"/>
  <c r="Z14" i="82"/>
  <c r="Q14" i="82"/>
  <c r="P14" i="82"/>
  <c r="AM13" i="82"/>
  <c r="AJ13" i="82"/>
  <c r="AA13" i="82"/>
  <c r="Z13" i="82"/>
  <c r="Q13" i="82"/>
  <c r="P13" i="82"/>
  <c r="AM12" i="82"/>
  <c r="AJ12" i="82"/>
  <c r="AA12" i="82"/>
  <c r="Z12" i="82"/>
  <c r="Q12" i="82"/>
  <c r="P12" i="82"/>
  <c r="AM11" i="82"/>
  <c r="AJ11" i="82"/>
  <c r="AA11" i="82"/>
  <c r="Z11" i="82"/>
  <c r="Q11" i="82"/>
  <c r="P11" i="82"/>
  <c r="AM10" i="82"/>
  <c r="AJ10" i="82"/>
  <c r="AA10" i="82"/>
  <c r="Z10" i="82"/>
  <c r="Q10" i="82"/>
  <c r="P10" i="82"/>
  <c r="AM9" i="82"/>
  <c r="AJ9" i="82"/>
  <c r="AA9" i="82"/>
  <c r="Z9" i="82"/>
  <c r="Q9" i="82"/>
  <c r="P9" i="82"/>
  <c r="AM8" i="82"/>
  <c r="AN8" i="82" s="1"/>
  <c r="AJ8" i="82"/>
  <c r="AA8" i="82"/>
  <c r="AC8" i="82" s="1"/>
  <c r="Z8" i="82"/>
  <c r="AM7" i="82"/>
  <c r="AJ7" i="82"/>
  <c r="AA7" i="82"/>
  <c r="AC7" i="82" s="1"/>
  <c r="Z7" i="82"/>
  <c r="AB7" i="82"/>
  <c r="AN31" i="82" l="1"/>
  <c r="AN39" i="82"/>
  <c r="AB15" i="82"/>
  <c r="AC16" i="82"/>
  <c r="AB18" i="82"/>
  <c r="AB21" i="82"/>
  <c r="AB23" i="82"/>
  <c r="AC24" i="82"/>
  <c r="AB26" i="82"/>
  <c r="AB29" i="82"/>
  <c r="AB31" i="82"/>
  <c r="AC32" i="82"/>
  <c r="AB37" i="82"/>
  <c r="AB39" i="82"/>
  <c r="AC40" i="82"/>
  <c r="AB42" i="82"/>
  <c r="AB44" i="82"/>
  <c r="AC50" i="82"/>
  <c r="AN49" i="82"/>
  <c r="AC11" i="82"/>
  <c r="AB16" i="82"/>
  <c r="AC17" i="82"/>
  <c r="AB24" i="82"/>
  <c r="AC25" i="82"/>
  <c r="AN25" i="82"/>
  <c r="AC30" i="82"/>
  <c r="AB32" i="82"/>
  <c r="AN33" i="82"/>
  <c r="AC38" i="82"/>
  <c r="AB40" i="82"/>
  <c r="AC41" i="82"/>
  <c r="AN41" i="82"/>
  <c r="AC43" i="82"/>
  <c r="AN43" i="82"/>
  <c r="AB45" i="82"/>
  <c r="AB47" i="82"/>
  <c r="AC48" i="82"/>
  <c r="AN51" i="82"/>
  <c r="AB13" i="82"/>
  <c r="AN13" i="82"/>
  <c r="AB12" i="82"/>
  <c r="AB10" i="82"/>
  <c r="AC10" i="82"/>
  <c r="AN12" i="82"/>
  <c r="AN17" i="82"/>
  <c r="AN9" i="82"/>
  <c r="AN11" i="82"/>
  <c r="AB9" i="82"/>
  <c r="AC12" i="82"/>
  <c r="AB8" i="82"/>
  <c r="AC9" i="82"/>
  <c r="AN10" i="82"/>
  <c r="AN18" i="82"/>
  <c r="AN26" i="82"/>
  <c r="AN30" i="82"/>
  <c r="AN46" i="82"/>
  <c r="AN7" i="82"/>
  <c r="AB11" i="82"/>
  <c r="AB14" i="82"/>
  <c r="AN15" i="82"/>
  <c r="AB19" i="82"/>
  <c r="AB22" i="82"/>
  <c r="AN23" i="82"/>
  <c r="AB27" i="82"/>
  <c r="AC33" i="82"/>
  <c r="AB38" i="82"/>
  <c r="AN42" i="82"/>
  <c r="AC49" i="82"/>
  <c r="AC13" i="82"/>
  <c r="AC14" i="82"/>
  <c r="AN14" i="82"/>
  <c r="AC21" i="82"/>
  <c r="AC22" i="82"/>
  <c r="AN22" i="82"/>
  <c r="AC29" i="82"/>
  <c r="AB34" i="82"/>
  <c r="AN38" i="82"/>
  <c r="AC45" i="82"/>
  <c r="AB50" i="82"/>
  <c r="AJ8" i="81" l="1"/>
  <c r="AJ7" i="81"/>
  <c r="P7" i="81" l="1"/>
  <c r="P8" i="81"/>
  <c r="AM51" i="81"/>
  <c r="AN51" i="81" s="1"/>
  <c r="AJ51" i="81"/>
  <c r="AA51" i="81"/>
  <c r="Z51" i="81"/>
  <c r="Q51" i="81"/>
  <c r="AC51" i="81" s="1"/>
  <c r="P51" i="81"/>
  <c r="AM50" i="81"/>
  <c r="AJ50" i="81"/>
  <c r="AN50" i="81" s="1"/>
  <c r="AA50" i="81"/>
  <c r="Z50" i="81"/>
  <c r="Q50" i="81"/>
  <c r="P50" i="81"/>
  <c r="AB50" i="81" s="1"/>
  <c r="AM49" i="81"/>
  <c r="AN49" i="81" s="1"/>
  <c r="AJ49" i="81"/>
  <c r="AA49" i="81"/>
  <c r="Z49" i="81"/>
  <c r="Q49" i="81"/>
  <c r="AC49" i="81" s="1"/>
  <c r="P49" i="81"/>
  <c r="AM48" i="81"/>
  <c r="AN48" i="81" s="1"/>
  <c r="AJ48" i="81"/>
  <c r="AA48" i="81"/>
  <c r="Z48" i="81"/>
  <c r="Q48" i="81"/>
  <c r="AC48" i="81" s="1"/>
  <c r="P48" i="81"/>
  <c r="AB48" i="81" s="1"/>
  <c r="AM47" i="81"/>
  <c r="AJ47" i="81"/>
  <c r="AA47" i="81"/>
  <c r="Z47" i="81"/>
  <c r="Q47" i="81"/>
  <c r="P47" i="81"/>
  <c r="AM46" i="81"/>
  <c r="AJ46" i="81"/>
  <c r="AA46" i="81"/>
  <c r="Z46" i="81"/>
  <c r="Q46" i="81"/>
  <c r="AC46" i="81" s="1"/>
  <c r="P46" i="81"/>
  <c r="AB46" i="81" s="1"/>
  <c r="AM45" i="81"/>
  <c r="AJ45" i="81"/>
  <c r="AA45" i="81"/>
  <c r="Z45" i="81"/>
  <c r="Q45" i="81"/>
  <c r="P45" i="81"/>
  <c r="AM44" i="81"/>
  <c r="AN44" i="81" s="1"/>
  <c r="AJ44" i="81"/>
  <c r="AA44" i="81"/>
  <c r="Z44" i="81"/>
  <c r="Q44" i="81"/>
  <c r="AC44" i="81" s="1"/>
  <c r="P44" i="81"/>
  <c r="AM43" i="81"/>
  <c r="AJ43" i="81"/>
  <c r="AA43" i="81"/>
  <c r="Z43" i="81"/>
  <c r="Q43" i="81"/>
  <c r="P43" i="81"/>
  <c r="AB43" i="81" s="1"/>
  <c r="AM42" i="81"/>
  <c r="AN42" i="81" s="1"/>
  <c r="AJ42" i="81"/>
  <c r="AA42" i="81"/>
  <c r="Z42" i="81"/>
  <c r="Q42" i="81"/>
  <c r="AC42" i="81" s="1"/>
  <c r="P42" i="81"/>
  <c r="AM41" i="81"/>
  <c r="AJ41" i="81"/>
  <c r="AA41" i="81"/>
  <c r="Z41" i="81"/>
  <c r="Q41" i="81"/>
  <c r="P41" i="81"/>
  <c r="AB41" i="81" s="1"/>
  <c r="AN40" i="81"/>
  <c r="AM40" i="81"/>
  <c r="AJ40" i="81"/>
  <c r="AA40" i="81"/>
  <c r="Z40" i="81"/>
  <c r="Q40" i="81"/>
  <c r="P40" i="81"/>
  <c r="AM39" i="81"/>
  <c r="AJ39" i="81"/>
  <c r="AA39" i="81"/>
  <c r="Z39" i="81"/>
  <c r="Q39" i="81"/>
  <c r="AC39" i="81" s="1"/>
  <c r="P39" i="81"/>
  <c r="AB39" i="81" s="1"/>
  <c r="AM38" i="81"/>
  <c r="AJ38" i="81"/>
  <c r="AA38" i="81"/>
  <c r="Z38" i="81"/>
  <c r="Q38" i="81"/>
  <c r="P38" i="81"/>
  <c r="AM37" i="81"/>
  <c r="AJ37" i="81"/>
  <c r="AA37" i="81"/>
  <c r="Z37" i="81"/>
  <c r="Q37" i="81"/>
  <c r="AC37" i="81" s="1"/>
  <c r="P37" i="81"/>
  <c r="AB37" i="81" s="1"/>
  <c r="AM36" i="81"/>
  <c r="AJ36" i="81"/>
  <c r="AN36" i="81" s="1"/>
  <c r="AA36" i="81"/>
  <c r="Z36" i="81"/>
  <c r="Q36" i="81"/>
  <c r="P36" i="81"/>
  <c r="AB36" i="81" s="1"/>
  <c r="AM35" i="81"/>
  <c r="AN35" i="81" s="1"/>
  <c r="AJ35" i="81"/>
  <c r="AA35" i="81"/>
  <c r="Z35" i="81"/>
  <c r="Q35" i="81"/>
  <c r="AC35" i="81" s="1"/>
  <c r="P35" i="81"/>
  <c r="AM34" i="81"/>
  <c r="AJ34" i="81"/>
  <c r="AA34" i="81"/>
  <c r="Z34" i="81"/>
  <c r="Q34" i="81"/>
  <c r="P34" i="81"/>
  <c r="AB34" i="81" s="1"/>
  <c r="AM33" i="81"/>
  <c r="AN33" i="81" s="1"/>
  <c r="AJ33" i="81"/>
  <c r="AA33" i="81"/>
  <c r="Z33" i="81"/>
  <c r="Q33" i="81"/>
  <c r="AC33" i="81" s="1"/>
  <c r="P33" i="81"/>
  <c r="AM32" i="81"/>
  <c r="AN32" i="81" s="1"/>
  <c r="AJ32" i="81"/>
  <c r="AA32" i="81"/>
  <c r="Z32" i="81"/>
  <c r="Q32" i="81"/>
  <c r="AC32" i="81" s="1"/>
  <c r="P32" i="81"/>
  <c r="AB32" i="81" s="1"/>
  <c r="AM31" i="81"/>
  <c r="AN31" i="81" s="1"/>
  <c r="AJ31" i="81"/>
  <c r="AA31" i="81"/>
  <c r="Z31" i="81"/>
  <c r="Q31" i="81"/>
  <c r="P31" i="81"/>
  <c r="AM30" i="81"/>
  <c r="AJ30" i="81"/>
  <c r="AA30" i="81"/>
  <c r="Z30" i="81"/>
  <c r="Q30" i="81"/>
  <c r="AC30" i="81" s="1"/>
  <c r="P30" i="81"/>
  <c r="AB30" i="81" s="1"/>
  <c r="AM29" i="81"/>
  <c r="AN29" i="81" s="1"/>
  <c r="AJ29" i="81"/>
  <c r="AA29" i="81"/>
  <c r="Z29" i="81"/>
  <c r="Q29" i="81"/>
  <c r="P29" i="81"/>
  <c r="AM28" i="81"/>
  <c r="AN28" i="81" s="1"/>
  <c r="AJ28" i="81"/>
  <c r="AA28" i="81"/>
  <c r="Z28" i="81"/>
  <c r="Q28" i="81"/>
  <c r="AC28" i="81" s="1"/>
  <c r="P28" i="81"/>
  <c r="AM27" i="81"/>
  <c r="AJ27" i="81"/>
  <c r="AA27" i="81"/>
  <c r="Z27" i="81"/>
  <c r="Q27" i="81"/>
  <c r="P27" i="81"/>
  <c r="AB27" i="81" s="1"/>
  <c r="AM26" i="81"/>
  <c r="AN26" i="81" s="1"/>
  <c r="AJ26" i="81"/>
  <c r="AA26" i="81"/>
  <c r="Z26" i="81"/>
  <c r="Q26" i="81"/>
  <c r="AC26" i="81" s="1"/>
  <c r="P26" i="81"/>
  <c r="AM25" i="81"/>
  <c r="AJ25" i="81"/>
  <c r="AA25" i="81"/>
  <c r="Z25" i="81"/>
  <c r="Q25" i="81"/>
  <c r="P25" i="81"/>
  <c r="AB25" i="81" s="1"/>
  <c r="AN24" i="81"/>
  <c r="AM24" i="81"/>
  <c r="AJ24" i="81"/>
  <c r="AA24" i="81"/>
  <c r="Z24" i="81"/>
  <c r="Q24" i="81"/>
  <c r="P24" i="81"/>
  <c r="AM23" i="81"/>
  <c r="AJ23" i="81"/>
  <c r="AA23" i="81"/>
  <c r="Z23" i="81"/>
  <c r="Q23" i="81"/>
  <c r="AC23" i="81" s="1"/>
  <c r="P23" i="81"/>
  <c r="AB23" i="81" s="1"/>
  <c r="AM22" i="81"/>
  <c r="AJ22" i="81"/>
  <c r="AN22" i="81" s="1"/>
  <c r="AA22" i="81"/>
  <c r="Z22" i="81"/>
  <c r="Q22" i="81"/>
  <c r="P22" i="81"/>
  <c r="AM21" i="81"/>
  <c r="AJ21" i="81"/>
  <c r="AA21" i="81"/>
  <c r="Z21" i="81"/>
  <c r="Q21" i="81"/>
  <c r="AC21" i="81" s="1"/>
  <c r="P21" i="81"/>
  <c r="AB21" i="81" s="1"/>
  <c r="AM20" i="81"/>
  <c r="AN20" i="81" s="1"/>
  <c r="AJ20" i="81"/>
  <c r="AA20" i="81"/>
  <c r="Z20" i="81"/>
  <c r="Q20" i="81"/>
  <c r="P20" i="81"/>
  <c r="AB20" i="81" s="1"/>
  <c r="AM19" i="81"/>
  <c r="AN19" i="81" s="1"/>
  <c r="AJ19" i="81"/>
  <c r="AA19" i="81"/>
  <c r="Z19" i="81"/>
  <c r="Q19" i="81"/>
  <c r="AC19" i="81" s="1"/>
  <c r="P19" i="81"/>
  <c r="AM18" i="81"/>
  <c r="AJ18" i="81"/>
  <c r="AA18" i="81"/>
  <c r="Z18" i="81"/>
  <c r="Q18" i="81"/>
  <c r="P18" i="81"/>
  <c r="AB18" i="81" s="1"/>
  <c r="AM17" i="81"/>
  <c r="AN17" i="81" s="1"/>
  <c r="AJ17" i="81"/>
  <c r="AA17" i="81"/>
  <c r="Z17" i="81"/>
  <c r="Q17" i="81"/>
  <c r="AC17" i="81" s="1"/>
  <c r="P17" i="81"/>
  <c r="AM16" i="81"/>
  <c r="AN16" i="81" s="1"/>
  <c r="AJ16" i="81"/>
  <c r="AA16" i="81"/>
  <c r="Z16" i="81"/>
  <c r="Q16" i="81"/>
  <c r="AC16" i="81" s="1"/>
  <c r="P16" i="81"/>
  <c r="AB16" i="81" s="1"/>
  <c r="AM15" i="81"/>
  <c r="AJ15" i="81"/>
  <c r="AA15" i="81"/>
  <c r="Z15" i="81"/>
  <c r="Q15" i="81"/>
  <c r="P15" i="81"/>
  <c r="AM14" i="81"/>
  <c r="AJ14" i="81"/>
  <c r="AA14" i="81"/>
  <c r="Z14" i="81"/>
  <c r="Q14" i="81"/>
  <c r="P14" i="81"/>
  <c r="AM13" i="81"/>
  <c r="AJ13" i="81"/>
  <c r="AA13" i="81"/>
  <c r="Z13" i="81"/>
  <c r="Q13" i="81"/>
  <c r="P13" i="81"/>
  <c r="AM12" i="81"/>
  <c r="AJ12" i="81"/>
  <c r="AA12" i="81"/>
  <c r="Z12" i="81"/>
  <c r="Q12" i="81"/>
  <c r="P12" i="81"/>
  <c r="AM11" i="81"/>
  <c r="AJ11" i="81"/>
  <c r="AA11" i="81"/>
  <c r="Z11" i="81"/>
  <c r="Q11" i="81"/>
  <c r="P11" i="81"/>
  <c r="AM10" i="81"/>
  <c r="AJ10" i="81"/>
  <c r="AA10" i="81"/>
  <c r="Z10" i="81"/>
  <c r="Q10" i="81"/>
  <c r="P10" i="81"/>
  <c r="AM9" i="81"/>
  <c r="AJ9" i="81"/>
  <c r="AA9" i="81"/>
  <c r="Z9" i="81"/>
  <c r="Q9" i="81"/>
  <c r="P9" i="81"/>
  <c r="AM8" i="81"/>
  <c r="AN8" i="81" s="1"/>
  <c r="AA8" i="81"/>
  <c r="Z8" i="81"/>
  <c r="Q8" i="81"/>
  <c r="AM7" i="81"/>
  <c r="AA7" i="81"/>
  <c r="Z7" i="81"/>
  <c r="Q7" i="81"/>
  <c r="AB7" i="81"/>
  <c r="AN12" i="81" l="1"/>
  <c r="AN21" i="81"/>
  <c r="AN23" i="81"/>
  <c r="AN30" i="81"/>
  <c r="AN37" i="81"/>
  <c r="AN39" i="81"/>
  <c r="AN46" i="81"/>
  <c r="AB15" i="81"/>
  <c r="AC18" i="81"/>
  <c r="AN18" i="81"/>
  <c r="AC20" i="81"/>
  <c r="AB22" i="81"/>
  <c r="AB24" i="81"/>
  <c r="AC25" i="81"/>
  <c r="AN25" i="81"/>
  <c r="AC27" i="81"/>
  <c r="AN27" i="81"/>
  <c r="AB29" i="81"/>
  <c r="AB31" i="81"/>
  <c r="AC34" i="81"/>
  <c r="AN34" i="81"/>
  <c r="AC36" i="81"/>
  <c r="AB38" i="81"/>
  <c r="AB40" i="81"/>
  <c r="AC41" i="81"/>
  <c r="AN41" i="81"/>
  <c r="AC43" i="81"/>
  <c r="AN43" i="81"/>
  <c r="AB45" i="81"/>
  <c r="AB47" i="81"/>
  <c r="AC50" i="81"/>
  <c r="AN10" i="81"/>
  <c r="AC15" i="81"/>
  <c r="AN15" i="81"/>
  <c r="AB17" i="81"/>
  <c r="AB19" i="81"/>
  <c r="AC22" i="81"/>
  <c r="AC24" i="81"/>
  <c r="AB26" i="81"/>
  <c r="AB28" i="81"/>
  <c r="AC29" i="81"/>
  <c r="AC31" i="81"/>
  <c r="AB33" i="81"/>
  <c r="AB35" i="81"/>
  <c r="AC38" i="81"/>
  <c r="AN38" i="81"/>
  <c r="AC40" i="81"/>
  <c r="AB42" i="81"/>
  <c r="AB44" i="81"/>
  <c r="AC45" i="81"/>
  <c r="AN45" i="81"/>
  <c r="AC47" i="81"/>
  <c r="AN47" i="81"/>
  <c r="AB49" i="81"/>
  <c r="AB51" i="81"/>
  <c r="AC12" i="81"/>
  <c r="AB9" i="81"/>
  <c r="AB11" i="81"/>
  <c r="AC14" i="81"/>
  <c r="AB14" i="81"/>
  <c r="AC10" i="81"/>
  <c r="AC7" i="81"/>
  <c r="AN7" i="81"/>
  <c r="AN14" i="81"/>
  <c r="AN9" i="81"/>
  <c r="AN11" i="81"/>
  <c r="AN13" i="81"/>
  <c r="AB8" i="81"/>
  <c r="AC9" i="81"/>
  <c r="AC11" i="81"/>
  <c r="AB13" i="81"/>
  <c r="AC8" i="81"/>
  <c r="AB10" i="81"/>
  <c r="AB12" i="81"/>
  <c r="AC13" i="81"/>
  <c r="AJ7" i="80"/>
  <c r="AJ8" i="80"/>
  <c r="Z8" i="80" l="1"/>
  <c r="AA8" i="80"/>
  <c r="P8" i="80"/>
  <c r="P7" i="80" l="1"/>
  <c r="AM51" i="80"/>
  <c r="AJ51" i="80"/>
  <c r="AA51" i="80"/>
  <c r="Z51" i="80"/>
  <c r="Q51" i="80"/>
  <c r="P51" i="80"/>
  <c r="AB51" i="80" s="1"/>
  <c r="AM50" i="80"/>
  <c r="AJ50" i="80"/>
  <c r="AA50" i="80"/>
  <c r="Z50" i="80"/>
  <c r="Q50" i="80"/>
  <c r="AC50" i="80" s="1"/>
  <c r="P50" i="80"/>
  <c r="AM49" i="80"/>
  <c r="AJ49" i="80"/>
  <c r="AA49" i="80"/>
  <c r="Z49" i="80"/>
  <c r="Q49" i="80"/>
  <c r="P49" i="80"/>
  <c r="AB49" i="80" s="1"/>
  <c r="AM48" i="80"/>
  <c r="AN48" i="80" s="1"/>
  <c r="AJ48" i="80"/>
  <c r="AA48" i="80"/>
  <c r="Z48" i="80"/>
  <c r="Q48" i="80"/>
  <c r="AC48" i="80" s="1"/>
  <c r="P48" i="80"/>
  <c r="AM47" i="80"/>
  <c r="AJ47" i="80"/>
  <c r="AA47" i="80"/>
  <c r="Z47" i="80"/>
  <c r="Q47" i="80"/>
  <c r="P47" i="80"/>
  <c r="AB47" i="80" s="1"/>
  <c r="AM46" i="80"/>
  <c r="AN46" i="80" s="1"/>
  <c r="AJ46" i="80"/>
  <c r="AA46" i="80"/>
  <c r="Z46" i="80"/>
  <c r="Q46" i="80"/>
  <c r="AC46" i="80" s="1"/>
  <c r="P46" i="80"/>
  <c r="AM45" i="80"/>
  <c r="AN45" i="80" s="1"/>
  <c r="AJ45" i="80"/>
  <c r="AA45" i="80"/>
  <c r="Z45" i="80"/>
  <c r="Q45" i="80"/>
  <c r="AC45" i="80" s="1"/>
  <c r="P45" i="80"/>
  <c r="AB45" i="80" s="1"/>
  <c r="AM44" i="80"/>
  <c r="AJ44" i="80"/>
  <c r="AN44" i="80" s="1"/>
  <c r="AA44" i="80"/>
  <c r="Z44" i="80"/>
  <c r="Q44" i="80"/>
  <c r="P44" i="80"/>
  <c r="AM43" i="80"/>
  <c r="AJ43" i="80"/>
  <c r="AA43" i="80"/>
  <c r="Z43" i="80"/>
  <c r="Q43" i="80"/>
  <c r="AC43" i="80" s="1"/>
  <c r="P43" i="80"/>
  <c r="AB43" i="80" s="1"/>
  <c r="AM42" i="80"/>
  <c r="AJ42" i="80"/>
  <c r="AA42" i="80"/>
  <c r="Z42" i="80"/>
  <c r="Q42" i="80"/>
  <c r="P42" i="80"/>
  <c r="AM41" i="80"/>
  <c r="AN41" i="80" s="1"/>
  <c r="AJ41" i="80"/>
  <c r="AA41" i="80"/>
  <c r="Z41" i="80"/>
  <c r="Q41" i="80"/>
  <c r="AC41" i="80" s="1"/>
  <c r="P41" i="80"/>
  <c r="AM40" i="80"/>
  <c r="AJ40" i="80"/>
  <c r="AN40" i="80" s="1"/>
  <c r="AA40" i="80"/>
  <c r="Z40" i="80"/>
  <c r="Q40" i="80"/>
  <c r="P40" i="80"/>
  <c r="AB40" i="80" s="1"/>
  <c r="AM39" i="80"/>
  <c r="AN39" i="80" s="1"/>
  <c r="AJ39" i="80"/>
  <c r="AA39" i="80"/>
  <c r="Z39" i="80"/>
  <c r="Q39" i="80"/>
  <c r="AC39" i="80" s="1"/>
  <c r="P39" i="80"/>
  <c r="AM38" i="80"/>
  <c r="AJ38" i="80"/>
  <c r="AA38" i="80"/>
  <c r="Z38" i="80"/>
  <c r="Q38" i="80"/>
  <c r="P38" i="80"/>
  <c r="AB38" i="80" s="1"/>
  <c r="AN37" i="80"/>
  <c r="AM37" i="80"/>
  <c r="AJ37" i="80"/>
  <c r="AA37" i="80"/>
  <c r="Z37" i="80"/>
  <c r="Q37" i="80"/>
  <c r="P37" i="80"/>
  <c r="AM36" i="80"/>
  <c r="AJ36" i="80"/>
  <c r="AA36" i="80"/>
  <c r="Z36" i="80"/>
  <c r="Q36" i="80"/>
  <c r="AC36" i="80" s="1"/>
  <c r="P36" i="80"/>
  <c r="AB36" i="80" s="1"/>
  <c r="AM35" i="80"/>
  <c r="AJ35" i="80"/>
  <c r="AA35" i="80"/>
  <c r="Z35" i="80"/>
  <c r="Q35" i="80"/>
  <c r="P35" i="80"/>
  <c r="AM34" i="80"/>
  <c r="AJ34" i="80"/>
  <c r="AA34" i="80"/>
  <c r="Z34" i="80"/>
  <c r="Q34" i="80"/>
  <c r="AC34" i="80" s="1"/>
  <c r="P34" i="80"/>
  <c r="AB34" i="80" s="1"/>
  <c r="AM33" i="80"/>
  <c r="AN33" i="80" s="1"/>
  <c r="AJ33" i="80"/>
  <c r="AA33" i="80"/>
  <c r="Z33" i="80"/>
  <c r="Q33" i="80"/>
  <c r="P33" i="80"/>
  <c r="AB33" i="80" s="1"/>
  <c r="AM32" i="80"/>
  <c r="AN32" i="80" s="1"/>
  <c r="AJ32" i="80"/>
  <c r="AA32" i="80"/>
  <c r="Z32" i="80"/>
  <c r="Q32" i="80"/>
  <c r="AC32" i="80" s="1"/>
  <c r="P32" i="80"/>
  <c r="AM31" i="80"/>
  <c r="AJ31" i="80"/>
  <c r="AA31" i="80"/>
  <c r="Z31" i="80"/>
  <c r="Q31" i="80"/>
  <c r="P31" i="80"/>
  <c r="AB31" i="80" s="1"/>
  <c r="AM30" i="80"/>
  <c r="AN30" i="80" s="1"/>
  <c r="AJ30" i="80"/>
  <c r="AA30" i="80"/>
  <c r="Z30" i="80"/>
  <c r="Q30" i="80"/>
  <c r="AC30" i="80" s="1"/>
  <c r="P30" i="80"/>
  <c r="AM29" i="80"/>
  <c r="AJ29" i="80"/>
  <c r="AA29" i="80"/>
  <c r="Z29" i="80"/>
  <c r="Q29" i="80"/>
  <c r="P29" i="80"/>
  <c r="AB29" i="80" s="1"/>
  <c r="AM28" i="80"/>
  <c r="AN28" i="80" s="1"/>
  <c r="AJ28" i="80"/>
  <c r="AA28" i="80"/>
  <c r="Z28" i="80"/>
  <c r="Q28" i="80"/>
  <c r="AC28" i="80" s="1"/>
  <c r="P28" i="80"/>
  <c r="AM27" i="80"/>
  <c r="AJ27" i="80"/>
  <c r="AA27" i="80"/>
  <c r="Z27" i="80"/>
  <c r="Q27" i="80"/>
  <c r="P27" i="80"/>
  <c r="AB27" i="80" s="1"/>
  <c r="AM26" i="80"/>
  <c r="AN26" i="80" s="1"/>
  <c r="AJ26" i="80"/>
  <c r="AA26" i="80"/>
  <c r="Z26" i="80"/>
  <c r="Q26" i="80"/>
  <c r="AC26" i="80" s="1"/>
  <c r="P26" i="80"/>
  <c r="AM25" i="80"/>
  <c r="AJ25" i="80"/>
  <c r="AA25" i="80"/>
  <c r="Z25" i="80"/>
  <c r="Q25" i="80"/>
  <c r="P25" i="80"/>
  <c r="AB25" i="80" s="1"/>
  <c r="AM24" i="80"/>
  <c r="AJ24" i="80"/>
  <c r="AA24" i="80"/>
  <c r="Z24" i="80"/>
  <c r="Q24" i="80"/>
  <c r="AC24" i="80" s="1"/>
  <c r="P24" i="80"/>
  <c r="AM23" i="80"/>
  <c r="AJ23" i="80"/>
  <c r="AA23" i="80"/>
  <c r="Z23" i="80"/>
  <c r="Q23" i="80"/>
  <c r="P23" i="80"/>
  <c r="AB23" i="80" s="1"/>
  <c r="AM22" i="80"/>
  <c r="AJ22" i="80"/>
  <c r="AA22" i="80"/>
  <c r="Z22" i="80"/>
  <c r="Q22" i="80"/>
  <c r="AC22" i="80" s="1"/>
  <c r="P22" i="80"/>
  <c r="AM21" i="80"/>
  <c r="AJ21" i="80"/>
  <c r="AN21" i="80" s="1"/>
  <c r="AA21" i="80"/>
  <c r="Z21" i="80"/>
  <c r="Q21" i="80"/>
  <c r="P21" i="80"/>
  <c r="AB21" i="80" s="1"/>
  <c r="AM20" i="80"/>
  <c r="AN20" i="80" s="1"/>
  <c r="AJ20" i="80"/>
  <c r="AA20" i="80"/>
  <c r="Z20" i="80"/>
  <c r="Q20" i="80"/>
  <c r="AC20" i="80" s="1"/>
  <c r="P20" i="80"/>
  <c r="AM19" i="80"/>
  <c r="AJ19" i="80"/>
  <c r="AA19" i="80"/>
  <c r="Z19" i="80"/>
  <c r="Q19" i="80"/>
  <c r="P19" i="80"/>
  <c r="AB19" i="80" s="1"/>
  <c r="AM18" i="80"/>
  <c r="AN18" i="80" s="1"/>
  <c r="AJ18" i="80"/>
  <c r="AA18" i="80"/>
  <c r="Z18" i="80"/>
  <c r="Q18" i="80"/>
  <c r="AC18" i="80" s="1"/>
  <c r="P18" i="80"/>
  <c r="AM17" i="80"/>
  <c r="AJ17" i="80"/>
  <c r="AA17" i="80"/>
  <c r="Z17" i="80"/>
  <c r="Q17" i="80"/>
  <c r="P17" i="80"/>
  <c r="AB17" i="80" s="1"/>
  <c r="AM16" i="80"/>
  <c r="AJ16" i="80"/>
  <c r="AA16" i="80"/>
  <c r="Z16" i="80"/>
  <c r="Q16" i="80"/>
  <c r="AC16" i="80" s="1"/>
  <c r="P16" i="80"/>
  <c r="AM15" i="80"/>
  <c r="AJ15" i="80"/>
  <c r="AA15" i="80"/>
  <c r="Z15" i="80"/>
  <c r="Q15" i="80"/>
  <c r="P15" i="80"/>
  <c r="AB15" i="80" s="1"/>
  <c r="AM14" i="80"/>
  <c r="AJ14" i="80"/>
  <c r="AA14" i="80"/>
  <c r="Z14" i="80"/>
  <c r="Q14" i="80"/>
  <c r="P14" i="80"/>
  <c r="AM13" i="80"/>
  <c r="AJ13" i="80"/>
  <c r="AA13" i="80"/>
  <c r="Z13" i="80"/>
  <c r="Q13" i="80"/>
  <c r="P13" i="80"/>
  <c r="AB13" i="80" s="1"/>
  <c r="AM12" i="80"/>
  <c r="AJ12" i="80"/>
  <c r="AA12" i="80"/>
  <c r="Z12" i="80"/>
  <c r="Q12" i="80"/>
  <c r="P12" i="80"/>
  <c r="AM11" i="80"/>
  <c r="AJ11" i="80"/>
  <c r="AA11" i="80"/>
  <c r="Z11" i="80"/>
  <c r="Q11" i="80"/>
  <c r="P11" i="80"/>
  <c r="AB11" i="80" s="1"/>
  <c r="AM10" i="80"/>
  <c r="AJ10" i="80"/>
  <c r="AA10" i="80"/>
  <c r="Z10" i="80"/>
  <c r="Q10" i="80"/>
  <c r="P10" i="80"/>
  <c r="AM9" i="80"/>
  <c r="AJ9" i="80"/>
  <c r="AA9" i="80"/>
  <c r="Z9" i="80"/>
  <c r="Q9" i="80"/>
  <c r="P9" i="80"/>
  <c r="AM8" i="80"/>
  <c r="AN8" i="80" s="1"/>
  <c r="Q8" i="80"/>
  <c r="AM7" i="80"/>
  <c r="AA7" i="80"/>
  <c r="Z7" i="80"/>
  <c r="Q7" i="80"/>
  <c r="AC15" i="80" l="1"/>
  <c r="AC17" i="80"/>
  <c r="AN17" i="80"/>
  <c r="AC19" i="80"/>
  <c r="AN19" i="80"/>
  <c r="AC21" i="80"/>
  <c r="AC23" i="80"/>
  <c r="AC25" i="80"/>
  <c r="AN25" i="80"/>
  <c r="AC27" i="80"/>
  <c r="AN27" i="80"/>
  <c r="AC29" i="80"/>
  <c r="AN29" i="80"/>
  <c r="AC31" i="80"/>
  <c r="AN31" i="80"/>
  <c r="AC33" i="80"/>
  <c r="AB35" i="80"/>
  <c r="AB37" i="80"/>
  <c r="AC38" i="80"/>
  <c r="AN38" i="80"/>
  <c r="AC40" i="80"/>
  <c r="AB42" i="80"/>
  <c r="AB44" i="80"/>
  <c r="AC47" i="80"/>
  <c r="AN47" i="80"/>
  <c r="AC49" i="80"/>
  <c r="AN49" i="80"/>
  <c r="AC51" i="80"/>
  <c r="AN51" i="80"/>
  <c r="AN34" i="80"/>
  <c r="AN36" i="80"/>
  <c r="AN43" i="80"/>
  <c r="AB16" i="80"/>
  <c r="AB18" i="80"/>
  <c r="AB20" i="80"/>
  <c r="AB22" i="80"/>
  <c r="AB24" i="80"/>
  <c r="AB26" i="80"/>
  <c r="AB28" i="80"/>
  <c r="AB30" i="80"/>
  <c r="AB32" i="80"/>
  <c r="AC35" i="80"/>
  <c r="AN35" i="80"/>
  <c r="AC37" i="80"/>
  <c r="AB39" i="80"/>
  <c r="AB41" i="80"/>
  <c r="AC42" i="80"/>
  <c r="AN42" i="80"/>
  <c r="AC44" i="80"/>
  <c r="AB46" i="80"/>
  <c r="AB48" i="80"/>
  <c r="AB50" i="80"/>
  <c r="AN50" i="80"/>
  <c r="AN11" i="80"/>
  <c r="AB7" i="80"/>
  <c r="AC7" i="80"/>
  <c r="AC14" i="80"/>
  <c r="AB14" i="80"/>
  <c r="AN12" i="80"/>
  <c r="AC12" i="80"/>
  <c r="AC9" i="80"/>
  <c r="AB9" i="80"/>
  <c r="AN10" i="80"/>
  <c r="AC10" i="80"/>
  <c r="AN9" i="80"/>
  <c r="AN13" i="80"/>
  <c r="AN7" i="80"/>
  <c r="AN14" i="80"/>
  <c r="AN16" i="80"/>
  <c r="AN23" i="80"/>
  <c r="AN15" i="80"/>
  <c r="AN22" i="80"/>
  <c r="AN24" i="80"/>
  <c r="AB8" i="80"/>
  <c r="AC11" i="80"/>
  <c r="AC13" i="80"/>
  <c r="AC8" i="80"/>
  <c r="AB10" i="80"/>
  <c r="AB12" i="80"/>
  <c r="AM9" i="79"/>
  <c r="Z14" i="77" l="1"/>
  <c r="P8" i="79" l="1"/>
  <c r="AM51" i="79" l="1"/>
  <c r="AN51" i="79" s="1"/>
  <c r="AJ51" i="79"/>
  <c r="AA51" i="79"/>
  <c r="Z51" i="79"/>
  <c r="Q51" i="79"/>
  <c r="AC51" i="79" s="1"/>
  <c r="P51" i="79"/>
  <c r="AB51" i="79" s="1"/>
  <c r="AM50" i="79"/>
  <c r="AN50" i="79" s="1"/>
  <c r="AJ50" i="79"/>
  <c r="AA50" i="79"/>
  <c r="AC50" i="79" s="1"/>
  <c r="Z50" i="79"/>
  <c r="Q50" i="79"/>
  <c r="P50" i="79"/>
  <c r="AB50" i="79" s="1"/>
  <c r="AM49" i="79"/>
  <c r="AJ49" i="79"/>
  <c r="AA49" i="79"/>
  <c r="Z49" i="79"/>
  <c r="Q49" i="79"/>
  <c r="AC49" i="79" s="1"/>
  <c r="P49" i="79"/>
  <c r="AM48" i="79"/>
  <c r="AJ48" i="79"/>
  <c r="AA48" i="79"/>
  <c r="Z48" i="79"/>
  <c r="Q48" i="79"/>
  <c r="P48" i="79"/>
  <c r="AB48" i="79" s="1"/>
  <c r="AN47" i="79"/>
  <c r="AM47" i="79"/>
  <c r="AJ47" i="79"/>
  <c r="AA47" i="79"/>
  <c r="Z47" i="79"/>
  <c r="Q47" i="79"/>
  <c r="P47" i="79"/>
  <c r="AM46" i="79"/>
  <c r="AJ46" i="79"/>
  <c r="AA46" i="79"/>
  <c r="Z46" i="79"/>
  <c r="Q46" i="79"/>
  <c r="AC46" i="79" s="1"/>
  <c r="P46" i="79"/>
  <c r="AB46" i="79" s="1"/>
  <c r="AM45" i="79"/>
  <c r="AJ45" i="79"/>
  <c r="AA45" i="79"/>
  <c r="Z45" i="79"/>
  <c r="Q45" i="79"/>
  <c r="P45" i="79"/>
  <c r="AM44" i="79"/>
  <c r="AJ44" i="79"/>
  <c r="AA44" i="79"/>
  <c r="Z44" i="79"/>
  <c r="Q44" i="79"/>
  <c r="AC44" i="79" s="1"/>
  <c r="P44" i="79"/>
  <c r="AB44" i="79" s="1"/>
  <c r="AM43" i="79"/>
  <c r="AJ43" i="79"/>
  <c r="AN43" i="79" s="1"/>
  <c r="AA43" i="79"/>
  <c r="Z43" i="79"/>
  <c r="Q43" i="79"/>
  <c r="P43" i="79"/>
  <c r="AB43" i="79" s="1"/>
  <c r="AM42" i="79"/>
  <c r="AN42" i="79" s="1"/>
  <c r="AJ42" i="79"/>
  <c r="AA42" i="79"/>
  <c r="Z42" i="79"/>
  <c r="Q42" i="79"/>
  <c r="AC42" i="79" s="1"/>
  <c r="P42" i="79"/>
  <c r="AM41" i="79"/>
  <c r="AJ41" i="79"/>
  <c r="AA41" i="79"/>
  <c r="Z41" i="79"/>
  <c r="Q41" i="79"/>
  <c r="AC41" i="79" s="1"/>
  <c r="P41" i="79"/>
  <c r="AM40" i="79"/>
  <c r="AN40" i="79" s="1"/>
  <c r="AJ40" i="79"/>
  <c r="AA40" i="79"/>
  <c r="Z40" i="79"/>
  <c r="Q40" i="79"/>
  <c r="P40" i="79"/>
  <c r="AM39" i="79"/>
  <c r="AN39" i="79" s="1"/>
  <c r="AJ39" i="79"/>
  <c r="AA39" i="79"/>
  <c r="Z39" i="79"/>
  <c r="Q39" i="79"/>
  <c r="AC39" i="79" s="1"/>
  <c r="P39" i="79"/>
  <c r="AM38" i="79"/>
  <c r="AJ38" i="79"/>
  <c r="AC38" i="79"/>
  <c r="AA38" i="79"/>
  <c r="Z38" i="79"/>
  <c r="Q38" i="79"/>
  <c r="P38" i="79"/>
  <c r="AB38" i="79" s="1"/>
  <c r="AM37" i="79"/>
  <c r="AN37" i="79" s="1"/>
  <c r="AJ37" i="79"/>
  <c r="AA37" i="79"/>
  <c r="Z37" i="79"/>
  <c r="Q37" i="79"/>
  <c r="P37" i="79"/>
  <c r="AM36" i="79"/>
  <c r="AJ36" i="79"/>
  <c r="AA36" i="79"/>
  <c r="Z36" i="79"/>
  <c r="Q36" i="79"/>
  <c r="P36" i="79"/>
  <c r="AB36" i="79" s="1"/>
  <c r="AM35" i="79"/>
  <c r="AJ35" i="79"/>
  <c r="AN35" i="79" s="1"/>
  <c r="AA35" i="79"/>
  <c r="Z35" i="79"/>
  <c r="Q35" i="79"/>
  <c r="P35" i="79"/>
  <c r="AB35" i="79" s="1"/>
  <c r="AM34" i="79"/>
  <c r="AN34" i="79" s="1"/>
  <c r="AJ34" i="79"/>
  <c r="AA34" i="79"/>
  <c r="Z34" i="79"/>
  <c r="Q34" i="79"/>
  <c r="AC34" i="79" s="1"/>
  <c r="P34" i="79"/>
  <c r="AM33" i="79"/>
  <c r="AJ33" i="79"/>
  <c r="AA33" i="79"/>
  <c r="Z33" i="79"/>
  <c r="Q33" i="79"/>
  <c r="P33" i="79"/>
  <c r="AB33" i="79" s="1"/>
  <c r="AM32" i="79"/>
  <c r="AN32" i="79" s="1"/>
  <c r="AJ32" i="79"/>
  <c r="AA32" i="79"/>
  <c r="Z32" i="79"/>
  <c r="Q32" i="79"/>
  <c r="P32" i="79"/>
  <c r="AM31" i="79"/>
  <c r="AN31" i="79" s="1"/>
  <c r="AJ31" i="79"/>
  <c r="AA31" i="79"/>
  <c r="Z31" i="79"/>
  <c r="Q31" i="79"/>
  <c r="AC31" i="79" s="1"/>
  <c r="P31" i="79"/>
  <c r="AB31" i="79" s="1"/>
  <c r="AM30" i="79"/>
  <c r="AN30" i="79" s="1"/>
  <c r="AJ30" i="79"/>
  <c r="AA30" i="79"/>
  <c r="Z30" i="79"/>
  <c r="Q30" i="79"/>
  <c r="P30" i="79"/>
  <c r="AM29" i="79"/>
  <c r="AJ29" i="79"/>
  <c r="AA29" i="79"/>
  <c r="Z29" i="79"/>
  <c r="Q29" i="79"/>
  <c r="AC29" i="79" s="1"/>
  <c r="P29" i="79"/>
  <c r="AB29" i="79" s="1"/>
  <c r="AM28" i="79"/>
  <c r="AN28" i="79" s="1"/>
  <c r="AJ28" i="79"/>
  <c r="AA28" i="79"/>
  <c r="Z28" i="79"/>
  <c r="Q28" i="79"/>
  <c r="P28" i="79"/>
  <c r="AM27" i="79"/>
  <c r="AN27" i="79" s="1"/>
  <c r="AJ27" i="79"/>
  <c r="AA27" i="79"/>
  <c r="Z27" i="79"/>
  <c r="Q27" i="79"/>
  <c r="AC27" i="79" s="1"/>
  <c r="P27" i="79"/>
  <c r="AM26" i="79"/>
  <c r="AJ26" i="79"/>
  <c r="AC26" i="79"/>
  <c r="AA26" i="79"/>
  <c r="Z26" i="79"/>
  <c r="Q26" i="79"/>
  <c r="P26" i="79"/>
  <c r="AB26" i="79" s="1"/>
  <c r="AM25" i="79"/>
  <c r="AJ25" i="79"/>
  <c r="AA25" i="79"/>
  <c r="Z25" i="79"/>
  <c r="Q25" i="79"/>
  <c r="P25" i="79"/>
  <c r="AM24" i="79"/>
  <c r="AJ24" i="79"/>
  <c r="AA24" i="79"/>
  <c r="Z24" i="79"/>
  <c r="Q24" i="79"/>
  <c r="P24" i="79"/>
  <c r="AB24" i="79" s="1"/>
  <c r="AM23" i="79"/>
  <c r="AJ23" i="79"/>
  <c r="AN23" i="79" s="1"/>
  <c r="AA23" i="79"/>
  <c r="Z23" i="79"/>
  <c r="Q23" i="79"/>
  <c r="P23" i="79"/>
  <c r="AB23" i="79" s="1"/>
  <c r="AM22" i="79"/>
  <c r="AN22" i="79" s="1"/>
  <c r="AJ22" i="79"/>
  <c r="AA22" i="79"/>
  <c r="Z22" i="79"/>
  <c r="Q22" i="79"/>
  <c r="AC22" i="79" s="1"/>
  <c r="P22" i="79"/>
  <c r="AM21" i="79"/>
  <c r="AJ21" i="79"/>
  <c r="AA21" i="79"/>
  <c r="Z21" i="79"/>
  <c r="Q21" i="79"/>
  <c r="AC21" i="79" s="1"/>
  <c r="P21" i="79"/>
  <c r="AB21" i="79" s="1"/>
  <c r="AM20" i="79"/>
  <c r="AN20" i="79" s="1"/>
  <c r="AJ20" i="79"/>
  <c r="AA20" i="79"/>
  <c r="Z20" i="79"/>
  <c r="Q20" i="79"/>
  <c r="P20" i="79"/>
  <c r="AM19" i="79"/>
  <c r="AN19" i="79" s="1"/>
  <c r="AJ19" i="79"/>
  <c r="AA19" i="79"/>
  <c r="Z19" i="79"/>
  <c r="Q19" i="79"/>
  <c r="AC19" i="79" s="1"/>
  <c r="P19" i="79"/>
  <c r="AM18" i="79"/>
  <c r="AJ18" i="79"/>
  <c r="AC18" i="79"/>
  <c r="AA18" i="79"/>
  <c r="Z18" i="79"/>
  <c r="Q18" i="79"/>
  <c r="P18" i="79"/>
  <c r="AB18" i="79" s="1"/>
  <c r="AM17" i="79"/>
  <c r="AN17" i="79" s="1"/>
  <c r="AJ17" i="79"/>
  <c r="AA17" i="79"/>
  <c r="Z17" i="79"/>
  <c r="Q17" i="79"/>
  <c r="P17" i="79"/>
  <c r="AM16" i="79"/>
  <c r="AJ16" i="79"/>
  <c r="AA16" i="79"/>
  <c r="Z16" i="79"/>
  <c r="Q16" i="79"/>
  <c r="P16" i="79"/>
  <c r="AB16" i="79" s="1"/>
  <c r="AM15" i="79"/>
  <c r="AJ15" i="79"/>
  <c r="AN15" i="79" s="1"/>
  <c r="AA15" i="79"/>
  <c r="Z15" i="79"/>
  <c r="Q15" i="79"/>
  <c r="P15" i="79"/>
  <c r="AB15" i="79" s="1"/>
  <c r="AM14" i="79"/>
  <c r="AJ14" i="79"/>
  <c r="AA14" i="79"/>
  <c r="Z14" i="79"/>
  <c r="Q14" i="79"/>
  <c r="P14" i="79"/>
  <c r="AM13" i="79"/>
  <c r="AJ13" i="79"/>
  <c r="AA13" i="79"/>
  <c r="Z13" i="79"/>
  <c r="Q13" i="79"/>
  <c r="P13" i="79"/>
  <c r="AM12" i="79"/>
  <c r="AJ12" i="79"/>
  <c r="AA12" i="79"/>
  <c r="Z12" i="79"/>
  <c r="Q12" i="79"/>
  <c r="P12" i="79"/>
  <c r="AM11" i="79"/>
  <c r="AJ11" i="79"/>
  <c r="AA11" i="79"/>
  <c r="Z11" i="79"/>
  <c r="Q11" i="79"/>
  <c r="P11" i="79"/>
  <c r="AM10" i="79"/>
  <c r="AJ10" i="79"/>
  <c r="AA10" i="79"/>
  <c r="Z10" i="79"/>
  <c r="Q10" i="79"/>
  <c r="P10" i="79"/>
  <c r="AJ9" i="79"/>
  <c r="AA9" i="79"/>
  <c r="Z9" i="79"/>
  <c r="Q9" i="79"/>
  <c r="P9" i="79"/>
  <c r="AM8" i="79"/>
  <c r="AJ8" i="79"/>
  <c r="AA8" i="79"/>
  <c r="Z8" i="79"/>
  <c r="Q8" i="79"/>
  <c r="AM7" i="79"/>
  <c r="AJ7" i="79"/>
  <c r="AA7" i="79"/>
  <c r="Z7" i="79"/>
  <c r="AB7" i="79" s="1"/>
  <c r="Q7" i="79"/>
  <c r="AN36" i="79" l="1"/>
  <c r="AN44" i="79"/>
  <c r="AB19" i="79"/>
  <c r="AC20" i="79"/>
  <c r="AB27" i="79"/>
  <c r="AC28" i="79"/>
  <c r="AC30" i="79"/>
  <c r="AB32" i="79"/>
  <c r="AB34" i="79"/>
  <c r="AC37" i="79"/>
  <c r="AB39" i="79"/>
  <c r="AC40" i="79"/>
  <c r="AC45" i="79"/>
  <c r="AC47" i="79"/>
  <c r="AB49" i="79"/>
  <c r="AN16" i="79"/>
  <c r="AN24" i="79"/>
  <c r="AN46" i="79"/>
  <c r="AC15" i="79"/>
  <c r="AB20" i="79"/>
  <c r="AC23" i="79"/>
  <c r="AB28" i="79"/>
  <c r="AB30" i="79"/>
  <c r="AC33" i="79"/>
  <c r="AC35" i="79"/>
  <c r="AN38" i="79"/>
  <c r="AB40" i="79"/>
  <c r="AB42" i="79"/>
  <c r="AC43" i="79"/>
  <c r="AB45" i="79"/>
  <c r="AB47" i="79"/>
  <c r="AN48" i="79"/>
  <c r="AB13" i="79"/>
  <c r="AC12" i="79"/>
  <c r="AC14" i="79"/>
  <c r="AC11" i="79"/>
  <c r="AB11" i="79"/>
  <c r="AN8" i="79"/>
  <c r="AN7" i="79"/>
  <c r="AN11" i="79"/>
  <c r="AN14" i="79"/>
  <c r="AN12" i="79"/>
  <c r="AB8" i="79"/>
  <c r="AB10" i="79"/>
  <c r="AC13" i="79"/>
  <c r="AC7" i="79"/>
  <c r="AC10" i="79"/>
  <c r="AB12" i="79"/>
  <c r="AN13" i="79"/>
  <c r="AN49" i="79"/>
  <c r="AB9" i="79"/>
  <c r="AN10" i="79"/>
  <c r="AB14" i="79"/>
  <c r="AB17" i="79"/>
  <c r="AN18" i="79"/>
  <c r="AB22" i="79"/>
  <c r="AB25" i="79"/>
  <c r="AN26" i="79"/>
  <c r="AN29" i="79"/>
  <c r="AC36" i="79"/>
  <c r="AB41" i="79"/>
  <c r="AN45" i="79"/>
  <c r="AN21" i="79"/>
  <c r="AN33" i="79"/>
  <c r="AC8" i="79"/>
  <c r="AC9" i="79"/>
  <c r="AN9" i="79"/>
  <c r="AC16" i="79"/>
  <c r="AC17" i="79"/>
  <c r="AC24" i="79"/>
  <c r="AC25" i="79"/>
  <c r="AN25" i="79"/>
  <c r="AC32" i="79"/>
  <c r="AB37" i="79"/>
  <c r="AN41" i="79"/>
  <c r="AC48" i="79"/>
  <c r="AM51" i="78"/>
  <c r="AJ51" i="78"/>
  <c r="AC51" i="78"/>
  <c r="AA51" i="78"/>
  <c r="Z51" i="78"/>
  <c r="Q51" i="78"/>
  <c r="P51" i="78"/>
  <c r="AB51" i="78" s="1"/>
  <c r="AM50" i="78"/>
  <c r="AN50" i="78" s="1"/>
  <c r="AJ50" i="78"/>
  <c r="AA50" i="78"/>
  <c r="Z50" i="78"/>
  <c r="Q50" i="78"/>
  <c r="P50" i="78"/>
  <c r="AM49" i="78"/>
  <c r="AJ49" i="78"/>
  <c r="AA49" i="78"/>
  <c r="Z49" i="78"/>
  <c r="Q49" i="78"/>
  <c r="P49" i="78"/>
  <c r="AB49" i="78" s="1"/>
  <c r="AM48" i="78"/>
  <c r="AJ48" i="78"/>
  <c r="AN48" i="78" s="1"/>
  <c r="AA48" i="78"/>
  <c r="Z48" i="78"/>
  <c r="Q48" i="78"/>
  <c r="P48" i="78"/>
  <c r="AB48" i="78" s="1"/>
  <c r="AM47" i="78"/>
  <c r="AN47" i="78" s="1"/>
  <c r="AJ47" i="78"/>
  <c r="AA47" i="78"/>
  <c r="Z47" i="78"/>
  <c r="Q47" i="78"/>
  <c r="AC47" i="78" s="1"/>
  <c r="P47" i="78"/>
  <c r="AM46" i="78"/>
  <c r="AJ46" i="78"/>
  <c r="AA46" i="78"/>
  <c r="Z46" i="78"/>
  <c r="Q46" i="78"/>
  <c r="AC46" i="78" s="1"/>
  <c r="P46" i="78"/>
  <c r="AB46" i="78" s="1"/>
  <c r="AM45" i="78"/>
  <c r="AJ45" i="78"/>
  <c r="AA45" i="78"/>
  <c r="Z45" i="78"/>
  <c r="Q45" i="78"/>
  <c r="P45" i="78"/>
  <c r="AM44" i="78"/>
  <c r="AN44" i="78" s="1"/>
  <c r="AJ44" i="78"/>
  <c r="AA44" i="78"/>
  <c r="Z44" i="78"/>
  <c r="Q44" i="78"/>
  <c r="AC44" i="78" s="1"/>
  <c r="P44" i="78"/>
  <c r="AM43" i="78"/>
  <c r="AJ43" i="78"/>
  <c r="AA43" i="78"/>
  <c r="Z43" i="78"/>
  <c r="Q43" i="78"/>
  <c r="P43" i="78"/>
  <c r="AB43" i="78" s="1"/>
  <c r="AM42" i="78"/>
  <c r="AJ42" i="78"/>
  <c r="AA42" i="78"/>
  <c r="Z42" i="78"/>
  <c r="Q42" i="78"/>
  <c r="AC42" i="78" s="1"/>
  <c r="P42" i="78"/>
  <c r="AM41" i="78"/>
  <c r="AJ41" i="78"/>
  <c r="AA41" i="78"/>
  <c r="Z41" i="78"/>
  <c r="Q41" i="78"/>
  <c r="P41" i="78"/>
  <c r="AB41" i="78" s="1"/>
  <c r="AN40" i="78"/>
  <c r="AM40" i="78"/>
  <c r="AJ40" i="78"/>
  <c r="AA40" i="78"/>
  <c r="Z40" i="78"/>
  <c r="Q40" i="78"/>
  <c r="P40" i="78"/>
  <c r="AM39" i="78"/>
  <c r="AJ39" i="78"/>
  <c r="AA39" i="78"/>
  <c r="Z39" i="78"/>
  <c r="Q39" i="78"/>
  <c r="AC39" i="78" s="1"/>
  <c r="P39" i="78"/>
  <c r="AM38" i="78"/>
  <c r="AJ38" i="78"/>
  <c r="AA38" i="78"/>
  <c r="Z38" i="78"/>
  <c r="Q38" i="78"/>
  <c r="P38" i="78"/>
  <c r="AM37" i="78"/>
  <c r="AN37" i="78" s="1"/>
  <c r="AJ37" i="78"/>
  <c r="AA37" i="78"/>
  <c r="Z37" i="78"/>
  <c r="Q37" i="78"/>
  <c r="AC37" i="78" s="1"/>
  <c r="P37" i="78"/>
  <c r="AM36" i="78"/>
  <c r="AN36" i="78" s="1"/>
  <c r="AJ36" i="78"/>
  <c r="AA36" i="78"/>
  <c r="Z36" i="78"/>
  <c r="Q36" i="78"/>
  <c r="AC36" i="78" s="1"/>
  <c r="P36" i="78"/>
  <c r="AB36" i="78" s="1"/>
  <c r="AM35" i="78"/>
  <c r="AN35" i="78" s="1"/>
  <c r="AJ35" i="78"/>
  <c r="AA35" i="78"/>
  <c r="AC35" i="78" s="1"/>
  <c r="Z35" i="78"/>
  <c r="Q35" i="78"/>
  <c r="P35" i="78"/>
  <c r="AB35" i="78" s="1"/>
  <c r="AM34" i="78"/>
  <c r="AN34" i="78" s="1"/>
  <c r="AJ34" i="78"/>
  <c r="AA34" i="78"/>
  <c r="Z34" i="78"/>
  <c r="Q34" i="78"/>
  <c r="AC34" i="78" s="1"/>
  <c r="P34" i="78"/>
  <c r="AM33" i="78"/>
  <c r="AJ33" i="78"/>
  <c r="AA33" i="78"/>
  <c r="Z33" i="78"/>
  <c r="Q33" i="78"/>
  <c r="P33" i="78"/>
  <c r="AB33" i="78" s="1"/>
  <c r="AN32" i="78"/>
  <c r="AM32" i="78"/>
  <c r="AJ32" i="78"/>
  <c r="AA32" i="78"/>
  <c r="Z32" i="78"/>
  <c r="Q32" i="78"/>
  <c r="P32" i="78"/>
  <c r="AM31" i="78"/>
  <c r="AJ31" i="78"/>
  <c r="AA31" i="78"/>
  <c r="Z31" i="78"/>
  <c r="Q31" i="78"/>
  <c r="AC31" i="78" s="1"/>
  <c r="P31" i="78"/>
  <c r="AM30" i="78"/>
  <c r="AJ30" i="78"/>
  <c r="AA30" i="78"/>
  <c r="Z30" i="78"/>
  <c r="Q30" i="78"/>
  <c r="P30" i="78"/>
  <c r="AB30" i="78" s="1"/>
  <c r="AM29" i="78"/>
  <c r="AN29" i="78" s="1"/>
  <c r="AJ29" i="78"/>
  <c r="AA29" i="78"/>
  <c r="Z29" i="78"/>
  <c r="Q29" i="78"/>
  <c r="P29" i="78"/>
  <c r="AM28" i="78"/>
  <c r="AN28" i="78" s="1"/>
  <c r="AJ28" i="78"/>
  <c r="AA28" i="78"/>
  <c r="Z28" i="78"/>
  <c r="Q28" i="78"/>
  <c r="AC28" i="78" s="1"/>
  <c r="P28" i="78"/>
  <c r="AB28" i="78" s="1"/>
  <c r="AM27" i="78"/>
  <c r="AN27" i="78" s="1"/>
  <c r="AJ27" i="78"/>
  <c r="AA27" i="78"/>
  <c r="AC27" i="78" s="1"/>
  <c r="Z27" i="78"/>
  <c r="Q27" i="78"/>
  <c r="P27" i="78"/>
  <c r="AM26" i="78"/>
  <c r="AJ26" i="78"/>
  <c r="AA26" i="78"/>
  <c r="Z26" i="78"/>
  <c r="Q26" i="78"/>
  <c r="AC26" i="78" s="1"/>
  <c r="P26" i="78"/>
  <c r="AM25" i="78"/>
  <c r="AJ25" i="78"/>
  <c r="AA25" i="78"/>
  <c r="Z25" i="78"/>
  <c r="Q25" i="78"/>
  <c r="P25" i="78"/>
  <c r="AB25" i="78" s="1"/>
  <c r="AN24" i="78"/>
  <c r="AM24" i="78"/>
  <c r="AJ24" i="78"/>
  <c r="AA24" i="78"/>
  <c r="Z24" i="78"/>
  <c r="Q24" i="78"/>
  <c r="P24" i="78"/>
  <c r="AM23" i="78"/>
  <c r="AJ23" i="78"/>
  <c r="AA23" i="78"/>
  <c r="Z23" i="78"/>
  <c r="Q23" i="78"/>
  <c r="AC23" i="78" s="1"/>
  <c r="P23" i="78"/>
  <c r="AM22" i="78"/>
  <c r="AJ22" i="78"/>
  <c r="AA22" i="78"/>
  <c r="Z22" i="78"/>
  <c r="Q22" i="78"/>
  <c r="P22" i="78"/>
  <c r="AM21" i="78"/>
  <c r="AN21" i="78" s="1"/>
  <c r="AJ21" i="78"/>
  <c r="AA21" i="78"/>
  <c r="Z21" i="78"/>
  <c r="Q21" i="78"/>
  <c r="P21" i="78"/>
  <c r="AM20" i="78"/>
  <c r="AN20" i="78" s="1"/>
  <c r="AJ20" i="78"/>
  <c r="AA20" i="78"/>
  <c r="Z20" i="78"/>
  <c r="Q20" i="78"/>
  <c r="AC20" i="78" s="1"/>
  <c r="P20" i="78"/>
  <c r="AB20" i="78" s="1"/>
  <c r="AM19" i="78"/>
  <c r="AN19" i="78" s="1"/>
  <c r="AJ19" i="78"/>
  <c r="AA19" i="78"/>
  <c r="AC19" i="78" s="1"/>
  <c r="Z19" i="78"/>
  <c r="Q19" i="78"/>
  <c r="P19" i="78"/>
  <c r="AM18" i="78"/>
  <c r="AJ18" i="78"/>
  <c r="AA18" i="78"/>
  <c r="Z18" i="78"/>
  <c r="Q18" i="78"/>
  <c r="AC18" i="78" s="1"/>
  <c r="P18" i="78"/>
  <c r="AM17" i="78"/>
  <c r="AJ17" i="78"/>
  <c r="AA17" i="78"/>
  <c r="Z17" i="78"/>
  <c r="Q17" i="78"/>
  <c r="P17" i="78"/>
  <c r="AB17" i="78" s="1"/>
  <c r="AN16" i="78"/>
  <c r="AM16" i="78"/>
  <c r="AJ16" i="78"/>
  <c r="AA16" i="78"/>
  <c r="Z16" i="78"/>
  <c r="Q16" i="78"/>
  <c r="P16" i="78"/>
  <c r="AM15" i="78"/>
  <c r="AJ15" i="78"/>
  <c r="AA15" i="78"/>
  <c r="Z15" i="78"/>
  <c r="Q15" i="78"/>
  <c r="AC15" i="78" s="1"/>
  <c r="P15" i="78"/>
  <c r="AM14" i="78"/>
  <c r="AJ14" i="78"/>
  <c r="AA14" i="78"/>
  <c r="Z14" i="78"/>
  <c r="Q14" i="78"/>
  <c r="P14" i="78"/>
  <c r="AM13" i="78"/>
  <c r="AJ13" i="78"/>
  <c r="AA13" i="78"/>
  <c r="Z13" i="78"/>
  <c r="Q13" i="78"/>
  <c r="P13" i="78"/>
  <c r="AM12" i="78"/>
  <c r="AN12" i="78" s="1"/>
  <c r="AJ12" i="78"/>
  <c r="AA12" i="78"/>
  <c r="Z12" i="78"/>
  <c r="Q12" i="78"/>
  <c r="AC12" i="78" s="1"/>
  <c r="P12" i="78"/>
  <c r="AB12" i="78" s="1"/>
  <c r="AM11" i="78"/>
  <c r="AN11" i="78" s="1"/>
  <c r="AJ11" i="78"/>
  <c r="AA11" i="78"/>
  <c r="AC11" i="78" s="1"/>
  <c r="Z11" i="78"/>
  <c r="Q11" i="78"/>
  <c r="P11" i="78"/>
  <c r="AM10" i="78"/>
  <c r="AJ10" i="78"/>
  <c r="AA10" i="78"/>
  <c r="Z10" i="78"/>
  <c r="Q10" i="78"/>
  <c r="AC10" i="78" s="1"/>
  <c r="P10" i="78"/>
  <c r="AM9" i="78"/>
  <c r="AJ9" i="78"/>
  <c r="AA9" i="78"/>
  <c r="Z9" i="78"/>
  <c r="Q9" i="78"/>
  <c r="P9" i="78"/>
  <c r="AB9" i="78" s="1"/>
  <c r="AN8" i="78"/>
  <c r="AM8" i="78"/>
  <c r="AJ8" i="78"/>
  <c r="AA8" i="78"/>
  <c r="Z8" i="78"/>
  <c r="Q8" i="78"/>
  <c r="P8" i="78"/>
  <c r="AM7" i="78"/>
  <c r="AJ7" i="78"/>
  <c r="AA7" i="78"/>
  <c r="Z7" i="78"/>
  <c r="AB7" i="78" s="1"/>
  <c r="Q7" i="78"/>
  <c r="AC7" i="78" s="1"/>
  <c r="AN31" i="78" l="1"/>
  <c r="AC8" i="78"/>
  <c r="AB10" i="78"/>
  <c r="AB15" i="78"/>
  <c r="AC16" i="78"/>
  <c r="AB18" i="78"/>
  <c r="AB21" i="78"/>
  <c r="AB23" i="78"/>
  <c r="AC24" i="78"/>
  <c r="AB26" i="78"/>
  <c r="AB29" i="78"/>
  <c r="AB31" i="78"/>
  <c r="AC32" i="78"/>
  <c r="AB37" i="78"/>
  <c r="AB39" i="78"/>
  <c r="AC40" i="78"/>
  <c r="AB42" i="78"/>
  <c r="AB44" i="78"/>
  <c r="AN45" i="78"/>
  <c r="AC50" i="78"/>
  <c r="AN39" i="78"/>
  <c r="AN49" i="78"/>
  <c r="AB8" i="78"/>
  <c r="AC9" i="78"/>
  <c r="AN9" i="78"/>
  <c r="AB16" i="78"/>
  <c r="AC17" i="78"/>
  <c r="AN17" i="78"/>
  <c r="AB24" i="78"/>
  <c r="AC25" i="78"/>
  <c r="AN25" i="78"/>
  <c r="AC30" i="78"/>
  <c r="AB32" i="78"/>
  <c r="AN33" i="78"/>
  <c r="AC38" i="78"/>
  <c r="AB40" i="78"/>
  <c r="AC41" i="78"/>
  <c r="AN41" i="78"/>
  <c r="AC43" i="78"/>
  <c r="AN43" i="78"/>
  <c r="AB45" i="78"/>
  <c r="AB47" i="78"/>
  <c r="AC48" i="78"/>
  <c r="AN51" i="78"/>
  <c r="AB13" i="78"/>
  <c r="AN13" i="78"/>
  <c r="AN10" i="78"/>
  <c r="AN18" i="78"/>
  <c r="AN46" i="78"/>
  <c r="AN7" i="78"/>
  <c r="AN15" i="78"/>
  <c r="AB19" i="78"/>
  <c r="AB22" i="78"/>
  <c r="AN23" i="78"/>
  <c r="AB27" i="78"/>
  <c r="AC33" i="78"/>
  <c r="AB38" i="78"/>
  <c r="AN42" i="78"/>
  <c r="AC49" i="78"/>
  <c r="AN26" i="78"/>
  <c r="AN30" i="78"/>
  <c r="AB11" i="78"/>
  <c r="AB14" i="78"/>
  <c r="AC13" i="78"/>
  <c r="AC14" i="78"/>
  <c r="AN14" i="78"/>
  <c r="AC21" i="78"/>
  <c r="AC22" i="78"/>
  <c r="AN22" i="78"/>
  <c r="AC29" i="78"/>
  <c r="AB34" i="78"/>
  <c r="AN38" i="78"/>
  <c r="AC45" i="78"/>
  <c r="AB50" i="78"/>
  <c r="P10" i="77" l="1"/>
  <c r="Q10" i="77"/>
  <c r="Q7" i="77" l="1"/>
  <c r="AM8" i="77" l="1"/>
  <c r="AM14" i="77"/>
  <c r="AM13" i="77"/>
  <c r="AM12" i="77"/>
  <c r="AM11" i="77"/>
  <c r="AM10" i="77"/>
  <c r="AN10" i="77" s="1"/>
  <c r="AM9" i="77"/>
  <c r="AM7" i="77"/>
  <c r="AJ14" i="77"/>
  <c r="AJ13" i="77"/>
  <c r="AJ12" i="77"/>
  <c r="AJ11" i="77"/>
  <c r="AJ10" i="77"/>
  <c r="AJ9" i="77"/>
  <c r="AJ8" i="77"/>
  <c r="AJ7" i="77"/>
  <c r="AA14" i="77"/>
  <c r="AA13" i="77"/>
  <c r="Z13" i="77"/>
  <c r="AA12" i="77"/>
  <c r="Z12" i="77"/>
  <c r="AA11" i="77"/>
  <c r="Z11" i="77"/>
  <c r="AA10" i="77"/>
  <c r="Z10" i="77"/>
  <c r="AA9" i="77"/>
  <c r="Z9" i="77"/>
  <c r="AA8" i="77"/>
  <c r="Z8" i="77"/>
  <c r="AA7" i="77"/>
  <c r="AC7" i="77" s="1"/>
  <c r="Z7" i="77"/>
  <c r="Q14" i="77"/>
  <c r="P14" i="77"/>
  <c r="Q13" i="77"/>
  <c r="P13" i="77"/>
  <c r="Q12" i="77"/>
  <c r="P12" i="77"/>
  <c r="Q11" i="77"/>
  <c r="P11" i="77"/>
  <c r="Q9" i="77"/>
  <c r="P9" i="77"/>
  <c r="Q8" i="77"/>
  <c r="P8" i="77"/>
  <c r="AN12" i="77" l="1"/>
  <c r="AB13" i="77"/>
  <c r="AB12" i="77"/>
  <c r="AN11" i="77"/>
  <c r="AB14" i="77"/>
  <c r="AB11" i="77"/>
  <c r="AN14" i="77"/>
  <c r="AN8" i="77"/>
  <c r="AC12" i="77"/>
  <c r="AB8" i="77"/>
  <c r="AN7" i="77"/>
  <c r="AN13" i="77"/>
  <c r="AB10" i="77"/>
  <c r="AC11" i="77"/>
  <c r="AC8" i="77"/>
  <c r="AC13" i="77"/>
  <c r="AC14" i="77"/>
  <c r="AN9" i="77"/>
  <c r="AB9" i="77"/>
  <c r="AC9" i="77"/>
  <c r="AC10" i="77"/>
  <c r="AB7" i="77"/>
  <c r="AM51" i="77"/>
  <c r="AN51" i="77" s="1"/>
  <c r="AJ51" i="77"/>
  <c r="AA51" i="77"/>
  <c r="Z51" i="77"/>
  <c r="Q51" i="77"/>
  <c r="AC51" i="77" s="1"/>
  <c r="P51" i="77"/>
  <c r="AM50" i="77"/>
  <c r="AJ50" i="77"/>
  <c r="AN50" i="77" s="1"/>
  <c r="AA50" i="77"/>
  <c r="Z50" i="77"/>
  <c r="Q50" i="77"/>
  <c r="P50" i="77"/>
  <c r="AB50" i="77" s="1"/>
  <c r="AM49" i="77"/>
  <c r="AN49" i="77" s="1"/>
  <c r="AJ49" i="77"/>
  <c r="AA49" i="77"/>
  <c r="Z49" i="77"/>
  <c r="Q49" i="77"/>
  <c r="AC49" i="77" s="1"/>
  <c r="P49" i="77"/>
  <c r="AM48" i="77"/>
  <c r="AJ48" i="77"/>
  <c r="AN48" i="77" s="1"/>
  <c r="AA48" i="77"/>
  <c r="Z48" i="77"/>
  <c r="Q48" i="77"/>
  <c r="P48" i="77"/>
  <c r="AB48" i="77" s="1"/>
  <c r="AM47" i="77"/>
  <c r="AN47" i="77" s="1"/>
  <c r="AJ47" i="77"/>
  <c r="AA47" i="77"/>
  <c r="Z47" i="77"/>
  <c r="Q47" i="77"/>
  <c r="AC47" i="77" s="1"/>
  <c r="P47" i="77"/>
  <c r="AM46" i="77"/>
  <c r="AN46" i="77" s="1"/>
  <c r="AJ46" i="77"/>
  <c r="AA46" i="77"/>
  <c r="Z46" i="77"/>
  <c r="Q46" i="77"/>
  <c r="AC46" i="77" s="1"/>
  <c r="P46" i="77"/>
  <c r="AB46" i="77" s="1"/>
  <c r="AM45" i="77"/>
  <c r="AN45" i="77" s="1"/>
  <c r="AJ45" i="77"/>
  <c r="AA45" i="77"/>
  <c r="Z45" i="77"/>
  <c r="Q45" i="77"/>
  <c r="P45" i="77"/>
  <c r="AM44" i="77"/>
  <c r="AJ44" i="77"/>
  <c r="AN44" i="77" s="1"/>
  <c r="AA44" i="77"/>
  <c r="Z44" i="77"/>
  <c r="Q44" i="77"/>
  <c r="AC44" i="77" s="1"/>
  <c r="P44" i="77"/>
  <c r="AB44" i="77" s="1"/>
  <c r="AM43" i="77"/>
  <c r="AN43" i="77" s="1"/>
  <c r="AJ43" i="77"/>
  <c r="AA43" i="77"/>
  <c r="Z43" i="77"/>
  <c r="Q43" i="77"/>
  <c r="P43" i="77"/>
  <c r="AM42" i="77"/>
  <c r="AN42" i="77" s="1"/>
  <c r="AJ42" i="77"/>
  <c r="AA42" i="77"/>
  <c r="Z42" i="77"/>
  <c r="Q42" i="77"/>
  <c r="AC42" i="77" s="1"/>
  <c r="P42" i="77"/>
  <c r="AM41" i="77"/>
  <c r="AJ41" i="77"/>
  <c r="AA41" i="77"/>
  <c r="Z41" i="77"/>
  <c r="Q41" i="77"/>
  <c r="P41" i="77"/>
  <c r="AB41" i="77" s="1"/>
  <c r="AM40" i="77"/>
  <c r="AJ40" i="77"/>
  <c r="AA40" i="77"/>
  <c r="Z40" i="77"/>
  <c r="Q40" i="77"/>
  <c r="AC40" i="77" s="1"/>
  <c r="P40" i="77"/>
  <c r="AM39" i="77"/>
  <c r="AJ39" i="77"/>
  <c r="AA39" i="77"/>
  <c r="Z39" i="77"/>
  <c r="Q39" i="77"/>
  <c r="P39" i="77"/>
  <c r="AB39" i="77" s="1"/>
  <c r="AN38" i="77"/>
  <c r="AM38" i="77"/>
  <c r="AJ38" i="77"/>
  <c r="AA38" i="77"/>
  <c r="Z38" i="77"/>
  <c r="Q38" i="77"/>
  <c r="P38" i="77"/>
  <c r="AM37" i="77"/>
  <c r="AJ37" i="77"/>
  <c r="AA37" i="77"/>
  <c r="Z37" i="77"/>
  <c r="Q37" i="77"/>
  <c r="AC37" i="77" s="1"/>
  <c r="P37" i="77"/>
  <c r="AB37" i="77" s="1"/>
  <c r="AM36" i="77"/>
  <c r="AJ36" i="77"/>
  <c r="AN36" i="77" s="1"/>
  <c r="AA36" i="77"/>
  <c r="Z36" i="77"/>
  <c r="Q36" i="77"/>
  <c r="P36" i="77"/>
  <c r="AM35" i="77"/>
  <c r="AJ35" i="77"/>
  <c r="AA35" i="77"/>
  <c r="Z35" i="77"/>
  <c r="Q35" i="77"/>
  <c r="AC35" i="77" s="1"/>
  <c r="P35" i="77"/>
  <c r="AB35" i="77" s="1"/>
  <c r="AM34" i="77"/>
  <c r="AN34" i="77" s="1"/>
  <c r="AJ34" i="77"/>
  <c r="AA34" i="77"/>
  <c r="Z34" i="77"/>
  <c r="Q34" i="77"/>
  <c r="P34" i="77"/>
  <c r="AB34" i="77" s="1"/>
  <c r="AM33" i="77"/>
  <c r="AN33" i="77" s="1"/>
  <c r="AJ33" i="77"/>
  <c r="AA33" i="77"/>
  <c r="Z33" i="77"/>
  <c r="Q33" i="77"/>
  <c r="AC33" i="77" s="1"/>
  <c r="P33" i="77"/>
  <c r="AM32" i="77"/>
  <c r="AJ32" i="77"/>
  <c r="AN32" i="77" s="1"/>
  <c r="AA32" i="77"/>
  <c r="Z32" i="77"/>
  <c r="Q32" i="77"/>
  <c r="P32" i="77"/>
  <c r="AB32" i="77" s="1"/>
  <c r="AM31" i="77"/>
  <c r="AN31" i="77" s="1"/>
  <c r="AJ31" i="77"/>
  <c r="AA31" i="77"/>
  <c r="Z31" i="77"/>
  <c r="Q31" i="77"/>
  <c r="AC31" i="77" s="1"/>
  <c r="P31" i="77"/>
  <c r="AM30" i="77"/>
  <c r="AN30" i="77" s="1"/>
  <c r="AJ30" i="77"/>
  <c r="AA30" i="77"/>
  <c r="Z30" i="77"/>
  <c r="Q30" i="77"/>
  <c r="AC30" i="77" s="1"/>
  <c r="P30" i="77"/>
  <c r="AB30" i="77" s="1"/>
  <c r="AM29" i="77"/>
  <c r="AN29" i="77" s="1"/>
  <c r="AJ29" i="77"/>
  <c r="AA29" i="77"/>
  <c r="Z29" i="77"/>
  <c r="Q29" i="77"/>
  <c r="P29" i="77"/>
  <c r="AM28" i="77"/>
  <c r="AJ28" i="77"/>
  <c r="AN28" i="77" s="1"/>
  <c r="AA28" i="77"/>
  <c r="Z28" i="77"/>
  <c r="Q28" i="77"/>
  <c r="AC28" i="77" s="1"/>
  <c r="P28" i="77"/>
  <c r="AB28" i="77" s="1"/>
  <c r="AM27" i="77"/>
  <c r="AN27" i="77" s="1"/>
  <c r="AJ27" i="77"/>
  <c r="AA27" i="77"/>
  <c r="Z27" i="77"/>
  <c r="Q27" i="77"/>
  <c r="P27" i="77"/>
  <c r="AM26" i="77"/>
  <c r="AN26" i="77" s="1"/>
  <c r="AJ26" i="77"/>
  <c r="AA26" i="77"/>
  <c r="Z26" i="77"/>
  <c r="Q26" i="77"/>
  <c r="AC26" i="77" s="1"/>
  <c r="P26" i="77"/>
  <c r="AM25" i="77"/>
  <c r="AJ25" i="77"/>
  <c r="AA25" i="77"/>
  <c r="Z25" i="77"/>
  <c r="Q25" i="77"/>
  <c r="P25" i="77"/>
  <c r="AB25" i="77" s="1"/>
  <c r="AM24" i="77"/>
  <c r="AJ24" i="77"/>
  <c r="AA24" i="77"/>
  <c r="Z24" i="77"/>
  <c r="Q24" i="77"/>
  <c r="AC24" i="77" s="1"/>
  <c r="P24" i="77"/>
  <c r="AM23" i="77"/>
  <c r="AJ23" i="77"/>
  <c r="AA23" i="77"/>
  <c r="Z23" i="77"/>
  <c r="Q23" i="77"/>
  <c r="P23" i="77"/>
  <c r="AB23" i="77" s="1"/>
  <c r="AN22" i="77"/>
  <c r="AM22" i="77"/>
  <c r="AJ22" i="77"/>
  <c r="AA22" i="77"/>
  <c r="Z22" i="77"/>
  <c r="Q22" i="77"/>
  <c r="P22" i="77"/>
  <c r="AM21" i="77"/>
  <c r="AJ21" i="77"/>
  <c r="AA21" i="77"/>
  <c r="Z21" i="77"/>
  <c r="Q21" i="77"/>
  <c r="AC21" i="77" s="1"/>
  <c r="P21" i="77"/>
  <c r="AB21" i="77" s="1"/>
  <c r="AM20" i="77"/>
  <c r="AJ20" i="77"/>
  <c r="AN20" i="77" s="1"/>
  <c r="AA20" i="77"/>
  <c r="Z20" i="77"/>
  <c r="Q20" i="77"/>
  <c r="P20" i="77"/>
  <c r="AM19" i="77"/>
  <c r="AJ19" i="77"/>
  <c r="AA19" i="77"/>
  <c r="Z19" i="77"/>
  <c r="Q19" i="77"/>
  <c r="AC19" i="77" s="1"/>
  <c r="P19" i="77"/>
  <c r="AB19" i="77" s="1"/>
  <c r="AM18" i="77"/>
  <c r="AN18" i="77" s="1"/>
  <c r="AJ18" i="77"/>
  <c r="AA18" i="77"/>
  <c r="Z18" i="77"/>
  <c r="Q18" i="77"/>
  <c r="P18" i="77"/>
  <c r="AB18" i="77" s="1"/>
  <c r="AM17" i="77"/>
  <c r="AN17" i="77" s="1"/>
  <c r="AJ17" i="77"/>
  <c r="AA17" i="77"/>
  <c r="Z17" i="77"/>
  <c r="Q17" i="77"/>
  <c r="AC17" i="77" s="1"/>
  <c r="P17" i="77"/>
  <c r="AM16" i="77"/>
  <c r="AJ16" i="77"/>
  <c r="AN16" i="77" s="1"/>
  <c r="AA16" i="77"/>
  <c r="Z16" i="77"/>
  <c r="Q16" i="77"/>
  <c r="P16" i="77"/>
  <c r="AB16" i="77" s="1"/>
  <c r="AM15" i="77"/>
  <c r="AN15" i="77" s="1"/>
  <c r="AJ15" i="77"/>
  <c r="AA15" i="77"/>
  <c r="Z15" i="77"/>
  <c r="Q15" i="77"/>
  <c r="AC15" i="77" s="1"/>
  <c r="P15" i="77"/>
  <c r="AN35" i="77" l="1"/>
  <c r="AN37" i="77"/>
  <c r="AB15" i="77"/>
  <c r="AB17" i="77"/>
  <c r="AC20" i="77"/>
  <c r="AC22" i="77"/>
  <c r="AB24" i="77"/>
  <c r="AN24" i="77"/>
  <c r="AB26" i="77"/>
  <c r="AC27" i="77"/>
  <c r="AC29" i="77"/>
  <c r="AB31" i="77"/>
  <c r="AB33" i="77"/>
  <c r="AC36" i="77"/>
  <c r="AC38" i="77"/>
  <c r="AB40" i="77"/>
  <c r="AN40" i="77"/>
  <c r="AB42" i="77"/>
  <c r="AC43" i="77"/>
  <c r="AC45" i="77"/>
  <c r="AB47" i="77"/>
  <c r="AB49" i="77"/>
  <c r="AB51" i="77"/>
  <c r="AN19" i="77"/>
  <c r="AN21" i="77"/>
  <c r="AC16" i="77"/>
  <c r="AC18" i="77"/>
  <c r="AB20" i="77"/>
  <c r="AB22" i="77"/>
  <c r="AC23" i="77"/>
  <c r="AN23" i="77"/>
  <c r="AC25" i="77"/>
  <c r="AN25" i="77"/>
  <c r="AB27" i="77"/>
  <c r="AB29" i="77"/>
  <c r="AC32" i="77"/>
  <c r="AC34" i="77"/>
  <c r="AB36" i="77"/>
  <c r="AB38" i="77"/>
  <c r="AC39" i="77"/>
  <c r="AN39" i="77"/>
  <c r="AC41" i="77"/>
  <c r="AN41" i="77"/>
  <c r="AB43" i="77"/>
  <c r="AB45" i="77"/>
  <c r="AC48" i="77"/>
  <c r="AC50" i="77"/>
  <c r="AM51" i="76"/>
  <c r="AJ51" i="76"/>
  <c r="AN51" i="76" s="1"/>
  <c r="AA51" i="76"/>
  <c r="Z51" i="76"/>
  <c r="Q51" i="76"/>
  <c r="P51" i="76"/>
  <c r="AB51" i="76" s="1"/>
  <c r="AM50" i="76"/>
  <c r="AJ50" i="76"/>
  <c r="AA50" i="76"/>
  <c r="Z50" i="76"/>
  <c r="Q50" i="76"/>
  <c r="AC50" i="76" s="1"/>
  <c r="P50" i="76"/>
  <c r="AM49" i="76"/>
  <c r="AJ49" i="76"/>
  <c r="AA49" i="76"/>
  <c r="Z49" i="76"/>
  <c r="Q49" i="76"/>
  <c r="AC49" i="76" s="1"/>
  <c r="P49" i="76"/>
  <c r="AB49" i="76" s="1"/>
  <c r="AM48" i="76"/>
  <c r="AN48" i="76" s="1"/>
  <c r="AJ48" i="76"/>
  <c r="AA48" i="76"/>
  <c r="Z48" i="76"/>
  <c r="Q48" i="76"/>
  <c r="P48" i="76"/>
  <c r="AN47" i="76"/>
  <c r="AM47" i="76"/>
  <c r="AJ47" i="76"/>
  <c r="AA47" i="76"/>
  <c r="Z47" i="76"/>
  <c r="Q47" i="76"/>
  <c r="AC47" i="76" s="1"/>
  <c r="P47" i="76"/>
  <c r="AM46" i="76"/>
  <c r="AJ46" i="76"/>
  <c r="AA46" i="76"/>
  <c r="Z46" i="76"/>
  <c r="Q46" i="76"/>
  <c r="P46" i="76"/>
  <c r="AB46" i="76" s="1"/>
  <c r="AM45" i="76"/>
  <c r="AJ45" i="76"/>
  <c r="AA45" i="76"/>
  <c r="Z45" i="76"/>
  <c r="Q45" i="76"/>
  <c r="AC45" i="76" s="1"/>
  <c r="P45" i="76"/>
  <c r="AM44" i="76"/>
  <c r="AJ44" i="76"/>
  <c r="AA44" i="76"/>
  <c r="Z44" i="76"/>
  <c r="Q44" i="76"/>
  <c r="P44" i="76"/>
  <c r="AB44" i="76" s="1"/>
  <c r="AM43" i="76"/>
  <c r="AN43" i="76" s="1"/>
  <c r="AJ43" i="76"/>
  <c r="AA43" i="76"/>
  <c r="Z43" i="76"/>
  <c r="Q43" i="76"/>
  <c r="P43" i="76"/>
  <c r="AB43" i="76" s="1"/>
  <c r="AM42" i="76"/>
  <c r="AN42" i="76" s="1"/>
  <c r="AJ42" i="76"/>
  <c r="AC42" i="76"/>
  <c r="AA42" i="76"/>
  <c r="Z42" i="76"/>
  <c r="Q42" i="76"/>
  <c r="P42" i="76"/>
  <c r="AM41" i="76"/>
  <c r="AJ41" i="76"/>
  <c r="AA41" i="76"/>
  <c r="Z41" i="76"/>
  <c r="Q41" i="76"/>
  <c r="AC41" i="76" s="1"/>
  <c r="P41" i="76"/>
  <c r="AM40" i="76"/>
  <c r="AJ40" i="76"/>
  <c r="AA40" i="76"/>
  <c r="Z40" i="76"/>
  <c r="Q40" i="76"/>
  <c r="AC40" i="76" s="1"/>
  <c r="P40" i="76"/>
  <c r="AM39" i="76"/>
  <c r="AN39" i="76" s="1"/>
  <c r="AJ39" i="76"/>
  <c r="AA39" i="76"/>
  <c r="Z39" i="76"/>
  <c r="Q39" i="76"/>
  <c r="AC39" i="76" s="1"/>
  <c r="P39" i="76"/>
  <c r="AB39" i="76" s="1"/>
  <c r="AM38" i="76"/>
  <c r="AN38" i="76" s="1"/>
  <c r="AJ38" i="76"/>
  <c r="AC38" i="76"/>
  <c r="AA38" i="76"/>
  <c r="Z38" i="76"/>
  <c r="Q38" i="76"/>
  <c r="P38" i="76"/>
  <c r="AB38" i="76" s="1"/>
  <c r="AM37" i="76"/>
  <c r="AJ37" i="76"/>
  <c r="AA37" i="76"/>
  <c r="Z37" i="76"/>
  <c r="Q37" i="76"/>
  <c r="AC37" i="76" s="1"/>
  <c r="P37" i="76"/>
  <c r="AM36" i="76"/>
  <c r="AJ36" i="76"/>
  <c r="AA36" i="76"/>
  <c r="Z36" i="76"/>
  <c r="Q36" i="76"/>
  <c r="P36" i="76"/>
  <c r="AB36" i="76" s="1"/>
  <c r="AM35" i="76"/>
  <c r="AN35" i="76" s="1"/>
  <c r="AJ35" i="76"/>
  <c r="AA35" i="76"/>
  <c r="Z35" i="76"/>
  <c r="Q35" i="76"/>
  <c r="P35" i="76"/>
  <c r="AM34" i="76"/>
  <c r="AN34" i="76" s="1"/>
  <c r="AJ34" i="76"/>
  <c r="AC34" i="76"/>
  <c r="AA34" i="76"/>
  <c r="Z34" i="76"/>
  <c r="Q34" i="76"/>
  <c r="P34" i="76"/>
  <c r="AM33" i="76"/>
  <c r="AJ33" i="76"/>
  <c r="AA33" i="76"/>
  <c r="Z33" i="76"/>
  <c r="Q33" i="76"/>
  <c r="AC33" i="76" s="1"/>
  <c r="P33" i="76"/>
  <c r="AB33" i="76" s="1"/>
  <c r="AM32" i="76"/>
  <c r="AJ32" i="76"/>
  <c r="AA32" i="76"/>
  <c r="Z32" i="76"/>
  <c r="Q32" i="76"/>
  <c r="AC32" i="76" s="1"/>
  <c r="P32" i="76"/>
  <c r="AM31" i="76"/>
  <c r="AN31" i="76" s="1"/>
  <c r="AJ31" i="76"/>
  <c r="AA31" i="76"/>
  <c r="Z31" i="76"/>
  <c r="Q31" i="76"/>
  <c r="AC31" i="76" s="1"/>
  <c r="P31" i="76"/>
  <c r="AB31" i="76" s="1"/>
  <c r="AM30" i="76"/>
  <c r="AJ30" i="76"/>
  <c r="AC30" i="76"/>
  <c r="AA30" i="76"/>
  <c r="Z30" i="76"/>
  <c r="Q30" i="76"/>
  <c r="P30" i="76"/>
  <c r="AB30" i="76" s="1"/>
  <c r="AM29" i="76"/>
  <c r="AJ29" i="76"/>
  <c r="AA29" i="76"/>
  <c r="Z29" i="76"/>
  <c r="Q29" i="76"/>
  <c r="P29" i="76"/>
  <c r="AM28" i="76"/>
  <c r="AJ28" i="76"/>
  <c r="AA28" i="76"/>
  <c r="Z28" i="76"/>
  <c r="Q28" i="76"/>
  <c r="P28" i="76"/>
  <c r="AB28" i="76" s="1"/>
  <c r="AM27" i="76"/>
  <c r="AN27" i="76" s="1"/>
  <c r="AJ27" i="76"/>
  <c r="AA27" i="76"/>
  <c r="Z27" i="76"/>
  <c r="Q27" i="76"/>
  <c r="P27" i="76"/>
  <c r="AB27" i="76" s="1"/>
  <c r="AM26" i="76"/>
  <c r="AN26" i="76" s="1"/>
  <c r="AJ26" i="76"/>
  <c r="AC26" i="76"/>
  <c r="AA26" i="76"/>
  <c r="Z26" i="76"/>
  <c r="Q26" i="76"/>
  <c r="P26" i="76"/>
  <c r="AM25" i="76"/>
  <c r="AJ25" i="76"/>
  <c r="AA25" i="76"/>
  <c r="Z25" i="76"/>
  <c r="Q25" i="76"/>
  <c r="AC25" i="76" s="1"/>
  <c r="P25" i="76"/>
  <c r="AB25" i="76" s="1"/>
  <c r="AM24" i="76"/>
  <c r="AJ24" i="76"/>
  <c r="AA24" i="76"/>
  <c r="Z24" i="76"/>
  <c r="Q24" i="76"/>
  <c r="AC24" i="76" s="1"/>
  <c r="P24" i="76"/>
  <c r="AM23" i="76"/>
  <c r="AN23" i="76" s="1"/>
  <c r="AJ23" i="76"/>
  <c r="AA23" i="76"/>
  <c r="Z23" i="76"/>
  <c r="Q23" i="76"/>
  <c r="AC23" i="76" s="1"/>
  <c r="P23" i="76"/>
  <c r="AB23" i="76" s="1"/>
  <c r="AM22" i="76"/>
  <c r="AJ22" i="76"/>
  <c r="AC22" i="76"/>
  <c r="AA22" i="76"/>
  <c r="Z22" i="76"/>
  <c r="Q22" i="76"/>
  <c r="P22" i="76"/>
  <c r="AB22" i="76" s="1"/>
  <c r="AM21" i="76"/>
  <c r="AJ21" i="76"/>
  <c r="AA21" i="76"/>
  <c r="Z21" i="76"/>
  <c r="Q21" i="76"/>
  <c r="P21" i="76"/>
  <c r="AM20" i="76"/>
  <c r="AJ20" i="76"/>
  <c r="AA20" i="76"/>
  <c r="Z20" i="76"/>
  <c r="Q20" i="76"/>
  <c r="P20" i="76"/>
  <c r="AB20" i="76" s="1"/>
  <c r="AM19" i="76"/>
  <c r="AN19" i="76" s="1"/>
  <c r="AJ19" i="76"/>
  <c r="AA19" i="76"/>
  <c r="Z19" i="76"/>
  <c r="Q19" i="76"/>
  <c r="P19" i="76"/>
  <c r="AB19" i="76" s="1"/>
  <c r="AM18" i="76"/>
  <c r="AN18" i="76" s="1"/>
  <c r="AJ18" i="76"/>
  <c r="AC18" i="76"/>
  <c r="AA18" i="76"/>
  <c r="Z18" i="76"/>
  <c r="Q18" i="76"/>
  <c r="P18" i="76"/>
  <c r="AM17" i="76"/>
  <c r="AJ17" i="76"/>
  <c r="AA17" i="76"/>
  <c r="Z17" i="76"/>
  <c r="Q17" i="76"/>
  <c r="AC17" i="76" s="1"/>
  <c r="P17" i="76"/>
  <c r="AB17" i="76" s="1"/>
  <c r="AM16" i="76"/>
  <c r="AJ16" i="76"/>
  <c r="AA16" i="76"/>
  <c r="Z16" i="76"/>
  <c r="Q16" i="76"/>
  <c r="AC16" i="76" s="1"/>
  <c r="P16" i="76"/>
  <c r="AB16" i="76" s="1"/>
  <c r="AM15" i="76"/>
  <c r="AN15" i="76" s="1"/>
  <c r="AJ15" i="76"/>
  <c r="AA15" i="76"/>
  <c r="Z15" i="76"/>
  <c r="Q15" i="76"/>
  <c r="P15" i="76"/>
  <c r="AB15" i="76" s="1"/>
  <c r="AM14" i="76"/>
  <c r="AJ14" i="76"/>
  <c r="AA14" i="76"/>
  <c r="Z14" i="76"/>
  <c r="Q14" i="76"/>
  <c r="P14" i="76"/>
  <c r="AM13" i="76"/>
  <c r="AJ13" i="76"/>
  <c r="AA13" i="76"/>
  <c r="Z13" i="76"/>
  <c r="Q13" i="76"/>
  <c r="P13" i="76"/>
  <c r="AM12" i="76"/>
  <c r="AN12" i="76" s="1"/>
  <c r="AJ12" i="76"/>
  <c r="AA12" i="76"/>
  <c r="Z12" i="76"/>
  <c r="Q12" i="76"/>
  <c r="P12" i="76"/>
  <c r="AM11" i="76"/>
  <c r="AJ11" i="76"/>
  <c r="AA11" i="76"/>
  <c r="Z11" i="76"/>
  <c r="Q11" i="76"/>
  <c r="P11" i="76"/>
  <c r="AM10" i="76"/>
  <c r="AJ10" i="76"/>
  <c r="AA10" i="76"/>
  <c r="Z10" i="76"/>
  <c r="Q10" i="76"/>
  <c r="P10" i="76"/>
  <c r="AM9" i="76"/>
  <c r="AJ9" i="76"/>
  <c r="AA9" i="76"/>
  <c r="Z9" i="76"/>
  <c r="Q9" i="76"/>
  <c r="P9" i="76"/>
  <c r="AB9" i="76" s="1"/>
  <c r="AM8" i="76"/>
  <c r="AJ8" i="76"/>
  <c r="AA8" i="76"/>
  <c r="Z8" i="76"/>
  <c r="P8" i="76"/>
  <c r="Q8" i="76"/>
  <c r="AM7" i="76"/>
  <c r="AJ7" i="76"/>
  <c r="AA7" i="76"/>
  <c r="Z7" i="76"/>
  <c r="Q7" i="76"/>
  <c r="P7" i="76"/>
  <c r="AC19" i="76" l="1"/>
  <c r="AB24" i="76"/>
  <c r="AC27" i="76"/>
  <c r="AB32" i="76"/>
  <c r="AC35" i="76"/>
  <c r="AB40" i="76"/>
  <c r="AB42" i="76"/>
  <c r="AC43" i="76"/>
  <c r="AB45" i="76"/>
  <c r="AB47" i="76"/>
  <c r="AN16" i="76"/>
  <c r="AN24" i="76"/>
  <c r="AN32" i="76"/>
  <c r="AN37" i="76"/>
  <c r="AN40" i="76"/>
  <c r="AN50" i="76"/>
  <c r="AC15" i="76"/>
  <c r="AN20" i="76"/>
  <c r="AN28" i="76"/>
  <c r="AB35" i="76"/>
  <c r="AN36" i="76"/>
  <c r="AC44" i="76"/>
  <c r="AN44" i="76"/>
  <c r="AC46" i="76"/>
  <c r="AN46" i="76"/>
  <c r="AB48" i="76"/>
  <c r="AB50" i="76"/>
  <c r="AC51" i="76"/>
  <c r="AN11" i="76"/>
  <c r="AB11" i="76"/>
  <c r="AC10" i="76"/>
  <c r="AB12" i="76"/>
  <c r="AC9" i="76"/>
  <c r="AC14" i="76"/>
  <c r="AB14" i="76"/>
  <c r="AB8" i="76"/>
  <c r="AN8" i="76"/>
  <c r="AN10" i="76"/>
  <c r="AC8" i="76"/>
  <c r="AC11" i="76"/>
  <c r="AB7" i="76"/>
  <c r="AN9" i="76"/>
  <c r="AN17" i="76"/>
  <c r="AN25" i="76"/>
  <c r="AN33" i="76"/>
  <c r="AN49" i="76"/>
  <c r="AC7" i="76"/>
  <c r="AN7" i="76"/>
  <c r="AB10" i="76"/>
  <c r="AB13" i="76"/>
  <c r="AN14" i="76"/>
  <c r="AB18" i="76"/>
  <c r="AB21" i="76"/>
  <c r="AN22" i="76"/>
  <c r="AB26" i="76"/>
  <c r="AB29" i="76"/>
  <c r="AN30" i="76"/>
  <c r="AB34" i="76"/>
  <c r="AC36" i="76"/>
  <c r="AB41" i="76"/>
  <c r="AN45" i="76"/>
  <c r="AC12" i="76"/>
  <c r="AC13" i="76"/>
  <c r="AN13" i="76"/>
  <c r="AC20" i="76"/>
  <c r="AC21" i="76"/>
  <c r="AN21" i="76"/>
  <c r="AC28" i="76"/>
  <c r="AC29" i="76"/>
  <c r="AN29" i="76"/>
  <c r="AB37" i="76"/>
  <c r="AN41" i="76"/>
  <c r="AC48" i="76"/>
  <c r="O8" i="75"/>
  <c r="N8" i="75"/>
  <c r="O7" i="75"/>
  <c r="N7" i="75"/>
  <c r="AM51" i="75" l="1"/>
  <c r="AN51" i="75" s="1"/>
  <c r="AJ51" i="75"/>
  <c r="AA51" i="75"/>
  <c r="Z51" i="75"/>
  <c r="Q51" i="75"/>
  <c r="AC51" i="75" s="1"/>
  <c r="P51" i="75"/>
  <c r="AM50" i="75"/>
  <c r="AJ50" i="75"/>
  <c r="AA50" i="75"/>
  <c r="Z50" i="75"/>
  <c r="Q50" i="75"/>
  <c r="P50" i="75"/>
  <c r="AB50" i="75" s="1"/>
  <c r="AM49" i="75"/>
  <c r="AN49" i="75" s="1"/>
  <c r="AJ49" i="75"/>
  <c r="AA49" i="75"/>
  <c r="Z49" i="75"/>
  <c r="Q49" i="75"/>
  <c r="AC49" i="75" s="1"/>
  <c r="P49" i="75"/>
  <c r="AM48" i="75"/>
  <c r="AN48" i="75" s="1"/>
  <c r="AJ48" i="75"/>
  <c r="AA48" i="75"/>
  <c r="Z48" i="75"/>
  <c r="Q48" i="75"/>
  <c r="AC48" i="75" s="1"/>
  <c r="P48" i="75"/>
  <c r="AB48" i="75" s="1"/>
  <c r="AM47" i="75"/>
  <c r="AJ47" i="75"/>
  <c r="AN47" i="75" s="1"/>
  <c r="AA47" i="75"/>
  <c r="Z47" i="75"/>
  <c r="Q47" i="75"/>
  <c r="P47" i="75"/>
  <c r="AM46" i="75"/>
  <c r="AJ46" i="75"/>
  <c r="AA46" i="75"/>
  <c r="Z46" i="75"/>
  <c r="Q46" i="75"/>
  <c r="AC46" i="75" s="1"/>
  <c r="P46" i="75"/>
  <c r="AB46" i="75" s="1"/>
  <c r="AM45" i="75"/>
  <c r="AJ45" i="75"/>
  <c r="AA45" i="75"/>
  <c r="Z45" i="75"/>
  <c r="Q45" i="75"/>
  <c r="P45" i="75"/>
  <c r="AM44" i="75"/>
  <c r="AN44" i="75" s="1"/>
  <c r="AJ44" i="75"/>
  <c r="AA44" i="75"/>
  <c r="Z44" i="75"/>
  <c r="Q44" i="75"/>
  <c r="AC44" i="75" s="1"/>
  <c r="P44" i="75"/>
  <c r="AM43" i="75"/>
  <c r="AJ43" i="75"/>
  <c r="AN43" i="75" s="1"/>
  <c r="AA43" i="75"/>
  <c r="Z43" i="75"/>
  <c r="Q43" i="75"/>
  <c r="P43" i="75"/>
  <c r="AB43" i="75" s="1"/>
  <c r="AM42" i="75"/>
  <c r="AN42" i="75" s="1"/>
  <c r="AJ42" i="75"/>
  <c r="AA42" i="75"/>
  <c r="Z42" i="75"/>
  <c r="Q42" i="75"/>
  <c r="AC42" i="75" s="1"/>
  <c r="P42" i="75"/>
  <c r="AM41" i="75"/>
  <c r="AJ41" i="75"/>
  <c r="AA41" i="75"/>
  <c r="Z41" i="75"/>
  <c r="Q41" i="75"/>
  <c r="P41" i="75"/>
  <c r="AB41" i="75" s="1"/>
  <c r="AN40" i="75"/>
  <c r="AM40" i="75"/>
  <c r="AJ40" i="75"/>
  <c r="AA40" i="75"/>
  <c r="Z40" i="75"/>
  <c r="Q40" i="75"/>
  <c r="P40" i="75"/>
  <c r="AM39" i="75"/>
  <c r="AJ39" i="75"/>
  <c r="AN39" i="75" s="1"/>
  <c r="AA39" i="75"/>
  <c r="Z39" i="75"/>
  <c r="Q39" i="75"/>
  <c r="AC39" i="75" s="1"/>
  <c r="P39" i="75"/>
  <c r="AB39" i="75" s="1"/>
  <c r="AM38" i="75"/>
  <c r="AJ38" i="75"/>
  <c r="AA38" i="75"/>
  <c r="Z38" i="75"/>
  <c r="Q38" i="75"/>
  <c r="P38" i="75"/>
  <c r="AM37" i="75"/>
  <c r="AJ37" i="75"/>
  <c r="AA37" i="75"/>
  <c r="Z37" i="75"/>
  <c r="Q37" i="75"/>
  <c r="AC37" i="75" s="1"/>
  <c r="P37" i="75"/>
  <c r="AB37" i="75" s="1"/>
  <c r="AM36" i="75"/>
  <c r="AN36" i="75" s="1"/>
  <c r="AJ36" i="75"/>
  <c r="AA36" i="75"/>
  <c r="Z36" i="75"/>
  <c r="Q36" i="75"/>
  <c r="P36" i="75"/>
  <c r="AB36" i="75" s="1"/>
  <c r="AM35" i="75"/>
  <c r="AJ35" i="75"/>
  <c r="AA35" i="75"/>
  <c r="Z35" i="75"/>
  <c r="Q35" i="75"/>
  <c r="AC35" i="75" s="1"/>
  <c r="P35" i="75"/>
  <c r="AM34" i="75"/>
  <c r="AJ34" i="75"/>
  <c r="AA34" i="75"/>
  <c r="Z34" i="75"/>
  <c r="Q34" i="75"/>
  <c r="P34" i="75"/>
  <c r="AB34" i="75" s="1"/>
  <c r="AM33" i="75"/>
  <c r="AN33" i="75" s="1"/>
  <c r="AJ33" i="75"/>
  <c r="AA33" i="75"/>
  <c r="Z33" i="75"/>
  <c r="Q33" i="75"/>
  <c r="AC33" i="75" s="1"/>
  <c r="P33" i="75"/>
  <c r="AM32" i="75"/>
  <c r="AN32" i="75" s="1"/>
  <c r="AJ32" i="75"/>
  <c r="AA32" i="75"/>
  <c r="Z32" i="75"/>
  <c r="Q32" i="75"/>
  <c r="AC32" i="75" s="1"/>
  <c r="P32" i="75"/>
  <c r="AB32" i="75" s="1"/>
  <c r="AM31" i="75"/>
  <c r="AN31" i="75" s="1"/>
  <c r="AJ31" i="75"/>
  <c r="AA31" i="75"/>
  <c r="Z31" i="75"/>
  <c r="Q31" i="75"/>
  <c r="P31" i="75"/>
  <c r="AB31" i="75" s="1"/>
  <c r="AM30" i="75"/>
  <c r="AN30" i="75" s="1"/>
  <c r="AJ30" i="75"/>
  <c r="AA30" i="75"/>
  <c r="Z30" i="75"/>
  <c r="Q30" i="75"/>
  <c r="AC30" i="75" s="1"/>
  <c r="P30" i="75"/>
  <c r="AM29" i="75"/>
  <c r="AJ29" i="75"/>
  <c r="AA29" i="75"/>
  <c r="Z29" i="75"/>
  <c r="Q29" i="75"/>
  <c r="P29" i="75"/>
  <c r="AB29" i="75" s="1"/>
  <c r="AN28" i="75"/>
  <c r="AM28" i="75"/>
  <c r="AJ28" i="75"/>
  <c r="AA28" i="75"/>
  <c r="Z28" i="75"/>
  <c r="Q28" i="75"/>
  <c r="P28" i="75"/>
  <c r="AM27" i="75"/>
  <c r="AN27" i="75" s="1"/>
  <c r="AJ27" i="75"/>
  <c r="AA27" i="75"/>
  <c r="Z27" i="75"/>
  <c r="Q27" i="75"/>
  <c r="AC27" i="75" s="1"/>
  <c r="P27" i="75"/>
  <c r="AM26" i="75"/>
  <c r="AJ26" i="75"/>
  <c r="AA26" i="75"/>
  <c r="Z26" i="75"/>
  <c r="Q26" i="75"/>
  <c r="P26" i="75"/>
  <c r="AB26" i="75" s="1"/>
  <c r="AM25" i="75"/>
  <c r="AN25" i="75" s="1"/>
  <c r="AJ25" i="75"/>
  <c r="AA25" i="75"/>
  <c r="Z25" i="75"/>
  <c r="Q25" i="75"/>
  <c r="AC25" i="75" s="1"/>
  <c r="P25" i="75"/>
  <c r="AM24" i="75"/>
  <c r="AN24" i="75" s="1"/>
  <c r="AJ24" i="75"/>
  <c r="AA24" i="75"/>
  <c r="Z24" i="75"/>
  <c r="Q24" i="75"/>
  <c r="AC24" i="75" s="1"/>
  <c r="P24" i="75"/>
  <c r="AB24" i="75" s="1"/>
  <c r="AM23" i="75"/>
  <c r="AN23" i="75" s="1"/>
  <c r="AJ23" i="75"/>
  <c r="AA23" i="75"/>
  <c r="Z23" i="75"/>
  <c r="Q23" i="75"/>
  <c r="P23" i="75"/>
  <c r="AB23" i="75" s="1"/>
  <c r="AM22" i="75"/>
  <c r="AN22" i="75" s="1"/>
  <c r="AJ22" i="75"/>
  <c r="AA22" i="75"/>
  <c r="Z22" i="75"/>
  <c r="Q22" i="75"/>
  <c r="AC22" i="75" s="1"/>
  <c r="P22" i="75"/>
  <c r="AM21" i="75"/>
  <c r="AJ21" i="75"/>
  <c r="AA21" i="75"/>
  <c r="Z21" i="75"/>
  <c r="Q21" i="75"/>
  <c r="P21" i="75"/>
  <c r="AB21" i="75" s="1"/>
  <c r="AN20" i="75"/>
  <c r="AM20" i="75"/>
  <c r="AJ20" i="75"/>
  <c r="AA20" i="75"/>
  <c r="Z20" i="75"/>
  <c r="Q20" i="75"/>
  <c r="P20" i="75"/>
  <c r="AM19" i="75"/>
  <c r="AN19" i="75" s="1"/>
  <c r="AJ19" i="75"/>
  <c r="AA19" i="75"/>
  <c r="Z19" i="75"/>
  <c r="Q19" i="75"/>
  <c r="AC19" i="75" s="1"/>
  <c r="P19" i="75"/>
  <c r="AM18" i="75"/>
  <c r="AJ18" i="75"/>
  <c r="AA18" i="75"/>
  <c r="Z18" i="75"/>
  <c r="Q18" i="75"/>
  <c r="P18" i="75"/>
  <c r="AB18" i="75" s="1"/>
  <c r="AM17" i="75"/>
  <c r="AN17" i="75" s="1"/>
  <c r="AJ17" i="75"/>
  <c r="AA17" i="75"/>
  <c r="Z17" i="75"/>
  <c r="Q17" i="75"/>
  <c r="AC17" i="75" s="1"/>
  <c r="P17" i="75"/>
  <c r="AM16" i="75"/>
  <c r="AN16" i="75" s="1"/>
  <c r="AJ16" i="75"/>
  <c r="AA16" i="75"/>
  <c r="Z16" i="75"/>
  <c r="Q16" i="75"/>
  <c r="AC16" i="75" s="1"/>
  <c r="P16" i="75"/>
  <c r="AB16" i="75" s="1"/>
  <c r="AM15" i="75"/>
  <c r="AN15" i="75" s="1"/>
  <c r="AJ15" i="75"/>
  <c r="AA15" i="75"/>
  <c r="Z15" i="75"/>
  <c r="Q15" i="75"/>
  <c r="P15" i="75"/>
  <c r="AB15" i="75" s="1"/>
  <c r="AM14" i="75"/>
  <c r="AJ14" i="75"/>
  <c r="AA14" i="75"/>
  <c r="Z14" i="75"/>
  <c r="Q14" i="75"/>
  <c r="P14" i="75"/>
  <c r="AM13" i="75"/>
  <c r="AJ13" i="75"/>
  <c r="AA13" i="75"/>
  <c r="Z13" i="75"/>
  <c r="Q13" i="75"/>
  <c r="P13" i="75"/>
  <c r="AB13" i="75" s="1"/>
  <c r="AM12" i="75"/>
  <c r="AJ12" i="75"/>
  <c r="AA12" i="75"/>
  <c r="Z12" i="75"/>
  <c r="Q12" i="75"/>
  <c r="P12" i="75"/>
  <c r="AM11" i="75"/>
  <c r="AJ11" i="75"/>
  <c r="AA11" i="75"/>
  <c r="Z11" i="75"/>
  <c r="Q11" i="75"/>
  <c r="P11" i="75"/>
  <c r="AM10" i="75"/>
  <c r="AJ10" i="75"/>
  <c r="AA10" i="75"/>
  <c r="Z10" i="75"/>
  <c r="Q10" i="75"/>
  <c r="P10" i="75"/>
  <c r="AM9" i="75"/>
  <c r="AJ9" i="75"/>
  <c r="AA9" i="75"/>
  <c r="Z9" i="75"/>
  <c r="Q9" i="75"/>
  <c r="P9" i="75"/>
  <c r="AM8" i="75"/>
  <c r="AJ8" i="75"/>
  <c r="AA8" i="75"/>
  <c r="Z8" i="75"/>
  <c r="Q8" i="75"/>
  <c r="P8" i="75"/>
  <c r="AM7" i="75"/>
  <c r="AJ7" i="75"/>
  <c r="AA7" i="75"/>
  <c r="Z7" i="75"/>
  <c r="Q7" i="75"/>
  <c r="P7" i="75"/>
  <c r="P8" i="74"/>
  <c r="Q8" i="74"/>
  <c r="P9" i="74"/>
  <c r="Q9" i="74"/>
  <c r="P10" i="74"/>
  <c r="Q10" i="74"/>
  <c r="P11" i="74"/>
  <c r="Q11" i="74"/>
  <c r="P12" i="74"/>
  <c r="Q12" i="74"/>
  <c r="P13" i="74"/>
  <c r="Q13" i="74"/>
  <c r="P14" i="74"/>
  <c r="Q14" i="74"/>
  <c r="Q7" i="74"/>
  <c r="P7" i="74"/>
  <c r="AN37" i="75" l="1"/>
  <c r="AN46" i="75"/>
  <c r="AC13" i="75"/>
  <c r="AC15" i="75"/>
  <c r="AC18" i="75"/>
  <c r="AN18" i="75"/>
  <c r="AB20" i="75"/>
  <c r="AC21" i="75"/>
  <c r="AN21" i="75"/>
  <c r="AC23" i="75"/>
  <c r="AC26" i="75"/>
  <c r="AN26" i="75"/>
  <c r="AB28" i="75"/>
  <c r="AC29" i="75"/>
  <c r="AN29" i="75"/>
  <c r="AC31" i="75"/>
  <c r="AC34" i="75"/>
  <c r="AN34" i="75"/>
  <c r="AC36" i="75"/>
  <c r="AB38" i="75"/>
  <c r="AB40" i="75"/>
  <c r="AC41" i="75"/>
  <c r="AN41" i="75"/>
  <c r="AC43" i="75"/>
  <c r="AB45" i="75"/>
  <c r="AB47" i="75"/>
  <c r="AC50" i="75"/>
  <c r="AN50" i="75"/>
  <c r="AN10" i="75"/>
  <c r="AB17" i="75"/>
  <c r="AB19" i="75"/>
  <c r="AC20" i="75"/>
  <c r="AB22" i="75"/>
  <c r="AB25" i="75"/>
  <c r="AB27" i="75"/>
  <c r="AC28" i="75"/>
  <c r="AB30" i="75"/>
  <c r="AB33" i="75"/>
  <c r="AB35" i="75"/>
  <c r="AN35" i="75"/>
  <c r="AC38" i="75"/>
  <c r="AN38" i="75"/>
  <c r="AC40" i="75"/>
  <c r="AB42" i="75"/>
  <c r="AB44" i="75"/>
  <c r="AC45" i="75"/>
  <c r="AN45" i="75"/>
  <c r="AC47" i="75"/>
  <c r="AB49" i="75"/>
  <c r="AB51" i="75"/>
  <c r="AN11" i="75"/>
  <c r="AN8" i="75"/>
  <c r="AC7" i="75"/>
  <c r="AB7" i="75"/>
  <c r="AC8" i="75"/>
  <c r="AB10" i="75"/>
  <c r="AC10" i="75"/>
  <c r="AB12" i="75"/>
  <c r="AN7" i="75"/>
  <c r="AN12" i="75"/>
  <c r="AN13" i="75"/>
  <c r="AN9" i="75"/>
  <c r="AN14" i="75"/>
  <c r="AB9" i="75"/>
  <c r="AB11" i="75"/>
  <c r="AC12" i="75"/>
  <c r="AB14" i="75"/>
  <c r="AB8" i="75"/>
  <c r="AC9" i="75"/>
  <c r="AC11" i="75"/>
  <c r="AC14" i="75"/>
  <c r="AM51" i="74"/>
  <c r="AJ51" i="74"/>
  <c r="AA51" i="74"/>
  <c r="Z51" i="74"/>
  <c r="Q51" i="74"/>
  <c r="AC51" i="74" s="1"/>
  <c r="P51" i="74"/>
  <c r="AB51" i="74" s="1"/>
  <c r="AM50" i="74"/>
  <c r="AJ50" i="74"/>
  <c r="AA50" i="74"/>
  <c r="Z50" i="74"/>
  <c r="Q50" i="74"/>
  <c r="P50" i="74"/>
  <c r="AM49" i="74"/>
  <c r="AN49" i="74" s="1"/>
  <c r="AJ49" i="74"/>
  <c r="AA49" i="74"/>
  <c r="Z49" i="74"/>
  <c r="Q49" i="74"/>
  <c r="AC49" i="74" s="1"/>
  <c r="P49" i="74"/>
  <c r="AM48" i="74"/>
  <c r="AJ48" i="74"/>
  <c r="AA48" i="74"/>
  <c r="Z48" i="74"/>
  <c r="Q48" i="74"/>
  <c r="AC48" i="74" s="1"/>
  <c r="P48" i="74"/>
  <c r="AB48" i="74" s="1"/>
  <c r="AM47" i="74"/>
  <c r="AJ47" i="74"/>
  <c r="AA47" i="74"/>
  <c r="Z47" i="74"/>
  <c r="Q47" i="74"/>
  <c r="P47" i="74"/>
  <c r="AM46" i="74"/>
  <c r="AJ46" i="74"/>
  <c r="AA46" i="74"/>
  <c r="Z46" i="74"/>
  <c r="Q46" i="74"/>
  <c r="AC46" i="74" s="1"/>
  <c r="P46" i="74"/>
  <c r="AM45" i="74"/>
  <c r="AJ45" i="74"/>
  <c r="AA45" i="74"/>
  <c r="Z45" i="74"/>
  <c r="Q45" i="74"/>
  <c r="AC45" i="74" s="1"/>
  <c r="P45" i="74"/>
  <c r="AB45" i="74" s="1"/>
  <c r="AM44" i="74"/>
  <c r="AJ44" i="74"/>
  <c r="AN44" i="74" s="1"/>
  <c r="AA44" i="74"/>
  <c r="Z44" i="74"/>
  <c r="Q44" i="74"/>
  <c r="P44" i="74"/>
  <c r="AM43" i="74"/>
  <c r="AJ43" i="74"/>
  <c r="AA43" i="74"/>
  <c r="Z43" i="74"/>
  <c r="Q43" i="74"/>
  <c r="AC43" i="74" s="1"/>
  <c r="P43" i="74"/>
  <c r="AB43" i="74" s="1"/>
  <c r="AM42" i="74"/>
  <c r="AJ42" i="74"/>
  <c r="AA42" i="74"/>
  <c r="Z42" i="74"/>
  <c r="Q42" i="74"/>
  <c r="P42" i="74"/>
  <c r="AM41" i="74"/>
  <c r="AN41" i="74" s="1"/>
  <c r="AJ41" i="74"/>
  <c r="AA41" i="74"/>
  <c r="Z41" i="74"/>
  <c r="Q41" i="74"/>
  <c r="AC41" i="74" s="1"/>
  <c r="P41" i="74"/>
  <c r="AM40" i="74"/>
  <c r="AJ40" i="74"/>
  <c r="AN40" i="74" s="1"/>
  <c r="AA40" i="74"/>
  <c r="Z40" i="74"/>
  <c r="Q40" i="74"/>
  <c r="P40" i="74"/>
  <c r="AB40" i="74" s="1"/>
  <c r="AM39" i="74"/>
  <c r="AN39" i="74" s="1"/>
  <c r="AJ39" i="74"/>
  <c r="AA39" i="74"/>
  <c r="Z39" i="74"/>
  <c r="Q39" i="74"/>
  <c r="AC39" i="74" s="1"/>
  <c r="P39" i="74"/>
  <c r="AM38" i="74"/>
  <c r="AJ38" i="74"/>
  <c r="AA38" i="74"/>
  <c r="Z38" i="74"/>
  <c r="Q38" i="74"/>
  <c r="P38" i="74"/>
  <c r="AB38" i="74" s="1"/>
  <c r="AN37" i="74"/>
  <c r="AM37" i="74"/>
  <c r="AJ37" i="74"/>
  <c r="AA37" i="74"/>
  <c r="Z37" i="74"/>
  <c r="Q37" i="74"/>
  <c r="P37" i="74"/>
  <c r="AM36" i="74"/>
  <c r="AJ36" i="74"/>
  <c r="AN36" i="74" s="1"/>
  <c r="AA36" i="74"/>
  <c r="Z36" i="74"/>
  <c r="Q36" i="74"/>
  <c r="AC36" i="74" s="1"/>
  <c r="P36" i="74"/>
  <c r="AB36" i="74" s="1"/>
  <c r="AM35" i="74"/>
  <c r="AJ35" i="74"/>
  <c r="AA35" i="74"/>
  <c r="Z35" i="74"/>
  <c r="Q35" i="74"/>
  <c r="P35" i="74"/>
  <c r="AM34" i="74"/>
  <c r="AJ34" i="74"/>
  <c r="AA34" i="74"/>
  <c r="Z34" i="74"/>
  <c r="Q34" i="74"/>
  <c r="AC34" i="74" s="1"/>
  <c r="P34" i="74"/>
  <c r="AB34" i="74" s="1"/>
  <c r="AM33" i="74"/>
  <c r="AJ33" i="74"/>
  <c r="AA33" i="74"/>
  <c r="Z33" i="74"/>
  <c r="Q33" i="74"/>
  <c r="P33" i="74"/>
  <c r="AB33" i="74" s="1"/>
  <c r="AM32" i="74"/>
  <c r="AJ32" i="74"/>
  <c r="AA32" i="74"/>
  <c r="Z32" i="74"/>
  <c r="Q32" i="74"/>
  <c r="AC32" i="74" s="1"/>
  <c r="P32" i="74"/>
  <c r="AM31" i="74"/>
  <c r="AJ31" i="74"/>
  <c r="AA31" i="74"/>
  <c r="Z31" i="74"/>
  <c r="Q31" i="74"/>
  <c r="P31" i="74"/>
  <c r="AB31" i="74" s="1"/>
  <c r="AM30" i="74"/>
  <c r="AN30" i="74" s="1"/>
  <c r="AJ30" i="74"/>
  <c r="AA30" i="74"/>
  <c r="Z30" i="74"/>
  <c r="Q30" i="74"/>
  <c r="AC30" i="74" s="1"/>
  <c r="P30" i="74"/>
  <c r="AM29" i="74"/>
  <c r="AJ29" i="74"/>
  <c r="AA29" i="74"/>
  <c r="Z29" i="74"/>
  <c r="Q29" i="74"/>
  <c r="AC29" i="74" s="1"/>
  <c r="P29" i="74"/>
  <c r="AB29" i="74" s="1"/>
  <c r="AM28" i="74"/>
  <c r="AJ28" i="74"/>
  <c r="AN28" i="74" s="1"/>
  <c r="AA28" i="74"/>
  <c r="Z28" i="74"/>
  <c r="Q28" i="74"/>
  <c r="P28" i="74"/>
  <c r="AM27" i="74"/>
  <c r="AJ27" i="74"/>
  <c r="AA27" i="74"/>
  <c r="Z27" i="74"/>
  <c r="Q27" i="74"/>
  <c r="AC27" i="74" s="1"/>
  <c r="P27" i="74"/>
  <c r="AB27" i="74" s="1"/>
  <c r="AM26" i="74"/>
  <c r="AJ26" i="74"/>
  <c r="AA26" i="74"/>
  <c r="Z26" i="74"/>
  <c r="Q26" i="74"/>
  <c r="P26" i="74"/>
  <c r="AM25" i="74"/>
  <c r="AN25" i="74" s="1"/>
  <c r="AJ25" i="74"/>
  <c r="AA25" i="74"/>
  <c r="Z25" i="74"/>
  <c r="Q25" i="74"/>
  <c r="AC25" i="74" s="1"/>
  <c r="P25" i="74"/>
  <c r="AM24" i="74"/>
  <c r="AJ24" i="74"/>
  <c r="AN24" i="74" s="1"/>
  <c r="AA24" i="74"/>
  <c r="Z24" i="74"/>
  <c r="Q24" i="74"/>
  <c r="P24" i="74"/>
  <c r="AB24" i="74" s="1"/>
  <c r="AM23" i="74"/>
  <c r="AN23" i="74" s="1"/>
  <c r="AJ23" i="74"/>
  <c r="AA23" i="74"/>
  <c r="Z23" i="74"/>
  <c r="Q23" i="74"/>
  <c r="AC23" i="74" s="1"/>
  <c r="P23" i="74"/>
  <c r="AM22" i="74"/>
  <c r="AJ22" i="74"/>
  <c r="AA22" i="74"/>
  <c r="Z22" i="74"/>
  <c r="Q22" i="74"/>
  <c r="P22" i="74"/>
  <c r="AB22" i="74" s="1"/>
  <c r="AN21" i="74"/>
  <c r="AM21" i="74"/>
  <c r="AJ21" i="74"/>
  <c r="AA21" i="74"/>
  <c r="Z21" i="74"/>
  <c r="Q21" i="74"/>
  <c r="P21" i="74"/>
  <c r="AM20" i="74"/>
  <c r="AJ20" i="74"/>
  <c r="AN20" i="74" s="1"/>
  <c r="AA20" i="74"/>
  <c r="Z20" i="74"/>
  <c r="Q20" i="74"/>
  <c r="AC20" i="74" s="1"/>
  <c r="P20" i="74"/>
  <c r="AB20" i="74" s="1"/>
  <c r="AM19" i="74"/>
  <c r="AJ19" i="74"/>
  <c r="AA19" i="74"/>
  <c r="Z19" i="74"/>
  <c r="Q19" i="74"/>
  <c r="P19" i="74"/>
  <c r="AM18" i="74"/>
  <c r="AJ18" i="74"/>
  <c r="AA18" i="74"/>
  <c r="Z18" i="74"/>
  <c r="Q18" i="74"/>
  <c r="AC18" i="74" s="1"/>
  <c r="P18" i="74"/>
  <c r="AM17" i="74"/>
  <c r="AJ17" i="74"/>
  <c r="AA17" i="74"/>
  <c r="Z17" i="74"/>
  <c r="Q17" i="74"/>
  <c r="AC17" i="74" s="1"/>
  <c r="P17" i="74"/>
  <c r="AB17" i="74" s="1"/>
  <c r="AM16" i="74"/>
  <c r="AJ16" i="74"/>
  <c r="AA16" i="74"/>
  <c r="Z16" i="74"/>
  <c r="Q16" i="74"/>
  <c r="P16" i="74"/>
  <c r="AM15" i="74"/>
  <c r="AJ15" i="74"/>
  <c r="AA15" i="74"/>
  <c r="Z15" i="74"/>
  <c r="Q15" i="74"/>
  <c r="AC15" i="74" s="1"/>
  <c r="P15" i="74"/>
  <c r="AB15" i="74" s="1"/>
  <c r="AM14" i="74"/>
  <c r="AJ14" i="74"/>
  <c r="AA14" i="74"/>
  <c r="AC14" i="74" s="1"/>
  <c r="Z14" i="74"/>
  <c r="AM13" i="74"/>
  <c r="AJ13" i="74"/>
  <c r="AN13" i="74" s="1"/>
  <c r="AA13" i="74"/>
  <c r="Z13" i="74"/>
  <c r="AM12" i="74"/>
  <c r="AJ12" i="74"/>
  <c r="AN12" i="74" s="1"/>
  <c r="AA12" i="74"/>
  <c r="AC12" i="74" s="1"/>
  <c r="Z12" i="74"/>
  <c r="AB12" i="74"/>
  <c r="AM11" i="74"/>
  <c r="AJ11" i="74"/>
  <c r="AA11" i="74"/>
  <c r="AC11" i="74" s="1"/>
  <c r="Z11" i="74"/>
  <c r="AB11" i="74" s="1"/>
  <c r="AM10" i="74"/>
  <c r="AJ10" i="74"/>
  <c r="AA10" i="74"/>
  <c r="Z10" i="74"/>
  <c r="AC10" i="74"/>
  <c r="AM9" i="74"/>
  <c r="AJ9" i="74"/>
  <c r="AA9" i="74"/>
  <c r="Z9" i="74"/>
  <c r="AB9" i="74" s="1"/>
  <c r="AC9" i="74"/>
  <c r="AM8" i="74"/>
  <c r="AJ8" i="74"/>
  <c r="AN8" i="74" s="1"/>
  <c r="AA8" i="74"/>
  <c r="Z8" i="74"/>
  <c r="AM7" i="74"/>
  <c r="AJ7" i="74"/>
  <c r="AA7" i="74"/>
  <c r="AC7" i="74" s="1"/>
  <c r="Z7" i="74"/>
  <c r="AB7" i="74" s="1"/>
  <c r="AM51" i="73"/>
  <c r="AJ51" i="73"/>
  <c r="AA51" i="73"/>
  <c r="Z51" i="73"/>
  <c r="Q51" i="73"/>
  <c r="P51" i="73"/>
  <c r="AB51" i="73" s="1"/>
  <c r="AM50" i="73"/>
  <c r="AN50" i="73" s="1"/>
  <c r="AJ50" i="73"/>
  <c r="AA50" i="73"/>
  <c r="Z50" i="73"/>
  <c r="Q50" i="73"/>
  <c r="AC50" i="73" s="1"/>
  <c r="P50" i="73"/>
  <c r="AM49" i="73"/>
  <c r="AJ49" i="73"/>
  <c r="AA49" i="73"/>
  <c r="Z49" i="73"/>
  <c r="Q49" i="73"/>
  <c r="P49" i="73"/>
  <c r="AB49" i="73" s="1"/>
  <c r="AN48" i="73"/>
  <c r="AM48" i="73"/>
  <c r="AJ48" i="73"/>
  <c r="AA48" i="73"/>
  <c r="Z48" i="73"/>
  <c r="Q48" i="73"/>
  <c r="P48" i="73"/>
  <c r="AM47" i="73"/>
  <c r="AJ47" i="73"/>
  <c r="AA47" i="73"/>
  <c r="Z47" i="73"/>
  <c r="Q47" i="73"/>
  <c r="AC47" i="73" s="1"/>
  <c r="P47" i="73"/>
  <c r="AB47" i="73" s="1"/>
  <c r="AM46" i="73"/>
  <c r="AJ46" i="73"/>
  <c r="AA46" i="73"/>
  <c r="Z46" i="73"/>
  <c r="Q46" i="73"/>
  <c r="P46" i="73"/>
  <c r="AM45" i="73"/>
  <c r="AN45" i="73" s="1"/>
  <c r="AJ45" i="73"/>
  <c r="AA45" i="73"/>
  <c r="Z45" i="73"/>
  <c r="Q45" i="73"/>
  <c r="AC45" i="73" s="1"/>
  <c r="P45" i="73"/>
  <c r="AM44" i="73"/>
  <c r="AN44" i="73" s="1"/>
  <c r="AJ44" i="73"/>
  <c r="AA44" i="73"/>
  <c r="Z44" i="73"/>
  <c r="Q44" i="73"/>
  <c r="AC44" i="73" s="1"/>
  <c r="P44" i="73"/>
  <c r="AB44" i="73" s="1"/>
  <c r="AM43" i="73"/>
  <c r="AJ43" i="73"/>
  <c r="AA43" i="73"/>
  <c r="Z43" i="73"/>
  <c r="Q43" i="73"/>
  <c r="P43" i="73"/>
  <c r="AM42" i="73"/>
  <c r="AJ42" i="73"/>
  <c r="AA42" i="73"/>
  <c r="Z42" i="73"/>
  <c r="Q42" i="73"/>
  <c r="AC42" i="73" s="1"/>
  <c r="P42" i="73"/>
  <c r="AB42" i="73" s="1"/>
  <c r="AM41" i="73"/>
  <c r="AN41" i="73" s="1"/>
  <c r="AJ41" i="73"/>
  <c r="AA41" i="73"/>
  <c r="Z41" i="73"/>
  <c r="Q41" i="73"/>
  <c r="AC41" i="73" s="1"/>
  <c r="P41" i="73"/>
  <c r="AB41" i="73" s="1"/>
  <c r="AM40" i="73"/>
  <c r="AJ40" i="73"/>
  <c r="AN40" i="73" s="1"/>
  <c r="AA40" i="73"/>
  <c r="Z40" i="73"/>
  <c r="Q40" i="73"/>
  <c r="P40" i="73"/>
  <c r="AB40" i="73" s="1"/>
  <c r="AM39" i="73"/>
  <c r="AJ39" i="73"/>
  <c r="AA39" i="73"/>
  <c r="Z39" i="73"/>
  <c r="Q39" i="73"/>
  <c r="AC39" i="73" s="1"/>
  <c r="P39" i="73"/>
  <c r="AM38" i="73"/>
  <c r="AJ38" i="73"/>
  <c r="AA38" i="73"/>
  <c r="Z38" i="73"/>
  <c r="Q38" i="73"/>
  <c r="P38" i="73"/>
  <c r="AB38" i="73" s="1"/>
  <c r="AM37" i="73"/>
  <c r="AN37" i="73" s="1"/>
  <c r="AJ37" i="73"/>
  <c r="AA37" i="73"/>
  <c r="Z37" i="73"/>
  <c r="Q37" i="73"/>
  <c r="P37" i="73"/>
  <c r="AN36" i="73"/>
  <c r="AM36" i="73"/>
  <c r="AJ36" i="73"/>
  <c r="AA36" i="73"/>
  <c r="Z36" i="73"/>
  <c r="Q36" i="73"/>
  <c r="AC36" i="73" s="1"/>
  <c r="P36" i="73"/>
  <c r="AM35" i="73"/>
  <c r="AJ35" i="73"/>
  <c r="AA35" i="73"/>
  <c r="Z35" i="73"/>
  <c r="Q35" i="73"/>
  <c r="P35" i="73"/>
  <c r="AB35" i="73" s="1"/>
  <c r="AM34" i="73"/>
  <c r="AJ34" i="73"/>
  <c r="AA34" i="73"/>
  <c r="Z34" i="73"/>
  <c r="Q34" i="73"/>
  <c r="AC34" i="73" s="1"/>
  <c r="P34" i="73"/>
  <c r="AM33" i="73"/>
  <c r="AJ33" i="73"/>
  <c r="AA33" i="73"/>
  <c r="Z33" i="73"/>
  <c r="Q33" i="73"/>
  <c r="AC33" i="73" s="1"/>
  <c r="P33" i="73"/>
  <c r="AB33" i="73" s="1"/>
  <c r="AM32" i="73"/>
  <c r="AJ32" i="73"/>
  <c r="AN32" i="73" s="1"/>
  <c r="AA32" i="73"/>
  <c r="Z32" i="73"/>
  <c r="Q32" i="73"/>
  <c r="P32" i="73"/>
  <c r="AB32" i="73" s="1"/>
  <c r="AM31" i="73"/>
  <c r="AN31" i="73" s="1"/>
  <c r="AJ31" i="73"/>
  <c r="AA31" i="73"/>
  <c r="Z31" i="73"/>
  <c r="Q31" i="73"/>
  <c r="AC31" i="73" s="1"/>
  <c r="P31" i="73"/>
  <c r="AM30" i="73"/>
  <c r="AJ30" i="73"/>
  <c r="AA30" i="73"/>
  <c r="Z30" i="73"/>
  <c r="Q30" i="73"/>
  <c r="P30" i="73"/>
  <c r="AB30" i="73" s="1"/>
  <c r="AN29" i="73"/>
  <c r="AM29" i="73"/>
  <c r="AJ29" i="73"/>
  <c r="AA29" i="73"/>
  <c r="Z29" i="73"/>
  <c r="Q29" i="73"/>
  <c r="P29" i="73"/>
  <c r="AM28" i="73"/>
  <c r="AN28" i="73" s="1"/>
  <c r="AJ28" i="73"/>
  <c r="AA28" i="73"/>
  <c r="Z28" i="73"/>
  <c r="Q28" i="73"/>
  <c r="AC28" i="73" s="1"/>
  <c r="P28" i="73"/>
  <c r="AM27" i="73"/>
  <c r="AJ27" i="73"/>
  <c r="AA27" i="73"/>
  <c r="Z27" i="73"/>
  <c r="Q27" i="73"/>
  <c r="P27" i="73"/>
  <c r="AB27" i="73" s="1"/>
  <c r="AM26" i="73"/>
  <c r="AN26" i="73" s="1"/>
  <c r="AJ26" i="73"/>
  <c r="AA26" i="73"/>
  <c r="Z26" i="73"/>
  <c r="Q26" i="73"/>
  <c r="AC26" i="73" s="1"/>
  <c r="P26" i="73"/>
  <c r="AM25" i="73"/>
  <c r="AJ25" i="73"/>
  <c r="AA25" i="73"/>
  <c r="Z25" i="73"/>
  <c r="Q25" i="73"/>
  <c r="P25" i="73"/>
  <c r="AB25" i="73" s="1"/>
  <c r="AN24" i="73"/>
  <c r="AM24" i="73"/>
  <c r="AJ24" i="73"/>
  <c r="AA24" i="73"/>
  <c r="Z24" i="73"/>
  <c r="Q24" i="73"/>
  <c r="P24" i="73"/>
  <c r="AM23" i="73"/>
  <c r="AJ23" i="73"/>
  <c r="AA23" i="73"/>
  <c r="Z23" i="73"/>
  <c r="Q23" i="73"/>
  <c r="AC23" i="73" s="1"/>
  <c r="P23" i="73"/>
  <c r="AB23" i="73" s="1"/>
  <c r="AM22" i="73"/>
  <c r="AJ22" i="73"/>
  <c r="AA22" i="73"/>
  <c r="Z22" i="73"/>
  <c r="Q22" i="73"/>
  <c r="P22" i="73"/>
  <c r="AM21" i="73"/>
  <c r="AN21" i="73" s="1"/>
  <c r="AJ21" i="73"/>
  <c r="AA21" i="73"/>
  <c r="Z21" i="73"/>
  <c r="Q21" i="73"/>
  <c r="AC21" i="73" s="1"/>
  <c r="P21" i="73"/>
  <c r="AM20" i="73"/>
  <c r="AN20" i="73" s="1"/>
  <c r="AJ20" i="73"/>
  <c r="AA20" i="73"/>
  <c r="Z20" i="73"/>
  <c r="Q20" i="73"/>
  <c r="AC20" i="73" s="1"/>
  <c r="P20" i="73"/>
  <c r="AB20" i="73" s="1"/>
  <c r="AM19" i="73"/>
  <c r="AJ19" i="73"/>
  <c r="AA19" i="73"/>
  <c r="Z19" i="73"/>
  <c r="Q19" i="73"/>
  <c r="P19" i="73"/>
  <c r="AM18" i="73"/>
  <c r="AJ18" i="73"/>
  <c r="AA18" i="73"/>
  <c r="Z18" i="73"/>
  <c r="Q18" i="73"/>
  <c r="P18" i="73"/>
  <c r="AB18" i="73" s="1"/>
  <c r="AM17" i="73"/>
  <c r="AJ17" i="73"/>
  <c r="AA17" i="73"/>
  <c r="Z17" i="73"/>
  <c r="Q17" i="73"/>
  <c r="P17" i="73"/>
  <c r="AB17" i="73" s="1"/>
  <c r="AN16" i="73"/>
  <c r="AM16" i="73"/>
  <c r="AJ16" i="73"/>
  <c r="AA16" i="73"/>
  <c r="AC16" i="73" s="1"/>
  <c r="Z16" i="73"/>
  <c r="Q16" i="73"/>
  <c r="P16" i="73"/>
  <c r="AB16" i="73" s="1"/>
  <c r="AM15" i="73"/>
  <c r="AN15" i="73" s="1"/>
  <c r="AJ15" i="73"/>
  <c r="AA15" i="73"/>
  <c r="Z15" i="73"/>
  <c r="Q15" i="73"/>
  <c r="AC15" i="73" s="1"/>
  <c r="P15" i="73"/>
  <c r="AM14" i="73"/>
  <c r="AJ14" i="73"/>
  <c r="AA14" i="73"/>
  <c r="Z14" i="73"/>
  <c r="Q14" i="73"/>
  <c r="P14" i="73"/>
  <c r="AM13" i="73"/>
  <c r="AJ13" i="73"/>
  <c r="AA13" i="73"/>
  <c r="Z13" i="73"/>
  <c r="Q13" i="73"/>
  <c r="P13" i="73"/>
  <c r="AM12" i="73"/>
  <c r="AJ12" i="73"/>
  <c r="AA12" i="73"/>
  <c r="Z12" i="73"/>
  <c r="Q12" i="73"/>
  <c r="P12" i="73"/>
  <c r="AM11" i="73"/>
  <c r="AJ11" i="73"/>
  <c r="AA11" i="73"/>
  <c r="Z11" i="73"/>
  <c r="Q11" i="73"/>
  <c r="P11" i="73"/>
  <c r="AM10" i="73"/>
  <c r="AJ10" i="73"/>
  <c r="AA10" i="73"/>
  <c r="Z10" i="73"/>
  <c r="Q10" i="73"/>
  <c r="P10" i="73"/>
  <c r="AM9" i="73"/>
  <c r="AJ9" i="73"/>
  <c r="AA9" i="73"/>
  <c r="Z9" i="73"/>
  <c r="Q9" i="73"/>
  <c r="P9" i="73"/>
  <c r="AM8" i="73"/>
  <c r="AJ8" i="73"/>
  <c r="AA8" i="73"/>
  <c r="Z8" i="73"/>
  <c r="Q8" i="73"/>
  <c r="P8" i="73"/>
  <c r="AM7" i="73"/>
  <c r="AJ7" i="73"/>
  <c r="AA7" i="73"/>
  <c r="Z7" i="73"/>
  <c r="P7" i="73"/>
  <c r="Q7" i="73"/>
  <c r="AN18" i="73" l="1"/>
  <c r="AN23" i="73"/>
  <c r="AN33" i="73"/>
  <c r="AN11" i="74"/>
  <c r="AN15" i="74"/>
  <c r="AN17" i="74"/>
  <c r="AN34" i="74"/>
  <c r="AN43" i="74"/>
  <c r="AN45" i="74"/>
  <c r="AB22" i="73"/>
  <c r="AB24" i="73"/>
  <c r="AC25" i="73"/>
  <c r="AN25" i="73"/>
  <c r="AB34" i="73"/>
  <c r="AB36" i="73"/>
  <c r="AC37" i="73"/>
  <c r="AB39" i="73"/>
  <c r="AN42" i="73"/>
  <c r="AN47" i="73"/>
  <c r="AB18" i="74"/>
  <c r="AB46" i="74"/>
  <c r="AN51" i="74"/>
  <c r="AC12" i="73"/>
  <c r="AC17" i="73"/>
  <c r="AN17" i="73"/>
  <c r="AB26" i="73"/>
  <c r="AB28" i="73"/>
  <c r="AC29" i="73"/>
  <c r="AB31" i="73"/>
  <c r="AN34" i="73"/>
  <c r="AN39" i="73"/>
  <c r="AB43" i="73"/>
  <c r="AB46" i="73"/>
  <c r="AB48" i="73"/>
  <c r="AC49" i="73"/>
  <c r="AN49" i="73"/>
  <c r="AC51" i="73"/>
  <c r="AN51" i="73"/>
  <c r="AC16" i="74"/>
  <c r="AN18" i="74"/>
  <c r="AN27" i="74"/>
  <c r="AN29" i="74"/>
  <c r="AN33" i="74"/>
  <c r="AN46" i="74"/>
  <c r="AN48" i="74"/>
  <c r="AB19" i="74"/>
  <c r="AB21" i="74"/>
  <c r="AC22" i="74"/>
  <c r="AN22" i="74"/>
  <c r="AC24" i="74"/>
  <c r="AB26" i="74"/>
  <c r="AB28" i="74"/>
  <c r="AC31" i="74"/>
  <c r="AN31" i="74"/>
  <c r="AC33" i="74"/>
  <c r="AB35" i="74"/>
  <c r="AB37" i="74"/>
  <c r="AC38" i="74"/>
  <c r="AN38" i="74"/>
  <c r="AC40" i="74"/>
  <c r="AB42" i="74"/>
  <c r="AB44" i="74"/>
  <c r="AB47" i="74"/>
  <c r="AB50" i="74"/>
  <c r="AN7" i="73"/>
  <c r="AB9" i="73"/>
  <c r="AC19" i="73"/>
  <c r="AN19" i="73"/>
  <c r="AB21" i="73"/>
  <c r="AC22" i="73"/>
  <c r="AN22" i="73"/>
  <c r="AC24" i="73"/>
  <c r="AC27" i="73"/>
  <c r="AN27" i="73"/>
  <c r="AB29" i="73"/>
  <c r="AC30" i="73"/>
  <c r="AN30" i="73"/>
  <c r="AC32" i="73"/>
  <c r="AC35" i="73"/>
  <c r="AN35" i="73"/>
  <c r="AB37" i="73"/>
  <c r="AC38" i="73"/>
  <c r="AN38" i="73"/>
  <c r="AC40" i="73"/>
  <c r="AC43" i="73"/>
  <c r="AN43" i="73"/>
  <c r="AB45" i="73"/>
  <c r="AC46" i="73"/>
  <c r="AN46" i="73"/>
  <c r="AC48" i="73"/>
  <c r="AB50" i="73"/>
  <c r="AN9" i="74"/>
  <c r="AB16" i="74"/>
  <c r="AN16" i="74"/>
  <c r="AC19" i="74"/>
  <c r="AN19" i="74"/>
  <c r="AC21" i="74"/>
  <c r="AB23" i="74"/>
  <c r="AB25" i="74"/>
  <c r="AC26" i="74"/>
  <c r="AN26" i="74"/>
  <c r="AC28" i="74"/>
  <c r="AB30" i="74"/>
  <c r="AB32" i="74"/>
  <c r="AN32" i="74"/>
  <c r="AC35" i="74"/>
  <c r="AN35" i="74"/>
  <c r="AC37" i="74"/>
  <c r="AB39" i="74"/>
  <c r="AB41" i="74"/>
  <c r="AC42" i="74"/>
  <c r="AN42" i="74"/>
  <c r="AC44" i="74"/>
  <c r="AC47" i="74"/>
  <c r="AN47" i="74"/>
  <c r="AB49" i="74"/>
  <c r="AC50" i="74"/>
  <c r="AN50" i="74"/>
  <c r="AN11" i="73"/>
  <c r="AB13" i="74"/>
  <c r="AC13" i="74"/>
  <c r="AC13" i="73"/>
  <c r="AN8" i="73"/>
  <c r="AN7" i="74"/>
  <c r="AB8" i="74"/>
  <c r="AC8" i="74"/>
  <c r="AB8" i="73"/>
  <c r="AC8" i="73"/>
  <c r="AN10" i="74"/>
  <c r="AB10" i="74"/>
  <c r="AN14" i="74"/>
  <c r="AB14" i="74"/>
  <c r="AB10" i="73"/>
  <c r="AN12" i="73"/>
  <c r="AB12" i="73"/>
  <c r="AN9" i="73"/>
  <c r="AN14" i="73"/>
  <c r="AN13" i="73"/>
  <c r="AN10" i="73"/>
  <c r="AC7" i="73"/>
  <c r="AC9" i="73"/>
  <c r="AB14" i="73"/>
  <c r="AB7" i="73"/>
  <c r="AC11" i="73"/>
  <c r="AB13" i="73"/>
  <c r="AC10" i="73"/>
  <c r="AC14" i="73"/>
  <c r="AC18" i="73"/>
  <c r="AB11" i="73"/>
  <c r="AB15" i="73"/>
  <c r="AB19" i="73"/>
  <c r="O8" i="72"/>
  <c r="O7" i="72"/>
  <c r="N8" i="72"/>
  <c r="N7" i="72"/>
  <c r="P7" i="72" l="1"/>
  <c r="Q7" i="72"/>
  <c r="O7" i="71" l="1"/>
  <c r="N7" i="71"/>
  <c r="O8" i="71"/>
  <c r="N8" i="71"/>
  <c r="O8" i="70" l="1"/>
  <c r="N8" i="70"/>
  <c r="O7" i="70"/>
  <c r="N7" i="70"/>
  <c r="AM7" i="70" l="1"/>
  <c r="P7" i="70" l="1"/>
  <c r="Q7" i="70"/>
  <c r="O8" i="69" l="1"/>
  <c r="O7" i="69"/>
  <c r="AL8" i="68" l="1"/>
  <c r="AL7" i="68"/>
  <c r="AK8" i="68"/>
  <c r="AK7" i="68"/>
  <c r="AI8" i="68"/>
  <c r="AH8" i="68"/>
  <c r="AG8" i="68"/>
  <c r="AI7" i="68"/>
  <c r="AH7" i="68"/>
  <c r="AG7" i="68"/>
  <c r="AD8" i="68"/>
  <c r="AD7" i="68"/>
  <c r="AJ7" i="66" l="1"/>
  <c r="I12" i="65" l="1"/>
  <c r="H12" i="65"/>
  <c r="E12" i="65"/>
  <c r="D12" i="65"/>
  <c r="AM51" i="72" l="1"/>
  <c r="AJ51" i="72"/>
  <c r="AA51" i="72"/>
  <c r="Z51" i="72"/>
  <c r="Q51" i="72"/>
  <c r="AC51" i="72" s="1"/>
  <c r="P51" i="72"/>
  <c r="AM50" i="72"/>
  <c r="AJ50" i="72"/>
  <c r="AA50" i="72"/>
  <c r="Z50" i="72"/>
  <c r="Q50" i="72"/>
  <c r="P50" i="72"/>
  <c r="AM49" i="72"/>
  <c r="AJ49" i="72"/>
  <c r="AA49" i="72"/>
  <c r="Z49" i="72"/>
  <c r="Q49" i="72"/>
  <c r="P49" i="72"/>
  <c r="AM48" i="72"/>
  <c r="AJ48" i="72"/>
  <c r="AN48" i="72" s="1"/>
  <c r="AA48" i="72"/>
  <c r="Z48" i="72"/>
  <c r="Q48" i="72"/>
  <c r="P48" i="72"/>
  <c r="AB48" i="72" s="1"/>
  <c r="AM47" i="72"/>
  <c r="AJ47" i="72"/>
  <c r="AA47" i="72"/>
  <c r="Z47" i="72"/>
  <c r="Q47" i="72"/>
  <c r="AC47" i="72" s="1"/>
  <c r="P47" i="72"/>
  <c r="AM46" i="72"/>
  <c r="AJ46" i="72"/>
  <c r="AA46" i="72"/>
  <c r="Z46" i="72"/>
  <c r="Q46" i="72"/>
  <c r="P46" i="72"/>
  <c r="AB46" i="72" s="1"/>
  <c r="AM45" i="72"/>
  <c r="AJ45" i="72"/>
  <c r="AA45" i="72"/>
  <c r="Z45" i="72"/>
  <c r="Q45" i="72"/>
  <c r="AC45" i="72" s="1"/>
  <c r="P45" i="72"/>
  <c r="AM44" i="72"/>
  <c r="AJ44" i="72"/>
  <c r="AA44" i="72"/>
  <c r="Z44" i="72"/>
  <c r="Q44" i="72"/>
  <c r="P44" i="72"/>
  <c r="AB44" i="72" s="1"/>
  <c r="AM43" i="72"/>
  <c r="AJ43" i="72"/>
  <c r="AA43" i="72"/>
  <c r="Z43" i="72"/>
  <c r="Q43" i="72"/>
  <c r="AC43" i="72" s="1"/>
  <c r="P43" i="72"/>
  <c r="AM42" i="72"/>
  <c r="AJ42" i="72"/>
  <c r="AN42" i="72" s="1"/>
  <c r="AA42" i="72"/>
  <c r="Z42" i="72"/>
  <c r="Q42" i="72"/>
  <c r="P42" i="72"/>
  <c r="AB42" i="72" s="1"/>
  <c r="AM41" i="72"/>
  <c r="AJ41" i="72"/>
  <c r="AA41" i="72"/>
  <c r="Z41" i="72"/>
  <c r="Q41" i="72"/>
  <c r="AC41" i="72" s="1"/>
  <c r="P41" i="72"/>
  <c r="AM40" i="72"/>
  <c r="AJ40" i="72"/>
  <c r="AN40" i="72" s="1"/>
  <c r="AA40" i="72"/>
  <c r="Z40" i="72"/>
  <c r="Q40" i="72"/>
  <c r="P40" i="72"/>
  <c r="AB40" i="72" s="1"/>
  <c r="AM39" i="72"/>
  <c r="AJ39" i="72"/>
  <c r="AA39" i="72"/>
  <c r="Z39" i="72"/>
  <c r="Q39" i="72"/>
  <c r="AC39" i="72" s="1"/>
  <c r="P39" i="72"/>
  <c r="AM38" i="72"/>
  <c r="AJ38" i="72"/>
  <c r="AA38" i="72"/>
  <c r="Z38" i="72"/>
  <c r="Q38" i="72"/>
  <c r="P38" i="72"/>
  <c r="AB38" i="72" s="1"/>
  <c r="AM37" i="72"/>
  <c r="AJ37" i="72"/>
  <c r="AA37" i="72"/>
  <c r="Z37" i="72"/>
  <c r="Q37" i="72"/>
  <c r="AC37" i="72" s="1"/>
  <c r="P37" i="72"/>
  <c r="AM36" i="72"/>
  <c r="AJ36" i="72"/>
  <c r="AN36" i="72" s="1"/>
  <c r="AA36" i="72"/>
  <c r="Z36" i="72"/>
  <c r="Q36" i="72"/>
  <c r="P36" i="72"/>
  <c r="AB36" i="72" s="1"/>
  <c r="AM35" i="72"/>
  <c r="AJ35" i="72"/>
  <c r="AA35" i="72"/>
  <c r="Z35" i="72"/>
  <c r="Q35" i="72"/>
  <c r="AC35" i="72" s="1"/>
  <c r="P35" i="72"/>
  <c r="AM34" i="72"/>
  <c r="AJ34" i="72"/>
  <c r="AA34" i="72"/>
  <c r="Z34" i="72"/>
  <c r="Q34" i="72"/>
  <c r="P34" i="72"/>
  <c r="AB34" i="72" s="1"/>
  <c r="AM33" i="72"/>
  <c r="AJ33" i="72"/>
  <c r="AA33" i="72"/>
  <c r="Z33" i="72"/>
  <c r="Q33" i="72"/>
  <c r="AC33" i="72" s="1"/>
  <c r="P33" i="72"/>
  <c r="AM32" i="72"/>
  <c r="AJ32" i="72"/>
  <c r="AN32" i="72" s="1"/>
  <c r="AA32" i="72"/>
  <c r="Z32" i="72"/>
  <c r="Q32" i="72"/>
  <c r="P32" i="72"/>
  <c r="AB32" i="72" s="1"/>
  <c r="AM31" i="72"/>
  <c r="AJ31" i="72"/>
  <c r="AA31" i="72"/>
  <c r="Z31" i="72"/>
  <c r="Q31" i="72"/>
  <c r="AC31" i="72" s="1"/>
  <c r="P31" i="72"/>
  <c r="AM30" i="72"/>
  <c r="AJ30" i="72"/>
  <c r="AA30" i="72"/>
  <c r="Z30" i="72"/>
  <c r="Q30" i="72"/>
  <c r="P30" i="72"/>
  <c r="AB30" i="72" s="1"/>
  <c r="AM29" i="72"/>
  <c r="AJ29" i="72"/>
  <c r="AA29" i="72"/>
  <c r="Z29" i="72"/>
  <c r="Q29" i="72"/>
  <c r="AC29" i="72" s="1"/>
  <c r="P29" i="72"/>
  <c r="AM28" i="72"/>
  <c r="AJ28" i="72"/>
  <c r="AN28" i="72" s="1"/>
  <c r="AA28" i="72"/>
  <c r="Z28" i="72"/>
  <c r="Q28" i="72"/>
  <c r="P28" i="72"/>
  <c r="AB28" i="72" s="1"/>
  <c r="AM27" i="72"/>
  <c r="AJ27" i="72"/>
  <c r="AA27" i="72"/>
  <c r="Z27" i="72"/>
  <c r="Q27" i="72"/>
  <c r="AC27" i="72" s="1"/>
  <c r="P27" i="72"/>
  <c r="AM26" i="72"/>
  <c r="AJ26" i="72"/>
  <c r="AA26" i="72"/>
  <c r="Z26" i="72"/>
  <c r="Q26" i="72"/>
  <c r="P26" i="72"/>
  <c r="AB26" i="72" s="1"/>
  <c r="AM25" i="72"/>
  <c r="AJ25" i="72"/>
  <c r="AA25" i="72"/>
  <c r="Z25" i="72"/>
  <c r="Q25" i="72"/>
  <c r="AC25" i="72" s="1"/>
  <c r="P25" i="72"/>
  <c r="AM24" i="72"/>
  <c r="AJ24" i="72"/>
  <c r="AN24" i="72" s="1"/>
  <c r="AA24" i="72"/>
  <c r="Z24" i="72"/>
  <c r="Q24" i="72"/>
  <c r="P24" i="72"/>
  <c r="AB24" i="72" s="1"/>
  <c r="AM23" i="72"/>
  <c r="AJ23" i="72"/>
  <c r="AA23" i="72"/>
  <c r="Z23" i="72"/>
  <c r="Q23" i="72"/>
  <c r="AC23" i="72" s="1"/>
  <c r="P23" i="72"/>
  <c r="AM22" i="72"/>
  <c r="AJ22" i="72"/>
  <c r="AA22" i="72"/>
  <c r="Z22" i="72"/>
  <c r="Q22" i="72"/>
  <c r="P22" i="72"/>
  <c r="AB22" i="72" s="1"/>
  <c r="AM21" i="72"/>
  <c r="AJ21" i="72"/>
  <c r="AA21" i="72"/>
  <c r="Z21" i="72"/>
  <c r="Q21" i="72"/>
  <c r="P21" i="72"/>
  <c r="AM20" i="72"/>
  <c r="AJ20" i="72"/>
  <c r="AN20" i="72" s="1"/>
  <c r="AA20" i="72"/>
  <c r="Z20" i="72"/>
  <c r="Q20" i="72"/>
  <c r="P20" i="72"/>
  <c r="AB20" i="72" s="1"/>
  <c r="AM19" i="72"/>
  <c r="AJ19" i="72"/>
  <c r="AA19" i="72"/>
  <c r="Z19" i="72"/>
  <c r="Q19" i="72"/>
  <c r="P19" i="72"/>
  <c r="AM18" i="72"/>
  <c r="AJ18" i="72"/>
  <c r="AA18" i="72"/>
  <c r="Z18" i="72"/>
  <c r="Q18" i="72"/>
  <c r="P18" i="72"/>
  <c r="AB18" i="72" s="1"/>
  <c r="AM17" i="72"/>
  <c r="AJ17" i="72"/>
  <c r="AA17" i="72"/>
  <c r="Z17" i="72"/>
  <c r="Q17" i="72"/>
  <c r="AC17" i="72" s="1"/>
  <c r="P17" i="72"/>
  <c r="AM16" i="72"/>
  <c r="AJ16" i="72"/>
  <c r="AN16" i="72" s="1"/>
  <c r="AA16" i="72"/>
  <c r="Z16" i="72"/>
  <c r="Q16" i="72"/>
  <c r="P16" i="72"/>
  <c r="AB16" i="72" s="1"/>
  <c r="AM15" i="72"/>
  <c r="AJ15" i="72"/>
  <c r="AA15" i="72"/>
  <c r="Z15" i="72"/>
  <c r="Q15" i="72"/>
  <c r="AC15" i="72" s="1"/>
  <c r="P15" i="72"/>
  <c r="AM14" i="72"/>
  <c r="AJ14" i="72"/>
  <c r="AA14" i="72"/>
  <c r="Z14" i="72"/>
  <c r="Q14" i="72"/>
  <c r="P14" i="72"/>
  <c r="AM13" i="72"/>
  <c r="AJ13" i="72"/>
  <c r="AA13" i="72"/>
  <c r="Z13" i="72"/>
  <c r="Q13" i="72"/>
  <c r="AC13" i="72" s="1"/>
  <c r="P13" i="72"/>
  <c r="AM12" i="72"/>
  <c r="AJ12" i="72"/>
  <c r="AN12" i="72" s="1"/>
  <c r="AA12" i="72"/>
  <c r="Z12" i="72"/>
  <c r="Q12" i="72"/>
  <c r="P12" i="72"/>
  <c r="AM11" i="72"/>
  <c r="AJ11" i="72"/>
  <c r="AA11" i="72"/>
  <c r="Z11" i="72"/>
  <c r="Q11" i="72"/>
  <c r="AC11" i="72" s="1"/>
  <c r="P11" i="72"/>
  <c r="AM10" i="72"/>
  <c r="AJ10" i="72"/>
  <c r="AA10" i="72"/>
  <c r="Z10" i="72"/>
  <c r="Q10" i="72"/>
  <c r="P10" i="72"/>
  <c r="AM9" i="72"/>
  <c r="AJ9" i="72"/>
  <c r="AA9" i="72"/>
  <c r="Z9" i="72"/>
  <c r="Q9" i="72"/>
  <c r="P9" i="72"/>
  <c r="AM8" i="72"/>
  <c r="AJ8" i="72"/>
  <c r="AN8" i="72" s="1"/>
  <c r="AA8" i="72"/>
  <c r="Z8" i="72"/>
  <c r="Q8" i="72"/>
  <c r="P8" i="72"/>
  <c r="AM7" i="72"/>
  <c r="AJ7" i="72"/>
  <c r="AA7" i="72"/>
  <c r="AC7" i="72" s="1"/>
  <c r="Z7" i="72"/>
  <c r="AM51" i="71"/>
  <c r="AJ51" i="71"/>
  <c r="AN51" i="71" s="1"/>
  <c r="AA51" i="71"/>
  <c r="Z51" i="71"/>
  <c r="Q51" i="71"/>
  <c r="AC51" i="71" s="1"/>
  <c r="P51" i="71"/>
  <c r="AM50" i="71"/>
  <c r="AJ50" i="71"/>
  <c r="AA50" i="71"/>
  <c r="Z50" i="71"/>
  <c r="Q50" i="71"/>
  <c r="P50" i="71"/>
  <c r="AM49" i="71"/>
  <c r="AJ49" i="71"/>
  <c r="AA49" i="71"/>
  <c r="Z49" i="71"/>
  <c r="Q49" i="71"/>
  <c r="AC49" i="71" s="1"/>
  <c r="P49" i="71"/>
  <c r="AM48" i="71"/>
  <c r="AJ48" i="71"/>
  <c r="AA48" i="71"/>
  <c r="Z48" i="71"/>
  <c r="Q48" i="71"/>
  <c r="P48" i="71"/>
  <c r="AB48" i="71" s="1"/>
  <c r="AM47" i="71"/>
  <c r="AJ47" i="71"/>
  <c r="AN47" i="71" s="1"/>
  <c r="AA47" i="71"/>
  <c r="Z47" i="71"/>
  <c r="Q47" i="71"/>
  <c r="AC47" i="71" s="1"/>
  <c r="P47" i="71"/>
  <c r="AM46" i="71"/>
  <c r="AJ46" i="71"/>
  <c r="AA46" i="71"/>
  <c r="Z46" i="71"/>
  <c r="Q46" i="71"/>
  <c r="P46" i="71"/>
  <c r="AM45" i="71"/>
  <c r="AJ45" i="71"/>
  <c r="AA45" i="71"/>
  <c r="Z45" i="71"/>
  <c r="Q45" i="71"/>
  <c r="AC45" i="71" s="1"/>
  <c r="P45" i="71"/>
  <c r="AB45" i="71" s="1"/>
  <c r="AM44" i="71"/>
  <c r="AJ44" i="71"/>
  <c r="AA44" i="71"/>
  <c r="Z44" i="71"/>
  <c r="Q44" i="71"/>
  <c r="P44" i="71"/>
  <c r="AM43" i="71"/>
  <c r="AJ43" i="71"/>
  <c r="AN43" i="71" s="1"/>
  <c r="AA43" i="71"/>
  <c r="Z43" i="71"/>
  <c r="Q43" i="71"/>
  <c r="AC43" i="71" s="1"/>
  <c r="P43" i="71"/>
  <c r="AB43" i="71" s="1"/>
  <c r="AM42" i="71"/>
  <c r="AJ42" i="71"/>
  <c r="AA42" i="71"/>
  <c r="Z42" i="71"/>
  <c r="Q42" i="71"/>
  <c r="P42" i="71"/>
  <c r="AM41" i="71"/>
  <c r="AJ41" i="71"/>
  <c r="AA41" i="71"/>
  <c r="Z41" i="71"/>
  <c r="Q41" i="71"/>
  <c r="AC41" i="71" s="1"/>
  <c r="P41" i="71"/>
  <c r="AB41" i="71" s="1"/>
  <c r="AM40" i="71"/>
  <c r="AJ40" i="71"/>
  <c r="AA40" i="71"/>
  <c r="Z40" i="71"/>
  <c r="Q40" i="71"/>
  <c r="P40" i="71"/>
  <c r="AM39" i="71"/>
  <c r="AJ39" i="71"/>
  <c r="AN39" i="71" s="1"/>
  <c r="AA39" i="71"/>
  <c r="Z39" i="71"/>
  <c r="Q39" i="71"/>
  <c r="AC39" i="71" s="1"/>
  <c r="P39" i="71"/>
  <c r="AB39" i="71" s="1"/>
  <c r="AM38" i="71"/>
  <c r="AJ38" i="71"/>
  <c r="AA38" i="71"/>
  <c r="Z38" i="71"/>
  <c r="Q38" i="71"/>
  <c r="P38" i="71"/>
  <c r="AM37" i="71"/>
  <c r="AJ37" i="71"/>
  <c r="AA37" i="71"/>
  <c r="Z37" i="71"/>
  <c r="Q37" i="71"/>
  <c r="AC37" i="71" s="1"/>
  <c r="P37" i="71"/>
  <c r="AB37" i="71" s="1"/>
  <c r="AM36" i="71"/>
  <c r="AJ36" i="71"/>
  <c r="AA36" i="71"/>
  <c r="Z36" i="71"/>
  <c r="Q36" i="71"/>
  <c r="P36" i="71"/>
  <c r="AM35" i="71"/>
  <c r="AJ35" i="71"/>
  <c r="AN35" i="71" s="1"/>
  <c r="AA35" i="71"/>
  <c r="Z35" i="71"/>
  <c r="Q35" i="71"/>
  <c r="AC35" i="71" s="1"/>
  <c r="P35" i="71"/>
  <c r="AB35" i="71" s="1"/>
  <c r="AM34" i="71"/>
  <c r="AJ34" i="71"/>
  <c r="AA34" i="71"/>
  <c r="Z34" i="71"/>
  <c r="Q34" i="71"/>
  <c r="P34" i="71"/>
  <c r="AM33" i="71"/>
  <c r="AJ33" i="71"/>
  <c r="AA33" i="71"/>
  <c r="Z33" i="71"/>
  <c r="Q33" i="71"/>
  <c r="AC33" i="71" s="1"/>
  <c r="P33" i="71"/>
  <c r="AB33" i="71" s="1"/>
  <c r="AM32" i="71"/>
  <c r="AJ32" i="71"/>
  <c r="AA32" i="71"/>
  <c r="Z32" i="71"/>
  <c r="Q32" i="71"/>
  <c r="P32" i="71"/>
  <c r="AM31" i="71"/>
  <c r="AJ31" i="71"/>
  <c r="AN31" i="71" s="1"/>
  <c r="AA31" i="71"/>
  <c r="Z31" i="71"/>
  <c r="Q31" i="71"/>
  <c r="AC31" i="71" s="1"/>
  <c r="P31" i="71"/>
  <c r="AB31" i="71" s="1"/>
  <c r="AM30" i="71"/>
  <c r="AJ30" i="71"/>
  <c r="AA30" i="71"/>
  <c r="Z30" i="71"/>
  <c r="Q30" i="71"/>
  <c r="P30" i="71"/>
  <c r="AM29" i="71"/>
  <c r="AJ29" i="71"/>
  <c r="AA29" i="71"/>
  <c r="Z29" i="71"/>
  <c r="Q29" i="71"/>
  <c r="AC29" i="71" s="1"/>
  <c r="P29" i="71"/>
  <c r="AB29" i="71" s="1"/>
  <c r="AM28" i="71"/>
  <c r="AJ28" i="71"/>
  <c r="AA28" i="71"/>
  <c r="Z28" i="71"/>
  <c r="Q28" i="71"/>
  <c r="P28" i="71"/>
  <c r="AM27" i="71"/>
  <c r="AJ27" i="71"/>
  <c r="AA27" i="71"/>
  <c r="Z27" i="71"/>
  <c r="Q27" i="71"/>
  <c r="AC27" i="71" s="1"/>
  <c r="P27" i="71"/>
  <c r="AB27" i="71" s="1"/>
  <c r="AM26" i="71"/>
  <c r="AJ26" i="71"/>
  <c r="AA26" i="71"/>
  <c r="Z26" i="71"/>
  <c r="Q26" i="71"/>
  <c r="P26" i="71"/>
  <c r="AM25" i="71"/>
  <c r="AJ25" i="71"/>
  <c r="AA25" i="71"/>
  <c r="Z25" i="71"/>
  <c r="Q25" i="71"/>
  <c r="AC25" i="71" s="1"/>
  <c r="P25" i="71"/>
  <c r="AB25" i="71" s="1"/>
  <c r="AM24" i="71"/>
  <c r="AJ24" i="71"/>
  <c r="AA24" i="71"/>
  <c r="Z24" i="71"/>
  <c r="Q24" i="71"/>
  <c r="P24" i="71"/>
  <c r="AM23" i="71"/>
  <c r="AJ23" i="71"/>
  <c r="AN23" i="71" s="1"/>
  <c r="AA23" i="71"/>
  <c r="Z23" i="71"/>
  <c r="Q23" i="71"/>
  <c r="AC23" i="71" s="1"/>
  <c r="P23" i="71"/>
  <c r="AB23" i="71" s="1"/>
  <c r="AM22" i="71"/>
  <c r="AJ22" i="71"/>
  <c r="AA22" i="71"/>
  <c r="Z22" i="71"/>
  <c r="Q22" i="71"/>
  <c r="P22" i="71"/>
  <c r="AM21" i="71"/>
  <c r="AJ21" i="71"/>
  <c r="AA21" i="71"/>
  <c r="Z21" i="71"/>
  <c r="Q21" i="71"/>
  <c r="AC21" i="71" s="1"/>
  <c r="P21" i="71"/>
  <c r="AB21" i="71" s="1"/>
  <c r="AM20" i="71"/>
  <c r="AJ20" i="71"/>
  <c r="AA20" i="71"/>
  <c r="Z20" i="71"/>
  <c r="Q20" i="71"/>
  <c r="P20" i="71"/>
  <c r="AM19" i="71"/>
  <c r="AJ19" i="71"/>
  <c r="AA19" i="71"/>
  <c r="Z19" i="71"/>
  <c r="Q19" i="71"/>
  <c r="AC19" i="71" s="1"/>
  <c r="P19" i="71"/>
  <c r="AB19" i="71" s="1"/>
  <c r="AM18" i="71"/>
  <c r="AJ18" i="71"/>
  <c r="AA18" i="71"/>
  <c r="Z18" i="71"/>
  <c r="Q18" i="71"/>
  <c r="P18" i="71"/>
  <c r="AM17" i="71"/>
  <c r="AJ17" i="71"/>
  <c r="AA17" i="71"/>
  <c r="Z17" i="71"/>
  <c r="Q17" i="71"/>
  <c r="AC17" i="71" s="1"/>
  <c r="P17" i="71"/>
  <c r="AB17" i="71" s="1"/>
  <c r="AM16" i="71"/>
  <c r="AJ16" i="71"/>
  <c r="AA16" i="71"/>
  <c r="Z16" i="71"/>
  <c r="Q16" i="71"/>
  <c r="P16" i="71"/>
  <c r="AM15" i="71"/>
  <c r="AJ15" i="71"/>
  <c r="AA15" i="71"/>
  <c r="Z15" i="71"/>
  <c r="Q15" i="71"/>
  <c r="AC15" i="71" s="1"/>
  <c r="P15" i="71"/>
  <c r="AB15" i="71" s="1"/>
  <c r="AM14" i="71"/>
  <c r="AJ14" i="71"/>
  <c r="AA14" i="71"/>
  <c r="Z14" i="71"/>
  <c r="Q14" i="71"/>
  <c r="P14" i="71"/>
  <c r="AM13" i="71"/>
  <c r="AJ13" i="71"/>
  <c r="AA13" i="71"/>
  <c r="Z13" i="71"/>
  <c r="Q13" i="71"/>
  <c r="P13" i="71"/>
  <c r="AM12" i="71"/>
  <c r="AJ12" i="71"/>
  <c r="AA12" i="71"/>
  <c r="Z12" i="71"/>
  <c r="Q12" i="71"/>
  <c r="P12" i="71"/>
  <c r="AM11" i="71"/>
  <c r="AJ11" i="71"/>
  <c r="AA11" i="71"/>
  <c r="Z11" i="71"/>
  <c r="Q11" i="71"/>
  <c r="P11" i="71"/>
  <c r="AM10" i="71"/>
  <c r="AJ10" i="71"/>
  <c r="AA10" i="71"/>
  <c r="Z10" i="71"/>
  <c r="Q10" i="71"/>
  <c r="P10" i="71"/>
  <c r="AM9" i="71"/>
  <c r="AJ9" i="71"/>
  <c r="AA9" i="71"/>
  <c r="Z9" i="71"/>
  <c r="Q9" i="71"/>
  <c r="P9" i="71"/>
  <c r="AM8" i="71"/>
  <c r="AJ8" i="71"/>
  <c r="AA8" i="71"/>
  <c r="Z8" i="71"/>
  <c r="Q8" i="71"/>
  <c r="P8" i="71"/>
  <c r="AM7" i="71"/>
  <c r="AJ7" i="71"/>
  <c r="AA7" i="71"/>
  <c r="Z7" i="71"/>
  <c r="Q7" i="71"/>
  <c r="P7" i="71"/>
  <c r="AB7" i="71" s="1"/>
  <c r="AM51" i="70"/>
  <c r="AJ51" i="70"/>
  <c r="AA51" i="70"/>
  <c r="Z51" i="70"/>
  <c r="Q51" i="70"/>
  <c r="P51" i="70"/>
  <c r="AM50" i="70"/>
  <c r="AJ50" i="70"/>
  <c r="AA50" i="70"/>
  <c r="Z50" i="70"/>
  <c r="Q50" i="70"/>
  <c r="AC50" i="70" s="1"/>
  <c r="P50" i="70"/>
  <c r="AB50" i="70" s="1"/>
  <c r="AM49" i="70"/>
  <c r="AJ49" i="70"/>
  <c r="AA49" i="70"/>
  <c r="Z49" i="70"/>
  <c r="Q49" i="70"/>
  <c r="P49" i="70"/>
  <c r="AM48" i="70"/>
  <c r="AJ48" i="70"/>
  <c r="AA48" i="70"/>
  <c r="Z48" i="70"/>
  <c r="Q48" i="70"/>
  <c r="P48" i="70"/>
  <c r="AB48" i="70" s="1"/>
  <c r="AM47" i="70"/>
  <c r="AJ47" i="70"/>
  <c r="AA47" i="70"/>
  <c r="Z47" i="70"/>
  <c r="Q47" i="70"/>
  <c r="P47" i="70"/>
  <c r="AM46" i="70"/>
  <c r="AJ46" i="70"/>
  <c r="AA46" i="70"/>
  <c r="Z46" i="70"/>
  <c r="Q46" i="70"/>
  <c r="AC46" i="70" s="1"/>
  <c r="P46" i="70"/>
  <c r="AB46" i="70" s="1"/>
  <c r="AM45" i="70"/>
  <c r="AJ45" i="70"/>
  <c r="AA45" i="70"/>
  <c r="Z45" i="70"/>
  <c r="Q45" i="70"/>
  <c r="P45" i="70"/>
  <c r="AM44" i="70"/>
  <c r="AJ44" i="70"/>
  <c r="AA44" i="70"/>
  <c r="Z44" i="70"/>
  <c r="Q44" i="70"/>
  <c r="AC44" i="70" s="1"/>
  <c r="P44" i="70"/>
  <c r="AB44" i="70" s="1"/>
  <c r="AM43" i="70"/>
  <c r="AJ43" i="70"/>
  <c r="AA43" i="70"/>
  <c r="Z43" i="70"/>
  <c r="Q43" i="70"/>
  <c r="P43" i="70"/>
  <c r="AM42" i="70"/>
  <c r="AJ42" i="70"/>
  <c r="AA42" i="70"/>
  <c r="Z42" i="70"/>
  <c r="Q42" i="70"/>
  <c r="AC42" i="70" s="1"/>
  <c r="P42" i="70"/>
  <c r="AM41" i="70"/>
  <c r="AJ41" i="70"/>
  <c r="AA41" i="70"/>
  <c r="Z41" i="70"/>
  <c r="Q41" i="70"/>
  <c r="P41" i="70"/>
  <c r="AM40" i="70"/>
  <c r="AJ40" i="70"/>
  <c r="AA40" i="70"/>
  <c r="Z40" i="70"/>
  <c r="Q40" i="70"/>
  <c r="AC40" i="70" s="1"/>
  <c r="P40" i="70"/>
  <c r="AB40" i="70" s="1"/>
  <c r="AM39" i="70"/>
  <c r="AJ39" i="70"/>
  <c r="AA39" i="70"/>
  <c r="Z39" i="70"/>
  <c r="Q39" i="70"/>
  <c r="P39" i="70"/>
  <c r="AM38" i="70"/>
  <c r="AJ38" i="70"/>
  <c r="AA38" i="70"/>
  <c r="Z38" i="70"/>
  <c r="Q38" i="70"/>
  <c r="AC38" i="70" s="1"/>
  <c r="P38" i="70"/>
  <c r="AB38" i="70" s="1"/>
  <c r="AM37" i="70"/>
  <c r="AJ37" i="70"/>
  <c r="AA37" i="70"/>
  <c r="Z37" i="70"/>
  <c r="Q37" i="70"/>
  <c r="P37" i="70"/>
  <c r="AM36" i="70"/>
  <c r="AJ36" i="70"/>
  <c r="AA36" i="70"/>
  <c r="Z36" i="70"/>
  <c r="Q36" i="70"/>
  <c r="P36" i="70"/>
  <c r="AB36" i="70" s="1"/>
  <c r="AM35" i="70"/>
  <c r="AJ35" i="70"/>
  <c r="AA35" i="70"/>
  <c r="Z35" i="70"/>
  <c r="Q35" i="70"/>
  <c r="P35" i="70"/>
  <c r="AM34" i="70"/>
  <c r="AJ34" i="70"/>
  <c r="AA34" i="70"/>
  <c r="Z34" i="70"/>
  <c r="Q34" i="70"/>
  <c r="AC34" i="70" s="1"/>
  <c r="P34" i="70"/>
  <c r="AB34" i="70" s="1"/>
  <c r="AM33" i="70"/>
  <c r="AJ33" i="70"/>
  <c r="AA33" i="70"/>
  <c r="Z33" i="70"/>
  <c r="Q33" i="70"/>
  <c r="P33" i="70"/>
  <c r="AM32" i="70"/>
  <c r="AJ32" i="70"/>
  <c r="AA32" i="70"/>
  <c r="Z32" i="70"/>
  <c r="Q32" i="70"/>
  <c r="P32" i="70"/>
  <c r="AB32" i="70" s="1"/>
  <c r="AM31" i="70"/>
  <c r="AJ31" i="70"/>
  <c r="AA31" i="70"/>
  <c r="Z31" i="70"/>
  <c r="Q31" i="70"/>
  <c r="P31" i="70"/>
  <c r="AM30" i="70"/>
  <c r="AJ30" i="70"/>
  <c r="AA30" i="70"/>
  <c r="Z30" i="70"/>
  <c r="Q30" i="70"/>
  <c r="AC30" i="70" s="1"/>
  <c r="P30" i="70"/>
  <c r="AB30" i="70" s="1"/>
  <c r="AM29" i="70"/>
  <c r="AJ29" i="70"/>
  <c r="AA29" i="70"/>
  <c r="Z29" i="70"/>
  <c r="Q29" i="70"/>
  <c r="P29" i="70"/>
  <c r="AM28" i="70"/>
  <c r="AJ28" i="70"/>
  <c r="AA28" i="70"/>
  <c r="Z28" i="70"/>
  <c r="Q28" i="70"/>
  <c r="AC28" i="70" s="1"/>
  <c r="P28" i="70"/>
  <c r="AB28" i="70" s="1"/>
  <c r="AM27" i="70"/>
  <c r="AJ27" i="70"/>
  <c r="AA27" i="70"/>
  <c r="Z27" i="70"/>
  <c r="Q27" i="70"/>
  <c r="P27" i="70"/>
  <c r="AM26" i="70"/>
  <c r="AJ26" i="70"/>
  <c r="AA26" i="70"/>
  <c r="Z26" i="70"/>
  <c r="Q26" i="70"/>
  <c r="AC26" i="70" s="1"/>
  <c r="P26" i="70"/>
  <c r="AB26" i="70" s="1"/>
  <c r="AM25" i="70"/>
  <c r="AJ25" i="70"/>
  <c r="AA25" i="70"/>
  <c r="Z25" i="70"/>
  <c r="Q25" i="70"/>
  <c r="P25" i="70"/>
  <c r="AM24" i="70"/>
  <c r="AJ24" i="70"/>
  <c r="AA24" i="70"/>
  <c r="Z24" i="70"/>
  <c r="Q24" i="70"/>
  <c r="P24" i="70"/>
  <c r="AB24" i="70" s="1"/>
  <c r="AM23" i="70"/>
  <c r="AJ23" i="70"/>
  <c r="AA23" i="70"/>
  <c r="Z23" i="70"/>
  <c r="Q23" i="70"/>
  <c r="P23" i="70"/>
  <c r="AM22" i="70"/>
  <c r="AJ22" i="70"/>
  <c r="AA22" i="70"/>
  <c r="Z22" i="70"/>
  <c r="Q22" i="70"/>
  <c r="AC22" i="70" s="1"/>
  <c r="P22" i="70"/>
  <c r="AM21" i="70"/>
  <c r="AJ21" i="70"/>
  <c r="AA21" i="70"/>
  <c r="Z21" i="70"/>
  <c r="Q21" i="70"/>
  <c r="P21" i="70"/>
  <c r="AM20" i="70"/>
  <c r="AJ20" i="70"/>
  <c r="AA20" i="70"/>
  <c r="Z20" i="70"/>
  <c r="Q20" i="70"/>
  <c r="AC20" i="70" s="1"/>
  <c r="P20" i="70"/>
  <c r="AM19" i="70"/>
  <c r="AJ19" i="70"/>
  <c r="AA19" i="70"/>
  <c r="Z19" i="70"/>
  <c r="Q19" i="70"/>
  <c r="P19" i="70"/>
  <c r="AM18" i="70"/>
  <c r="AJ18" i="70"/>
  <c r="AA18" i="70"/>
  <c r="Z18" i="70"/>
  <c r="Q18" i="70"/>
  <c r="AC18" i="70" s="1"/>
  <c r="P18" i="70"/>
  <c r="AB18" i="70" s="1"/>
  <c r="AM17" i="70"/>
  <c r="AJ17" i="70"/>
  <c r="AA17" i="70"/>
  <c r="Z17" i="70"/>
  <c r="Q17" i="70"/>
  <c r="P17" i="70"/>
  <c r="AM16" i="70"/>
  <c r="AJ16" i="70"/>
  <c r="AA16" i="70"/>
  <c r="Z16" i="70"/>
  <c r="Q16" i="70"/>
  <c r="P16" i="70"/>
  <c r="AB16" i="70" s="1"/>
  <c r="AM15" i="70"/>
  <c r="AJ15" i="70"/>
  <c r="AA15" i="70"/>
  <c r="Z15" i="70"/>
  <c r="Q15" i="70"/>
  <c r="P15" i="70"/>
  <c r="AM14" i="70"/>
  <c r="AJ14" i="70"/>
  <c r="AA14" i="70"/>
  <c r="Z14" i="70"/>
  <c r="Q14" i="70"/>
  <c r="P14" i="70"/>
  <c r="AM13" i="70"/>
  <c r="AJ13" i="70"/>
  <c r="AA13" i="70"/>
  <c r="Z13" i="70"/>
  <c r="Q13" i="70"/>
  <c r="P13" i="70"/>
  <c r="AM12" i="70"/>
  <c r="AJ12" i="70"/>
  <c r="AA12" i="70"/>
  <c r="Z12" i="70"/>
  <c r="Q12" i="70"/>
  <c r="P12" i="70"/>
  <c r="AM11" i="70"/>
  <c r="AJ11" i="70"/>
  <c r="AA11" i="70"/>
  <c r="Z11" i="70"/>
  <c r="Q11" i="70"/>
  <c r="P11" i="70"/>
  <c r="AM10" i="70"/>
  <c r="AJ10" i="70"/>
  <c r="AA10" i="70"/>
  <c r="Z10" i="70"/>
  <c r="Q10" i="70"/>
  <c r="P10" i="70"/>
  <c r="AM9" i="70"/>
  <c r="AJ9" i="70"/>
  <c r="AA9" i="70"/>
  <c r="Z9" i="70"/>
  <c r="Q9" i="70"/>
  <c r="P9" i="70"/>
  <c r="AM8" i="70"/>
  <c r="AJ8" i="70"/>
  <c r="AA8" i="70"/>
  <c r="Z8" i="70"/>
  <c r="Q8" i="70"/>
  <c r="P8" i="70"/>
  <c r="AJ7" i="70"/>
  <c r="AA7" i="70"/>
  <c r="Z7" i="70"/>
  <c r="AB7" i="70" s="1"/>
  <c r="AM51" i="69"/>
  <c r="AJ51" i="69"/>
  <c r="AA51" i="69"/>
  <c r="Z51" i="69"/>
  <c r="Q51" i="69"/>
  <c r="AC51" i="69" s="1"/>
  <c r="P51" i="69"/>
  <c r="AM50" i="69"/>
  <c r="AJ50" i="69"/>
  <c r="AA50" i="69"/>
  <c r="Z50" i="69"/>
  <c r="Q50" i="69"/>
  <c r="P50" i="69"/>
  <c r="AM49" i="69"/>
  <c r="AJ49" i="69"/>
  <c r="AA49" i="69"/>
  <c r="Z49" i="69"/>
  <c r="Q49" i="69"/>
  <c r="AC49" i="69" s="1"/>
  <c r="P49" i="69"/>
  <c r="AM48" i="69"/>
  <c r="AJ48" i="69"/>
  <c r="AA48" i="69"/>
  <c r="Z48" i="69"/>
  <c r="Q48" i="69"/>
  <c r="P48" i="69"/>
  <c r="AB48" i="69" s="1"/>
  <c r="AM47" i="69"/>
  <c r="AJ47" i="69"/>
  <c r="AA47" i="69"/>
  <c r="Z47" i="69"/>
  <c r="Q47" i="69"/>
  <c r="AC47" i="69" s="1"/>
  <c r="P47" i="69"/>
  <c r="AM46" i="69"/>
  <c r="AJ46" i="69"/>
  <c r="AA46" i="69"/>
  <c r="Z46" i="69"/>
  <c r="Q46" i="69"/>
  <c r="P46" i="69"/>
  <c r="AB46" i="69" s="1"/>
  <c r="AM45" i="69"/>
  <c r="AJ45" i="69"/>
  <c r="AA45" i="69"/>
  <c r="Z45" i="69"/>
  <c r="Q45" i="69"/>
  <c r="AC45" i="69" s="1"/>
  <c r="P45" i="69"/>
  <c r="AM44" i="69"/>
  <c r="AJ44" i="69"/>
  <c r="AA44" i="69"/>
  <c r="Z44" i="69"/>
  <c r="Q44" i="69"/>
  <c r="P44" i="69"/>
  <c r="AB44" i="69" s="1"/>
  <c r="AM43" i="69"/>
  <c r="AJ43" i="69"/>
  <c r="AA43" i="69"/>
  <c r="Z43" i="69"/>
  <c r="Q43" i="69"/>
  <c r="P43" i="69"/>
  <c r="AM42" i="69"/>
  <c r="AJ42" i="69"/>
  <c r="AA42" i="69"/>
  <c r="Z42" i="69"/>
  <c r="Q42" i="69"/>
  <c r="P42" i="69"/>
  <c r="AM41" i="69"/>
  <c r="AJ41" i="69"/>
  <c r="AA41" i="69"/>
  <c r="Z41" i="69"/>
  <c r="Q41" i="69"/>
  <c r="AC41" i="69" s="1"/>
  <c r="P41" i="69"/>
  <c r="AM40" i="69"/>
  <c r="AJ40" i="69"/>
  <c r="AA40" i="69"/>
  <c r="Z40" i="69"/>
  <c r="Q40" i="69"/>
  <c r="P40" i="69"/>
  <c r="AB40" i="69" s="1"/>
  <c r="AM39" i="69"/>
  <c r="AJ39" i="69"/>
  <c r="AA39" i="69"/>
  <c r="Z39" i="69"/>
  <c r="Q39" i="69"/>
  <c r="AC39" i="69" s="1"/>
  <c r="P39" i="69"/>
  <c r="AM38" i="69"/>
  <c r="AJ38" i="69"/>
  <c r="AA38" i="69"/>
  <c r="Z38" i="69"/>
  <c r="Q38" i="69"/>
  <c r="P38" i="69"/>
  <c r="AB38" i="69" s="1"/>
  <c r="AM37" i="69"/>
  <c r="AJ37" i="69"/>
  <c r="AA37" i="69"/>
  <c r="Z37" i="69"/>
  <c r="Q37" i="69"/>
  <c r="AC37" i="69" s="1"/>
  <c r="P37" i="69"/>
  <c r="AM36" i="69"/>
  <c r="AJ36" i="69"/>
  <c r="AA36" i="69"/>
  <c r="Z36" i="69"/>
  <c r="Q36" i="69"/>
  <c r="P36" i="69"/>
  <c r="AB36" i="69" s="1"/>
  <c r="AM35" i="69"/>
  <c r="AJ35" i="69"/>
  <c r="AA35" i="69"/>
  <c r="Z35" i="69"/>
  <c r="Q35" i="69"/>
  <c r="AC35" i="69" s="1"/>
  <c r="P35" i="69"/>
  <c r="AM34" i="69"/>
  <c r="AJ34" i="69"/>
  <c r="AA34" i="69"/>
  <c r="Z34" i="69"/>
  <c r="Q34" i="69"/>
  <c r="P34" i="69"/>
  <c r="AB34" i="69" s="1"/>
  <c r="AM33" i="69"/>
  <c r="AJ33" i="69"/>
  <c r="AA33" i="69"/>
  <c r="Z33" i="69"/>
  <c r="Q33" i="69"/>
  <c r="AC33" i="69" s="1"/>
  <c r="P33" i="69"/>
  <c r="AM32" i="69"/>
  <c r="AJ32" i="69"/>
  <c r="AA32" i="69"/>
  <c r="Z32" i="69"/>
  <c r="Q32" i="69"/>
  <c r="P32" i="69"/>
  <c r="AB32" i="69" s="1"/>
  <c r="AM31" i="69"/>
  <c r="AJ31" i="69"/>
  <c r="AA31" i="69"/>
  <c r="Z31" i="69"/>
  <c r="Q31" i="69"/>
  <c r="AC31" i="69" s="1"/>
  <c r="P31" i="69"/>
  <c r="AM30" i="69"/>
  <c r="AJ30" i="69"/>
  <c r="AA30" i="69"/>
  <c r="Z30" i="69"/>
  <c r="Q30" i="69"/>
  <c r="P30" i="69"/>
  <c r="AM29" i="69"/>
  <c r="AJ29" i="69"/>
  <c r="AA29" i="69"/>
  <c r="Z29" i="69"/>
  <c r="Q29" i="69"/>
  <c r="AC29" i="69" s="1"/>
  <c r="P29" i="69"/>
  <c r="AM28" i="69"/>
  <c r="AJ28" i="69"/>
  <c r="AA28" i="69"/>
  <c r="Z28" i="69"/>
  <c r="Q28" i="69"/>
  <c r="P28" i="69"/>
  <c r="AB28" i="69" s="1"/>
  <c r="AM27" i="69"/>
  <c r="AJ27" i="69"/>
  <c r="AA27" i="69"/>
  <c r="Z27" i="69"/>
  <c r="Q27" i="69"/>
  <c r="AC27" i="69" s="1"/>
  <c r="P27" i="69"/>
  <c r="AM26" i="69"/>
  <c r="AJ26" i="69"/>
  <c r="AA26" i="69"/>
  <c r="Z26" i="69"/>
  <c r="Q26" i="69"/>
  <c r="P26" i="69"/>
  <c r="AB26" i="69" s="1"/>
  <c r="AM25" i="69"/>
  <c r="AJ25" i="69"/>
  <c r="AA25" i="69"/>
  <c r="Z25" i="69"/>
  <c r="Q25" i="69"/>
  <c r="AC25" i="69" s="1"/>
  <c r="P25" i="69"/>
  <c r="AM24" i="69"/>
  <c r="AJ24" i="69"/>
  <c r="AA24" i="69"/>
  <c r="Z24" i="69"/>
  <c r="Q24" i="69"/>
  <c r="P24" i="69"/>
  <c r="AB24" i="69" s="1"/>
  <c r="AM23" i="69"/>
  <c r="AJ23" i="69"/>
  <c r="AA23" i="69"/>
  <c r="Z23" i="69"/>
  <c r="Q23" i="69"/>
  <c r="AC23" i="69" s="1"/>
  <c r="P23" i="69"/>
  <c r="AM22" i="69"/>
  <c r="AJ22" i="69"/>
  <c r="AA22" i="69"/>
  <c r="Z22" i="69"/>
  <c r="Q22" i="69"/>
  <c r="P22" i="69"/>
  <c r="AB22" i="69" s="1"/>
  <c r="AM21" i="69"/>
  <c r="AJ21" i="69"/>
  <c r="AA21" i="69"/>
  <c r="Z21" i="69"/>
  <c r="Q21" i="69"/>
  <c r="AC21" i="69" s="1"/>
  <c r="P21" i="69"/>
  <c r="AM20" i="69"/>
  <c r="AJ20" i="69"/>
  <c r="AA20" i="69"/>
  <c r="Z20" i="69"/>
  <c r="Q20" i="69"/>
  <c r="P20" i="69"/>
  <c r="AB20" i="69" s="1"/>
  <c r="AM19" i="69"/>
  <c r="AJ19" i="69"/>
  <c r="AA19" i="69"/>
  <c r="Z19" i="69"/>
  <c r="Q19" i="69"/>
  <c r="AC19" i="69" s="1"/>
  <c r="P19" i="69"/>
  <c r="AM18" i="69"/>
  <c r="AJ18" i="69"/>
  <c r="AA18" i="69"/>
  <c r="Z18" i="69"/>
  <c r="Q18" i="69"/>
  <c r="P18" i="69"/>
  <c r="AB18" i="69" s="1"/>
  <c r="AM17" i="69"/>
  <c r="AJ17" i="69"/>
  <c r="AA17" i="69"/>
  <c r="Z17" i="69"/>
  <c r="Q17" i="69"/>
  <c r="AC17" i="69" s="1"/>
  <c r="P17" i="69"/>
  <c r="AM16" i="69"/>
  <c r="AJ16" i="69"/>
  <c r="AA16" i="69"/>
  <c r="Z16" i="69"/>
  <c r="Q16" i="69"/>
  <c r="P16" i="69"/>
  <c r="AB16" i="69" s="1"/>
  <c r="AM15" i="69"/>
  <c r="AJ15" i="69"/>
  <c r="AA15" i="69"/>
  <c r="Z15" i="69"/>
  <c r="Q15" i="69"/>
  <c r="AC15" i="69" s="1"/>
  <c r="P15" i="69"/>
  <c r="AM14" i="69"/>
  <c r="AJ14" i="69"/>
  <c r="AA14" i="69"/>
  <c r="Z14" i="69"/>
  <c r="Q14" i="69"/>
  <c r="P14" i="69"/>
  <c r="AM13" i="69"/>
  <c r="AJ13" i="69"/>
  <c r="AA13" i="69"/>
  <c r="Z13" i="69"/>
  <c r="Q13" i="69"/>
  <c r="P13" i="69"/>
  <c r="AM12" i="69"/>
  <c r="AJ12" i="69"/>
  <c r="AA12" i="69"/>
  <c r="Z12" i="69"/>
  <c r="Q12" i="69"/>
  <c r="P12" i="69"/>
  <c r="AM11" i="69"/>
  <c r="AJ11" i="69"/>
  <c r="AA11" i="69"/>
  <c r="Z11" i="69"/>
  <c r="Q11" i="69"/>
  <c r="P11" i="69"/>
  <c r="AM10" i="69"/>
  <c r="AJ10" i="69"/>
  <c r="AA10" i="69"/>
  <c r="Z10" i="69"/>
  <c r="Q10" i="69"/>
  <c r="P10" i="69"/>
  <c r="AB10" i="69" s="1"/>
  <c r="AM9" i="69"/>
  <c r="AJ9" i="69"/>
  <c r="AA9" i="69"/>
  <c r="Z9" i="69"/>
  <c r="Q9" i="69"/>
  <c r="P9" i="69"/>
  <c r="AM8" i="69"/>
  <c r="AJ8" i="69"/>
  <c r="AA8" i="69"/>
  <c r="Z8" i="69"/>
  <c r="Q8" i="69"/>
  <c r="P8" i="69"/>
  <c r="AB8" i="69" s="1"/>
  <c r="AM7" i="69"/>
  <c r="AJ7" i="69"/>
  <c r="AA7" i="69"/>
  <c r="Z7" i="69"/>
  <c r="Q7" i="69"/>
  <c r="P7" i="69"/>
  <c r="AM51" i="68"/>
  <c r="AJ51" i="68"/>
  <c r="AA51" i="68"/>
  <c r="Z51" i="68"/>
  <c r="Q51" i="68"/>
  <c r="P51" i="68"/>
  <c r="AB51" i="68" s="1"/>
  <c r="AM50" i="68"/>
  <c r="AJ50" i="68"/>
  <c r="AA50" i="68"/>
  <c r="Z50" i="68"/>
  <c r="Q50" i="68"/>
  <c r="P50" i="68"/>
  <c r="AM49" i="68"/>
  <c r="AJ49" i="68"/>
  <c r="AA49" i="68"/>
  <c r="Z49" i="68"/>
  <c r="Q49" i="68"/>
  <c r="P49" i="68"/>
  <c r="AB49" i="68" s="1"/>
  <c r="AM48" i="68"/>
  <c r="AJ48" i="68"/>
  <c r="AA48" i="68"/>
  <c r="Z48" i="68"/>
  <c r="Q48" i="68"/>
  <c r="P48" i="68"/>
  <c r="AM47" i="68"/>
  <c r="AJ47" i="68"/>
  <c r="AA47" i="68"/>
  <c r="Z47" i="68"/>
  <c r="Q47" i="68"/>
  <c r="P47" i="68"/>
  <c r="AM46" i="68"/>
  <c r="AJ46" i="68"/>
  <c r="AA46" i="68"/>
  <c r="Z46" i="68"/>
  <c r="Q46" i="68"/>
  <c r="P46" i="68"/>
  <c r="AM45" i="68"/>
  <c r="AJ45" i="68"/>
  <c r="AA45" i="68"/>
  <c r="Z45" i="68"/>
  <c r="Q45" i="68"/>
  <c r="P45" i="68"/>
  <c r="AM44" i="68"/>
  <c r="AJ44" i="68"/>
  <c r="AA44" i="68"/>
  <c r="Z44" i="68"/>
  <c r="Q44" i="68"/>
  <c r="AC44" i="68" s="1"/>
  <c r="P44" i="68"/>
  <c r="AB44" i="68" s="1"/>
  <c r="AM43" i="68"/>
  <c r="AJ43" i="68"/>
  <c r="AA43" i="68"/>
  <c r="Z43" i="68"/>
  <c r="Q43" i="68"/>
  <c r="P43" i="68"/>
  <c r="AM42" i="68"/>
  <c r="AJ42" i="68"/>
  <c r="AA42" i="68"/>
  <c r="Z42" i="68"/>
  <c r="Q42" i="68"/>
  <c r="AC42" i="68" s="1"/>
  <c r="P42" i="68"/>
  <c r="AB42" i="68" s="1"/>
  <c r="AM41" i="68"/>
  <c r="AJ41" i="68"/>
  <c r="AA41" i="68"/>
  <c r="Z41" i="68"/>
  <c r="Q41" i="68"/>
  <c r="P41" i="68"/>
  <c r="AM40" i="68"/>
  <c r="AJ40" i="68"/>
  <c r="AA40" i="68"/>
  <c r="Z40" i="68"/>
  <c r="Q40" i="68"/>
  <c r="AC40" i="68" s="1"/>
  <c r="P40" i="68"/>
  <c r="AM39" i="68"/>
  <c r="AJ39" i="68"/>
  <c r="AA39" i="68"/>
  <c r="Z39" i="68"/>
  <c r="Q39" i="68"/>
  <c r="P39" i="68"/>
  <c r="AM38" i="68"/>
  <c r="AJ38" i="68"/>
  <c r="AA38" i="68"/>
  <c r="Z38" i="68"/>
  <c r="Q38" i="68"/>
  <c r="AC38" i="68" s="1"/>
  <c r="P38" i="68"/>
  <c r="AM37" i="68"/>
  <c r="AJ37" i="68"/>
  <c r="AA37" i="68"/>
  <c r="Z37" i="68"/>
  <c r="Q37" i="68"/>
  <c r="P37" i="68"/>
  <c r="AM36" i="68"/>
  <c r="AJ36" i="68"/>
  <c r="AA36" i="68"/>
  <c r="Z36" i="68"/>
  <c r="Q36" i="68"/>
  <c r="AC36" i="68" s="1"/>
  <c r="P36" i="68"/>
  <c r="AM35" i="68"/>
  <c r="AJ35" i="68"/>
  <c r="AA35" i="68"/>
  <c r="Z35" i="68"/>
  <c r="Q35" i="68"/>
  <c r="P35" i="68"/>
  <c r="AM34" i="68"/>
  <c r="AJ34" i="68"/>
  <c r="AA34" i="68"/>
  <c r="Z34" i="68"/>
  <c r="Q34" i="68"/>
  <c r="AC34" i="68" s="1"/>
  <c r="P34" i="68"/>
  <c r="AM33" i="68"/>
  <c r="AJ33" i="68"/>
  <c r="AA33" i="68"/>
  <c r="Z33" i="68"/>
  <c r="Q33" i="68"/>
  <c r="P33" i="68"/>
  <c r="AM32" i="68"/>
  <c r="AJ32" i="68"/>
  <c r="AA32" i="68"/>
  <c r="Z32" i="68"/>
  <c r="Q32" i="68"/>
  <c r="P32" i="68"/>
  <c r="AM31" i="68"/>
  <c r="AJ31" i="68"/>
  <c r="AA31" i="68"/>
  <c r="Z31" i="68"/>
  <c r="Q31" i="68"/>
  <c r="P31" i="68"/>
  <c r="AM30" i="68"/>
  <c r="AJ30" i="68"/>
  <c r="AA30" i="68"/>
  <c r="Z30" i="68"/>
  <c r="Q30" i="68"/>
  <c r="P30" i="68"/>
  <c r="AM29" i="68"/>
  <c r="AJ29" i="68"/>
  <c r="AA29" i="68"/>
  <c r="Z29" i="68"/>
  <c r="Q29" i="68"/>
  <c r="P29" i="68"/>
  <c r="AM28" i="68"/>
  <c r="AJ28" i="68"/>
  <c r="AA28" i="68"/>
  <c r="Z28" i="68"/>
  <c r="Q28" i="68"/>
  <c r="AC28" i="68" s="1"/>
  <c r="P28" i="68"/>
  <c r="AB28" i="68" s="1"/>
  <c r="AM27" i="68"/>
  <c r="AJ27" i="68"/>
  <c r="AA27" i="68"/>
  <c r="Z27" i="68"/>
  <c r="Q27" i="68"/>
  <c r="P27" i="68"/>
  <c r="AM26" i="68"/>
  <c r="AJ26" i="68"/>
  <c r="AA26" i="68"/>
  <c r="Z26" i="68"/>
  <c r="Q26" i="68"/>
  <c r="AC26" i="68" s="1"/>
  <c r="P26" i="68"/>
  <c r="AB26" i="68" s="1"/>
  <c r="AM25" i="68"/>
  <c r="AJ25" i="68"/>
  <c r="AA25" i="68"/>
  <c r="Z25" i="68"/>
  <c r="Q25" i="68"/>
  <c r="P25" i="68"/>
  <c r="AM24" i="68"/>
  <c r="AJ24" i="68"/>
  <c r="AA24" i="68"/>
  <c r="Z24" i="68"/>
  <c r="Q24" i="68"/>
  <c r="AC24" i="68" s="1"/>
  <c r="P24" i="68"/>
  <c r="AM23" i="68"/>
  <c r="AJ23" i="68"/>
  <c r="AA23" i="68"/>
  <c r="Z23" i="68"/>
  <c r="Q23" i="68"/>
  <c r="P23" i="68"/>
  <c r="AM22" i="68"/>
  <c r="AJ22" i="68"/>
  <c r="AA22" i="68"/>
  <c r="Z22" i="68"/>
  <c r="Q22" i="68"/>
  <c r="AC22" i="68" s="1"/>
  <c r="P22" i="68"/>
  <c r="AM21" i="68"/>
  <c r="AJ21" i="68"/>
  <c r="AA21" i="68"/>
  <c r="Z21" i="68"/>
  <c r="Q21" i="68"/>
  <c r="P21" i="68"/>
  <c r="AM20" i="68"/>
  <c r="AJ20" i="68"/>
  <c r="AA20" i="68"/>
  <c r="Z20" i="68"/>
  <c r="Q20" i="68"/>
  <c r="P20" i="68"/>
  <c r="AB20" i="68" s="1"/>
  <c r="AM19" i="68"/>
  <c r="AJ19" i="68"/>
  <c r="AA19" i="68"/>
  <c r="Z19" i="68"/>
  <c r="Q19" i="68"/>
  <c r="P19" i="68"/>
  <c r="AM18" i="68"/>
  <c r="AJ18" i="68"/>
  <c r="AA18" i="68"/>
  <c r="Z18" i="68"/>
  <c r="Q18" i="68"/>
  <c r="P18" i="68"/>
  <c r="AB18" i="68" s="1"/>
  <c r="AM17" i="68"/>
  <c r="AJ17" i="68"/>
  <c r="AA17" i="68"/>
  <c r="Z17" i="68"/>
  <c r="Q17" i="68"/>
  <c r="P17" i="68"/>
  <c r="AM16" i="68"/>
  <c r="AJ16" i="68"/>
  <c r="AA16" i="68"/>
  <c r="Z16" i="68"/>
  <c r="Q16" i="68"/>
  <c r="AC16" i="68" s="1"/>
  <c r="P16" i="68"/>
  <c r="AB16" i="68" s="1"/>
  <c r="AM15" i="68"/>
  <c r="AJ15" i="68"/>
  <c r="AA15" i="68"/>
  <c r="Z15" i="68"/>
  <c r="Q15" i="68"/>
  <c r="P15" i="68"/>
  <c r="AM14" i="68"/>
  <c r="AJ14" i="68"/>
  <c r="AA14" i="68"/>
  <c r="Z14" i="68"/>
  <c r="Q14" i="68"/>
  <c r="P14" i="68"/>
  <c r="AM13" i="68"/>
  <c r="AJ13" i="68"/>
  <c r="AA13" i="68"/>
  <c r="Z13" i="68"/>
  <c r="Q13" i="68"/>
  <c r="P13" i="68"/>
  <c r="AM12" i="68"/>
  <c r="AJ12" i="68"/>
  <c r="AA12" i="68"/>
  <c r="Z12" i="68"/>
  <c r="Q12" i="68"/>
  <c r="P12" i="68"/>
  <c r="AM11" i="68"/>
  <c r="AJ11" i="68"/>
  <c r="AA11" i="68"/>
  <c r="Z11" i="68"/>
  <c r="Q11" i="68"/>
  <c r="P11" i="68"/>
  <c r="AM10" i="68"/>
  <c r="AJ10" i="68"/>
  <c r="AA10" i="68"/>
  <c r="Z10" i="68"/>
  <c r="Q10" i="68"/>
  <c r="AC10" i="68" s="1"/>
  <c r="P10" i="68"/>
  <c r="AB10" i="68" s="1"/>
  <c r="AM9" i="68"/>
  <c r="AJ9" i="68"/>
  <c r="AA9" i="68"/>
  <c r="Z9" i="68"/>
  <c r="Q9" i="68"/>
  <c r="P9" i="68"/>
  <c r="AM8" i="68"/>
  <c r="AJ8" i="68"/>
  <c r="AA8" i="68"/>
  <c r="Z8" i="68"/>
  <c r="Q8" i="68"/>
  <c r="P8" i="68"/>
  <c r="AM7" i="68"/>
  <c r="AJ7" i="68"/>
  <c r="AA7" i="68"/>
  <c r="Z7" i="68"/>
  <c r="Q7" i="68"/>
  <c r="P7" i="68"/>
  <c r="AM51" i="67"/>
  <c r="AJ51" i="67"/>
  <c r="AA51" i="67"/>
  <c r="Z51" i="67"/>
  <c r="Q51" i="67"/>
  <c r="AC51" i="67" s="1"/>
  <c r="P51" i="67"/>
  <c r="AM50" i="67"/>
  <c r="AJ50" i="67"/>
  <c r="AA50" i="67"/>
  <c r="Z50" i="67"/>
  <c r="Q50" i="67"/>
  <c r="P50" i="67"/>
  <c r="AM49" i="67"/>
  <c r="AJ49" i="67"/>
  <c r="AA49" i="67"/>
  <c r="Z49" i="67"/>
  <c r="Q49" i="67"/>
  <c r="AC49" i="67" s="1"/>
  <c r="P49" i="67"/>
  <c r="AM48" i="67"/>
  <c r="AJ48" i="67"/>
  <c r="AA48" i="67"/>
  <c r="Z48" i="67"/>
  <c r="Q48" i="67"/>
  <c r="P48" i="67"/>
  <c r="AM47" i="67"/>
  <c r="AJ47" i="67"/>
  <c r="AA47" i="67"/>
  <c r="Z47" i="67"/>
  <c r="Q47" i="67"/>
  <c r="AC47" i="67" s="1"/>
  <c r="P47" i="67"/>
  <c r="AM46" i="67"/>
  <c r="AJ46" i="67"/>
  <c r="AA46" i="67"/>
  <c r="Z46" i="67"/>
  <c r="Q46" i="67"/>
  <c r="P46" i="67"/>
  <c r="AM45" i="67"/>
  <c r="AJ45" i="67"/>
  <c r="AA45" i="67"/>
  <c r="Z45" i="67"/>
  <c r="Q45" i="67"/>
  <c r="AC45" i="67" s="1"/>
  <c r="P45" i="67"/>
  <c r="AM44" i="67"/>
  <c r="AJ44" i="67"/>
  <c r="AA44" i="67"/>
  <c r="Z44" i="67"/>
  <c r="Q44" i="67"/>
  <c r="P44" i="67"/>
  <c r="AM43" i="67"/>
  <c r="AJ43" i="67"/>
  <c r="AA43" i="67"/>
  <c r="Z43" i="67"/>
  <c r="Q43" i="67"/>
  <c r="AC43" i="67" s="1"/>
  <c r="P43" i="67"/>
  <c r="AM42" i="67"/>
  <c r="AJ42" i="67"/>
  <c r="AA42" i="67"/>
  <c r="Z42" i="67"/>
  <c r="Q42" i="67"/>
  <c r="P42" i="67"/>
  <c r="AM41" i="67"/>
  <c r="AJ41" i="67"/>
  <c r="AA41" i="67"/>
  <c r="Z41" i="67"/>
  <c r="Q41" i="67"/>
  <c r="AC41" i="67" s="1"/>
  <c r="P41" i="67"/>
  <c r="AM40" i="67"/>
  <c r="AJ40" i="67"/>
  <c r="AA40" i="67"/>
  <c r="Z40" i="67"/>
  <c r="Q40" i="67"/>
  <c r="P40" i="67"/>
  <c r="AM39" i="67"/>
  <c r="AJ39" i="67"/>
  <c r="AA39" i="67"/>
  <c r="Z39" i="67"/>
  <c r="Q39" i="67"/>
  <c r="AC39" i="67" s="1"/>
  <c r="P39" i="67"/>
  <c r="AM38" i="67"/>
  <c r="AJ38" i="67"/>
  <c r="AA38" i="67"/>
  <c r="Z38" i="67"/>
  <c r="Q38" i="67"/>
  <c r="P38" i="67"/>
  <c r="AM37" i="67"/>
  <c r="AJ37" i="67"/>
  <c r="AA37" i="67"/>
  <c r="Z37" i="67"/>
  <c r="Q37" i="67"/>
  <c r="AC37" i="67" s="1"/>
  <c r="P37" i="67"/>
  <c r="AM36" i="67"/>
  <c r="AJ36" i="67"/>
  <c r="AA36" i="67"/>
  <c r="Z36" i="67"/>
  <c r="Q36" i="67"/>
  <c r="P36" i="67"/>
  <c r="AM35" i="67"/>
  <c r="AJ35" i="67"/>
  <c r="AA35" i="67"/>
  <c r="Z35" i="67"/>
  <c r="Q35" i="67"/>
  <c r="AC35" i="67" s="1"/>
  <c r="P35" i="67"/>
  <c r="AM34" i="67"/>
  <c r="AJ34" i="67"/>
  <c r="AA34" i="67"/>
  <c r="Z34" i="67"/>
  <c r="Q34" i="67"/>
  <c r="P34" i="67"/>
  <c r="AM33" i="67"/>
  <c r="AJ33" i="67"/>
  <c r="AA33" i="67"/>
  <c r="Z33" i="67"/>
  <c r="Q33" i="67"/>
  <c r="P33" i="67"/>
  <c r="AB33" i="67" s="1"/>
  <c r="AM32" i="67"/>
  <c r="AJ32" i="67"/>
  <c r="AA32" i="67"/>
  <c r="Z32" i="67"/>
  <c r="Q32" i="67"/>
  <c r="P32" i="67"/>
  <c r="AM31" i="67"/>
  <c r="AJ31" i="67"/>
  <c r="AA31" i="67"/>
  <c r="Z31" i="67"/>
  <c r="Q31" i="67"/>
  <c r="P31" i="67"/>
  <c r="AM30" i="67"/>
  <c r="AJ30" i="67"/>
  <c r="AA30" i="67"/>
  <c r="Z30" i="67"/>
  <c r="Q30" i="67"/>
  <c r="P30" i="67"/>
  <c r="AM29" i="67"/>
  <c r="AJ29" i="67"/>
  <c r="AA29" i="67"/>
  <c r="Z29" i="67"/>
  <c r="Q29" i="67"/>
  <c r="AC29" i="67" s="1"/>
  <c r="P29" i="67"/>
  <c r="AM28" i="67"/>
  <c r="AJ28" i="67"/>
  <c r="AA28" i="67"/>
  <c r="Z28" i="67"/>
  <c r="Q28" i="67"/>
  <c r="P28" i="67"/>
  <c r="AM27" i="67"/>
  <c r="AJ27" i="67"/>
  <c r="AA27" i="67"/>
  <c r="Z27" i="67"/>
  <c r="Q27" i="67"/>
  <c r="AC27" i="67" s="1"/>
  <c r="P27" i="67"/>
  <c r="AM26" i="67"/>
  <c r="AJ26" i="67"/>
  <c r="AA26" i="67"/>
  <c r="Z26" i="67"/>
  <c r="Q26" i="67"/>
  <c r="P26" i="67"/>
  <c r="AM25" i="67"/>
  <c r="AJ25" i="67"/>
  <c r="AA25" i="67"/>
  <c r="Z25" i="67"/>
  <c r="Q25" i="67"/>
  <c r="AC25" i="67" s="1"/>
  <c r="P25" i="67"/>
  <c r="AM24" i="67"/>
  <c r="AJ24" i="67"/>
  <c r="AA24" i="67"/>
  <c r="Z24" i="67"/>
  <c r="Q24" i="67"/>
  <c r="P24" i="67"/>
  <c r="AM23" i="67"/>
  <c r="AJ23" i="67"/>
  <c r="AA23" i="67"/>
  <c r="Z23" i="67"/>
  <c r="Q23" i="67"/>
  <c r="AC23" i="67" s="1"/>
  <c r="P23" i="67"/>
  <c r="AM22" i="67"/>
  <c r="AJ22" i="67"/>
  <c r="AA22" i="67"/>
  <c r="Z22" i="67"/>
  <c r="Q22" i="67"/>
  <c r="P22" i="67"/>
  <c r="AM21" i="67"/>
  <c r="AJ21" i="67"/>
  <c r="AA21" i="67"/>
  <c r="Z21" i="67"/>
  <c r="Q21" i="67"/>
  <c r="AC21" i="67" s="1"/>
  <c r="P21" i="67"/>
  <c r="AM20" i="67"/>
  <c r="AJ20" i="67"/>
  <c r="AA20" i="67"/>
  <c r="Z20" i="67"/>
  <c r="Q20" i="67"/>
  <c r="P20" i="67"/>
  <c r="AM19" i="67"/>
  <c r="AJ19" i="67"/>
  <c r="AA19" i="67"/>
  <c r="Z19" i="67"/>
  <c r="Q19" i="67"/>
  <c r="AC19" i="67" s="1"/>
  <c r="P19" i="67"/>
  <c r="AM18" i="67"/>
  <c r="AJ18" i="67"/>
  <c r="AA18" i="67"/>
  <c r="Z18" i="67"/>
  <c r="Q18" i="67"/>
  <c r="P18" i="67"/>
  <c r="AM17" i="67"/>
  <c r="AJ17" i="67"/>
  <c r="AA17" i="67"/>
  <c r="Z17" i="67"/>
  <c r="Q17" i="67"/>
  <c r="AC17" i="67" s="1"/>
  <c r="P17" i="67"/>
  <c r="AM16" i="67"/>
  <c r="AJ16" i="67"/>
  <c r="AA16" i="67"/>
  <c r="Z16" i="67"/>
  <c r="Q16" i="67"/>
  <c r="P16" i="67"/>
  <c r="AM15" i="67"/>
  <c r="AJ15" i="67"/>
  <c r="AA15" i="67"/>
  <c r="Z15" i="67"/>
  <c r="Q15" i="67"/>
  <c r="AC15" i="67" s="1"/>
  <c r="P15" i="67"/>
  <c r="AM14" i="67"/>
  <c r="AJ14" i="67"/>
  <c r="AA14" i="67"/>
  <c r="Z14" i="67"/>
  <c r="Q14" i="67"/>
  <c r="P14" i="67"/>
  <c r="AM13" i="67"/>
  <c r="AJ13" i="67"/>
  <c r="AA13" i="67"/>
  <c r="Z13" i="67"/>
  <c r="Q13" i="67"/>
  <c r="P13" i="67"/>
  <c r="AM12" i="67"/>
  <c r="AJ12" i="67"/>
  <c r="AA12" i="67"/>
  <c r="Z12" i="67"/>
  <c r="Q12" i="67"/>
  <c r="P12" i="67"/>
  <c r="AM11" i="67"/>
  <c r="AJ11" i="67"/>
  <c r="AA11" i="67"/>
  <c r="Z11" i="67"/>
  <c r="Q11" i="67"/>
  <c r="P11" i="67"/>
  <c r="AM10" i="67"/>
  <c r="AJ10" i="67"/>
  <c r="AA10" i="67"/>
  <c r="Z10" i="67"/>
  <c r="Q10" i="67"/>
  <c r="P10" i="67"/>
  <c r="AM9" i="67"/>
  <c r="AJ9" i="67"/>
  <c r="AA9" i="67"/>
  <c r="Z9" i="67"/>
  <c r="Q9" i="67"/>
  <c r="P9" i="67"/>
  <c r="AM8" i="67"/>
  <c r="AJ8" i="67"/>
  <c r="AA8" i="67"/>
  <c r="Z8" i="67"/>
  <c r="Q8" i="67"/>
  <c r="P8" i="67"/>
  <c r="AM7" i="67"/>
  <c r="AJ7" i="67"/>
  <c r="AA7" i="67"/>
  <c r="Z7" i="67"/>
  <c r="Q7" i="67"/>
  <c r="P7" i="67"/>
  <c r="AM51" i="66"/>
  <c r="AJ51" i="66"/>
  <c r="AA51" i="66"/>
  <c r="Z51" i="66"/>
  <c r="Q51" i="66"/>
  <c r="P51" i="66"/>
  <c r="AM50" i="66"/>
  <c r="AJ50" i="66"/>
  <c r="AA50" i="66"/>
  <c r="Z50" i="66"/>
  <c r="Q50" i="66"/>
  <c r="P50" i="66"/>
  <c r="AM49" i="66"/>
  <c r="AJ49" i="66"/>
  <c r="AA49" i="66"/>
  <c r="Z49" i="66"/>
  <c r="Q49" i="66"/>
  <c r="P49" i="66"/>
  <c r="AM48" i="66"/>
  <c r="AJ48" i="66"/>
  <c r="AA48" i="66"/>
  <c r="Z48" i="66"/>
  <c r="Q48" i="66"/>
  <c r="AC48" i="66" s="1"/>
  <c r="P48" i="66"/>
  <c r="AB48" i="66" s="1"/>
  <c r="AM47" i="66"/>
  <c r="AJ47" i="66"/>
  <c r="AA47" i="66"/>
  <c r="Z47" i="66"/>
  <c r="Q47" i="66"/>
  <c r="P47" i="66"/>
  <c r="AM46" i="66"/>
  <c r="AJ46" i="66"/>
  <c r="AA46" i="66"/>
  <c r="Z46" i="66"/>
  <c r="Q46" i="66"/>
  <c r="AC46" i="66" s="1"/>
  <c r="P46" i="66"/>
  <c r="AB46" i="66" s="1"/>
  <c r="AM45" i="66"/>
  <c r="AJ45" i="66"/>
  <c r="AA45" i="66"/>
  <c r="Z45" i="66"/>
  <c r="Q45" i="66"/>
  <c r="P45" i="66"/>
  <c r="AM44" i="66"/>
  <c r="AJ44" i="66"/>
  <c r="AA44" i="66"/>
  <c r="Z44" i="66"/>
  <c r="Q44" i="66"/>
  <c r="P44" i="66"/>
  <c r="AB44" i="66" s="1"/>
  <c r="AM43" i="66"/>
  <c r="AJ43" i="66"/>
  <c r="AA43" i="66"/>
  <c r="Z43" i="66"/>
  <c r="Q43" i="66"/>
  <c r="P43" i="66"/>
  <c r="AM42" i="66"/>
  <c r="AJ42" i="66"/>
  <c r="AA42" i="66"/>
  <c r="Z42" i="66"/>
  <c r="Q42" i="66"/>
  <c r="P42" i="66"/>
  <c r="AB42" i="66" s="1"/>
  <c r="AM41" i="66"/>
  <c r="AJ41" i="66"/>
  <c r="AA41" i="66"/>
  <c r="Z41" i="66"/>
  <c r="Q41" i="66"/>
  <c r="P41" i="66"/>
  <c r="AM40" i="66"/>
  <c r="AJ40" i="66"/>
  <c r="AA40" i="66"/>
  <c r="Z40" i="66"/>
  <c r="Q40" i="66"/>
  <c r="AC40" i="66" s="1"/>
  <c r="P40" i="66"/>
  <c r="AB40" i="66" s="1"/>
  <c r="AM39" i="66"/>
  <c r="AJ39" i="66"/>
  <c r="AA39" i="66"/>
  <c r="Z39" i="66"/>
  <c r="Q39" i="66"/>
  <c r="P39" i="66"/>
  <c r="AM38" i="66"/>
  <c r="AJ38" i="66"/>
  <c r="AA38" i="66"/>
  <c r="Z38" i="66"/>
  <c r="Q38" i="66"/>
  <c r="AC38" i="66" s="1"/>
  <c r="P38" i="66"/>
  <c r="AB38" i="66" s="1"/>
  <c r="AM37" i="66"/>
  <c r="AJ37" i="66"/>
  <c r="AA37" i="66"/>
  <c r="Z37" i="66"/>
  <c r="Q37" i="66"/>
  <c r="P37" i="66"/>
  <c r="AM36" i="66"/>
  <c r="AJ36" i="66"/>
  <c r="AA36" i="66"/>
  <c r="Z36" i="66"/>
  <c r="Q36" i="66"/>
  <c r="AC36" i="66" s="1"/>
  <c r="P36" i="66"/>
  <c r="AM35" i="66"/>
  <c r="AJ35" i="66"/>
  <c r="AA35" i="66"/>
  <c r="Z35" i="66"/>
  <c r="Q35" i="66"/>
  <c r="P35" i="66"/>
  <c r="AM34" i="66"/>
  <c r="AJ34" i="66"/>
  <c r="AA34" i="66"/>
  <c r="Z34" i="66"/>
  <c r="Q34" i="66"/>
  <c r="AC34" i="66" s="1"/>
  <c r="P34" i="66"/>
  <c r="AM33" i="66"/>
  <c r="AJ33" i="66"/>
  <c r="AA33" i="66"/>
  <c r="Z33" i="66"/>
  <c r="Q33" i="66"/>
  <c r="P33" i="66"/>
  <c r="AM32" i="66"/>
  <c r="AJ32" i="66"/>
  <c r="AA32" i="66"/>
  <c r="Z32" i="66"/>
  <c r="Q32" i="66"/>
  <c r="AC32" i="66" s="1"/>
  <c r="P32" i="66"/>
  <c r="AM31" i="66"/>
  <c r="AJ31" i="66"/>
  <c r="AA31" i="66"/>
  <c r="Z31" i="66"/>
  <c r="Q31" i="66"/>
  <c r="P31" i="66"/>
  <c r="AM30" i="66"/>
  <c r="AJ30" i="66"/>
  <c r="AA30" i="66"/>
  <c r="Z30" i="66"/>
  <c r="Q30" i="66"/>
  <c r="AC30" i="66" s="1"/>
  <c r="P30" i="66"/>
  <c r="AM29" i="66"/>
  <c r="AJ29" i="66"/>
  <c r="AA29" i="66"/>
  <c r="Z29" i="66"/>
  <c r="Q29" i="66"/>
  <c r="P29" i="66"/>
  <c r="AM28" i="66"/>
  <c r="AJ28" i="66"/>
  <c r="AA28" i="66"/>
  <c r="Z28" i="66"/>
  <c r="Q28" i="66"/>
  <c r="AC28" i="66" s="1"/>
  <c r="P28" i="66"/>
  <c r="AB28" i="66" s="1"/>
  <c r="AM27" i="66"/>
  <c r="AJ27" i="66"/>
  <c r="AA27" i="66"/>
  <c r="Z27" i="66"/>
  <c r="Q27" i="66"/>
  <c r="P27" i="66"/>
  <c r="AM26" i="66"/>
  <c r="AJ26" i="66"/>
  <c r="AA26" i="66"/>
  <c r="Z26" i="66"/>
  <c r="Q26" i="66"/>
  <c r="AC26" i="66" s="1"/>
  <c r="P26" i="66"/>
  <c r="AB26" i="66" s="1"/>
  <c r="AM25" i="66"/>
  <c r="AJ25" i="66"/>
  <c r="AA25" i="66"/>
  <c r="Z25" i="66"/>
  <c r="Q25" i="66"/>
  <c r="P25" i="66"/>
  <c r="AM24" i="66"/>
  <c r="AJ24" i="66"/>
  <c r="AA24" i="66"/>
  <c r="Z24" i="66"/>
  <c r="Q24" i="66"/>
  <c r="AC24" i="66" s="1"/>
  <c r="P24" i="66"/>
  <c r="AM23" i="66"/>
  <c r="AJ23" i="66"/>
  <c r="AA23" i="66"/>
  <c r="Z23" i="66"/>
  <c r="Q23" i="66"/>
  <c r="P23" i="66"/>
  <c r="AM22" i="66"/>
  <c r="AJ22" i="66"/>
  <c r="AA22" i="66"/>
  <c r="Z22" i="66"/>
  <c r="Q22" i="66"/>
  <c r="AC22" i="66" s="1"/>
  <c r="P22" i="66"/>
  <c r="AM21" i="66"/>
  <c r="AJ21" i="66"/>
  <c r="AA21" i="66"/>
  <c r="Z21" i="66"/>
  <c r="Q21" i="66"/>
  <c r="P21" i="66"/>
  <c r="AM20" i="66"/>
  <c r="AJ20" i="66"/>
  <c r="AA20" i="66"/>
  <c r="Z20" i="66"/>
  <c r="Q20" i="66"/>
  <c r="P20" i="66"/>
  <c r="AM19" i="66"/>
  <c r="AJ19" i="66"/>
  <c r="AA19" i="66"/>
  <c r="Z19" i="66"/>
  <c r="Q19" i="66"/>
  <c r="P19" i="66"/>
  <c r="AM18" i="66"/>
  <c r="AJ18" i="66"/>
  <c r="AA18" i="66"/>
  <c r="Z18" i="66"/>
  <c r="Q18" i="66"/>
  <c r="P18" i="66"/>
  <c r="AB18" i="66" s="1"/>
  <c r="AM17" i="66"/>
  <c r="AJ17" i="66"/>
  <c r="AA17" i="66"/>
  <c r="Z17" i="66"/>
  <c r="Q17" i="66"/>
  <c r="P17" i="66"/>
  <c r="AM16" i="66"/>
  <c r="AJ16" i="66"/>
  <c r="AA16" i="66"/>
  <c r="Z16" i="66"/>
  <c r="Q16" i="66"/>
  <c r="AC16" i="66" s="1"/>
  <c r="P16" i="66"/>
  <c r="AB16" i="66" s="1"/>
  <c r="AM15" i="66"/>
  <c r="AJ15" i="66"/>
  <c r="AA15" i="66"/>
  <c r="Z15" i="66"/>
  <c r="Q15" i="66"/>
  <c r="P15" i="66"/>
  <c r="AM14" i="66"/>
  <c r="AJ14" i="66"/>
  <c r="AA14" i="66"/>
  <c r="Z14" i="66"/>
  <c r="Q14" i="66"/>
  <c r="P14" i="66"/>
  <c r="AM13" i="66"/>
  <c r="AJ13" i="66"/>
  <c r="AA13" i="66"/>
  <c r="Z13" i="66"/>
  <c r="Q13" i="66"/>
  <c r="P13" i="66"/>
  <c r="AM12" i="66"/>
  <c r="AJ12" i="66"/>
  <c r="AA12" i="66"/>
  <c r="Z12" i="66"/>
  <c r="Q12" i="66"/>
  <c r="P12" i="66"/>
  <c r="AM11" i="66"/>
  <c r="AJ11" i="66"/>
  <c r="AA11" i="66"/>
  <c r="Z11" i="66"/>
  <c r="Q11" i="66"/>
  <c r="P11" i="66"/>
  <c r="AM10" i="66"/>
  <c r="AJ10" i="66"/>
  <c r="AA10" i="66"/>
  <c r="Z10" i="66"/>
  <c r="Q10" i="66"/>
  <c r="P10" i="66"/>
  <c r="AB10" i="66" s="1"/>
  <c r="AM9" i="66"/>
  <c r="AJ9" i="66"/>
  <c r="AA9" i="66"/>
  <c r="Z9" i="66"/>
  <c r="Q9" i="66"/>
  <c r="P9" i="66"/>
  <c r="AM8" i="66"/>
  <c r="AJ8" i="66"/>
  <c r="AA8" i="66"/>
  <c r="Z8" i="66"/>
  <c r="Q8" i="66"/>
  <c r="P8" i="66"/>
  <c r="AB8" i="66" s="1"/>
  <c r="AM7" i="66"/>
  <c r="AA7" i="66"/>
  <c r="Z7" i="66"/>
  <c r="Q7" i="66"/>
  <c r="P7" i="66"/>
  <c r="AM51" i="65"/>
  <c r="AJ51" i="65"/>
  <c r="AN51" i="65" s="1"/>
  <c r="AA51" i="65"/>
  <c r="Z51" i="65"/>
  <c r="Q51" i="65"/>
  <c r="P51" i="65"/>
  <c r="AB51" i="65" s="1"/>
  <c r="AM50" i="65"/>
  <c r="AJ50" i="65"/>
  <c r="AA50" i="65"/>
  <c r="Z50" i="65"/>
  <c r="Q50" i="65"/>
  <c r="AC50" i="65" s="1"/>
  <c r="P50" i="65"/>
  <c r="AM49" i="65"/>
  <c r="AJ49" i="65"/>
  <c r="AA49" i="65"/>
  <c r="Z49" i="65"/>
  <c r="Q49" i="65"/>
  <c r="P49" i="65"/>
  <c r="AB49" i="65" s="1"/>
  <c r="AM48" i="65"/>
  <c r="AJ48" i="65"/>
  <c r="AN48" i="65" s="1"/>
  <c r="AA48" i="65"/>
  <c r="Z48" i="65"/>
  <c r="Q48" i="65"/>
  <c r="AC48" i="65" s="1"/>
  <c r="P48" i="65"/>
  <c r="AM47" i="65"/>
  <c r="AJ47" i="65"/>
  <c r="AN47" i="65" s="1"/>
  <c r="AA47" i="65"/>
  <c r="Z47" i="65"/>
  <c r="Q47" i="65"/>
  <c r="P47" i="65"/>
  <c r="AM46" i="65"/>
  <c r="AJ46" i="65"/>
  <c r="AA46" i="65"/>
  <c r="Z46" i="65"/>
  <c r="Q46" i="65"/>
  <c r="AC46" i="65" s="1"/>
  <c r="P46" i="65"/>
  <c r="AM45" i="65"/>
  <c r="AJ45" i="65"/>
  <c r="AA45" i="65"/>
  <c r="Z45" i="65"/>
  <c r="Q45" i="65"/>
  <c r="P45" i="65"/>
  <c r="AB45" i="65" s="1"/>
  <c r="AM44" i="65"/>
  <c r="AJ44" i="65"/>
  <c r="AN44" i="65" s="1"/>
  <c r="AA44" i="65"/>
  <c r="Z44" i="65"/>
  <c r="Q44" i="65"/>
  <c r="P44" i="65"/>
  <c r="AM43" i="65"/>
  <c r="AJ43" i="65"/>
  <c r="AN43" i="65" s="1"/>
  <c r="AA43" i="65"/>
  <c r="Z43" i="65"/>
  <c r="Q43" i="65"/>
  <c r="P43" i="65"/>
  <c r="AM42" i="65"/>
  <c r="AJ42" i="65"/>
  <c r="AA42" i="65"/>
  <c r="Z42" i="65"/>
  <c r="Q42" i="65"/>
  <c r="AC42" i="65" s="1"/>
  <c r="P42" i="65"/>
  <c r="AM41" i="65"/>
  <c r="AJ41" i="65"/>
  <c r="AA41" i="65"/>
  <c r="Z41" i="65"/>
  <c r="Q41" i="65"/>
  <c r="P41" i="65"/>
  <c r="AB41" i="65" s="1"/>
  <c r="AM40" i="65"/>
  <c r="AJ40" i="65"/>
  <c r="AA40" i="65"/>
  <c r="Z40" i="65"/>
  <c r="Q40" i="65"/>
  <c r="P40" i="65"/>
  <c r="AM39" i="65"/>
  <c r="AJ39" i="65"/>
  <c r="AN39" i="65" s="1"/>
  <c r="AA39" i="65"/>
  <c r="Z39" i="65"/>
  <c r="Q39" i="65"/>
  <c r="P39" i="65"/>
  <c r="AB39" i="65" s="1"/>
  <c r="AM38" i="65"/>
  <c r="AJ38" i="65"/>
  <c r="AA38" i="65"/>
  <c r="Z38" i="65"/>
  <c r="Q38" i="65"/>
  <c r="AC38" i="65" s="1"/>
  <c r="P38" i="65"/>
  <c r="AM37" i="65"/>
  <c r="AJ37" i="65"/>
  <c r="AA37" i="65"/>
  <c r="Z37" i="65"/>
  <c r="Q37" i="65"/>
  <c r="P37" i="65"/>
  <c r="AB37" i="65" s="1"/>
  <c r="AM36" i="65"/>
  <c r="AJ36" i="65"/>
  <c r="AN36" i="65" s="1"/>
  <c r="AA36" i="65"/>
  <c r="Z36" i="65"/>
  <c r="Q36" i="65"/>
  <c r="P36" i="65"/>
  <c r="AM35" i="65"/>
  <c r="AJ35" i="65"/>
  <c r="AN35" i="65" s="1"/>
  <c r="AA35" i="65"/>
  <c r="Z35" i="65"/>
  <c r="Q35" i="65"/>
  <c r="P35" i="65"/>
  <c r="AM34" i="65"/>
  <c r="AJ34" i="65"/>
  <c r="AA34" i="65"/>
  <c r="Z34" i="65"/>
  <c r="Q34" i="65"/>
  <c r="AC34" i="65" s="1"/>
  <c r="P34" i="65"/>
  <c r="AM33" i="65"/>
  <c r="AJ33" i="65"/>
  <c r="AA33" i="65"/>
  <c r="Z33" i="65"/>
  <c r="Q33" i="65"/>
  <c r="P33" i="65"/>
  <c r="AB33" i="65" s="1"/>
  <c r="AM32" i="65"/>
  <c r="AJ32" i="65"/>
  <c r="AA32" i="65"/>
  <c r="Z32" i="65"/>
  <c r="Q32" i="65"/>
  <c r="AC32" i="65" s="1"/>
  <c r="P32" i="65"/>
  <c r="AM31" i="65"/>
  <c r="AJ31" i="65"/>
  <c r="AN31" i="65" s="1"/>
  <c r="AA31" i="65"/>
  <c r="Z31" i="65"/>
  <c r="Q31" i="65"/>
  <c r="P31" i="65"/>
  <c r="AB31" i="65" s="1"/>
  <c r="AM30" i="65"/>
  <c r="AJ30" i="65"/>
  <c r="AA30" i="65"/>
  <c r="Z30" i="65"/>
  <c r="Q30" i="65"/>
  <c r="AC30" i="65" s="1"/>
  <c r="P30" i="65"/>
  <c r="AM29" i="65"/>
  <c r="AJ29" i="65"/>
  <c r="AA29" i="65"/>
  <c r="Z29" i="65"/>
  <c r="Q29" i="65"/>
  <c r="P29" i="65"/>
  <c r="AB29" i="65" s="1"/>
  <c r="AM28" i="65"/>
  <c r="AJ28" i="65"/>
  <c r="AN28" i="65" s="1"/>
  <c r="AA28" i="65"/>
  <c r="Z28" i="65"/>
  <c r="Q28" i="65"/>
  <c r="P28" i="65"/>
  <c r="AM27" i="65"/>
  <c r="AJ27" i="65"/>
  <c r="AA27" i="65"/>
  <c r="Z27" i="65"/>
  <c r="Q27" i="65"/>
  <c r="P27" i="65"/>
  <c r="AM26" i="65"/>
  <c r="AJ26" i="65"/>
  <c r="AA26" i="65"/>
  <c r="Z26" i="65"/>
  <c r="Q26" i="65"/>
  <c r="AC26" i="65" s="1"/>
  <c r="P26" i="65"/>
  <c r="AM25" i="65"/>
  <c r="AJ25" i="65"/>
  <c r="AA25" i="65"/>
  <c r="Z25" i="65"/>
  <c r="Q25" i="65"/>
  <c r="P25" i="65"/>
  <c r="AB25" i="65" s="1"/>
  <c r="AM24" i="65"/>
  <c r="AJ24" i="65"/>
  <c r="AA24" i="65"/>
  <c r="Z24" i="65"/>
  <c r="Q24" i="65"/>
  <c r="AC24" i="65" s="1"/>
  <c r="P24" i="65"/>
  <c r="AM23" i="65"/>
  <c r="AJ23" i="65"/>
  <c r="AA23" i="65"/>
  <c r="Z23" i="65"/>
  <c r="Q23" i="65"/>
  <c r="P23" i="65"/>
  <c r="AB23" i="65" s="1"/>
  <c r="AM22" i="65"/>
  <c r="AJ22" i="65"/>
  <c r="AA22" i="65"/>
  <c r="Z22" i="65"/>
  <c r="Q22" i="65"/>
  <c r="AC22" i="65" s="1"/>
  <c r="P22" i="65"/>
  <c r="AM21" i="65"/>
  <c r="AJ21" i="65"/>
  <c r="AA21" i="65"/>
  <c r="Z21" i="65"/>
  <c r="Q21" i="65"/>
  <c r="P21" i="65"/>
  <c r="AB21" i="65" s="1"/>
  <c r="AM20" i="65"/>
  <c r="AJ20" i="65"/>
  <c r="AN20" i="65" s="1"/>
  <c r="AA20" i="65"/>
  <c r="Z20" i="65"/>
  <c r="Q20" i="65"/>
  <c r="AC20" i="65" s="1"/>
  <c r="P20" i="65"/>
  <c r="AM19" i="65"/>
  <c r="AJ19" i="65"/>
  <c r="AN19" i="65" s="1"/>
  <c r="AA19" i="65"/>
  <c r="Z19" i="65"/>
  <c r="Q19" i="65"/>
  <c r="P19" i="65"/>
  <c r="AM18" i="65"/>
  <c r="AJ18" i="65"/>
  <c r="AA18" i="65"/>
  <c r="Z18" i="65"/>
  <c r="Q18" i="65"/>
  <c r="AC18" i="65" s="1"/>
  <c r="P18" i="65"/>
  <c r="AM17" i="65"/>
  <c r="AJ17" i="65"/>
  <c r="AA17" i="65"/>
  <c r="Z17" i="65"/>
  <c r="Q17" i="65"/>
  <c r="P17" i="65"/>
  <c r="AB17" i="65" s="1"/>
  <c r="AM16" i="65"/>
  <c r="AJ16" i="65"/>
  <c r="AA16" i="65"/>
  <c r="Z16" i="65"/>
  <c r="Q16" i="65"/>
  <c r="P16" i="65"/>
  <c r="AM15" i="65"/>
  <c r="AJ15" i="65"/>
  <c r="AA15" i="65"/>
  <c r="Z15" i="65"/>
  <c r="Q15" i="65"/>
  <c r="P15" i="65"/>
  <c r="AB15" i="65" s="1"/>
  <c r="AM14" i="65"/>
  <c r="AJ14" i="65"/>
  <c r="AA14" i="65"/>
  <c r="Z14" i="65"/>
  <c r="Q14" i="65"/>
  <c r="P14" i="65"/>
  <c r="AM13" i="65"/>
  <c r="AJ13" i="65"/>
  <c r="AA13" i="65"/>
  <c r="Z13" i="65"/>
  <c r="Q13" i="65"/>
  <c r="P13" i="65"/>
  <c r="AM12" i="65"/>
  <c r="AJ12" i="65"/>
  <c r="AA12" i="65"/>
  <c r="Z12" i="65"/>
  <c r="Q12" i="65"/>
  <c r="P12" i="65"/>
  <c r="AM11" i="65"/>
  <c r="AJ11" i="65"/>
  <c r="AA11" i="65"/>
  <c r="Z11" i="65"/>
  <c r="Q11" i="65"/>
  <c r="P11" i="65"/>
  <c r="AB11" i="65" s="1"/>
  <c r="AM10" i="65"/>
  <c r="AJ10" i="65"/>
  <c r="AA10" i="65"/>
  <c r="Z10" i="65"/>
  <c r="Q10" i="65"/>
  <c r="P10" i="65"/>
  <c r="AM9" i="65"/>
  <c r="AJ9" i="65"/>
  <c r="AA9" i="65"/>
  <c r="Z9" i="65"/>
  <c r="Q9" i="65"/>
  <c r="P9" i="65"/>
  <c r="AM8" i="65"/>
  <c r="AJ8" i="65"/>
  <c r="AA8" i="65"/>
  <c r="Z8" i="65"/>
  <c r="Q8" i="65"/>
  <c r="P8" i="65"/>
  <c r="AM7" i="65"/>
  <c r="AJ7" i="65"/>
  <c r="AA7" i="65"/>
  <c r="Z7" i="65"/>
  <c r="Q7" i="65"/>
  <c r="P7" i="65"/>
  <c r="AM51" i="64"/>
  <c r="AJ51" i="64"/>
  <c r="AA51" i="64"/>
  <c r="Z51" i="64"/>
  <c r="Q51" i="64"/>
  <c r="AC51" i="64" s="1"/>
  <c r="P51" i="64"/>
  <c r="AM50" i="64"/>
  <c r="AJ50" i="64"/>
  <c r="AA50" i="64"/>
  <c r="Z50" i="64"/>
  <c r="Q50" i="64"/>
  <c r="P50" i="64"/>
  <c r="AB50" i="64" s="1"/>
  <c r="AM49" i="64"/>
  <c r="AJ49" i="64"/>
  <c r="AA49" i="64"/>
  <c r="Z49" i="64"/>
  <c r="Q49" i="64"/>
  <c r="AC49" i="64" s="1"/>
  <c r="P49" i="64"/>
  <c r="AM48" i="64"/>
  <c r="AJ48" i="64"/>
  <c r="AA48" i="64"/>
  <c r="Z48" i="64"/>
  <c r="Q48" i="64"/>
  <c r="P48" i="64"/>
  <c r="AB48" i="64" s="1"/>
  <c r="AM47" i="64"/>
  <c r="AJ47" i="64"/>
  <c r="AA47" i="64"/>
  <c r="Z47" i="64"/>
  <c r="Q47" i="64"/>
  <c r="P47" i="64"/>
  <c r="AM46" i="64"/>
  <c r="AJ46" i="64"/>
  <c r="AA46" i="64"/>
  <c r="Z46" i="64"/>
  <c r="Q46" i="64"/>
  <c r="P46" i="64"/>
  <c r="AM45" i="64"/>
  <c r="AJ45" i="64"/>
  <c r="AA45" i="64"/>
  <c r="Z45" i="64"/>
  <c r="Q45" i="64"/>
  <c r="AC45" i="64" s="1"/>
  <c r="P45" i="64"/>
  <c r="AM44" i="64"/>
  <c r="AJ44" i="64"/>
  <c r="AA44" i="64"/>
  <c r="Z44" i="64"/>
  <c r="Q44" i="64"/>
  <c r="P44" i="64"/>
  <c r="AM43" i="64"/>
  <c r="AJ43" i="64"/>
  <c r="AA43" i="64"/>
  <c r="Z43" i="64"/>
  <c r="Q43" i="64"/>
  <c r="AC43" i="64" s="1"/>
  <c r="P43" i="64"/>
  <c r="AM42" i="64"/>
  <c r="AJ42" i="64"/>
  <c r="AA42" i="64"/>
  <c r="Z42" i="64"/>
  <c r="Q42" i="64"/>
  <c r="P42" i="64"/>
  <c r="AB42" i="64" s="1"/>
  <c r="AM41" i="64"/>
  <c r="AJ41" i="64"/>
  <c r="AA41" i="64"/>
  <c r="Z41" i="64"/>
  <c r="Q41" i="64"/>
  <c r="AC41" i="64" s="1"/>
  <c r="P41" i="64"/>
  <c r="AM40" i="64"/>
  <c r="AJ40" i="64"/>
  <c r="AA40" i="64"/>
  <c r="Z40" i="64"/>
  <c r="Q40" i="64"/>
  <c r="P40" i="64"/>
  <c r="AB40" i="64" s="1"/>
  <c r="AM39" i="64"/>
  <c r="AJ39" i="64"/>
  <c r="AA39" i="64"/>
  <c r="Z39" i="64"/>
  <c r="Q39" i="64"/>
  <c r="AC39" i="64" s="1"/>
  <c r="P39" i="64"/>
  <c r="AM38" i="64"/>
  <c r="AJ38" i="64"/>
  <c r="AA38" i="64"/>
  <c r="Z38" i="64"/>
  <c r="Q38" i="64"/>
  <c r="P38" i="64"/>
  <c r="AB38" i="64" s="1"/>
  <c r="AM37" i="64"/>
  <c r="AJ37" i="64"/>
  <c r="AA37" i="64"/>
  <c r="Z37" i="64"/>
  <c r="Q37" i="64"/>
  <c r="AC37" i="64" s="1"/>
  <c r="P37" i="64"/>
  <c r="AM36" i="64"/>
  <c r="AJ36" i="64"/>
  <c r="AA36" i="64"/>
  <c r="Z36" i="64"/>
  <c r="Q36" i="64"/>
  <c r="P36" i="64"/>
  <c r="AB36" i="64" s="1"/>
  <c r="AM35" i="64"/>
  <c r="AJ35" i="64"/>
  <c r="AA35" i="64"/>
  <c r="Z35" i="64"/>
  <c r="Q35" i="64"/>
  <c r="P35" i="64"/>
  <c r="AM34" i="64"/>
  <c r="AJ34" i="64"/>
  <c r="AA34" i="64"/>
  <c r="Z34" i="64"/>
  <c r="Q34" i="64"/>
  <c r="P34" i="64"/>
  <c r="AM33" i="64"/>
  <c r="AJ33" i="64"/>
  <c r="AA33" i="64"/>
  <c r="Z33" i="64"/>
  <c r="Q33" i="64"/>
  <c r="AC33" i="64" s="1"/>
  <c r="P33" i="64"/>
  <c r="AM32" i="64"/>
  <c r="AJ32" i="64"/>
  <c r="AA32" i="64"/>
  <c r="Z32" i="64"/>
  <c r="Q32" i="64"/>
  <c r="P32" i="64"/>
  <c r="AM31" i="64"/>
  <c r="AJ31" i="64"/>
  <c r="AA31" i="64"/>
  <c r="Z31" i="64"/>
  <c r="Q31" i="64"/>
  <c r="AC31" i="64" s="1"/>
  <c r="P31" i="64"/>
  <c r="AM30" i="64"/>
  <c r="AJ30" i="64"/>
  <c r="AA30" i="64"/>
  <c r="Z30" i="64"/>
  <c r="Q30" i="64"/>
  <c r="P30" i="64"/>
  <c r="AB30" i="64" s="1"/>
  <c r="AM29" i="64"/>
  <c r="AJ29" i="64"/>
  <c r="AA29" i="64"/>
  <c r="Z29" i="64"/>
  <c r="Q29" i="64"/>
  <c r="AC29" i="64" s="1"/>
  <c r="P29" i="64"/>
  <c r="AM28" i="64"/>
  <c r="AJ28" i="64"/>
  <c r="AA28" i="64"/>
  <c r="Z28" i="64"/>
  <c r="Q28" i="64"/>
  <c r="P28" i="64"/>
  <c r="AB28" i="64" s="1"/>
  <c r="AM27" i="64"/>
  <c r="AJ27" i="64"/>
  <c r="AA27" i="64"/>
  <c r="Z27" i="64"/>
  <c r="Q27" i="64"/>
  <c r="P27" i="64"/>
  <c r="AM26" i="64"/>
  <c r="AJ26" i="64"/>
  <c r="AA26" i="64"/>
  <c r="Z26" i="64"/>
  <c r="Q26" i="64"/>
  <c r="P26" i="64"/>
  <c r="AM25" i="64"/>
  <c r="AJ25" i="64"/>
  <c r="AA25" i="64"/>
  <c r="Z25" i="64"/>
  <c r="Q25" i="64"/>
  <c r="AC25" i="64" s="1"/>
  <c r="P25" i="64"/>
  <c r="AM24" i="64"/>
  <c r="AJ24" i="64"/>
  <c r="AA24" i="64"/>
  <c r="Z24" i="64"/>
  <c r="Q24" i="64"/>
  <c r="P24" i="64"/>
  <c r="AM23" i="64"/>
  <c r="AJ23" i="64"/>
  <c r="AA23" i="64"/>
  <c r="Z23" i="64"/>
  <c r="Q23" i="64"/>
  <c r="AC23" i="64" s="1"/>
  <c r="P23" i="64"/>
  <c r="AM22" i="64"/>
  <c r="AJ22" i="64"/>
  <c r="AA22" i="64"/>
  <c r="Z22" i="64"/>
  <c r="Q22" i="64"/>
  <c r="P22" i="64"/>
  <c r="AB22" i="64" s="1"/>
  <c r="AM21" i="64"/>
  <c r="AJ21" i="64"/>
  <c r="AA21" i="64"/>
  <c r="Z21" i="64"/>
  <c r="Q21" i="64"/>
  <c r="P21" i="64"/>
  <c r="AM20" i="64"/>
  <c r="AJ20" i="64"/>
  <c r="AA20" i="64"/>
  <c r="Z20" i="64"/>
  <c r="Q20" i="64"/>
  <c r="P20" i="64"/>
  <c r="AB20" i="64" s="1"/>
  <c r="AM19" i="64"/>
  <c r="AJ19" i="64"/>
  <c r="AA19" i="64"/>
  <c r="Z19" i="64"/>
  <c r="Q19" i="64"/>
  <c r="P19" i="64"/>
  <c r="AM18" i="64"/>
  <c r="AJ18" i="64"/>
  <c r="AA18" i="64"/>
  <c r="Z18" i="64"/>
  <c r="Q18" i="64"/>
  <c r="P18" i="64"/>
  <c r="AM17" i="64"/>
  <c r="AJ17" i="64"/>
  <c r="AA17" i="64"/>
  <c r="Z17" i="64"/>
  <c r="Q17" i="64"/>
  <c r="AC17" i="64" s="1"/>
  <c r="P17" i="64"/>
  <c r="AM16" i="64"/>
  <c r="AJ16" i="64"/>
  <c r="AA16" i="64"/>
  <c r="Z16" i="64"/>
  <c r="Q16" i="64"/>
  <c r="P16" i="64"/>
  <c r="AM15" i="64"/>
  <c r="AJ15" i="64"/>
  <c r="AA15" i="64"/>
  <c r="Z15" i="64"/>
  <c r="Q15" i="64"/>
  <c r="AC15" i="64" s="1"/>
  <c r="P15" i="64"/>
  <c r="AM14" i="64"/>
  <c r="AJ14" i="64"/>
  <c r="AA14" i="64"/>
  <c r="Z14" i="64"/>
  <c r="Q14" i="64"/>
  <c r="P14" i="64"/>
  <c r="AM13" i="64"/>
  <c r="AJ13" i="64"/>
  <c r="AA13" i="64"/>
  <c r="Z13" i="64"/>
  <c r="Q13" i="64"/>
  <c r="P13" i="64"/>
  <c r="AM12" i="64"/>
  <c r="AJ12" i="64"/>
  <c r="AA12" i="64"/>
  <c r="Z12" i="64"/>
  <c r="Q12" i="64"/>
  <c r="P12" i="64"/>
  <c r="AM11" i="64"/>
  <c r="AJ11" i="64"/>
  <c r="AA11" i="64"/>
  <c r="Z11" i="64"/>
  <c r="Q11" i="64"/>
  <c r="AC11" i="64" s="1"/>
  <c r="P11" i="64"/>
  <c r="AM10" i="64"/>
  <c r="AJ10" i="64"/>
  <c r="AA10" i="64"/>
  <c r="Z10" i="64"/>
  <c r="Q10" i="64"/>
  <c r="P10" i="64"/>
  <c r="AM9" i="64"/>
  <c r="AJ9" i="64"/>
  <c r="AA9" i="64"/>
  <c r="Z9" i="64"/>
  <c r="Q9" i="64"/>
  <c r="P9" i="64"/>
  <c r="AM8" i="64"/>
  <c r="AJ8" i="64"/>
  <c r="AA8" i="64"/>
  <c r="Z8" i="64"/>
  <c r="Q8" i="64"/>
  <c r="P8" i="64"/>
  <c r="AM7" i="64"/>
  <c r="AJ7" i="64"/>
  <c r="AA7" i="64"/>
  <c r="Z7" i="64"/>
  <c r="Q7" i="64"/>
  <c r="P7" i="64"/>
  <c r="AB15" i="64" l="1"/>
  <c r="AB17" i="64"/>
  <c r="AB19" i="64"/>
  <c r="AB23" i="64"/>
  <c r="AB25" i="64"/>
  <c r="AB27" i="64"/>
  <c r="AB31" i="64"/>
  <c r="AB35" i="64"/>
  <c r="AB41" i="64"/>
  <c r="AB43" i="64"/>
  <c r="AB47" i="64"/>
  <c r="AB51" i="64"/>
  <c r="AB10" i="65"/>
  <c r="AB18" i="65"/>
  <c r="AB20" i="65"/>
  <c r="AB26" i="65"/>
  <c r="AB28" i="65"/>
  <c r="AB34" i="65"/>
  <c r="AB36" i="65"/>
  <c r="AB42" i="65"/>
  <c r="AB44" i="65"/>
  <c r="AB46" i="65"/>
  <c r="AB48" i="65"/>
  <c r="AC15" i="66"/>
  <c r="AC17" i="66"/>
  <c r="AC19" i="66"/>
  <c r="AC21" i="66"/>
  <c r="AC23" i="66"/>
  <c r="AC25" i="66"/>
  <c r="AC31" i="66"/>
  <c r="AC33" i="66"/>
  <c r="AC35" i="66"/>
  <c r="AC37" i="66"/>
  <c r="AC39" i="66"/>
  <c r="AC41" i="66"/>
  <c r="AC43" i="66"/>
  <c r="AC45" i="66"/>
  <c r="AC47" i="66"/>
  <c r="AC49" i="66"/>
  <c r="AC51" i="66"/>
  <c r="AC15" i="68"/>
  <c r="AC17" i="68"/>
  <c r="AC19" i="68"/>
  <c r="AC21" i="68"/>
  <c r="AC29" i="68"/>
  <c r="AC31" i="68"/>
  <c r="AC45" i="68"/>
  <c r="AC47" i="68"/>
  <c r="AC49" i="68"/>
  <c r="AC51" i="68"/>
  <c r="AC10" i="69"/>
  <c r="AC16" i="69"/>
  <c r="AC18" i="69"/>
  <c r="AC20" i="69"/>
  <c r="AC22" i="69"/>
  <c r="AC24" i="69"/>
  <c r="AC26" i="69"/>
  <c r="AC28" i="69"/>
  <c r="AC30" i="69"/>
  <c r="AC32" i="69"/>
  <c r="AC34" i="69"/>
  <c r="AC36" i="69"/>
  <c r="AC38" i="69"/>
  <c r="AC40" i="69"/>
  <c r="AC42" i="69"/>
  <c r="AC44" i="69"/>
  <c r="AC46" i="69"/>
  <c r="AB13" i="70"/>
  <c r="AB15" i="70"/>
  <c r="AB19" i="70"/>
  <c r="AB21" i="70"/>
  <c r="AB23" i="70"/>
  <c r="AB27" i="70"/>
  <c r="AB29" i="70"/>
  <c r="AB31" i="70"/>
  <c r="AB33" i="70"/>
  <c r="AB35" i="70"/>
  <c r="AB39" i="70"/>
  <c r="AB43" i="70"/>
  <c r="AB45" i="70"/>
  <c r="AB47" i="70"/>
  <c r="AB49" i="70"/>
  <c r="AB51" i="70"/>
  <c r="AB16" i="71"/>
  <c r="AB18" i="71"/>
  <c r="AB20" i="71"/>
  <c r="AB22" i="71"/>
  <c r="AB24" i="71"/>
  <c r="AB26" i="71"/>
  <c r="AB28" i="71"/>
  <c r="AB30" i="71"/>
  <c r="AB32" i="71"/>
  <c r="AB34" i="71"/>
  <c r="AB36" i="71"/>
  <c r="AB40" i="71"/>
  <c r="AB42" i="71"/>
  <c r="AB44" i="71"/>
  <c r="AB46" i="71"/>
  <c r="AN24" i="66"/>
  <c r="AN48" i="66"/>
  <c r="AN16" i="68"/>
  <c r="AN24" i="68"/>
  <c r="AB47" i="71"/>
  <c r="AB49" i="71"/>
  <c r="AB51" i="71"/>
  <c r="AB15" i="72"/>
  <c r="AB17" i="72"/>
  <c r="AB27" i="72"/>
  <c r="AB31" i="72"/>
  <c r="AB33" i="72"/>
  <c r="AB43" i="72"/>
  <c r="AB45" i="72"/>
  <c r="AC16" i="64"/>
  <c r="AC18" i="64"/>
  <c r="AC22" i="64"/>
  <c r="AC24" i="64"/>
  <c r="AC26" i="64"/>
  <c r="AC30" i="64"/>
  <c r="AC32" i="64"/>
  <c r="AC34" i="64"/>
  <c r="AC36" i="64"/>
  <c r="AC38" i="64"/>
  <c r="AC46" i="64"/>
  <c r="AC48" i="64"/>
  <c r="AC50" i="64"/>
  <c r="AC9" i="65"/>
  <c r="AC11" i="65"/>
  <c r="AC13" i="65"/>
  <c r="AC15" i="65"/>
  <c r="AC19" i="65"/>
  <c r="AC21" i="65"/>
  <c r="AC23" i="65"/>
  <c r="AC27" i="65"/>
  <c r="AC29" i="65"/>
  <c r="AC31" i="65"/>
  <c r="AC35" i="65"/>
  <c r="AC37" i="65"/>
  <c r="AC39" i="65"/>
  <c r="AC45" i="65"/>
  <c r="AC47" i="65"/>
  <c r="AC49" i="65"/>
  <c r="AC51" i="65"/>
  <c r="AB15" i="66"/>
  <c r="AB19" i="66"/>
  <c r="AB21" i="66"/>
  <c r="AB23" i="66"/>
  <c r="AB25" i="66"/>
  <c r="AN25" i="66"/>
  <c r="AB27" i="66"/>
  <c r="AB29" i="66"/>
  <c r="AB31" i="66"/>
  <c r="AB33" i="66"/>
  <c r="AN33" i="66"/>
  <c r="AB35" i="66"/>
  <c r="AB37" i="66"/>
  <c r="AB45" i="66"/>
  <c r="AN49" i="66"/>
  <c r="AB51" i="66"/>
  <c r="AB10" i="67"/>
  <c r="AB16" i="67"/>
  <c r="AB18" i="67"/>
  <c r="AB20" i="67"/>
  <c r="AN20" i="67"/>
  <c r="AB22" i="67"/>
  <c r="AN22" i="67"/>
  <c r="AB24" i="67"/>
  <c r="AB26" i="67"/>
  <c r="AN28" i="67"/>
  <c r="AN36" i="67"/>
  <c r="AN38" i="67"/>
  <c r="AN44" i="67"/>
  <c r="AN46" i="67"/>
  <c r="AN15" i="68"/>
  <c r="AB17" i="68"/>
  <c r="AB19" i="68"/>
  <c r="AB21" i="68"/>
  <c r="AB23" i="68"/>
  <c r="AN23" i="68"/>
  <c r="AB29" i="68"/>
  <c r="AB31" i="68"/>
  <c r="AN31" i="68"/>
  <c r="AB33" i="68"/>
  <c r="AB35" i="68"/>
  <c r="AB37" i="68"/>
  <c r="AB39" i="68"/>
  <c r="AN39" i="68"/>
  <c r="AN47" i="68"/>
  <c r="AB46" i="68"/>
  <c r="AB48" i="68"/>
  <c r="AN48" i="68"/>
  <c r="AB11" i="69"/>
  <c r="AN11" i="69"/>
  <c r="AB13" i="69"/>
  <c r="AB15" i="69"/>
  <c r="AN15" i="69"/>
  <c r="AB17" i="69"/>
  <c r="AB19" i="69"/>
  <c r="AN19" i="69"/>
  <c r="AB21" i="69"/>
  <c r="AB23" i="69"/>
  <c r="AN23" i="69"/>
  <c r="AB25" i="69"/>
  <c r="AB27" i="69"/>
  <c r="AN27" i="69"/>
  <c r="AB29" i="69"/>
  <c r="AB31" i="69"/>
  <c r="AN31" i="69"/>
  <c r="AB35" i="69"/>
  <c r="AN35" i="69"/>
  <c r="AB37" i="69"/>
  <c r="AB39" i="69"/>
  <c r="AN39" i="69"/>
  <c r="AB41" i="69"/>
  <c r="AB43" i="69"/>
  <c r="AN43" i="69"/>
  <c r="AB45" i="69"/>
  <c r="AN47" i="69"/>
  <c r="AB49" i="69"/>
  <c r="AB51" i="69"/>
  <c r="AN51" i="69"/>
  <c r="AC13" i="70"/>
  <c r="AC19" i="70"/>
  <c r="AC21" i="70"/>
  <c r="AC23" i="70"/>
  <c r="AC27" i="70"/>
  <c r="AC29" i="70"/>
  <c r="AC31" i="70"/>
  <c r="AC33" i="70"/>
  <c r="AC35" i="70"/>
  <c r="AC37" i="70"/>
  <c r="AC39" i="70"/>
  <c r="AC41" i="70"/>
  <c r="AC43" i="70"/>
  <c r="AC45" i="70"/>
  <c r="AC47" i="70"/>
  <c r="AC49" i="70"/>
  <c r="AC51" i="70"/>
  <c r="AC16" i="71"/>
  <c r="AC18" i="71"/>
  <c r="AC20" i="71"/>
  <c r="AC22" i="71"/>
  <c r="AC24" i="71"/>
  <c r="AC26" i="71"/>
  <c r="AC28" i="71"/>
  <c r="AC30" i="71"/>
  <c r="AC32" i="71"/>
  <c r="AC34" i="71"/>
  <c r="AC36" i="71"/>
  <c r="AC38" i="71"/>
  <c r="AC40" i="71"/>
  <c r="AC42" i="71"/>
  <c r="AC44" i="71"/>
  <c r="AC46" i="71"/>
  <c r="AC48" i="71"/>
  <c r="AC50" i="71"/>
  <c r="AC16" i="72"/>
  <c r="AC18" i="72"/>
  <c r="AC20" i="72"/>
  <c r="AC22" i="72"/>
  <c r="AC24" i="72"/>
  <c r="AC26" i="72"/>
  <c r="AC28" i="72"/>
  <c r="AC30" i="72"/>
  <c r="AC32" i="72"/>
  <c r="AC34" i="72"/>
  <c r="AC36" i="72"/>
  <c r="AC38" i="72"/>
  <c r="AC40" i="72"/>
  <c r="AC42" i="72"/>
  <c r="AC44" i="72"/>
  <c r="AC46" i="72"/>
  <c r="AC48" i="72"/>
  <c r="AB13" i="72"/>
  <c r="AB11" i="72"/>
  <c r="AB13" i="71"/>
  <c r="AC13" i="71"/>
  <c r="AC11" i="71"/>
  <c r="AB11" i="71"/>
  <c r="AC8" i="72"/>
  <c r="AB8" i="72"/>
  <c r="AB10" i="72"/>
  <c r="AC10" i="72"/>
  <c r="AB12" i="72"/>
  <c r="AC12" i="72"/>
  <c r="AC9" i="72"/>
  <c r="AC14" i="72"/>
  <c r="AB14" i="72"/>
  <c r="AC10" i="64"/>
  <c r="AN10" i="64"/>
  <c r="AN15" i="64"/>
  <c r="AN16" i="64"/>
  <c r="AN18" i="64"/>
  <c r="AN19" i="64"/>
  <c r="AN23" i="64"/>
  <c r="AN26" i="64"/>
  <c r="AN27" i="64"/>
  <c r="AN29" i="64"/>
  <c r="AN31" i="64"/>
  <c r="AN34" i="64"/>
  <c r="AN35" i="64"/>
  <c r="AN39" i="64"/>
  <c r="AN40" i="64"/>
  <c r="AN43" i="64"/>
  <c r="AN46" i="64"/>
  <c r="AN47" i="64"/>
  <c r="AN51" i="64"/>
  <c r="AN9" i="65"/>
  <c r="AN10" i="65"/>
  <c r="AN11" i="65"/>
  <c r="AN12" i="65"/>
  <c r="AN16" i="65"/>
  <c r="AN17" i="65"/>
  <c r="AN21" i="65"/>
  <c r="AN24" i="65"/>
  <c r="AN25" i="65"/>
  <c r="AN29" i="65"/>
  <c r="AN32" i="65"/>
  <c r="AN33" i="65"/>
  <c r="AN37" i="65"/>
  <c r="AN40" i="65"/>
  <c r="AN41" i="65"/>
  <c r="AN45" i="65"/>
  <c r="AN49" i="65"/>
  <c r="AN9" i="66"/>
  <c r="AN10" i="66"/>
  <c r="AN12" i="66"/>
  <c r="AN17" i="66"/>
  <c r="AN18" i="66"/>
  <c r="AN19" i="66"/>
  <c r="AN20" i="66"/>
  <c r="AN21" i="66"/>
  <c r="AN26" i="66"/>
  <c r="AN27" i="66"/>
  <c r="AN28" i="66"/>
  <c r="AN29" i="66"/>
  <c r="AN34" i="66"/>
  <c r="AN35" i="66"/>
  <c r="AN36" i="66"/>
  <c r="AN37" i="66"/>
  <c r="AN41" i="66"/>
  <c r="AN42" i="66"/>
  <c r="AN43" i="66"/>
  <c r="AN45" i="66"/>
  <c r="AN50" i="66"/>
  <c r="AN51" i="66"/>
  <c r="AN9" i="67"/>
  <c r="AN15" i="67"/>
  <c r="AN17" i="67"/>
  <c r="AN23" i="67"/>
  <c r="AN25" i="67"/>
  <c r="AN30" i="67"/>
  <c r="AN10" i="68"/>
  <c r="AN17" i="68"/>
  <c r="AN18" i="68"/>
  <c r="AN20" i="68"/>
  <c r="AN25" i="68"/>
  <c r="AN26" i="68"/>
  <c r="AN28" i="68"/>
  <c r="AN32" i="68"/>
  <c r="AN33" i="68"/>
  <c r="AN34" i="68"/>
  <c r="AN36" i="68"/>
  <c r="AN40" i="68"/>
  <c r="AN41" i="68"/>
  <c r="AN42" i="68"/>
  <c r="AN44" i="68"/>
  <c r="AN49" i="68"/>
  <c r="AN50" i="68"/>
  <c r="AN16" i="69"/>
  <c r="AN20" i="69"/>
  <c r="AN22" i="69"/>
  <c r="AN24" i="69"/>
  <c r="AN28" i="69"/>
  <c r="AN30" i="69"/>
  <c r="AN32" i="69"/>
  <c r="AN36" i="69"/>
  <c r="AN40" i="69"/>
  <c r="AN42" i="69"/>
  <c r="AN44" i="69"/>
  <c r="AN48" i="69"/>
  <c r="AN49" i="69"/>
  <c r="AN15" i="70"/>
  <c r="AN23" i="70"/>
  <c r="AN27" i="70"/>
  <c r="AN28" i="70"/>
  <c r="AN30" i="70"/>
  <c r="AN31" i="70"/>
  <c r="AN34" i="70"/>
  <c r="AN35" i="70"/>
  <c r="AN37" i="70"/>
  <c r="AN38" i="70"/>
  <c r="AN39" i="70"/>
  <c r="AN42" i="70"/>
  <c r="AN43" i="70"/>
  <c r="AN44" i="70"/>
  <c r="AN46" i="70"/>
  <c r="AN47" i="70"/>
  <c r="AN48" i="70"/>
  <c r="AN50" i="70"/>
  <c r="AN51" i="70"/>
  <c r="AN12" i="71"/>
  <c r="AN13" i="71"/>
  <c r="AN15" i="71"/>
  <c r="AN16" i="71"/>
  <c r="AN17" i="71"/>
  <c r="AN18" i="71"/>
  <c r="AN19" i="71"/>
  <c r="AN20" i="71"/>
  <c r="AN22" i="71"/>
  <c r="AN24" i="71"/>
  <c r="AN25" i="71"/>
  <c r="AN26" i="71"/>
  <c r="AN27" i="71"/>
  <c r="AN28" i="71"/>
  <c r="AN32" i="71"/>
  <c r="AN34" i="71"/>
  <c r="AN36" i="71"/>
  <c r="AN38" i="71"/>
  <c r="AN40" i="71"/>
  <c r="AN41" i="71"/>
  <c r="AN44" i="71"/>
  <c r="AN48" i="71"/>
  <c r="AN50" i="71"/>
  <c r="AN7" i="72"/>
  <c r="AN9" i="72"/>
  <c r="AN10" i="72"/>
  <c r="AN11" i="72"/>
  <c r="AN13" i="72"/>
  <c r="AN14" i="72"/>
  <c r="AN15" i="72"/>
  <c r="AN18" i="72"/>
  <c r="AN19" i="72"/>
  <c r="AN22" i="72"/>
  <c r="AN23" i="72"/>
  <c r="AN25" i="72"/>
  <c r="AN26" i="72"/>
  <c r="AN27" i="72"/>
  <c r="AN29" i="72"/>
  <c r="AN30" i="72"/>
  <c r="AN31" i="72"/>
  <c r="AN34" i="72"/>
  <c r="AN35" i="72"/>
  <c r="AN37" i="72"/>
  <c r="AN38" i="72"/>
  <c r="AN43" i="72"/>
  <c r="AN45" i="72"/>
  <c r="AN46" i="72"/>
  <c r="AN50" i="72"/>
  <c r="AN51" i="72"/>
  <c r="AC11" i="66"/>
  <c r="AB12" i="66"/>
  <c r="AB11" i="66"/>
  <c r="AN13" i="65"/>
  <c r="AB13" i="65"/>
  <c r="AN13" i="66"/>
  <c r="AB13" i="66"/>
  <c r="AC13" i="66"/>
  <c r="AC13" i="67"/>
  <c r="AC13" i="68"/>
  <c r="AB8" i="70"/>
  <c r="AC10" i="70"/>
  <c r="AN7" i="70"/>
  <c r="AC13" i="69"/>
  <c r="AN14" i="70"/>
  <c r="AC14" i="70"/>
  <c r="AN12" i="70"/>
  <c r="AC12" i="70"/>
  <c r="AN22" i="70"/>
  <c r="AN11" i="70"/>
  <c r="AN19" i="70"/>
  <c r="AC11" i="70"/>
  <c r="AB11" i="70"/>
  <c r="AB10" i="70"/>
  <c r="AB10" i="71"/>
  <c r="AC10" i="71"/>
  <c r="AC7" i="71"/>
  <c r="AB8" i="71"/>
  <c r="AC8" i="71"/>
  <c r="AC14" i="71"/>
  <c r="AB14" i="71"/>
  <c r="AB12" i="71"/>
  <c r="AC12" i="71"/>
  <c r="AN7" i="71"/>
  <c r="AN8" i="71"/>
  <c r="AN9" i="71"/>
  <c r="AB9" i="71"/>
  <c r="AC9" i="71"/>
  <c r="AC11" i="69"/>
  <c r="AC8" i="69"/>
  <c r="AN8" i="69"/>
  <c r="AC9" i="69"/>
  <c r="AN14" i="69"/>
  <c r="AC14" i="69"/>
  <c r="AB14" i="69"/>
  <c r="AN12" i="69"/>
  <c r="AC12" i="69"/>
  <c r="AB12" i="69"/>
  <c r="AC11" i="67"/>
  <c r="AC11" i="68"/>
  <c r="AB11" i="68"/>
  <c r="AN7" i="68"/>
  <c r="AN8" i="68"/>
  <c r="AN9" i="68"/>
  <c r="AC9" i="68"/>
  <c r="AB9" i="68"/>
  <c r="AC14" i="68"/>
  <c r="AB14" i="68"/>
  <c r="AN12" i="68"/>
  <c r="AC12" i="68"/>
  <c r="AB12" i="68"/>
  <c r="AB8" i="68"/>
  <c r="AB7" i="68"/>
  <c r="AC7" i="68"/>
  <c r="AC8" i="68"/>
  <c r="AB8" i="67"/>
  <c r="AC7" i="67"/>
  <c r="AN31" i="67"/>
  <c r="AN33" i="67"/>
  <c r="AN39" i="67"/>
  <c r="AN41" i="67"/>
  <c r="AN47" i="67"/>
  <c r="AN49" i="67"/>
  <c r="AC8" i="67"/>
  <c r="AC10" i="67"/>
  <c r="AN10" i="67"/>
  <c r="AN18" i="67"/>
  <c r="AC22" i="67"/>
  <c r="AC24" i="67"/>
  <c r="AC26" i="67"/>
  <c r="AN26" i="67"/>
  <c r="AC28" i="67"/>
  <c r="AC30" i="67"/>
  <c r="AB32" i="67"/>
  <c r="AB34" i="67"/>
  <c r="AB36" i="67"/>
  <c r="AB38" i="67"/>
  <c r="AB40" i="67"/>
  <c r="AB42" i="67"/>
  <c r="AB44" i="67"/>
  <c r="AB46" i="67"/>
  <c r="AB48" i="67"/>
  <c r="AB50" i="67"/>
  <c r="AB7" i="67"/>
  <c r="AB15" i="67"/>
  <c r="AB23" i="67"/>
  <c r="AB25" i="67"/>
  <c r="AB27" i="67"/>
  <c r="AB29" i="67"/>
  <c r="AC32" i="67"/>
  <c r="AC34" i="67"/>
  <c r="AN34" i="67"/>
  <c r="AC36" i="67"/>
  <c r="AC38" i="67"/>
  <c r="AC40" i="67"/>
  <c r="AC42" i="67"/>
  <c r="AN42" i="67"/>
  <c r="AC44" i="67"/>
  <c r="AC46" i="67"/>
  <c r="AN50" i="67"/>
  <c r="AN7" i="67"/>
  <c r="AN14" i="67"/>
  <c r="AC14" i="67"/>
  <c r="AB14" i="67"/>
  <c r="AC12" i="67"/>
  <c r="AB12" i="67"/>
  <c r="AN12" i="67"/>
  <c r="AC14" i="66"/>
  <c r="AB14" i="66"/>
  <c r="AN11" i="66"/>
  <c r="AC9" i="66"/>
  <c r="AC7" i="66"/>
  <c r="AC8" i="66"/>
  <c r="AN20" i="64"/>
  <c r="AN28" i="64"/>
  <c r="AN36" i="64"/>
  <c r="AN38" i="64"/>
  <c r="AN45" i="64"/>
  <c r="AN48" i="64"/>
  <c r="AN15" i="65"/>
  <c r="AN18" i="65"/>
  <c r="AN23" i="65"/>
  <c r="AN26" i="65"/>
  <c r="AC28" i="65"/>
  <c r="AN34" i="65"/>
  <c r="AC36" i="65"/>
  <c r="AN42" i="65"/>
  <c r="AB35" i="67"/>
  <c r="AB37" i="67"/>
  <c r="AB22" i="68"/>
  <c r="AB24" i="68"/>
  <c r="AC25" i="68"/>
  <c r="AC27" i="68"/>
  <c r="AC14" i="64"/>
  <c r="AB16" i="64"/>
  <c r="AC19" i="64"/>
  <c r="AB24" i="64"/>
  <c r="AC27" i="64"/>
  <c r="AN30" i="64"/>
  <c r="AB32" i="64"/>
  <c r="AB34" i="64"/>
  <c r="AC35" i="64"/>
  <c r="AB37" i="64"/>
  <c r="AB39" i="64"/>
  <c r="AC42" i="64"/>
  <c r="AN42" i="64"/>
  <c r="AB44" i="64"/>
  <c r="AB46" i="64"/>
  <c r="AC47" i="64"/>
  <c r="AN50" i="64"/>
  <c r="AB9" i="65"/>
  <c r="AC10" i="65"/>
  <c r="AB16" i="65"/>
  <c r="AC17" i="65"/>
  <c r="AB19" i="65"/>
  <c r="AB22" i="65"/>
  <c r="AB24" i="65"/>
  <c r="AC25" i="65"/>
  <c r="AB27" i="65"/>
  <c r="AB30" i="65"/>
  <c r="AB32" i="65"/>
  <c r="AC33" i="65"/>
  <c r="AB35" i="65"/>
  <c r="AB38" i="65"/>
  <c r="AB40" i="65"/>
  <c r="AC41" i="65"/>
  <c r="AB43" i="65"/>
  <c r="AB50" i="65"/>
  <c r="AB7" i="66"/>
  <c r="AB9" i="66"/>
  <c r="AC10" i="66"/>
  <c r="AC12" i="66"/>
  <c r="AB22" i="66"/>
  <c r="AB24" i="66"/>
  <c r="AC27" i="66"/>
  <c r="AC29" i="66"/>
  <c r="AB39" i="66"/>
  <c r="AB41" i="66"/>
  <c r="AC42" i="66"/>
  <c r="AC44" i="66"/>
  <c r="AB11" i="67"/>
  <c r="AB13" i="67"/>
  <c r="AC16" i="67"/>
  <c r="AC18" i="67"/>
  <c r="AB28" i="67"/>
  <c r="AB30" i="67"/>
  <c r="AC31" i="67"/>
  <c r="AC33" i="67"/>
  <c r="AB43" i="67"/>
  <c r="AB45" i="67"/>
  <c r="AC48" i="67"/>
  <c r="AC50" i="67"/>
  <c r="AB13" i="68"/>
  <c r="AB15" i="68"/>
  <c r="AC18" i="68"/>
  <c r="AC20" i="68"/>
  <c r="AB30" i="68"/>
  <c r="AB32" i="68"/>
  <c r="AC33" i="68"/>
  <c r="AC35" i="68"/>
  <c r="AN24" i="64"/>
  <c r="AN32" i="64"/>
  <c r="AN44" i="64"/>
  <c r="AN14" i="65"/>
  <c r="AC16" i="65"/>
  <c r="AN22" i="65"/>
  <c r="AN27" i="65"/>
  <c r="AN30" i="65"/>
  <c r="AN38" i="65"/>
  <c r="AC40" i="65"/>
  <c r="AC43" i="65"/>
  <c r="AB47" i="65"/>
  <c r="AB17" i="66"/>
  <c r="AC18" i="66"/>
  <c r="AC20" i="66"/>
  <c r="AB30" i="66"/>
  <c r="AB32" i="66"/>
  <c r="AB47" i="66"/>
  <c r="AB49" i="66"/>
  <c r="AC50" i="66"/>
  <c r="AC9" i="67"/>
  <c r="AB19" i="67"/>
  <c r="AB21" i="67"/>
  <c r="AB51" i="67"/>
  <c r="AN13" i="69"/>
  <c r="AN29" i="69"/>
  <c r="AB33" i="69"/>
  <c r="AN38" i="69"/>
  <c r="AB42" i="69"/>
  <c r="AN45" i="69"/>
  <c r="AN20" i="70"/>
  <c r="AB42" i="70"/>
  <c r="AN29" i="71"/>
  <c r="AB29" i="72"/>
  <c r="AN39" i="72"/>
  <c r="AN41" i="72"/>
  <c r="AC50" i="72"/>
  <c r="AN46" i="65"/>
  <c r="AN8" i="66"/>
  <c r="AN15" i="66"/>
  <c r="AN22" i="66"/>
  <c r="AN31" i="66"/>
  <c r="AN38" i="66"/>
  <c r="AN40" i="66"/>
  <c r="AN44" i="66"/>
  <c r="AN47" i="66"/>
  <c r="AN8" i="67"/>
  <c r="AN11" i="67"/>
  <c r="AN13" i="67"/>
  <c r="AB17" i="67"/>
  <c r="AC20" i="67"/>
  <c r="AN24" i="67"/>
  <c r="AN27" i="67"/>
  <c r="AN29" i="67"/>
  <c r="AB31" i="67"/>
  <c r="AN40" i="67"/>
  <c r="AN43" i="67"/>
  <c r="AN45" i="67"/>
  <c r="AB47" i="67"/>
  <c r="AB49" i="67"/>
  <c r="AN11" i="68"/>
  <c r="AN14" i="68"/>
  <c r="AN21" i="68"/>
  <c r="AC23" i="68"/>
  <c r="AB25" i="68"/>
  <c r="AB27" i="68"/>
  <c r="AN27" i="68"/>
  <c r="AC30" i="68"/>
  <c r="AN30" i="68"/>
  <c r="AC32" i="68"/>
  <c r="AB34" i="68"/>
  <c r="AB36" i="68"/>
  <c r="AC37" i="68"/>
  <c r="AN37" i="68"/>
  <c r="AC39" i="68"/>
  <c r="AB41" i="68"/>
  <c r="AB43" i="68"/>
  <c r="AN43" i="68"/>
  <c r="AC46" i="68"/>
  <c r="AN46" i="68"/>
  <c r="AC48" i="68"/>
  <c r="AB50" i="68"/>
  <c r="AB7" i="69"/>
  <c r="AN7" i="69"/>
  <c r="AN10" i="69"/>
  <c r="AN17" i="69"/>
  <c r="AN26" i="69"/>
  <c r="AB30" i="69"/>
  <c r="AN33" i="69"/>
  <c r="AN32" i="70"/>
  <c r="AN40" i="70"/>
  <c r="AN10" i="71"/>
  <c r="AN33" i="71"/>
  <c r="AN45" i="71"/>
  <c r="AB47" i="72"/>
  <c r="AB49" i="72"/>
  <c r="AB38" i="68"/>
  <c r="AB40" i="68"/>
  <c r="AC41" i="68"/>
  <c r="AC43" i="68"/>
  <c r="AB45" i="68"/>
  <c r="AB47" i="68"/>
  <c r="AC50" i="68"/>
  <c r="AC7" i="69"/>
  <c r="AB9" i="69"/>
  <c r="AN21" i="69"/>
  <c r="AN37" i="69"/>
  <c r="AN46" i="69"/>
  <c r="AC48" i="69"/>
  <c r="AB50" i="69"/>
  <c r="AN8" i="70"/>
  <c r="AN16" i="70"/>
  <c r="AN24" i="70"/>
  <c r="AN14" i="71"/>
  <c r="AN21" i="71"/>
  <c r="AN30" i="71"/>
  <c r="AN37" i="71"/>
  <c r="AN42" i="71"/>
  <c r="AN49" i="71"/>
  <c r="AN17" i="72"/>
  <c r="AB19" i="72"/>
  <c r="AB21" i="72"/>
  <c r="AN33" i="72"/>
  <c r="AB35" i="72"/>
  <c r="AB37" i="72"/>
  <c r="AN44" i="72"/>
  <c r="AN47" i="72"/>
  <c r="AC49" i="72"/>
  <c r="AN49" i="72"/>
  <c r="AB51" i="72"/>
  <c r="AC44" i="65"/>
  <c r="AN50" i="65"/>
  <c r="AN7" i="66"/>
  <c r="AN14" i="66"/>
  <c r="AN16" i="66"/>
  <c r="AB20" i="66"/>
  <c r="AN23" i="66"/>
  <c r="AN30" i="66"/>
  <c r="AN32" i="66"/>
  <c r="AB34" i="66"/>
  <c r="AB36" i="66"/>
  <c r="AN39" i="66"/>
  <c r="AB43" i="66"/>
  <c r="AN46" i="66"/>
  <c r="AB50" i="66"/>
  <c r="AB9" i="67"/>
  <c r="AN16" i="67"/>
  <c r="AN19" i="67"/>
  <c r="AN21" i="67"/>
  <c r="AN32" i="67"/>
  <c r="AN35" i="67"/>
  <c r="AN37" i="67"/>
  <c r="AB39" i="67"/>
  <c r="AB41" i="67"/>
  <c r="AN48" i="67"/>
  <c r="AN51" i="67"/>
  <c r="AN13" i="68"/>
  <c r="AN19" i="68"/>
  <c r="AN22" i="68"/>
  <c r="AN29" i="68"/>
  <c r="AN35" i="68"/>
  <c r="AN38" i="68"/>
  <c r="AN45" i="68"/>
  <c r="AN51" i="68"/>
  <c r="AN9" i="69"/>
  <c r="AN18" i="69"/>
  <c r="AN25" i="69"/>
  <c r="AN34" i="69"/>
  <c r="AN41" i="69"/>
  <c r="AC43" i="69"/>
  <c r="AB47" i="69"/>
  <c r="AC50" i="69"/>
  <c r="AN50" i="69"/>
  <c r="AC7" i="70"/>
  <c r="AB12" i="70"/>
  <c r="AC15" i="70"/>
  <c r="AB20" i="70"/>
  <c r="AN36" i="70"/>
  <c r="AN11" i="71"/>
  <c r="AB38" i="71"/>
  <c r="AN46" i="71"/>
  <c r="AB50" i="71"/>
  <c r="AB7" i="72"/>
  <c r="AB9" i="72"/>
  <c r="AC19" i="72"/>
  <c r="AC21" i="72"/>
  <c r="AN21" i="72"/>
  <c r="AB23" i="72"/>
  <c r="AB25" i="72"/>
  <c r="AB39" i="72"/>
  <c r="AB41" i="72"/>
  <c r="AB50" i="72"/>
  <c r="AN8" i="65"/>
  <c r="AN7" i="65"/>
  <c r="AB14" i="65"/>
  <c r="AC14" i="65"/>
  <c r="AC12" i="65"/>
  <c r="AB12" i="65"/>
  <c r="AB8" i="65"/>
  <c r="AC8" i="65"/>
  <c r="AB7" i="65"/>
  <c r="AC7" i="65"/>
  <c r="AC9" i="64"/>
  <c r="AN11" i="64"/>
  <c r="AB11" i="64"/>
  <c r="AN7" i="64"/>
  <c r="AN8" i="64"/>
  <c r="AB8" i="64"/>
  <c r="AN13" i="70"/>
  <c r="AN21" i="70"/>
  <c r="AN33" i="70"/>
  <c r="AN49" i="70"/>
  <c r="AB9" i="70"/>
  <c r="AN10" i="70"/>
  <c r="AB14" i="70"/>
  <c r="AB17" i="70"/>
  <c r="AN18" i="70"/>
  <c r="AB22" i="70"/>
  <c r="AB25" i="70"/>
  <c r="AN26" i="70"/>
  <c r="AN29" i="70"/>
  <c r="AC36" i="70"/>
  <c r="AB41" i="70"/>
  <c r="AN45" i="70"/>
  <c r="AC8" i="70"/>
  <c r="AC9" i="70"/>
  <c r="AN9" i="70"/>
  <c r="AC16" i="70"/>
  <c r="AC17" i="70"/>
  <c r="AN17" i="70"/>
  <c r="AC24" i="70"/>
  <c r="AC25" i="70"/>
  <c r="AN25" i="70"/>
  <c r="AC32" i="70"/>
  <c r="AB37" i="70"/>
  <c r="AN41" i="70"/>
  <c r="AC48" i="70"/>
  <c r="AN12" i="64"/>
  <c r="AB7" i="64"/>
  <c r="AC8" i="64"/>
  <c r="AC7" i="64"/>
  <c r="AB9" i="64"/>
  <c r="AB12" i="64"/>
  <c r="AB14" i="64"/>
  <c r="AN25" i="64"/>
  <c r="AN41" i="64"/>
  <c r="AC12" i="64"/>
  <c r="AC13" i="64"/>
  <c r="AN13" i="64"/>
  <c r="AC20" i="64"/>
  <c r="AC21" i="64"/>
  <c r="AN21" i="64"/>
  <c r="AB29" i="64"/>
  <c r="AN33" i="64"/>
  <c r="AC40" i="64"/>
  <c r="AB45" i="64"/>
  <c r="AN49" i="64"/>
  <c r="AN9" i="64"/>
  <c r="AN17" i="64"/>
  <c r="AB10" i="64"/>
  <c r="AB13" i="64"/>
  <c r="AN14" i="64"/>
  <c r="AB18" i="64"/>
  <c r="AB21" i="64"/>
  <c r="AN22" i="64"/>
  <c r="AB26" i="64"/>
  <c r="AC28" i="64"/>
  <c r="AB33" i="64"/>
  <c r="AN37" i="64"/>
  <c r="AC44" i="64"/>
  <c r="AB49" i="64"/>
  <c r="AM51" i="63"/>
  <c r="AJ51" i="63"/>
  <c r="AA51" i="63"/>
  <c r="Z51" i="63"/>
  <c r="Q51" i="63"/>
  <c r="P51" i="63"/>
  <c r="AB51" i="63" s="1"/>
  <c r="AM50" i="63"/>
  <c r="AJ50" i="63"/>
  <c r="AA50" i="63"/>
  <c r="Z50" i="63"/>
  <c r="Q50" i="63"/>
  <c r="P50" i="63"/>
  <c r="AM49" i="63"/>
  <c r="AJ49" i="63"/>
  <c r="AA49" i="63"/>
  <c r="Z49" i="63"/>
  <c r="Q49" i="63"/>
  <c r="P49" i="63"/>
  <c r="AB49" i="63" s="1"/>
  <c r="AM48" i="63"/>
  <c r="AJ48" i="63"/>
  <c r="AA48" i="63"/>
  <c r="Z48" i="63"/>
  <c r="Q48" i="63"/>
  <c r="P48" i="63"/>
  <c r="AM47" i="63"/>
  <c r="AJ47" i="63"/>
  <c r="AA47" i="63"/>
  <c r="Z47" i="63"/>
  <c r="Q47" i="63"/>
  <c r="P47" i="63"/>
  <c r="AM46" i="63"/>
  <c r="AJ46" i="63"/>
  <c r="AA46" i="63"/>
  <c r="Z46" i="63"/>
  <c r="Q46" i="63"/>
  <c r="AC46" i="63" s="1"/>
  <c r="P46" i="63"/>
  <c r="AM45" i="63"/>
  <c r="AJ45" i="63"/>
  <c r="AA45" i="63"/>
  <c r="Z45" i="63"/>
  <c r="Q45" i="63"/>
  <c r="P45" i="63"/>
  <c r="AM44" i="63"/>
  <c r="AJ44" i="63"/>
  <c r="AA44" i="63"/>
  <c r="Z44" i="63"/>
  <c r="Q44" i="63"/>
  <c r="AC44" i="63" s="1"/>
  <c r="P44" i="63"/>
  <c r="AM43" i="63"/>
  <c r="AJ43" i="63"/>
  <c r="AN43" i="63" s="1"/>
  <c r="AA43" i="63"/>
  <c r="Z43" i="63"/>
  <c r="Q43" i="63"/>
  <c r="P43" i="63"/>
  <c r="AB43" i="63" s="1"/>
  <c r="AM42" i="63"/>
  <c r="AJ42" i="63"/>
  <c r="AA42" i="63"/>
  <c r="Z42" i="63"/>
  <c r="Q42" i="63"/>
  <c r="AC42" i="63" s="1"/>
  <c r="P42" i="63"/>
  <c r="AM41" i="63"/>
  <c r="AJ41" i="63"/>
  <c r="AA41" i="63"/>
  <c r="Z41" i="63"/>
  <c r="Q41" i="63"/>
  <c r="P41" i="63"/>
  <c r="AB41" i="63" s="1"/>
  <c r="AM40" i="63"/>
  <c r="AJ40" i="63"/>
  <c r="AA40" i="63"/>
  <c r="Z40" i="63"/>
  <c r="Q40" i="63"/>
  <c r="AC40" i="63" s="1"/>
  <c r="P40" i="63"/>
  <c r="AM39" i="63"/>
  <c r="AJ39" i="63"/>
  <c r="AN39" i="63" s="1"/>
  <c r="AA39" i="63"/>
  <c r="Z39" i="63"/>
  <c r="Q39" i="63"/>
  <c r="P39" i="63"/>
  <c r="AB39" i="63" s="1"/>
  <c r="AM38" i="63"/>
  <c r="AJ38" i="63"/>
  <c r="AA38" i="63"/>
  <c r="Z38" i="63"/>
  <c r="Q38" i="63"/>
  <c r="AC38" i="63" s="1"/>
  <c r="P38" i="63"/>
  <c r="AM37" i="63"/>
  <c r="AJ37" i="63"/>
  <c r="AA37" i="63"/>
  <c r="Z37" i="63"/>
  <c r="Q37" i="63"/>
  <c r="P37" i="63"/>
  <c r="AB37" i="63" s="1"/>
  <c r="AM36" i="63"/>
  <c r="AJ36" i="63"/>
  <c r="AA36" i="63"/>
  <c r="Z36" i="63"/>
  <c r="Q36" i="63"/>
  <c r="AC36" i="63" s="1"/>
  <c r="P36" i="63"/>
  <c r="AM35" i="63"/>
  <c r="AJ35" i="63"/>
  <c r="AA35" i="63"/>
  <c r="Z35" i="63"/>
  <c r="Q35" i="63"/>
  <c r="P35" i="63"/>
  <c r="AB35" i="63" s="1"/>
  <c r="AM34" i="63"/>
  <c r="AJ34" i="63"/>
  <c r="AA34" i="63"/>
  <c r="Z34" i="63"/>
  <c r="Q34" i="63"/>
  <c r="AC34" i="63" s="1"/>
  <c r="P34" i="63"/>
  <c r="AM33" i="63"/>
  <c r="AJ33" i="63"/>
  <c r="AA33" i="63"/>
  <c r="Z33" i="63"/>
  <c r="Q33" i="63"/>
  <c r="P33" i="63"/>
  <c r="AB33" i="63" s="1"/>
  <c r="AM32" i="63"/>
  <c r="AJ32" i="63"/>
  <c r="AA32" i="63"/>
  <c r="Z32" i="63"/>
  <c r="Q32" i="63"/>
  <c r="AC32" i="63" s="1"/>
  <c r="P32" i="63"/>
  <c r="AM31" i="63"/>
  <c r="AJ31" i="63"/>
  <c r="AA31" i="63"/>
  <c r="Z31" i="63"/>
  <c r="Q31" i="63"/>
  <c r="P31" i="63"/>
  <c r="AB31" i="63" s="1"/>
  <c r="AM30" i="63"/>
  <c r="AJ30" i="63"/>
  <c r="AA30" i="63"/>
  <c r="Z30" i="63"/>
  <c r="Q30" i="63"/>
  <c r="AC30" i="63" s="1"/>
  <c r="P30" i="63"/>
  <c r="AM29" i="63"/>
  <c r="AJ29" i="63"/>
  <c r="AA29" i="63"/>
  <c r="Z29" i="63"/>
  <c r="Q29" i="63"/>
  <c r="P29" i="63"/>
  <c r="AM28" i="63"/>
  <c r="AJ28" i="63"/>
  <c r="AA28" i="63"/>
  <c r="Z28" i="63"/>
  <c r="Q28" i="63"/>
  <c r="AC28" i="63" s="1"/>
  <c r="P28" i="63"/>
  <c r="AM27" i="63"/>
  <c r="AJ27" i="63"/>
  <c r="AA27" i="63"/>
  <c r="Z27" i="63"/>
  <c r="Q27" i="63"/>
  <c r="P27" i="63"/>
  <c r="AB27" i="63" s="1"/>
  <c r="AM26" i="63"/>
  <c r="AJ26" i="63"/>
  <c r="AA26" i="63"/>
  <c r="Z26" i="63"/>
  <c r="Q26" i="63"/>
  <c r="AC26" i="63" s="1"/>
  <c r="P26" i="63"/>
  <c r="AM25" i="63"/>
  <c r="AJ25" i="63"/>
  <c r="AA25" i="63"/>
  <c r="Z25" i="63"/>
  <c r="Q25" i="63"/>
  <c r="P25" i="63"/>
  <c r="AB25" i="63" s="1"/>
  <c r="AM24" i="63"/>
  <c r="AJ24" i="63"/>
  <c r="AA24" i="63"/>
  <c r="Z24" i="63"/>
  <c r="Q24" i="63"/>
  <c r="AC24" i="63" s="1"/>
  <c r="P24" i="63"/>
  <c r="AM23" i="63"/>
  <c r="AJ23" i="63"/>
  <c r="AA23" i="63"/>
  <c r="Z23" i="63"/>
  <c r="Q23" i="63"/>
  <c r="P23" i="63"/>
  <c r="AB23" i="63" s="1"/>
  <c r="AM22" i="63"/>
  <c r="AJ22" i="63"/>
  <c r="AA22" i="63"/>
  <c r="Z22" i="63"/>
  <c r="Q22" i="63"/>
  <c r="AC22" i="63" s="1"/>
  <c r="P22" i="63"/>
  <c r="AM21" i="63"/>
  <c r="AJ21" i="63"/>
  <c r="AA21" i="63"/>
  <c r="Z21" i="63"/>
  <c r="Q21" i="63"/>
  <c r="P21" i="63"/>
  <c r="AB21" i="63" s="1"/>
  <c r="AM20" i="63"/>
  <c r="AJ20" i="63"/>
  <c r="AA20" i="63"/>
  <c r="Z20" i="63"/>
  <c r="Q20" i="63"/>
  <c r="AC20" i="63" s="1"/>
  <c r="P20" i="63"/>
  <c r="AM19" i="63"/>
  <c r="AJ19" i="63"/>
  <c r="AA19" i="63"/>
  <c r="Z19" i="63"/>
  <c r="Q19" i="63"/>
  <c r="P19" i="63"/>
  <c r="AM18" i="63"/>
  <c r="AJ18" i="63"/>
  <c r="AA18" i="63"/>
  <c r="Z18" i="63"/>
  <c r="Q18" i="63"/>
  <c r="AC18" i="63" s="1"/>
  <c r="P18" i="63"/>
  <c r="AM17" i="63"/>
  <c r="AJ17" i="63"/>
  <c r="AA17" i="63"/>
  <c r="Z17" i="63"/>
  <c r="Q17" i="63"/>
  <c r="P17" i="63"/>
  <c r="AB17" i="63" s="1"/>
  <c r="AM16" i="63"/>
  <c r="AJ16" i="63"/>
  <c r="AA16" i="63"/>
  <c r="Z16" i="63"/>
  <c r="Q16" i="63"/>
  <c r="AC16" i="63" s="1"/>
  <c r="P16" i="63"/>
  <c r="AM15" i="63"/>
  <c r="AJ15" i="63"/>
  <c r="AA15" i="63"/>
  <c r="Z15" i="63"/>
  <c r="Q15" i="63"/>
  <c r="P15" i="63"/>
  <c r="AB15" i="63" s="1"/>
  <c r="AM14" i="63"/>
  <c r="AJ14" i="63"/>
  <c r="AA14" i="63"/>
  <c r="Z14" i="63"/>
  <c r="Q14" i="63"/>
  <c r="P14" i="63"/>
  <c r="AM13" i="63"/>
  <c r="AJ13" i="63"/>
  <c r="AA13" i="63"/>
  <c r="Z13" i="63"/>
  <c r="Q13" i="63"/>
  <c r="P13" i="63"/>
  <c r="AM12" i="63"/>
  <c r="AJ12" i="63"/>
  <c r="AA12" i="63"/>
  <c r="Z12" i="63"/>
  <c r="Q12" i="63"/>
  <c r="AC12" i="63" s="1"/>
  <c r="P12" i="63"/>
  <c r="AM11" i="63"/>
  <c r="AJ11" i="63"/>
  <c r="AA11" i="63"/>
  <c r="Z11" i="63"/>
  <c r="Q11" i="63"/>
  <c r="P11" i="63"/>
  <c r="AM10" i="63"/>
  <c r="AJ10" i="63"/>
  <c r="AA10" i="63"/>
  <c r="Z10" i="63"/>
  <c r="Q10" i="63"/>
  <c r="AC10" i="63" s="1"/>
  <c r="P10" i="63"/>
  <c r="AM9" i="63"/>
  <c r="AJ9" i="63"/>
  <c r="AA9" i="63"/>
  <c r="Z9" i="63"/>
  <c r="Q9" i="63"/>
  <c r="P9" i="63"/>
  <c r="AM8" i="63"/>
  <c r="AJ8" i="63"/>
  <c r="AA8" i="63"/>
  <c r="Z8" i="63"/>
  <c r="Q8" i="63"/>
  <c r="P8" i="63"/>
  <c r="AM7" i="63"/>
  <c r="AJ7" i="63"/>
  <c r="AA7" i="63"/>
  <c r="Z7" i="63"/>
  <c r="Q7" i="63"/>
  <c r="P7" i="63"/>
  <c r="AC15" i="63" l="1"/>
  <c r="AC17" i="63"/>
  <c r="AC19" i="63"/>
  <c r="AC21" i="63"/>
  <c r="AC23" i="63"/>
  <c r="AC25" i="63"/>
  <c r="AC27" i="63"/>
  <c r="AC29" i="63"/>
  <c r="AC31" i="63"/>
  <c r="AC33" i="63"/>
  <c r="AC35" i="63"/>
  <c r="AC37" i="63"/>
  <c r="AC39" i="63"/>
  <c r="AC45" i="63"/>
  <c r="AC47" i="63"/>
  <c r="AC49" i="63"/>
  <c r="AC51" i="63"/>
  <c r="AB16" i="63"/>
  <c r="AB18" i="63"/>
  <c r="AB20" i="63"/>
  <c r="AB22" i="63"/>
  <c r="AB24" i="63"/>
  <c r="AB26" i="63"/>
  <c r="AB28" i="63"/>
  <c r="AB30" i="63"/>
  <c r="AB32" i="63"/>
  <c r="AB34" i="63"/>
  <c r="AB36" i="63"/>
  <c r="AB42" i="63"/>
  <c r="AB44" i="63"/>
  <c r="AB46" i="63"/>
  <c r="AB48" i="63"/>
  <c r="AN10" i="63"/>
  <c r="AN16" i="63"/>
  <c r="AN17" i="63"/>
  <c r="AN19" i="63"/>
  <c r="AN20" i="63"/>
  <c r="AN21" i="63"/>
  <c r="AN24" i="63"/>
  <c r="AN25" i="63"/>
  <c r="AN26" i="63"/>
  <c r="AN28" i="63"/>
  <c r="AN29" i="63"/>
  <c r="AN30" i="63"/>
  <c r="AN31" i="63"/>
  <c r="AN32" i="63"/>
  <c r="AN33" i="63"/>
  <c r="AN34" i="63"/>
  <c r="AN35" i="63"/>
  <c r="AN36" i="63"/>
  <c r="AN38" i="63"/>
  <c r="AN40" i="63"/>
  <c r="AN42" i="63"/>
  <c r="AN44" i="63"/>
  <c r="AN45" i="63"/>
  <c r="AN48" i="63"/>
  <c r="AN49" i="63"/>
  <c r="AN15" i="63"/>
  <c r="AB19" i="63"/>
  <c r="AN22" i="63"/>
  <c r="AN51" i="63"/>
  <c r="AN12" i="63"/>
  <c r="AN23" i="63"/>
  <c r="AN37" i="63"/>
  <c r="AN46" i="63"/>
  <c r="AC48" i="63"/>
  <c r="AB50" i="63"/>
  <c r="AN18" i="63"/>
  <c r="AN27" i="63"/>
  <c r="AB29" i="63"/>
  <c r="AB38" i="63"/>
  <c r="AB40" i="63"/>
  <c r="AC41" i="63"/>
  <c r="AN41" i="63"/>
  <c r="AC43" i="63"/>
  <c r="AB45" i="63"/>
  <c r="AB47" i="63"/>
  <c r="AN47" i="63"/>
  <c r="AC50" i="63"/>
  <c r="AN50" i="63"/>
  <c r="AB7" i="63"/>
  <c r="AB11" i="63"/>
  <c r="AB9" i="63"/>
  <c r="AN8" i="63"/>
  <c r="AN7" i="63"/>
  <c r="AN14" i="63"/>
  <c r="AC14" i="63"/>
  <c r="AB14" i="63"/>
  <c r="AC7" i="63"/>
  <c r="AN9" i="63"/>
  <c r="AN11" i="63"/>
  <c r="AN13" i="63"/>
  <c r="AB8" i="63"/>
  <c r="AC9" i="63"/>
  <c r="AC11" i="63"/>
  <c r="AB13" i="63"/>
  <c r="AC8" i="63"/>
  <c r="AB10" i="63"/>
  <c r="AB12" i="63"/>
  <c r="AC13" i="63"/>
  <c r="AM51" i="62"/>
  <c r="AJ51" i="62"/>
  <c r="AA51" i="62"/>
  <c r="Z51" i="62"/>
  <c r="Q51" i="62"/>
  <c r="AC51" i="62" s="1"/>
  <c r="P51" i="62"/>
  <c r="AM50" i="62"/>
  <c r="AJ50" i="62"/>
  <c r="AN50" i="62" s="1"/>
  <c r="AA50" i="62"/>
  <c r="Z50" i="62"/>
  <c r="Q50" i="62"/>
  <c r="P50" i="62"/>
  <c r="AM49" i="62"/>
  <c r="AJ49" i="62"/>
  <c r="AA49" i="62"/>
  <c r="Z49" i="62"/>
  <c r="Q49" i="62"/>
  <c r="AC49" i="62" s="1"/>
  <c r="P49" i="62"/>
  <c r="AM48" i="62"/>
  <c r="AJ48" i="62"/>
  <c r="AN48" i="62" s="1"/>
  <c r="AA48" i="62"/>
  <c r="Z48" i="62"/>
  <c r="Q48" i="62"/>
  <c r="P48" i="62"/>
  <c r="AM47" i="62"/>
  <c r="AJ47" i="62"/>
  <c r="AA47" i="62"/>
  <c r="Z47" i="62"/>
  <c r="Q47" i="62"/>
  <c r="AC47" i="62" s="1"/>
  <c r="P47" i="62"/>
  <c r="AM46" i="62"/>
  <c r="AJ46" i="62"/>
  <c r="AA46" i="62"/>
  <c r="Z46" i="62"/>
  <c r="Q46" i="62"/>
  <c r="P46" i="62"/>
  <c r="AM45" i="62"/>
  <c r="AJ45" i="62"/>
  <c r="AA45" i="62"/>
  <c r="Z45" i="62"/>
  <c r="Q45" i="62"/>
  <c r="P45" i="62"/>
  <c r="AM44" i="62"/>
  <c r="AJ44" i="62"/>
  <c r="AN44" i="62" s="1"/>
  <c r="AA44" i="62"/>
  <c r="Z44" i="62"/>
  <c r="Q44" i="62"/>
  <c r="P44" i="62"/>
  <c r="AM43" i="62"/>
  <c r="AJ43" i="62"/>
  <c r="AA43" i="62"/>
  <c r="Z43" i="62"/>
  <c r="Q43" i="62"/>
  <c r="AC43" i="62" s="1"/>
  <c r="P43" i="62"/>
  <c r="AM42" i="62"/>
  <c r="AJ42" i="62"/>
  <c r="AA42" i="62"/>
  <c r="Z42" i="62"/>
  <c r="Q42" i="62"/>
  <c r="P42" i="62"/>
  <c r="AM41" i="62"/>
  <c r="AJ41" i="62"/>
  <c r="AA41" i="62"/>
  <c r="Z41" i="62"/>
  <c r="Q41" i="62"/>
  <c r="AC41" i="62" s="1"/>
  <c r="P41" i="62"/>
  <c r="AM40" i="62"/>
  <c r="AJ40" i="62"/>
  <c r="AN40" i="62" s="1"/>
  <c r="AA40" i="62"/>
  <c r="Z40" i="62"/>
  <c r="Q40" i="62"/>
  <c r="P40" i="62"/>
  <c r="AM39" i="62"/>
  <c r="AJ39" i="62"/>
  <c r="AA39" i="62"/>
  <c r="Z39" i="62"/>
  <c r="Q39" i="62"/>
  <c r="AC39" i="62" s="1"/>
  <c r="P39" i="62"/>
  <c r="AB39" i="62" s="1"/>
  <c r="AM38" i="62"/>
  <c r="AJ38" i="62"/>
  <c r="AA38" i="62"/>
  <c r="Z38" i="62"/>
  <c r="Q38" i="62"/>
  <c r="P38" i="62"/>
  <c r="AM37" i="62"/>
  <c r="AJ37" i="62"/>
  <c r="AA37" i="62"/>
  <c r="Z37" i="62"/>
  <c r="Q37" i="62"/>
  <c r="AC37" i="62" s="1"/>
  <c r="P37" i="62"/>
  <c r="AM36" i="62"/>
  <c r="AJ36" i="62"/>
  <c r="AN36" i="62" s="1"/>
  <c r="AA36" i="62"/>
  <c r="Z36" i="62"/>
  <c r="Q36" i="62"/>
  <c r="P36" i="62"/>
  <c r="AM35" i="62"/>
  <c r="AJ35" i="62"/>
  <c r="AA35" i="62"/>
  <c r="Z35" i="62"/>
  <c r="Q35" i="62"/>
  <c r="AC35" i="62" s="1"/>
  <c r="P35" i="62"/>
  <c r="AB35" i="62" s="1"/>
  <c r="AM34" i="62"/>
  <c r="AJ34" i="62"/>
  <c r="AN34" i="62" s="1"/>
  <c r="AA34" i="62"/>
  <c r="Z34" i="62"/>
  <c r="Q34" i="62"/>
  <c r="P34" i="62"/>
  <c r="AM33" i="62"/>
  <c r="AJ33" i="62"/>
  <c r="AA33" i="62"/>
  <c r="Z33" i="62"/>
  <c r="Q33" i="62"/>
  <c r="AC33" i="62" s="1"/>
  <c r="P33" i="62"/>
  <c r="AM32" i="62"/>
  <c r="AJ32" i="62"/>
  <c r="AA32" i="62"/>
  <c r="Z32" i="62"/>
  <c r="Q32" i="62"/>
  <c r="P32" i="62"/>
  <c r="AM31" i="62"/>
  <c r="AJ31" i="62"/>
  <c r="AA31" i="62"/>
  <c r="Z31" i="62"/>
  <c r="Q31" i="62"/>
  <c r="AC31" i="62" s="1"/>
  <c r="P31" i="62"/>
  <c r="AM30" i="62"/>
  <c r="AJ30" i="62"/>
  <c r="AN30" i="62" s="1"/>
  <c r="AA30" i="62"/>
  <c r="Z30" i="62"/>
  <c r="Q30" i="62"/>
  <c r="P30" i="62"/>
  <c r="AM29" i="62"/>
  <c r="AJ29" i="62"/>
  <c r="AA29" i="62"/>
  <c r="Z29" i="62"/>
  <c r="Q29" i="62"/>
  <c r="AC29" i="62" s="1"/>
  <c r="P29" i="62"/>
  <c r="AM28" i="62"/>
  <c r="AJ28" i="62"/>
  <c r="AA28" i="62"/>
  <c r="Z28" i="62"/>
  <c r="Q28" i="62"/>
  <c r="P28" i="62"/>
  <c r="AM27" i="62"/>
  <c r="AJ27" i="62"/>
  <c r="AA27" i="62"/>
  <c r="Z27" i="62"/>
  <c r="Q27" i="62"/>
  <c r="AC27" i="62" s="1"/>
  <c r="P27" i="62"/>
  <c r="AB27" i="62" s="1"/>
  <c r="AM26" i="62"/>
  <c r="AJ26" i="62"/>
  <c r="AN26" i="62" s="1"/>
  <c r="AA26" i="62"/>
  <c r="Z26" i="62"/>
  <c r="Q26" i="62"/>
  <c r="P26" i="62"/>
  <c r="AB26" i="62" s="1"/>
  <c r="AM25" i="62"/>
  <c r="AJ25" i="62"/>
  <c r="AA25" i="62"/>
  <c r="Z25" i="62"/>
  <c r="Q25" i="62"/>
  <c r="AC25" i="62" s="1"/>
  <c r="P25" i="62"/>
  <c r="AM24" i="62"/>
  <c r="AJ24" i="62"/>
  <c r="AA24" i="62"/>
  <c r="Z24" i="62"/>
  <c r="Q24" i="62"/>
  <c r="P24" i="62"/>
  <c r="AB24" i="62" s="1"/>
  <c r="AM23" i="62"/>
  <c r="AJ23" i="62"/>
  <c r="AA23" i="62"/>
  <c r="Z23" i="62"/>
  <c r="Q23" i="62"/>
  <c r="AC23" i="62" s="1"/>
  <c r="P23" i="62"/>
  <c r="AM22" i="62"/>
  <c r="AJ22" i="62"/>
  <c r="AN22" i="62" s="1"/>
  <c r="AA22" i="62"/>
  <c r="Z22" i="62"/>
  <c r="Q22" i="62"/>
  <c r="P22" i="62"/>
  <c r="AB22" i="62" s="1"/>
  <c r="AM21" i="62"/>
  <c r="AJ21" i="62"/>
  <c r="AA21" i="62"/>
  <c r="Z21" i="62"/>
  <c r="Q21" i="62"/>
  <c r="AC21" i="62" s="1"/>
  <c r="P21" i="62"/>
  <c r="AM20" i="62"/>
  <c r="AJ20" i="62"/>
  <c r="AA20" i="62"/>
  <c r="Z20" i="62"/>
  <c r="Q20" i="62"/>
  <c r="P20" i="62"/>
  <c r="AB20" i="62" s="1"/>
  <c r="AM19" i="62"/>
  <c r="AJ19" i="62"/>
  <c r="AA19" i="62"/>
  <c r="Z19" i="62"/>
  <c r="Q19" i="62"/>
  <c r="AC19" i="62" s="1"/>
  <c r="P19" i="62"/>
  <c r="AM18" i="62"/>
  <c r="AJ18" i="62"/>
  <c r="AA18" i="62"/>
  <c r="Z18" i="62"/>
  <c r="Q18" i="62"/>
  <c r="P18" i="62"/>
  <c r="AB18" i="62" s="1"/>
  <c r="AM17" i="62"/>
  <c r="AJ17" i="62"/>
  <c r="AA17" i="62"/>
  <c r="Z17" i="62"/>
  <c r="Q17" i="62"/>
  <c r="AC17" i="62" s="1"/>
  <c r="P17" i="62"/>
  <c r="AM16" i="62"/>
  <c r="AJ16" i="62"/>
  <c r="AA16" i="62"/>
  <c r="Z16" i="62"/>
  <c r="Q16" i="62"/>
  <c r="P16" i="62"/>
  <c r="AB16" i="62" s="1"/>
  <c r="AM15" i="62"/>
  <c r="AJ15" i="62"/>
  <c r="AA15" i="62"/>
  <c r="Z15" i="62"/>
  <c r="Q15" i="62"/>
  <c r="AC15" i="62" s="1"/>
  <c r="P15" i="62"/>
  <c r="AM14" i="62"/>
  <c r="AJ14" i="62"/>
  <c r="AN14" i="62" s="1"/>
  <c r="AA14" i="62"/>
  <c r="Z14" i="62"/>
  <c r="Q14" i="62"/>
  <c r="P14" i="62"/>
  <c r="AM13" i="62"/>
  <c r="AJ13" i="62"/>
  <c r="AA13" i="62"/>
  <c r="Z13" i="62"/>
  <c r="Q13" i="62"/>
  <c r="P13" i="62"/>
  <c r="AM12" i="62"/>
  <c r="AJ12" i="62"/>
  <c r="AN12" i="62" s="1"/>
  <c r="AA12" i="62"/>
  <c r="Z12" i="62"/>
  <c r="Q12" i="62"/>
  <c r="P12" i="62"/>
  <c r="AM11" i="62"/>
  <c r="AJ11" i="62"/>
  <c r="AA11" i="62"/>
  <c r="Z11" i="62"/>
  <c r="Q11" i="62"/>
  <c r="P11" i="62"/>
  <c r="AM10" i="62"/>
  <c r="AJ10" i="62"/>
  <c r="AN10" i="62" s="1"/>
  <c r="AA10" i="62"/>
  <c r="Z10" i="62"/>
  <c r="Q10" i="62"/>
  <c r="P10" i="62"/>
  <c r="AB10" i="62" s="1"/>
  <c r="AM9" i="62"/>
  <c r="AJ9" i="62"/>
  <c r="AA9" i="62"/>
  <c r="Z9" i="62"/>
  <c r="Q9" i="62"/>
  <c r="P9" i="62"/>
  <c r="AM8" i="62"/>
  <c r="AJ8" i="62"/>
  <c r="AA8" i="62"/>
  <c r="Z8" i="62"/>
  <c r="Q8" i="62"/>
  <c r="P8" i="62"/>
  <c r="AM7" i="62"/>
  <c r="AJ7" i="62"/>
  <c r="AA7" i="62"/>
  <c r="Z7" i="62"/>
  <c r="Q7" i="62"/>
  <c r="P7" i="62"/>
  <c r="AB28" i="62" l="1"/>
  <c r="AB30" i="62"/>
  <c r="AB32" i="62"/>
  <c r="AB34" i="62"/>
  <c r="AB36" i="62"/>
  <c r="AB38" i="62"/>
  <c r="AB40" i="62"/>
  <c r="AB42" i="62"/>
  <c r="AB44" i="62"/>
  <c r="AB46" i="62"/>
  <c r="AB48" i="62"/>
  <c r="AB50" i="62"/>
  <c r="AC8" i="62"/>
  <c r="AC16" i="62"/>
  <c r="AC18" i="62"/>
  <c r="AC20" i="62"/>
  <c r="AC24" i="62"/>
  <c r="AC26" i="62"/>
  <c r="AC28" i="62"/>
  <c r="AC30" i="62"/>
  <c r="AC32" i="62"/>
  <c r="AC36" i="62"/>
  <c r="AC38" i="62"/>
  <c r="AC40" i="62"/>
  <c r="AC42" i="62"/>
  <c r="AC44" i="62"/>
  <c r="AC46" i="62"/>
  <c r="AB21" i="62"/>
  <c r="AB23" i="62"/>
  <c r="AB25" i="62"/>
  <c r="AN16" i="62"/>
  <c r="AN19" i="62"/>
  <c r="AN20" i="62"/>
  <c r="AN21" i="62"/>
  <c r="AN23" i="62"/>
  <c r="AN24" i="62"/>
  <c r="AN28" i="62"/>
  <c r="AN29" i="62"/>
  <c r="AN31" i="62"/>
  <c r="AN32" i="62"/>
  <c r="AN33" i="62"/>
  <c r="AN35" i="62"/>
  <c r="AN37" i="62"/>
  <c r="AN38" i="62"/>
  <c r="AN39" i="62"/>
  <c r="AN42" i="62"/>
  <c r="AN43" i="62"/>
  <c r="AN45" i="62"/>
  <c r="AN46" i="62"/>
  <c r="AN47" i="62"/>
  <c r="AN49" i="62"/>
  <c r="AN51" i="62"/>
  <c r="AB17" i="62"/>
  <c r="AB19" i="62"/>
  <c r="AC22" i="62"/>
  <c r="AB33" i="62"/>
  <c r="AB37" i="62"/>
  <c r="AB41" i="62"/>
  <c r="AN41" i="62"/>
  <c r="AB43" i="62"/>
  <c r="AB45" i="62"/>
  <c r="AC48" i="62"/>
  <c r="AC50" i="62"/>
  <c r="AB15" i="62"/>
  <c r="AN25" i="62"/>
  <c r="AN27" i="62"/>
  <c r="AB29" i="62"/>
  <c r="AB31" i="62"/>
  <c r="AC34" i="62"/>
  <c r="AC45" i="62"/>
  <c r="AB47" i="62"/>
  <c r="AB49" i="62"/>
  <c r="AB51" i="62"/>
  <c r="AB13" i="62"/>
  <c r="AC13" i="62"/>
  <c r="AN11" i="62"/>
  <c r="AC11" i="62"/>
  <c r="AN9" i="62"/>
  <c r="AC9" i="62"/>
  <c r="AN8" i="62"/>
  <c r="AB12" i="62"/>
  <c r="AB8" i="62"/>
  <c r="AN18" i="62"/>
  <c r="AN13" i="62"/>
  <c r="AN15" i="62"/>
  <c r="AN17" i="62"/>
  <c r="AN7" i="62"/>
  <c r="AB7" i="62"/>
  <c r="AC10" i="62"/>
  <c r="AC12" i="62"/>
  <c r="AB14" i="62"/>
  <c r="AC7" i="62"/>
  <c r="AB9" i="62"/>
  <c r="AB11" i="62"/>
  <c r="AC14" i="62"/>
  <c r="P8" i="61"/>
  <c r="Q8" i="61"/>
  <c r="AJ11" i="48" l="1"/>
  <c r="AM19" i="61" l="1"/>
  <c r="AJ19" i="61"/>
  <c r="AN19" i="61" s="1"/>
  <c r="Q19" i="61"/>
  <c r="AA19" i="61"/>
  <c r="P19" i="61"/>
  <c r="Z19" i="61"/>
  <c r="AM18" i="61"/>
  <c r="AJ18" i="61"/>
  <c r="AN18" i="61" s="1"/>
  <c r="P18" i="61"/>
  <c r="Z18" i="61"/>
  <c r="AB18" i="61" s="1"/>
  <c r="AA18" i="61"/>
  <c r="Q18" i="61"/>
  <c r="AM17" i="61"/>
  <c r="AJ17" i="61"/>
  <c r="AA17" i="61"/>
  <c r="Q17" i="61"/>
  <c r="Z17" i="61"/>
  <c r="P17" i="61"/>
  <c r="AB17" i="61" s="1"/>
  <c r="AM16" i="61"/>
  <c r="AJ16" i="61"/>
  <c r="AN16" i="61"/>
  <c r="Q16" i="61"/>
  <c r="AA16" i="61"/>
  <c r="Z16" i="61"/>
  <c r="P16" i="61"/>
  <c r="AB16" i="61" s="1"/>
  <c r="AM15" i="61"/>
  <c r="AJ15" i="61"/>
  <c r="Q15" i="61"/>
  <c r="AA15" i="61"/>
  <c r="P15" i="61"/>
  <c r="Z15" i="61"/>
  <c r="AM14" i="61"/>
  <c r="AJ14" i="61"/>
  <c r="AA14" i="61"/>
  <c r="Z14" i="61"/>
  <c r="AM13" i="61"/>
  <c r="AJ13" i="61"/>
  <c r="AA13" i="61"/>
  <c r="Z13" i="61"/>
  <c r="AM12" i="61"/>
  <c r="AJ12" i="61"/>
  <c r="AA12" i="61"/>
  <c r="Z12" i="61"/>
  <c r="AM11" i="61"/>
  <c r="AJ11" i="61"/>
  <c r="AA11" i="61"/>
  <c r="Z11" i="61"/>
  <c r="AM10" i="61"/>
  <c r="AJ10" i="61"/>
  <c r="P10" i="61"/>
  <c r="Z10" i="61"/>
  <c r="AA10" i="61"/>
  <c r="Q10" i="61"/>
  <c r="AM9" i="61"/>
  <c r="AN9" i="61" s="1"/>
  <c r="AJ9" i="61"/>
  <c r="AA9" i="61"/>
  <c r="Z9" i="61"/>
  <c r="AM8" i="61"/>
  <c r="AJ8" i="61"/>
  <c r="AA8" i="61"/>
  <c r="Z8" i="61"/>
  <c r="AM7" i="61"/>
  <c r="AJ7" i="61"/>
  <c r="AA7" i="61"/>
  <c r="Z7" i="61"/>
  <c r="AM19" i="51"/>
  <c r="AJ19" i="51"/>
  <c r="Q19" i="51"/>
  <c r="AA19" i="51"/>
  <c r="Z19" i="51"/>
  <c r="P19" i="51"/>
  <c r="AM18" i="51"/>
  <c r="AJ18" i="51"/>
  <c r="AN18" i="51" s="1"/>
  <c r="Q18" i="51"/>
  <c r="AA18" i="51"/>
  <c r="P18" i="51"/>
  <c r="Z18" i="51"/>
  <c r="AM17" i="51"/>
  <c r="AJ17" i="51"/>
  <c r="P17" i="51"/>
  <c r="Z17" i="51"/>
  <c r="AA17" i="51"/>
  <c r="Q17" i="51"/>
  <c r="AM16" i="51"/>
  <c r="AJ16" i="51"/>
  <c r="AA16" i="51"/>
  <c r="Q16" i="51"/>
  <c r="Z16" i="51"/>
  <c r="P16" i="51"/>
  <c r="AB16" i="51" s="1"/>
  <c r="AM15" i="51"/>
  <c r="AJ15" i="51"/>
  <c r="Q15" i="51"/>
  <c r="AA15" i="51"/>
  <c r="Z15" i="51"/>
  <c r="P15" i="51"/>
  <c r="AM14" i="51"/>
  <c r="AJ14" i="51"/>
  <c r="Q14" i="51"/>
  <c r="AA14" i="51"/>
  <c r="P14" i="51"/>
  <c r="Z14" i="51"/>
  <c r="AM13" i="51"/>
  <c r="AJ13" i="51"/>
  <c r="P13" i="51"/>
  <c r="Z13" i="51"/>
  <c r="AB13" i="51" s="1"/>
  <c r="AA13" i="51"/>
  <c r="Q13" i="51"/>
  <c r="AM12" i="51"/>
  <c r="AJ12" i="51"/>
  <c r="AA12" i="51"/>
  <c r="Q12" i="51"/>
  <c r="Z12" i="51"/>
  <c r="P12" i="51"/>
  <c r="AM11" i="51"/>
  <c r="AJ11" i="51"/>
  <c r="Q11" i="51"/>
  <c r="AA11" i="51"/>
  <c r="Z11" i="51"/>
  <c r="P11" i="51"/>
  <c r="AM10" i="51"/>
  <c r="AJ10" i="51"/>
  <c r="AN10" i="51" s="1"/>
  <c r="Q10" i="51"/>
  <c r="AA10" i="51"/>
  <c r="P10" i="51"/>
  <c r="Z10" i="51"/>
  <c r="AM9" i="51"/>
  <c r="AJ9" i="51"/>
  <c r="P9" i="51"/>
  <c r="Z9" i="51"/>
  <c r="AA9" i="51"/>
  <c r="Q9" i="51"/>
  <c r="AM8" i="51"/>
  <c r="AJ8" i="51"/>
  <c r="AA8" i="51"/>
  <c r="Q8" i="51"/>
  <c r="Z8" i="51"/>
  <c r="P8" i="51"/>
  <c r="AM7" i="51"/>
  <c r="AJ7" i="51"/>
  <c r="Q7" i="51"/>
  <c r="AA7" i="51"/>
  <c r="Z7" i="51"/>
  <c r="P7" i="51"/>
  <c r="AM19" i="48"/>
  <c r="AJ19" i="48"/>
  <c r="Q19" i="48"/>
  <c r="AA19" i="48"/>
  <c r="P19" i="48"/>
  <c r="Z19" i="48"/>
  <c r="AM18" i="48"/>
  <c r="AJ18" i="48"/>
  <c r="P18" i="48"/>
  <c r="Z18" i="48"/>
  <c r="AB18" i="48" s="1"/>
  <c r="AA18" i="48"/>
  <c r="Q18" i="48"/>
  <c r="AM17" i="48"/>
  <c r="AJ17" i="48"/>
  <c r="AA17" i="48"/>
  <c r="Q17" i="48"/>
  <c r="Z17" i="48"/>
  <c r="P17" i="48"/>
  <c r="AB17" i="48" s="1"/>
  <c r="AM16" i="48"/>
  <c r="AJ16" i="48"/>
  <c r="Q16" i="48"/>
  <c r="AA16" i="48"/>
  <c r="Z16" i="48"/>
  <c r="P16" i="48"/>
  <c r="AM15" i="48"/>
  <c r="AJ15" i="48"/>
  <c r="Q15" i="48"/>
  <c r="AA15" i="48"/>
  <c r="P15" i="48"/>
  <c r="Z15" i="48"/>
  <c r="AM14" i="48"/>
  <c r="AJ14" i="48"/>
  <c r="P14" i="48"/>
  <c r="Z14" i="48"/>
  <c r="AA14" i="48"/>
  <c r="Q14" i="48"/>
  <c r="AM13" i="48"/>
  <c r="AJ13" i="48"/>
  <c r="AA13" i="48"/>
  <c r="Q13" i="48"/>
  <c r="Z13" i="48"/>
  <c r="P13" i="48"/>
  <c r="AB13" i="48" s="1"/>
  <c r="AM12" i="48"/>
  <c r="AJ12" i="48"/>
  <c r="Q12" i="48"/>
  <c r="AA12" i="48"/>
  <c r="Z12" i="48"/>
  <c r="P12" i="48"/>
  <c r="AM11" i="48"/>
  <c r="AN11" i="48"/>
  <c r="Q11" i="48"/>
  <c r="AA11" i="48"/>
  <c r="P11" i="48"/>
  <c r="Z11" i="48"/>
  <c r="AM10" i="48"/>
  <c r="AN10" i="48" s="1"/>
  <c r="AJ10" i="48"/>
  <c r="P10" i="48"/>
  <c r="Z10" i="48"/>
  <c r="AA10" i="48"/>
  <c r="Q10" i="48"/>
  <c r="AC10" i="48"/>
  <c r="AM9" i="48"/>
  <c r="AJ9" i="48"/>
  <c r="AA9" i="48"/>
  <c r="Q9" i="48"/>
  <c r="AC9" i="48" s="1"/>
  <c r="Z9" i="48"/>
  <c r="P9" i="48"/>
  <c r="AM8" i="48"/>
  <c r="AJ8" i="48"/>
  <c r="Q8" i="48"/>
  <c r="AA8" i="48"/>
  <c r="Z8" i="48"/>
  <c r="P8" i="48"/>
  <c r="AB8" i="48" s="1"/>
  <c r="AM7" i="48"/>
  <c r="AJ7" i="48"/>
  <c r="Q7" i="48"/>
  <c r="AA7" i="48"/>
  <c r="P7" i="48"/>
  <c r="Z7" i="48"/>
  <c r="AM19" i="52"/>
  <c r="AJ19" i="52"/>
  <c r="AN19" i="52" s="1"/>
  <c r="Q19" i="52"/>
  <c r="AA19" i="52"/>
  <c r="Z19" i="52"/>
  <c r="P19" i="52"/>
  <c r="AM18" i="52"/>
  <c r="AJ18" i="52"/>
  <c r="Q18" i="52"/>
  <c r="AA18" i="52"/>
  <c r="P18" i="52"/>
  <c r="Z18" i="52"/>
  <c r="AM17" i="52"/>
  <c r="AJ17" i="52"/>
  <c r="P17" i="52"/>
  <c r="Z17" i="52"/>
  <c r="AA17" i="52"/>
  <c r="Q17" i="52"/>
  <c r="AC17" i="52" s="1"/>
  <c r="AM16" i="52"/>
  <c r="AJ16" i="52"/>
  <c r="AA16" i="52"/>
  <c r="Q16" i="52"/>
  <c r="AC16" i="52"/>
  <c r="Z16" i="52"/>
  <c r="P16" i="52"/>
  <c r="AM15" i="52"/>
  <c r="AJ15" i="52"/>
  <c r="Q15" i="52"/>
  <c r="AA15" i="52"/>
  <c r="AC15" i="52" s="1"/>
  <c r="Z15" i="52"/>
  <c r="P15" i="52"/>
  <c r="AB15" i="52" s="1"/>
  <c r="AM14" i="52"/>
  <c r="AJ14" i="52"/>
  <c r="AN14" i="52" s="1"/>
  <c r="Q14" i="52"/>
  <c r="AA14" i="52"/>
  <c r="P14" i="52"/>
  <c r="Z14" i="52"/>
  <c r="AM13" i="52"/>
  <c r="AJ13" i="52"/>
  <c r="P13" i="52"/>
  <c r="Z13" i="52"/>
  <c r="AA13" i="52"/>
  <c r="Q13" i="52"/>
  <c r="AM12" i="52"/>
  <c r="AJ12" i="52"/>
  <c r="AA12" i="52"/>
  <c r="Q12" i="52"/>
  <c r="AC12" i="52" s="1"/>
  <c r="Z12" i="52"/>
  <c r="P12" i="52"/>
  <c r="AM11" i="52"/>
  <c r="AJ11" i="52"/>
  <c r="Q11" i="52"/>
  <c r="AA11" i="52"/>
  <c r="Z11" i="52"/>
  <c r="P11" i="52"/>
  <c r="AB11" i="52" s="1"/>
  <c r="AM10" i="52"/>
  <c r="AJ10" i="52"/>
  <c r="Q10" i="52"/>
  <c r="AA10" i="52"/>
  <c r="P10" i="52"/>
  <c r="Z10" i="52"/>
  <c r="AM9" i="52"/>
  <c r="AJ9" i="52"/>
  <c r="P9" i="52"/>
  <c r="Z9" i="52"/>
  <c r="AA9" i="52"/>
  <c r="Q9" i="52"/>
  <c r="AM8" i="52"/>
  <c r="AJ8" i="52"/>
  <c r="AA8" i="52"/>
  <c r="Q8" i="52"/>
  <c r="Z8" i="52"/>
  <c r="P8" i="52"/>
  <c r="AM7" i="52"/>
  <c r="AJ7" i="52"/>
  <c r="Q7" i="52"/>
  <c r="AA7" i="52"/>
  <c r="Z7" i="52"/>
  <c r="P7" i="52"/>
  <c r="Q27" i="61"/>
  <c r="P27" i="61"/>
  <c r="Q26" i="61"/>
  <c r="P26" i="61"/>
  <c r="AB26" i="61" s="1"/>
  <c r="Q25" i="61"/>
  <c r="P25" i="61"/>
  <c r="Q24" i="61"/>
  <c r="AC24" i="61" s="1"/>
  <c r="P24" i="61"/>
  <c r="Q23" i="61"/>
  <c r="P23" i="61"/>
  <c r="AB23" i="61" s="1"/>
  <c r="Q22" i="61"/>
  <c r="P22" i="61"/>
  <c r="AB22" i="61" s="1"/>
  <c r="Q21" i="61"/>
  <c r="P21" i="61"/>
  <c r="Q20" i="61"/>
  <c r="AC20" i="61" s="1"/>
  <c r="P20" i="61"/>
  <c r="Q14" i="61"/>
  <c r="P14" i="61"/>
  <c r="Q13" i="61"/>
  <c r="P13" i="61"/>
  <c r="Q12" i="61"/>
  <c r="P12" i="61"/>
  <c r="Q11" i="61"/>
  <c r="P11" i="61"/>
  <c r="Q9" i="61"/>
  <c r="P9" i="61"/>
  <c r="Q7" i="61"/>
  <c r="P7" i="61"/>
  <c r="AM51" i="61"/>
  <c r="AJ51" i="61"/>
  <c r="AA51" i="61"/>
  <c r="Z51" i="61"/>
  <c r="P51" i="61"/>
  <c r="Q51" i="61"/>
  <c r="AM50" i="61"/>
  <c r="AN50" i="61" s="1"/>
  <c r="AJ50" i="61"/>
  <c r="AA50" i="61"/>
  <c r="Z50" i="61"/>
  <c r="Q50" i="61"/>
  <c r="AC50" i="61" s="1"/>
  <c r="P50" i="61"/>
  <c r="AM49" i="61"/>
  <c r="AJ49" i="61"/>
  <c r="AN49" i="61" s="1"/>
  <c r="AA49" i="61"/>
  <c r="Q49" i="61"/>
  <c r="Z49" i="61"/>
  <c r="P49" i="61"/>
  <c r="AM48" i="61"/>
  <c r="AN48" i="61" s="1"/>
  <c r="AJ48" i="61"/>
  <c r="AA48" i="61"/>
  <c r="Z48" i="61"/>
  <c r="Q48" i="61"/>
  <c r="P48" i="61"/>
  <c r="AM47" i="61"/>
  <c r="AJ47" i="61"/>
  <c r="AA47" i="61"/>
  <c r="Z47" i="61"/>
  <c r="Q47" i="61"/>
  <c r="P47" i="61"/>
  <c r="AM46" i="61"/>
  <c r="AN46" i="61" s="1"/>
  <c r="AJ46" i="61"/>
  <c r="AA46" i="61"/>
  <c r="Z46" i="61"/>
  <c r="Q46" i="61"/>
  <c r="AC46" i="61" s="1"/>
  <c r="P46" i="61"/>
  <c r="AM45" i="61"/>
  <c r="AJ45" i="61"/>
  <c r="AN45" i="61" s="1"/>
  <c r="AA45" i="61"/>
  <c r="Z45" i="61"/>
  <c r="P45" i="61"/>
  <c r="Q45" i="61"/>
  <c r="AM44" i="61"/>
  <c r="AJ44" i="61"/>
  <c r="AA44" i="61"/>
  <c r="Z44" i="61"/>
  <c r="Q44" i="61"/>
  <c r="P44" i="61"/>
  <c r="AM43" i="61"/>
  <c r="AJ43" i="61"/>
  <c r="AA43" i="61"/>
  <c r="AC43" i="61" s="1"/>
  <c r="Z43" i="61"/>
  <c r="Q43" i="61"/>
  <c r="P43" i="61"/>
  <c r="AB43" i="61" s="1"/>
  <c r="AM42" i="61"/>
  <c r="AJ42" i="61"/>
  <c r="AA42" i="61"/>
  <c r="Z42" i="61"/>
  <c r="Q42" i="61"/>
  <c r="P42" i="61"/>
  <c r="AM41" i="61"/>
  <c r="AJ41" i="61"/>
  <c r="AA41" i="61"/>
  <c r="Z41" i="61"/>
  <c r="Q41" i="61"/>
  <c r="AC41" i="61" s="1"/>
  <c r="P41" i="61"/>
  <c r="AB41" i="61" s="1"/>
  <c r="AM40" i="61"/>
  <c r="AJ40" i="61"/>
  <c r="AA40" i="61"/>
  <c r="Z40" i="61"/>
  <c r="P40" i="61"/>
  <c r="AB40" i="61" s="1"/>
  <c r="Q40" i="61"/>
  <c r="AM39" i="61"/>
  <c r="AJ39" i="61"/>
  <c r="AN39" i="61"/>
  <c r="AA39" i="61"/>
  <c r="Z39" i="61"/>
  <c r="Q39" i="61"/>
  <c r="P39" i="61"/>
  <c r="AB39" i="61" s="1"/>
  <c r="AM38" i="61"/>
  <c r="AJ38" i="61"/>
  <c r="AA38" i="61"/>
  <c r="Z38" i="61"/>
  <c r="Q38" i="61"/>
  <c r="P38" i="61"/>
  <c r="AM37" i="61"/>
  <c r="AJ37" i="61"/>
  <c r="AN37" i="61" s="1"/>
  <c r="AA37" i="61"/>
  <c r="Z37" i="61"/>
  <c r="Q37" i="61"/>
  <c r="AC37" i="61" s="1"/>
  <c r="P37" i="61"/>
  <c r="AB37" i="61" s="1"/>
  <c r="AM36" i="61"/>
  <c r="AJ36" i="61"/>
  <c r="AA36" i="61"/>
  <c r="Z36" i="61"/>
  <c r="Q36" i="61"/>
  <c r="P36" i="61"/>
  <c r="AB36" i="61" s="1"/>
  <c r="AM35" i="61"/>
  <c r="AJ35" i="61"/>
  <c r="AN35" i="61" s="1"/>
  <c r="AA35" i="61"/>
  <c r="Z35" i="61"/>
  <c r="Q35" i="61"/>
  <c r="AC35" i="61" s="1"/>
  <c r="P35" i="61"/>
  <c r="AB35" i="61" s="1"/>
  <c r="AM34" i="61"/>
  <c r="AJ34" i="61"/>
  <c r="AN34" i="61"/>
  <c r="AA34" i="61"/>
  <c r="Z34" i="61"/>
  <c r="Q34" i="61"/>
  <c r="P34" i="61"/>
  <c r="AM33" i="61"/>
  <c r="AN33" i="61" s="1"/>
  <c r="AJ33" i="61"/>
  <c r="AA33" i="61"/>
  <c r="Z33" i="61"/>
  <c r="Q33" i="61"/>
  <c r="AC33" i="61" s="1"/>
  <c r="P33" i="61"/>
  <c r="AM32" i="61"/>
  <c r="AJ32" i="61"/>
  <c r="AA32" i="61"/>
  <c r="Q32" i="61"/>
  <c r="Z32" i="61"/>
  <c r="P32" i="61"/>
  <c r="AM31" i="61"/>
  <c r="AN31" i="61" s="1"/>
  <c r="AJ31" i="61"/>
  <c r="AA31" i="61"/>
  <c r="Z31" i="61"/>
  <c r="AB31" i="61" s="1"/>
  <c r="Q31" i="61"/>
  <c r="AC31" i="61" s="1"/>
  <c r="P31" i="61"/>
  <c r="AM30" i="61"/>
  <c r="AJ30" i="61"/>
  <c r="AA30" i="61"/>
  <c r="Z30" i="61"/>
  <c r="Q30" i="61"/>
  <c r="AC30" i="61" s="1"/>
  <c r="P30" i="61"/>
  <c r="AM29" i="61"/>
  <c r="AN29" i="61" s="1"/>
  <c r="AJ29" i="61"/>
  <c r="AA29" i="61"/>
  <c r="Z29" i="61"/>
  <c r="Q29" i="61"/>
  <c r="P29" i="61"/>
  <c r="AB29" i="61" s="1"/>
  <c r="AM28" i="61"/>
  <c r="AJ28" i="61"/>
  <c r="AN28" i="61" s="1"/>
  <c r="AA28" i="61"/>
  <c r="Z28" i="61"/>
  <c r="Q28" i="61"/>
  <c r="P28" i="61"/>
  <c r="AB28" i="61" s="1"/>
  <c r="AM27" i="61"/>
  <c r="AJ27" i="61"/>
  <c r="AA27" i="61"/>
  <c r="Z27" i="61"/>
  <c r="AB27" i="61" s="1"/>
  <c r="AM26" i="61"/>
  <c r="AJ26" i="61"/>
  <c r="AA26" i="61"/>
  <c r="AC26" i="61" s="1"/>
  <c r="Z26" i="61"/>
  <c r="AM25" i="61"/>
  <c r="AJ25" i="61"/>
  <c r="AA25" i="61"/>
  <c r="AC25" i="61" s="1"/>
  <c r="Z25" i="61"/>
  <c r="AB25" i="61" s="1"/>
  <c r="AM24" i="61"/>
  <c r="AJ24" i="61"/>
  <c r="AA24" i="61"/>
  <c r="Z24" i="61"/>
  <c r="AM23" i="61"/>
  <c r="AJ23" i="61"/>
  <c r="AA23" i="61"/>
  <c r="Z23" i="61"/>
  <c r="AM22" i="61"/>
  <c r="AJ22" i="61"/>
  <c r="AA22" i="61"/>
  <c r="Z22" i="61"/>
  <c r="AM21" i="61"/>
  <c r="AJ21" i="61"/>
  <c r="AN21" i="61"/>
  <c r="AA21" i="61"/>
  <c r="AC21" i="61" s="1"/>
  <c r="Z21" i="61"/>
  <c r="AM20" i="61"/>
  <c r="AJ20" i="61"/>
  <c r="AN20" i="61" s="1"/>
  <c r="AA20" i="61"/>
  <c r="Z20" i="61"/>
  <c r="AM51" i="52"/>
  <c r="AJ51" i="52"/>
  <c r="AA51" i="52"/>
  <c r="AC51" i="52" s="1"/>
  <c r="Z51" i="52"/>
  <c r="Q51" i="52"/>
  <c r="P51" i="52"/>
  <c r="AB51" i="52" s="1"/>
  <c r="AM50" i="52"/>
  <c r="AN50" i="52" s="1"/>
  <c r="AJ50" i="52"/>
  <c r="AA50" i="52"/>
  <c r="Q50" i="52"/>
  <c r="Z50" i="52"/>
  <c r="P50" i="52"/>
  <c r="AM49" i="52"/>
  <c r="AJ49" i="52"/>
  <c r="AA49" i="52"/>
  <c r="Z49" i="52"/>
  <c r="Q49" i="52"/>
  <c r="AC49" i="52" s="1"/>
  <c r="P49" i="52"/>
  <c r="AM48" i="52"/>
  <c r="AJ48" i="52"/>
  <c r="AA48" i="52"/>
  <c r="Z48" i="52"/>
  <c r="Q48" i="52"/>
  <c r="P48" i="52"/>
  <c r="AM47" i="52"/>
  <c r="AN47" i="52" s="1"/>
  <c r="AJ47" i="52"/>
  <c r="AA47" i="52"/>
  <c r="Q47" i="52"/>
  <c r="AC47" i="52" s="1"/>
  <c r="Z47" i="52"/>
  <c r="P47" i="52"/>
  <c r="AB47" i="52" s="1"/>
  <c r="AM46" i="52"/>
  <c r="AJ46" i="52"/>
  <c r="AA46" i="52"/>
  <c r="AC46" i="52" s="1"/>
  <c r="Z46" i="52"/>
  <c r="Q46" i="52"/>
  <c r="P46" i="52"/>
  <c r="AM45" i="52"/>
  <c r="AJ45" i="52"/>
  <c r="AN45" i="52" s="1"/>
  <c r="AA45" i="52"/>
  <c r="Z45" i="52"/>
  <c r="P45" i="52"/>
  <c r="Q45" i="52"/>
  <c r="AM44" i="52"/>
  <c r="AJ44" i="52"/>
  <c r="AA44" i="52"/>
  <c r="Z44" i="52"/>
  <c r="Q44" i="52"/>
  <c r="P44" i="52"/>
  <c r="AM43" i="52"/>
  <c r="AJ43" i="52"/>
  <c r="AN43" i="52" s="1"/>
  <c r="AA43" i="52"/>
  <c r="Q43" i="52"/>
  <c r="AC43" i="52" s="1"/>
  <c r="Z43" i="52"/>
  <c r="P43" i="52"/>
  <c r="AB43" i="52" s="1"/>
  <c r="AM42" i="52"/>
  <c r="AJ42" i="52"/>
  <c r="AA42" i="52"/>
  <c r="Z42" i="52"/>
  <c r="Q42" i="52"/>
  <c r="P42" i="52"/>
  <c r="AM41" i="52"/>
  <c r="AJ41" i="52"/>
  <c r="AA41" i="52"/>
  <c r="Z41" i="52"/>
  <c r="Q41" i="52"/>
  <c r="P41" i="52"/>
  <c r="AM40" i="52"/>
  <c r="AJ40" i="52"/>
  <c r="AN40" i="52" s="1"/>
  <c r="AA40" i="52"/>
  <c r="AC40" i="52" s="1"/>
  <c r="Z40" i="52"/>
  <c r="Q40" i="52"/>
  <c r="P40" i="52"/>
  <c r="AM39" i="52"/>
  <c r="AJ39" i="52"/>
  <c r="AN39" i="52" s="1"/>
  <c r="AA39" i="52"/>
  <c r="Z39" i="52"/>
  <c r="Q39" i="52"/>
  <c r="P39" i="52"/>
  <c r="AM38" i="52"/>
  <c r="AJ38" i="52"/>
  <c r="AN38" i="52" s="1"/>
  <c r="AA38" i="52"/>
  <c r="AC38" i="52" s="1"/>
  <c r="Z38" i="52"/>
  <c r="Q38" i="52"/>
  <c r="P38" i="52"/>
  <c r="AB38" i="52"/>
  <c r="AM37" i="52"/>
  <c r="AJ37" i="52"/>
  <c r="AN37" i="52" s="1"/>
  <c r="AA37" i="52"/>
  <c r="Z37" i="52"/>
  <c r="Q37" i="52"/>
  <c r="P37" i="52"/>
  <c r="AM36" i="52"/>
  <c r="AN36" i="52" s="1"/>
  <c r="AJ36" i="52"/>
  <c r="AA36" i="52"/>
  <c r="Z36" i="52"/>
  <c r="Q36" i="52"/>
  <c r="AC36" i="52"/>
  <c r="P36" i="52"/>
  <c r="AB36" i="52"/>
  <c r="AM35" i="52"/>
  <c r="AJ35" i="52"/>
  <c r="AN35" i="52" s="1"/>
  <c r="AA35" i="52"/>
  <c r="Q35" i="52"/>
  <c r="AC35" i="52" s="1"/>
  <c r="Z35" i="52"/>
  <c r="P35" i="52"/>
  <c r="AM34" i="52"/>
  <c r="AJ34" i="52"/>
  <c r="AA34" i="52"/>
  <c r="Z34" i="52"/>
  <c r="P34" i="52"/>
  <c r="Q34" i="52"/>
  <c r="AM33" i="52"/>
  <c r="AN33" i="52" s="1"/>
  <c r="AJ33" i="52"/>
  <c r="AA33" i="52"/>
  <c r="Z33" i="52"/>
  <c r="Q33" i="52"/>
  <c r="AC33" i="52" s="1"/>
  <c r="P33" i="52"/>
  <c r="AB33" i="52" s="1"/>
  <c r="AM32" i="52"/>
  <c r="AJ32" i="52"/>
  <c r="AA32" i="52"/>
  <c r="Z32" i="52"/>
  <c r="AB32" i="52" s="1"/>
  <c r="Q32" i="52"/>
  <c r="P32" i="52"/>
  <c r="AM31" i="52"/>
  <c r="AJ31" i="52"/>
  <c r="AA31" i="52"/>
  <c r="Z31" i="52"/>
  <c r="Q31" i="52"/>
  <c r="AC31" i="52" s="1"/>
  <c r="P31" i="52"/>
  <c r="AB31" i="52" s="1"/>
  <c r="AM30" i="52"/>
  <c r="AJ30" i="52"/>
  <c r="AN30" i="52" s="1"/>
  <c r="AA30" i="52"/>
  <c r="AC30" i="52" s="1"/>
  <c r="Z30" i="52"/>
  <c r="Q30" i="52"/>
  <c r="P30" i="52"/>
  <c r="AM29" i="52"/>
  <c r="AJ29" i="52"/>
  <c r="AN29" i="52" s="1"/>
  <c r="AA29" i="52"/>
  <c r="Z29" i="52"/>
  <c r="Q29" i="52"/>
  <c r="AC29" i="52" s="1"/>
  <c r="P29" i="52"/>
  <c r="AB29" i="52" s="1"/>
  <c r="AM28" i="52"/>
  <c r="AJ28" i="52"/>
  <c r="AN28" i="52" s="1"/>
  <c r="AA28" i="52"/>
  <c r="Z28" i="52"/>
  <c r="Q28" i="52"/>
  <c r="P28" i="52"/>
  <c r="AM27" i="52"/>
  <c r="AJ27" i="52"/>
  <c r="AA27" i="52"/>
  <c r="Z27" i="52"/>
  <c r="Q27" i="52"/>
  <c r="AC27" i="52" s="1"/>
  <c r="P27" i="52"/>
  <c r="AB27" i="52"/>
  <c r="AM26" i="52"/>
  <c r="AJ26" i="52"/>
  <c r="AA26" i="52"/>
  <c r="Z26" i="52"/>
  <c r="Q26" i="52"/>
  <c r="P26" i="52"/>
  <c r="AM25" i="52"/>
  <c r="AJ25" i="52"/>
  <c r="AA25" i="52"/>
  <c r="Z25" i="52"/>
  <c r="Q25" i="52"/>
  <c r="P25" i="52"/>
  <c r="AM24" i="52"/>
  <c r="AJ24" i="52"/>
  <c r="AA24" i="52"/>
  <c r="Q24" i="52"/>
  <c r="AC24" i="52"/>
  <c r="Z24" i="52"/>
  <c r="P24" i="52"/>
  <c r="AB24" i="52" s="1"/>
  <c r="AM23" i="52"/>
  <c r="AJ23" i="52"/>
  <c r="AA23" i="52"/>
  <c r="Z23" i="52"/>
  <c r="P23" i="52"/>
  <c r="AB23" i="52" s="1"/>
  <c r="Q23" i="52"/>
  <c r="AM22" i="52"/>
  <c r="AJ22" i="52"/>
  <c r="AN22" i="52" s="1"/>
  <c r="AA22" i="52"/>
  <c r="Z22" i="52"/>
  <c r="Q22" i="52"/>
  <c r="P22" i="52"/>
  <c r="AM21" i="52"/>
  <c r="AJ21" i="52"/>
  <c r="AN21" i="52" s="1"/>
  <c r="AA21" i="52"/>
  <c r="Q21" i="52"/>
  <c r="Z21" i="52"/>
  <c r="P21" i="52"/>
  <c r="AB21" i="52" s="1"/>
  <c r="AM20" i="52"/>
  <c r="AJ20" i="52"/>
  <c r="AA20" i="52"/>
  <c r="Z20" i="52"/>
  <c r="Q20" i="52"/>
  <c r="P20" i="52"/>
  <c r="AM51" i="51"/>
  <c r="AN51" i="51" s="1"/>
  <c r="AJ51" i="51"/>
  <c r="AA51" i="51"/>
  <c r="Z51" i="51"/>
  <c r="Q51" i="51"/>
  <c r="P51" i="51"/>
  <c r="AM50" i="51"/>
  <c r="AJ50" i="51"/>
  <c r="AN50" i="51"/>
  <c r="AA50" i="51"/>
  <c r="Z50" i="51"/>
  <c r="Q50" i="51"/>
  <c r="AC50" i="51" s="1"/>
  <c r="P50" i="51"/>
  <c r="AB50" i="51" s="1"/>
  <c r="AM49" i="51"/>
  <c r="AJ49" i="51"/>
  <c r="AA49" i="51"/>
  <c r="Z49" i="51"/>
  <c r="Q49" i="51"/>
  <c r="P49" i="51"/>
  <c r="AM48" i="51"/>
  <c r="AJ48" i="51"/>
  <c r="AA48" i="51"/>
  <c r="Z48" i="51"/>
  <c r="Q48" i="51"/>
  <c r="AC48" i="51" s="1"/>
  <c r="P48" i="51"/>
  <c r="AB48" i="51" s="1"/>
  <c r="AM47" i="51"/>
  <c r="AJ47" i="51"/>
  <c r="AA47" i="51"/>
  <c r="Z47" i="51"/>
  <c r="AB47" i="51" s="1"/>
  <c r="P47" i="51"/>
  <c r="Q47" i="51"/>
  <c r="AC47" i="51" s="1"/>
  <c r="AM46" i="51"/>
  <c r="AJ46" i="51"/>
  <c r="AA46" i="51"/>
  <c r="Z46" i="51"/>
  <c r="P46" i="51"/>
  <c r="AB46" i="51" s="1"/>
  <c r="Q46" i="51"/>
  <c r="AC46" i="51" s="1"/>
  <c r="AM45" i="51"/>
  <c r="AJ45" i="51"/>
  <c r="AN45" i="51" s="1"/>
  <c r="AA45" i="51"/>
  <c r="Z45" i="51"/>
  <c r="Q45" i="51"/>
  <c r="AC45" i="51" s="1"/>
  <c r="P45" i="51"/>
  <c r="AB45" i="51" s="1"/>
  <c r="AM44" i="51"/>
  <c r="AJ44" i="51"/>
  <c r="AN44" i="51"/>
  <c r="AA44" i="51"/>
  <c r="AC44" i="51" s="1"/>
  <c r="Z44" i="51"/>
  <c r="Q44" i="51"/>
  <c r="P44" i="51"/>
  <c r="AB44" i="51" s="1"/>
  <c r="AM43" i="51"/>
  <c r="AJ43" i="51"/>
  <c r="AA43" i="51"/>
  <c r="Q43" i="51"/>
  <c r="AC43" i="51" s="1"/>
  <c r="Z43" i="51"/>
  <c r="AB43" i="51" s="1"/>
  <c r="P43" i="51"/>
  <c r="AM42" i="51"/>
  <c r="AJ42" i="51"/>
  <c r="AN42" i="51" s="1"/>
  <c r="AA42" i="51"/>
  <c r="Z42" i="51"/>
  <c r="P42" i="51"/>
  <c r="AB42" i="51" s="1"/>
  <c r="Q42" i="51"/>
  <c r="AC42" i="51" s="1"/>
  <c r="AM41" i="51"/>
  <c r="AJ41" i="51"/>
  <c r="AA41" i="51"/>
  <c r="Z41" i="51"/>
  <c r="Q41" i="51"/>
  <c r="AC41" i="51" s="1"/>
  <c r="P41" i="51"/>
  <c r="AM40" i="51"/>
  <c r="AJ40" i="51"/>
  <c r="AN40" i="51" s="1"/>
  <c r="AA40" i="51"/>
  <c r="Z40" i="51"/>
  <c r="P40" i="51"/>
  <c r="AB40" i="51" s="1"/>
  <c r="Q40" i="51"/>
  <c r="AM39" i="51"/>
  <c r="AJ39" i="51"/>
  <c r="AA39" i="51"/>
  <c r="Z39" i="51"/>
  <c r="Q39" i="51"/>
  <c r="AC39" i="51" s="1"/>
  <c r="P39" i="51"/>
  <c r="AM38" i="51"/>
  <c r="AN38" i="51" s="1"/>
  <c r="AJ38" i="51"/>
  <c r="AA38" i="51"/>
  <c r="Q38" i="51"/>
  <c r="Z38" i="51"/>
  <c r="P38" i="51"/>
  <c r="AB38" i="51" s="1"/>
  <c r="AM37" i="51"/>
  <c r="AJ37" i="51"/>
  <c r="AA37" i="51"/>
  <c r="Z37" i="51"/>
  <c r="Q37" i="51"/>
  <c r="AC37" i="51" s="1"/>
  <c r="P37" i="51"/>
  <c r="AM36" i="51"/>
  <c r="AJ36" i="51"/>
  <c r="AN36" i="51" s="1"/>
  <c r="AA36" i="51"/>
  <c r="AC36" i="51" s="1"/>
  <c r="Z36" i="51"/>
  <c r="Q36" i="51"/>
  <c r="P36" i="51"/>
  <c r="AB36" i="51" s="1"/>
  <c r="AM35" i="51"/>
  <c r="AJ35" i="51"/>
  <c r="AA35" i="51"/>
  <c r="Z35" i="51"/>
  <c r="Q35" i="51"/>
  <c r="AC35" i="51" s="1"/>
  <c r="P35" i="51"/>
  <c r="AM34" i="51"/>
  <c r="AJ34" i="51"/>
  <c r="AA34" i="51"/>
  <c r="Z34" i="51"/>
  <c r="Q34" i="51"/>
  <c r="P34" i="51"/>
  <c r="AM33" i="51"/>
  <c r="AJ33" i="51"/>
  <c r="AA33" i="51"/>
  <c r="Z33" i="51"/>
  <c r="Q33" i="51"/>
  <c r="AC33" i="51" s="1"/>
  <c r="P33" i="51"/>
  <c r="AM32" i="51"/>
  <c r="AN32" i="51" s="1"/>
  <c r="AJ32" i="51"/>
  <c r="AA32" i="51"/>
  <c r="Z32" i="51"/>
  <c r="Q32" i="51"/>
  <c r="P32" i="51"/>
  <c r="AB32" i="51" s="1"/>
  <c r="AM31" i="51"/>
  <c r="AJ31" i="51"/>
  <c r="AA31" i="51"/>
  <c r="Z31" i="51"/>
  <c r="P31" i="51"/>
  <c r="AB31" i="51" s="1"/>
  <c r="Q31" i="51"/>
  <c r="AM30" i="51"/>
  <c r="AJ30" i="51"/>
  <c r="AA30" i="51"/>
  <c r="Z30" i="51"/>
  <c r="P30" i="51"/>
  <c r="AB30" i="51" s="1"/>
  <c r="Q30" i="51"/>
  <c r="AM29" i="51"/>
  <c r="AJ29" i="51"/>
  <c r="AA29" i="51"/>
  <c r="Z29" i="51"/>
  <c r="Q29" i="51"/>
  <c r="P29" i="51"/>
  <c r="AM28" i="51"/>
  <c r="AJ28" i="51"/>
  <c r="AA28" i="51"/>
  <c r="Z28" i="51"/>
  <c r="Q28" i="51"/>
  <c r="P28" i="51"/>
  <c r="AB28" i="51" s="1"/>
  <c r="AM27" i="51"/>
  <c r="AJ27" i="51"/>
  <c r="AA27" i="51"/>
  <c r="Q27" i="51"/>
  <c r="AC27" i="51" s="1"/>
  <c r="Z27" i="51"/>
  <c r="P27" i="51"/>
  <c r="AM26" i="51"/>
  <c r="AJ26" i="51"/>
  <c r="AN26" i="51"/>
  <c r="AA26" i="51"/>
  <c r="Z26" i="51"/>
  <c r="P26" i="51"/>
  <c r="AB26" i="51" s="1"/>
  <c r="Q26" i="51"/>
  <c r="AC26" i="51" s="1"/>
  <c r="AM25" i="51"/>
  <c r="AJ25" i="51"/>
  <c r="AN25" i="51" s="1"/>
  <c r="AA25" i="51"/>
  <c r="Z25" i="51"/>
  <c r="AB25" i="51" s="1"/>
  <c r="Q25" i="51"/>
  <c r="P25" i="51"/>
  <c r="AM24" i="51"/>
  <c r="AJ24" i="51"/>
  <c r="AA24" i="51"/>
  <c r="Z24" i="51"/>
  <c r="Q24" i="51"/>
  <c r="AC24" i="51" s="1"/>
  <c r="P24" i="51"/>
  <c r="AM23" i="51"/>
  <c r="AJ23" i="51"/>
  <c r="AA23" i="51"/>
  <c r="Z23" i="51"/>
  <c r="Q23" i="51"/>
  <c r="P23" i="51"/>
  <c r="AM22" i="51"/>
  <c r="AJ22" i="51"/>
  <c r="AA22" i="51"/>
  <c r="Q22" i="51"/>
  <c r="AC22" i="51" s="1"/>
  <c r="Z22" i="51"/>
  <c r="P22" i="51"/>
  <c r="AB22" i="51" s="1"/>
  <c r="AM21" i="51"/>
  <c r="AJ21" i="51"/>
  <c r="AA21" i="51"/>
  <c r="Q21" i="51"/>
  <c r="Z21" i="51"/>
  <c r="P21" i="51"/>
  <c r="AM20" i="51"/>
  <c r="AJ20" i="51"/>
  <c r="AN20" i="51" s="1"/>
  <c r="AA20" i="51"/>
  <c r="Z20" i="51"/>
  <c r="Q20" i="51"/>
  <c r="AC20" i="51" s="1"/>
  <c r="P20" i="51"/>
  <c r="AB20" i="51" s="1"/>
  <c r="AN47" i="51"/>
  <c r="AB37" i="51"/>
  <c r="AB34" i="51"/>
  <c r="AN46" i="51"/>
  <c r="AN49" i="51"/>
  <c r="AC51" i="51"/>
  <c r="AC42" i="52"/>
  <c r="AB44" i="52"/>
  <c r="AB25" i="52"/>
  <c r="AC28" i="52"/>
  <c r="AC37" i="52"/>
  <c r="AN41" i="52"/>
  <c r="AB50" i="52"/>
  <c r="AN51" i="52"/>
  <c r="AC29" i="61"/>
  <c r="AB50" i="61"/>
  <c r="AN26" i="61"/>
  <c r="AC39" i="61"/>
  <c r="AC48" i="61"/>
  <c r="AB24" i="61"/>
  <c r="AN25" i="61"/>
  <c r="AC27" i="61"/>
  <c r="AN27" i="61"/>
  <c r="AC36" i="61"/>
  <c r="AB47" i="61"/>
  <c r="AN47" i="61"/>
  <c r="AM51" i="48"/>
  <c r="AJ51" i="48"/>
  <c r="AA51" i="48"/>
  <c r="Q51" i="48"/>
  <c r="Z51" i="48"/>
  <c r="P51" i="48"/>
  <c r="AM50" i="48"/>
  <c r="AJ50" i="48"/>
  <c r="AN50" i="48" s="1"/>
  <c r="AA50" i="48"/>
  <c r="Z50" i="48"/>
  <c r="Q50" i="48"/>
  <c r="P50" i="48"/>
  <c r="AM49" i="48"/>
  <c r="AJ49" i="48"/>
  <c r="AA49" i="48"/>
  <c r="Q49" i="48"/>
  <c r="AC49" i="48" s="1"/>
  <c r="Z49" i="48"/>
  <c r="P49" i="48"/>
  <c r="AM48" i="48"/>
  <c r="AJ48" i="48"/>
  <c r="AN48" i="48" s="1"/>
  <c r="AA48" i="48"/>
  <c r="Z48" i="48"/>
  <c r="Q48" i="48"/>
  <c r="P48" i="48"/>
  <c r="AM47" i="48"/>
  <c r="AJ47" i="48"/>
  <c r="AN47" i="48" s="1"/>
  <c r="AA47" i="48"/>
  <c r="Z47" i="48"/>
  <c r="P47" i="48"/>
  <c r="Q47" i="48"/>
  <c r="AC47" i="48" s="1"/>
  <c r="AM46" i="48"/>
  <c r="AJ46" i="48"/>
  <c r="AA46" i="48"/>
  <c r="Q46" i="48"/>
  <c r="AC46" i="48" s="1"/>
  <c r="Z46" i="48"/>
  <c r="P46" i="48"/>
  <c r="AM45" i="48"/>
  <c r="AN45" i="48" s="1"/>
  <c r="AJ45" i="48"/>
  <c r="AA45" i="48"/>
  <c r="Z45" i="48"/>
  <c r="Q45" i="48"/>
  <c r="AC45" i="48" s="1"/>
  <c r="P45" i="48"/>
  <c r="AB45" i="48" s="1"/>
  <c r="AM44" i="48"/>
  <c r="AJ44" i="48"/>
  <c r="AA44" i="48"/>
  <c r="Z44" i="48"/>
  <c r="Q44" i="48"/>
  <c r="P44" i="48"/>
  <c r="AM43" i="48"/>
  <c r="AJ43" i="48"/>
  <c r="AA43" i="48"/>
  <c r="Z43" i="48"/>
  <c r="Q43" i="48"/>
  <c r="AC43" i="48" s="1"/>
  <c r="P43" i="48"/>
  <c r="AM42" i="48"/>
  <c r="AJ42" i="48"/>
  <c r="AA42" i="48"/>
  <c r="Q42" i="48"/>
  <c r="AC42" i="48" s="1"/>
  <c r="Z42" i="48"/>
  <c r="P42" i="48"/>
  <c r="AM41" i="48"/>
  <c r="AJ41" i="48"/>
  <c r="AA41" i="48"/>
  <c r="Q41" i="48"/>
  <c r="Z41" i="48"/>
  <c r="AB41" i="48" s="1"/>
  <c r="P41" i="48"/>
  <c r="AM40" i="48"/>
  <c r="AJ40" i="48"/>
  <c r="AA40" i="48"/>
  <c r="Q40" i="48"/>
  <c r="Z40" i="48"/>
  <c r="P40" i="48"/>
  <c r="AM39" i="48"/>
  <c r="AJ39" i="48"/>
  <c r="AN39" i="48"/>
  <c r="AA39" i="48"/>
  <c r="Q39" i="48"/>
  <c r="Z39" i="48"/>
  <c r="P39" i="48"/>
  <c r="AB39" i="48" s="1"/>
  <c r="AM38" i="48"/>
  <c r="AJ38" i="48"/>
  <c r="AA38" i="48"/>
  <c r="Z38" i="48"/>
  <c r="P38" i="48"/>
  <c r="AB38" i="48" s="1"/>
  <c r="Q38" i="48"/>
  <c r="AM37" i="48"/>
  <c r="AJ37" i="48"/>
  <c r="AA37" i="48"/>
  <c r="Z37" i="48"/>
  <c r="P37" i="48"/>
  <c r="AB37" i="48" s="1"/>
  <c r="Q37" i="48"/>
  <c r="AM36" i="48"/>
  <c r="AJ36" i="48"/>
  <c r="AA36" i="48"/>
  <c r="Z36" i="48"/>
  <c r="Q36" i="48"/>
  <c r="AC36" i="48" s="1"/>
  <c r="P36" i="48"/>
  <c r="AM35" i="48"/>
  <c r="AJ35" i="48"/>
  <c r="AA35" i="48"/>
  <c r="Z35" i="48"/>
  <c r="Q35" i="48"/>
  <c r="P35" i="48"/>
  <c r="AM34" i="48"/>
  <c r="AJ34" i="48"/>
  <c r="AA34" i="48"/>
  <c r="Z34" i="48"/>
  <c r="Q34" i="48"/>
  <c r="AC34" i="48" s="1"/>
  <c r="P34" i="48"/>
  <c r="AM33" i="48"/>
  <c r="AJ33" i="48"/>
  <c r="AA33" i="48"/>
  <c r="Z33" i="48"/>
  <c r="P33" i="48"/>
  <c r="Q33" i="48"/>
  <c r="AM32" i="48"/>
  <c r="AJ32" i="48"/>
  <c r="AA32" i="48"/>
  <c r="Z32" i="48"/>
  <c r="P32" i="48"/>
  <c r="AB32" i="48" s="1"/>
  <c r="Q32" i="48"/>
  <c r="AM31" i="48"/>
  <c r="AJ31" i="48"/>
  <c r="AN31" i="48"/>
  <c r="AA31" i="48"/>
  <c r="Z31" i="48"/>
  <c r="P31" i="48"/>
  <c r="AB31" i="48"/>
  <c r="Q31" i="48"/>
  <c r="AC31" i="48" s="1"/>
  <c r="AM30" i="48"/>
  <c r="AJ30" i="48"/>
  <c r="AN30" i="48" s="1"/>
  <c r="AA30" i="48"/>
  <c r="Z30" i="48"/>
  <c r="Q30" i="48"/>
  <c r="P30" i="48"/>
  <c r="AM29" i="48"/>
  <c r="AN29" i="48" s="1"/>
  <c r="AJ29" i="48"/>
  <c r="AA29" i="48"/>
  <c r="Q29" i="48"/>
  <c r="Z29" i="48"/>
  <c r="P29" i="48"/>
  <c r="AM28" i="48"/>
  <c r="AJ28" i="48"/>
  <c r="AN28" i="48" s="1"/>
  <c r="AA28" i="48"/>
  <c r="Q28" i="48"/>
  <c r="AC28" i="48" s="1"/>
  <c r="Z28" i="48"/>
  <c r="P28" i="48"/>
  <c r="AM27" i="48"/>
  <c r="AJ27" i="48"/>
  <c r="AN27" i="48"/>
  <c r="AA27" i="48"/>
  <c r="Z27" i="48"/>
  <c r="Q27" i="48"/>
  <c r="P27" i="48"/>
  <c r="AB27" i="48" s="1"/>
  <c r="AM26" i="48"/>
  <c r="AJ26" i="48"/>
  <c r="AA26" i="48"/>
  <c r="Q26" i="48"/>
  <c r="AC26" i="48" s="1"/>
  <c r="Z26" i="48"/>
  <c r="P26" i="48"/>
  <c r="AM25" i="48"/>
  <c r="AJ25" i="48"/>
  <c r="AA25" i="48"/>
  <c r="Z25" i="48"/>
  <c r="Q25" i="48"/>
  <c r="P25" i="48"/>
  <c r="AM24" i="48"/>
  <c r="AJ24" i="48"/>
  <c r="AA24" i="48"/>
  <c r="Q24" i="48"/>
  <c r="AC24" i="48" s="1"/>
  <c r="Z24" i="48"/>
  <c r="P24" i="48"/>
  <c r="AM23" i="48"/>
  <c r="AJ23" i="48"/>
  <c r="AA23" i="48"/>
  <c r="Z23" i="48"/>
  <c r="Q23" i="48"/>
  <c r="P23" i="48"/>
  <c r="AM22" i="48"/>
  <c r="AJ22" i="48"/>
  <c r="AA22" i="48"/>
  <c r="Z22" i="48"/>
  <c r="Q22" i="48"/>
  <c r="P22" i="48"/>
  <c r="AM21" i="48"/>
  <c r="AJ21" i="48"/>
  <c r="AA21" i="48"/>
  <c r="Z21" i="48"/>
  <c r="Q21" i="48"/>
  <c r="P21" i="48"/>
  <c r="AM20" i="48"/>
  <c r="AJ20" i="48"/>
  <c r="AA20" i="48"/>
  <c r="Z20" i="48"/>
  <c r="P20" i="48"/>
  <c r="Q20" i="48"/>
  <c r="AB23" i="48"/>
  <c r="AB30" i="48"/>
  <c r="AB46" i="48"/>
  <c r="AB25" i="48"/>
  <c r="AC37" i="48"/>
  <c r="AC31" i="51"/>
  <c r="AB35" i="51"/>
  <c r="AB40" i="52"/>
  <c r="AC38" i="61"/>
  <c r="AN24" i="61"/>
  <c r="AB46" i="61"/>
  <c r="AN8" i="61"/>
  <c r="AC33" i="48" l="1"/>
  <c r="AC30" i="51"/>
  <c r="AC51" i="61"/>
  <c r="AC21" i="48"/>
  <c r="AC23" i="48"/>
  <c r="AC25" i="48"/>
  <c r="AC27" i="48"/>
  <c r="AC35" i="48"/>
  <c r="AB48" i="48"/>
  <c r="AB23" i="51"/>
  <c r="AC28" i="51"/>
  <c r="AC32" i="51"/>
  <c r="AC34" i="51"/>
  <c r="AB49" i="51"/>
  <c r="AB20" i="52"/>
  <c r="AB22" i="52"/>
  <c r="AC25" i="52"/>
  <c r="AB30" i="52"/>
  <c r="AC34" i="52"/>
  <c r="AB37" i="52"/>
  <c r="AB46" i="52"/>
  <c r="AC34" i="61"/>
  <c r="AC20" i="48"/>
  <c r="AN20" i="48"/>
  <c r="AB24" i="48"/>
  <c r="AB26" i="48"/>
  <c r="AN26" i="48"/>
  <c r="AC32" i="48"/>
  <c r="AB36" i="48"/>
  <c r="AC38" i="48"/>
  <c r="AC39" i="48"/>
  <c r="AC44" i="48"/>
  <c r="AC48" i="48"/>
  <c r="AB27" i="51"/>
  <c r="AB29" i="51"/>
  <c r="AN31" i="51"/>
  <c r="AB33" i="51"/>
  <c r="AN37" i="51"/>
  <c r="AC38" i="51"/>
  <c r="AB39" i="51"/>
  <c r="AB41" i="51"/>
  <c r="AN41" i="51"/>
  <c r="AB51" i="51"/>
  <c r="AC20" i="52"/>
  <c r="AC22" i="52"/>
  <c r="AB26" i="52"/>
  <c r="AN26" i="52"/>
  <c r="AN27" i="52"/>
  <c r="AC44" i="52"/>
  <c r="AC48" i="52"/>
  <c r="AB20" i="61"/>
  <c r="AB21" i="61"/>
  <c r="AB33" i="61"/>
  <c r="AC40" i="61"/>
  <c r="AN40" i="61"/>
  <c r="AB42" i="61"/>
  <c r="AB44" i="61"/>
  <c r="AB48" i="61"/>
  <c r="AC12" i="61"/>
  <c r="AC19" i="52"/>
  <c r="AN7" i="48"/>
  <c r="AC13" i="48"/>
  <c r="AC17" i="48"/>
  <c r="AB7" i="51"/>
  <c r="AC12" i="51"/>
  <c r="AC17" i="51"/>
  <c r="AB19" i="51"/>
  <c r="AB20" i="48"/>
  <c r="AN21" i="48"/>
  <c r="AN22" i="48"/>
  <c r="AN24" i="48"/>
  <c r="AN25" i="48"/>
  <c r="AN32" i="48"/>
  <c r="AB33" i="48"/>
  <c r="AN34" i="48"/>
  <c r="AN36" i="48"/>
  <c r="AN38" i="48"/>
  <c r="AN40" i="48"/>
  <c r="AB43" i="48"/>
  <c r="AN43" i="48"/>
  <c r="AB49" i="48"/>
  <c r="AN49" i="48"/>
  <c r="AN51" i="48"/>
  <c r="AN21" i="51"/>
  <c r="AN22" i="51"/>
  <c r="AN23" i="51"/>
  <c r="AB24" i="51"/>
  <c r="AN24" i="51"/>
  <c r="AN28" i="51"/>
  <c r="AN30" i="51"/>
  <c r="AN33" i="51"/>
  <c r="AN39" i="51"/>
  <c r="AN43" i="51"/>
  <c r="AC21" i="52"/>
  <c r="AN23" i="52"/>
  <c r="AN24" i="52"/>
  <c r="AN46" i="52"/>
  <c r="AN49" i="52"/>
  <c r="AN22" i="61"/>
  <c r="AN23" i="61"/>
  <c r="AN30" i="61"/>
  <c r="AC32" i="61"/>
  <c r="AN36" i="61"/>
  <c r="AN38" i="61"/>
  <c r="AN41" i="61"/>
  <c r="AN42" i="61"/>
  <c r="AN43" i="61"/>
  <c r="AN44" i="61"/>
  <c r="AB51" i="61"/>
  <c r="AN51" i="61"/>
  <c r="AN8" i="52"/>
  <c r="AC10" i="52"/>
  <c r="AN12" i="52"/>
  <c r="AN16" i="52"/>
  <c r="AN17" i="52"/>
  <c r="AC18" i="52"/>
  <c r="AN18" i="52"/>
  <c r="AB19" i="52"/>
  <c r="AN13" i="48"/>
  <c r="AN14" i="48"/>
  <c r="AC15" i="48"/>
  <c r="AB16" i="48"/>
  <c r="AC16" i="48"/>
  <c r="AC18" i="48"/>
  <c r="AN18" i="48"/>
  <c r="AC19" i="48"/>
  <c r="AN19" i="48"/>
  <c r="AC10" i="51"/>
  <c r="AC13" i="51"/>
  <c r="AN15" i="51"/>
  <c r="AN16" i="51"/>
  <c r="AB17" i="51"/>
  <c r="AC18" i="51"/>
  <c r="AC19" i="51"/>
  <c r="AN13" i="61"/>
  <c r="AC15" i="61"/>
  <c r="AN15" i="61"/>
  <c r="AC17" i="61"/>
  <c r="AN17" i="61"/>
  <c r="AC18" i="61"/>
  <c r="AC19" i="61"/>
  <c r="AC29" i="48"/>
  <c r="AN33" i="48"/>
  <c r="AB34" i="48"/>
  <c r="AB35" i="48"/>
  <c r="AN35" i="48"/>
  <c r="AN37" i="48"/>
  <c r="AB44" i="48"/>
  <c r="AC50" i="48"/>
  <c r="AC51" i="48"/>
  <c r="AC21" i="51"/>
  <c r="AN27" i="51"/>
  <c r="AC29" i="51"/>
  <c r="AC23" i="52"/>
  <c r="AN25" i="52"/>
  <c r="AN31" i="52"/>
  <c r="AB35" i="52"/>
  <c r="AC49" i="61"/>
  <c r="AN11" i="52"/>
  <c r="AN16" i="48"/>
  <c r="AB19" i="48"/>
  <c r="AB15" i="51"/>
  <c r="AN23" i="48"/>
  <c r="AB28" i="48"/>
  <c r="AC40" i="48"/>
  <c r="AN42" i="48"/>
  <c r="AB47" i="48"/>
  <c r="AB51" i="48"/>
  <c r="AB21" i="51"/>
  <c r="AC25" i="51"/>
  <c r="AN20" i="52"/>
  <c r="AN42" i="52"/>
  <c r="AB45" i="52"/>
  <c r="AC23" i="61"/>
  <c r="AB10" i="52"/>
  <c r="AC11" i="52"/>
  <c r="AN15" i="52"/>
  <c r="AB18" i="52"/>
  <c r="AN15" i="48"/>
  <c r="AN11" i="51"/>
  <c r="AC16" i="51"/>
  <c r="AB21" i="48"/>
  <c r="AB22" i="48"/>
  <c r="AC30" i="48"/>
  <c r="AB40" i="48"/>
  <c r="AN41" i="48"/>
  <c r="AN35" i="51"/>
  <c r="AN32" i="52"/>
  <c r="AN34" i="52"/>
  <c r="AN48" i="52"/>
  <c r="AB32" i="61"/>
  <c r="AB34" i="61"/>
  <c r="AB38" i="61"/>
  <c r="AB13" i="52"/>
  <c r="AN19" i="51"/>
  <c r="AB15" i="61"/>
  <c r="AC22" i="48"/>
  <c r="AB29" i="48"/>
  <c r="AC41" i="48"/>
  <c r="AB42" i="48"/>
  <c r="AN44" i="48"/>
  <c r="AN46" i="48"/>
  <c r="AB50" i="48"/>
  <c r="AN34" i="51"/>
  <c r="AB28" i="52"/>
  <c r="AB34" i="52"/>
  <c r="AB39" i="52"/>
  <c r="AB41" i="52"/>
  <c r="AN44" i="52"/>
  <c r="AB48" i="52"/>
  <c r="AC50" i="52"/>
  <c r="AB45" i="61"/>
  <c r="AC47" i="61"/>
  <c r="AB49" i="61"/>
  <c r="AN13" i="52"/>
  <c r="AB10" i="48"/>
  <c r="AB12" i="51"/>
  <c r="AC10" i="61"/>
  <c r="AB13" i="61"/>
  <c r="AC13" i="61"/>
  <c r="AB12" i="61"/>
  <c r="AC11" i="61"/>
  <c r="AN12" i="61"/>
  <c r="AB9" i="61"/>
  <c r="AC9" i="61"/>
  <c r="AB10" i="61"/>
  <c r="AN14" i="61"/>
  <c r="AC14" i="61"/>
  <c r="AB14" i="61"/>
  <c r="AN7" i="61"/>
  <c r="AC7" i="61"/>
  <c r="AC8" i="61"/>
  <c r="AN11" i="61"/>
  <c r="AB11" i="61"/>
  <c r="AB8" i="61"/>
  <c r="AN8" i="51"/>
  <c r="AN7" i="51"/>
  <c r="AC11" i="51"/>
  <c r="AB11" i="51"/>
  <c r="AB9" i="51"/>
  <c r="AN9" i="51"/>
  <c r="AN14" i="51"/>
  <c r="AC14" i="51"/>
  <c r="AB14" i="51"/>
  <c r="AN13" i="51"/>
  <c r="AC9" i="51"/>
  <c r="AC8" i="51"/>
  <c r="AB8" i="51"/>
  <c r="AB9" i="48"/>
  <c r="AB11" i="48"/>
  <c r="AC11" i="48"/>
  <c r="AC14" i="48"/>
  <c r="AB14" i="48"/>
  <c r="AB12" i="48"/>
  <c r="AN12" i="48"/>
  <c r="AC8" i="48"/>
  <c r="AC7" i="48"/>
  <c r="AN8" i="48"/>
  <c r="AC40" i="51"/>
  <c r="AC26" i="52"/>
  <c r="AC39" i="52"/>
  <c r="AC41" i="52"/>
  <c r="AC45" i="52"/>
  <c r="AB49" i="52"/>
  <c r="AC28" i="61"/>
  <c r="AB30" i="61"/>
  <c r="AC22" i="61"/>
  <c r="AC23" i="51"/>
  <c r="AC49" i="51"/>
  <c r="AC32" i="52"/>
  <c r="AB42" i="52"/>
  <c r="AC42" i="61"/>
  <c r="AC44" i="61"/>
  <c r="AN29" i="51"/>
  <c r="AN48" i="51"/>
  <c r="AN32" i="61"/>
  <c r="AC45" i="61"/>
  <c r="AN17" i="51"/>
  <c r="AB7" i="61"/>
  <c r="AB7" i="52"/>
  <c r="AN7" i="52"/>
  <c r="AC8" i="52"/>
  <c r="AC9" i="52"/>
  <c r="AN10" i="52"/>
  <c r="AC13" i="52"/>
  <c r="AB14" i="52"/>
  <c r="AB7" i="48"/>
  <c r="AC12" i="48"/>
  <c r="AN17" i="48"/>
  <c r="AB10" i="51"/>
  <c r="AC15" i="51"/>
  <c r="AN10" i="61"/>
  <c r="AB19" i="61"/>
  <c r="AB16" i="52"/>
  <c r="AB17" i="52"/>
  <c r="AN9" i="48"/>
  <c r="AB15" i="48"/>
  <c r="AC7" i="51"/>
  <c r="AN12" i="51"/>
  <c r="AB18" i="51"/>
  <c r="AC16" i="61"/>
  <c r="AB9" i="52"/>
  <c r="AB12" i="52"/>
  <c r="AN9" i="52"/>
  <c r="AC14" i="52"/>
  <c r="AC7" i="52"/>
  <c r="AB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100-000001000000}">
      <text>
        <r>
          <rPr>
            <sz val="12"/>
            <color indexed="81"/>
            <rFont val="Tahoma"/>
            <family val="2"/>
          </rPr>
          <t xml:space="preserve">This is the month to which the attached data refers. </t>
        </r>
      </text>
    </comment>
    <comment ref="B5" authorId="0" shapeId="0" xr:uid="{00000000-0006-0000-0100-000002000000}">
      <text>
        <r>
          <rPr>
            <sz val="12"/>
            <color indexed="81"/>
            <rFont val="Tahoma"/>
            <family val="2"/>
          </rPr>
          <t>It is important that we receive returns for all your department's agencies, NDPBs and other relevant arms length bodies. A list of all the organisations that we are expecting returns from is shown in the 'List of Organisations' sheet, together with their main/parent/sponsoring department.
Please indicate whether all returns for your department are included in the attached template. Where one or more organisation's information is missing, please select 'No' and provide information in the additional commentary box below.</t>
        </r>
      </text>
    </comment>
    <comment ref="B9" authorId="0" shapeId="0" xr:uid="{00000000-0006-0000-0100-000003000000}">
      <text>
        <r>
          <rPr>
            <sz val="12"/>
            <color indexed="81"/>
            <rFont val="Tahoma"/>
            <family val="2"/>
          </rPr>
          <t>Enter the name of your department</t>
        </r>
      </text>
    </comment>
    <comment ref="B11" authorId="0" shapeId="0" xr:uid="{00000000-0006-0000-0100-000004000000}">
      <text>
        <r>
          <rPr>
            <sz val="12"/>
            <color indexed="81"/>
            <rFont val="Tahoma"/>
            <family val="2"/>
          </rPr>
          <t>Please enter the name of the person we can contact at your department in the event of a query.</t>
        </r>
      </text>
    </comment>
    <comment ref="B13" authorId="0" shapeId="0" xr:uid="{00000000-0006-0000-0100-000005000000}">
      <text>
        <r>
          <rPr>
            <sz val="12"/>
            <color indexed="81"/>
            <rFont val="Tahoma"/>
            <family val="2"/>
          </rPr>
          <t>Please enter the phone number of the contact name entered above</t>
        </r>
      </text>
    </comment>
    <comment ref="B15" authorId="0" shapeId="0" xr:uid="{00000000-0006-0000-0100-000006000000}">
      <text>
        <r>
          <rPr>
            <sz val="12"/>
            <color indexed="81"/>
            <rFont val="Tahoma"/>
            <family val="2"/>
          </rPr>
          <t>Please enter the email address of the contact name entered above.</t>
        </r>
      </text>
    </comment>
    <comment ref="B19" authorId="0" shapeId="0" xr:uid="{00000000-0006-0000-0100-000007000000}">
      <text>
        <r>
          <rPr>
            <sz val="12"/>
            <color indexed="81"/>
            <rFont val="Tahoma"/>
            <family val="2"/>
          </rPr>
          <t xml:space="preserve">Given that in due course these returns will be published, we expect that departments and organisations will obtain sign-off by a senior leader.  Please provide details in the boxes below.
</t>
        </r>
      </text>
    </comment>
    <comment ref="B21" authorId="0" shapeId="0" xr:uid="{00000000-0006-0000-0100-000008000000}">
      <text>
        <r>
          <rPr>
            <sz val="12"/>
            <color indexed="81"/>
            <rFont val="Tahoma"/>
            <family val="2"/>
          </rPr>
          <t xml:space="preserve">Please enter the name and position/job title of the senior leader signing-off this template.
</t>
        </r>
      </text>
    </comment>
    <comment ref="B23" authorId="0" shapeId="0" xr:uid="{00000000-0006-0000-0100-000009000000}">
      <text>
        <r>
          <rPr>
            <sz val="12"/>
            <color indexed="81"/>
            <rFont val="Tahoma"/>
            <family val="2"/>
          </rPr>
          <t>Please enter additional clarifying comments in this box. If necessary, a separate sheet may be supplied.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5B5B1FEE-C596-491C-A68D-6F83EA5924EE}">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0234E9BB-65C5-46E9-A667-1416335EE934}">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B924A0AF-F9F6-4BA3-92D0-BBE5408A3069}">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0F66F33E-B7F2-44DA-BA39-D5BEE11309FC}">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4894F0C2-F7B2-4A46-9208-04381691102D}">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B038394C-58C9-42FC-9C0E-CDCA7C147C03}">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0EBFD54B-CDAB-4686-B590-5D87D6A3C38E}">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61C30930-B440-4DB6-9A7A-2DF5C44C4455}">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FCF35F3A-0727-44A1-AA07-320ADFB682C3}">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17021D25-7032-4C3B-8243-274BCAF2CBD3}">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CCE0C13D-CF15-418D-92F8-9415417F1784}">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37DC6D28-5600-49E3-8694-9724E43D057D}">
      <text>
        <r>
          <rPr>
            <sz val="11"/>
            <color indexed="81"/>
            <rFont val="Tahoma"/>
            <family val="2"/>
          </rPr>
          <t>See comment on Payroll staff cell above</t>
        </r>
        <r>
          <rPr>
            <sz val="8"/>
            <color indexed="81"/>
            <rFont val="Tahoma"/>
            <family val="2"/>
          </rPr>
          <t xml:space="preserve">
</t>
        </r>
      </text>
    </comment>
    <comment ref="R5" authorId="0" shapeId="0" xr:uid="{971BADF3-0C72-4A96-B736-9D9B59297664}">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861404AB-1527-4049-8487-E3DC5DC5D3CC}">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07DBE9C8-1723-4824-B0E6-B90ACB63E5F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B0DA5D55-9E83-45C9-97EE-F0FEB7F0F62A}">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AE5DFA72-292C-4B15-A518-62BB66B9EC6A}">
      <text>
        <r>
          <rPr>
            <sz val="11"/>
            <color indexed="81"/>
            <rFont val="Tahoma"/>
            <family val="2"/>
          </rPr>
          <t>Please refer to the HMT guidance provided separately</t>
        </r>
        <r>
          <rPr>
            <sz val="8"/>
            <color indexed="81"/>
            <rFont val="Tahoma"/>
            <family val="2"/>
          </rPr>
          <t xml:space="preserve">
</t>
        </r>
      </text>
    </comment>
    <comment ref="AE5" authorId="0" shapeId="0" xr:uid="{20FECC6C-CE00-4432-8C88-478D3717EA4A}">
      <text>
        <r>
          <rPr>
            <sz val="11"/>
            <color indexed="81"/>
            <rFont val="Tahoma"/>
            <family val="2"/>
          </rPr>
          <t>Please refer to the HMT guidance provided separately</t>
        </r>
        <r>
          <rPr>
            <sz val="8"/>
            <color indexed="81"/>
            <rFont val="Tahoma"/>
            <family val="2"/>
          </rPr>
          <t xml:space="preserve">
</t>
        </r>
      </text>
    </comment>
    <comment ref="AF5" authorId="0" shapeId="0" xr:uid="{607DF1EE-6A26-4860-BDB3-C5A206331C5C}">
      <text>
        <r>
          <rPr>
            <sz val="11"/>
            <color indexed="81"/>
            <rFont val="Tahoma"/>
            <family val="2"/>
          </rPr>
          <t>Please refer to the HMT guidance provided separately</t>
        </r>
        <r>
          <rPr>
            <sz val="8"/>
            <color indexed="81"/>
            <rFont val="Tahoma"/>
            <family val="2"/>
          </rPr>
          <t xml:space="preserve">
</t>
        </r>
      </text>
    </comment>
    <comment ref="AG5" authorId="0" shapeId="0" xr:uid="{9DDC939F-51EB-4B1B-9A0C-C80E5989F9B3}">
      <text>
        <r>
          <rPr>
            <sz val="11"/>
            <color indexed="81"/>
            <rFont val="Tahoma"/>
            <family val="2"/>
          </rPr>
          <t>Please refer to the HMT guidance provided separately</t>
        </r>
        <r>
          <rPr>
            <sz val="8"/>
            <color indexed="81"/>
            <rFont val="Tahoma"/>
            <family val="2"/>
          </rPr>
          <t xml:space="preserve">
</t>
        </r>
      </text>
    </comment>
    <comment ref="AH5" authorId="0" shapeId="0" xr:uid="{5420909F-DA3F-4745-AC42-314FBC4412D9}">
      <text>
        <r>
          <rPr>
            <sz val="11"/>
            <color indexed="81"/>
            <rFont val="Tahoma"/>
            <family val="2"/>
          </rPr>
          <t>Please refer to the HMT guidance provided separately</t>
        </r>
        <r>
          <rPr>
            <sz val="8"/>
            <color indexed="81"/>
            <rFont val="Tahoma"/>
            <family val="2"/>
          </rPr>
          <t xml:space="preserve">
</t>
        </r>
      </text>
    </comment>
    <comment ref="AI5" authorId="0" shapeId="0" xr:uid="{AA5E3B7F-1682-4F73-B918-8ADCBA6AB2B4}">
      <text>
        <r>
          <rPr>
            <sz val="11"/>
            <color indexed="81"/>
            <rFont val="Tahoma"/>
            <family val="2"/>
          </rPr>
          <t>Please refer to the HMT guidance provided separately</t>
        </r>
        <r>
          <rPr>
            <sz val="8"/>
            <color indexed="81"/>
            <rFont val="Tahoma"/>
            <family val="2"/>
          </rPr>
          <t xml:space="preserve">
</t>
        </r>
      </text>
    </comment>
    <comment ref="D6" authorId="0" shapeId="0" xr:uid="{CAB61BC3-5828-4B38-8DE0-82FD7A24887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F194D319-CD02-4A38-894E-2DAC9E17D5C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3013C97E-A30D-418A-8FF8-6AEE5C61892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D4542DF8-1865-4598-BD3E-F423FB058B2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512D3945-2107-4FF5-AF0B-7087D7915BE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D4FB19EB-65EF-40A2-B9C6-A7E190403C1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440C184D-A6E0-4C42-80D5-D4436D279AC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BE9C0E9A-4C7E-4D0C-82AD-C398EE12BBA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72242F17-B7F9-4DAB-9489-BA4F0009FC1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E2D8D7A3-805D-42D7-BF18-E990B2BCD86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A1ADB682-71CF-4910-B359-491E358419E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4A5D1981-C31C-4C6F-91F3-CA85E6D02C2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93197A31-2023-4FFC-99B4-5594E9EC40A8}">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DB7027D9-D27B-4C67-A7B8-748B14F7C497}">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9A1CA29C-D980-428D-8789-64A8B4C2B21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5DBB4186-87F5-4717-8D10-0B98D10D66A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FAFD7495-FCA8-4F51-9C81-1CC86244104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26FB89D8-E439-467A-B658-A0CE0559CDB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C10E6465-43C0-4579-97A0-D76A891C54C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201AC5EA-CE2E-41AB-9BA5-490421BFEB51}">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AE16972F-F1A1-44BE-9051-49D76133C57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FA49296C-92B9-49EB-8E6A-EDCC7A45F16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E53EA648-ACCE-4826-ADB8-252C9BDEC2A4}">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D4F76D1F-2507-4F53-AFAD-3A71B1E481FA}">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B5050290-4AA5-4A15-BF4C-24BC240F0721}">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4B7E697C-2663-4413-BF0D-2A3B5E0E1408}">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8DA6E856-6F57-4269-B68C-67DF7E9E3478}">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F9E15C4E-7265-4B5D-B4C3-0E47602CE11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13400289-B290-45A7-A176-CEE9EF03C084}">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F4B487CC-D4D4-4C6C-859F-873FA381BBCB}">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0FFDE507-9EA0-4F8D-8AE9-DA265D76F39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EB45E4F8-3190-4D12-A169-85C334A2CC0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DEFF2821-14FC-4A54-8AB0-CBCDA8BE27E8}">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9E8749E7-245B-40FE-9841-A02879619D77}">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AB0E40E3-103E-4009-94D7-816A425633F7}">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0F282D1B-05C9-4B9C-86BD-98EB98F3B514}">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2AE69749-3E40-4573-80E0-C847468DD91B}">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35A1DA48-4ACD-460F-902B-8FABED9AD20B}">
      <text>
        <r>
          <rPr>
            <sz val="11"/>
            <color indexed="81"/>
            <rFont val="Tahoma"/>
            <family val="2"/>
          </rPr>
          <t>See comment on Payroll staff cell above</t>
        </r>
        <r>
          <rPr>
            <sz val="8"/>
            <color indexed="81"/>
            <rFont val="Tahoma"/>
            <family val="2"/>
          </rPr>
          <t xml:space="preserve">
</t>
        </r>
      </text>
    </comment>
    <comment ref="R5" authorId="0" shapeId="0" xr:uid="{3122E14B-49B5-40B0-A44C-295FDAE0FC35}">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03351B52-2127-41A9-A258-EF0E1E89F4A4}">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EB21AA5C-9CD6-4493-B0B6-C2D6B62A6907}">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4F9968CA-4ECD-4A2F-B309-8E562F064633}">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3CDEE2B6-D4C7-43DA-95E8-A638D9F2161D}">
      <text>
        <r>
          <rPr>
            <sz val="11"/>
            <color indexed="81"/>
            <rFont val="Tahoma"/>
            <family val="2"/>
          </rPr>
          <t>Please refer to the HMT guidance provided separately</t>
        </r>
        <r>
          <rPr>
            <sz val="8"/>
            <color indexed="81"/>
            <rFont val="Tahoma"/>
            <family val="2"/>
          </rPr>
          <t xml:space="preserve">
</t>
        </r>
      </text>
    </comment>
    <comment ref="AE5" authorId="0" shapeId="0" xr:uid="{45D6D740-3323-40F0-87CF-AAD7DC1C30B9}">
      <text>
        <r>
          <rPr>
            <sz val="11"/>
            <color indexed="81"/>
            <rFont val="Tahoma"/>
            <family val="2"/>
          </rPr>
          <t>Please refer to the HMT guidance provided separately</t>
        </r>
        <r>
          <rPr>
            <sz val="8"/>
            <color indexed="81"/>
            <rFont val="Tahoma"/>
            <family val="2"/>
          </rPr>
          <t xml:space="preserve">
</t>
        </r>
      </text>
    </comment>
    <comment ref="AF5" authorId="0" shapeId="0" xr:uid="{703F759C-1543-4132-9917-DC5986A5D23D}">
      <text>
        <r>
          <rPr>
            <sz val="11"/>
            <color indexed="81"/>
            <rFont val="Tahoma"/>
            <family val="2"/>
          </rPr>
          <t>Please refer to the HMT guidance provided separately</t>
        </r>
        <r>
          <rPr>
            <sz val="8"/>
            <color indexed="81"/>
            <rFont val="Tahoma"/>
            <family val="2"/>
          </rPr>
          <t xml:space="preserve">
</t>
        </r>
      </text>
    </comment>
    <comment ref="AG5" authorId="0" shapeId="0" xr:uid="{D7C5B86E-2E09-4264-8DB4-049A821C8D2B}">
      <text>
        <r>
          <rPr>
            <sz val="11"/>
            <color indexed="81"/>
            <rFont val="Tahoma"/>
            <family val="2"/>
          </rPr>
          <t>Please refer to the HMT guidance provided separately</t>
        </r>
        <r>
          <rPr>
            <sz val="8"/>
            <color indexed="81"/>
            <rFont val="Tahoma"/>
            <family val="2"/>
          </rPr>
          <t xml:space="preserve">
</t>
        </r>
      </text>
    </comment>
    <comment ref="AH5" authorId="0" shapeId="0" xr:uid="{5F996ED1-0503-4C26-B798-7FCA36404E20}">
      <text>
        <r>
          <rPr>
            <sz val="11"/>
            <color indexed="81"/>
            <rFont val="Tahoma"/>
            <family val="2"/>
          </rPr>
          <t>Please refer to the HMT guidance provided separately</t>
        </r>
        <r>
          <rPr>
            <sz val="8"/>
            <color indexed="81"/>
            <rFont val="Tahoma"/>
            <family val="2"/>
          </rPr>
          <t xml:space="preserve">
</t>
        </r>
      </text>
    </comment>
    <comment ref="AI5" authorId="0" shapeId="0" xr:uid="{BEDFD733-2F94-4097-9088-A1A924B5DDA3}">
      <text>
        <r>
          <rPr>
            <sz val="11"/>
            <color indexed="81"/>
            <rFont val="Tahoma"/>
            <family val="2"/>
          </rPr>
          <t>Please refer to the HMT guidance provided separately</t>
        </r>
        <r>
          <rPr>
            <sz val="8"/>
            <color indexed="81"/>
            <rFont val="Tahoma"/>
            <family val="2"/>
          </rPr>
          <t xml:space="preserve">
</t>
        </r>
      </text>
    </comment>
    <comment ref="D6" authorId="0" shapeId="0" xr:uid="{677A822E-DD13-4856-AFEB-E7BF3D7D135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088F4454-8EA7-43AA-8B34-DB0B4F900F7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2DF653C5-7FC0-4EC7-81E5-E16045B77FF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7D29ED92-825B-41E2-BA09-D3F10692AB4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A6033394-8E65-48D0-80A3-95510777CE0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D4701AAE-1441-4E82-BA8F-929F302179D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622D4303-A278-4EE2-BA80-1039940D083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9A7DFA2F-19F6-4A5F-B11A-95DBEDACF4E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3FD68C1D-4692-4AB4-900F-C27192AA41C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ADBBEE1E-384C-4750-851A-847238F5A0E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347C6D67-365F-4626-AE69-52050D7C710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05AD13A8-D137-4ED5-A571-C5A26796549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3B36F448-4444-4BF2-A54A-47F99B8445FB}">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A0DDA8E7-67EC-4DBD-A601-FE38950CCB8F}">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A85D34C8-FBFF-4AB4-9572-33D7B669078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5E80B4C0-EF04-499A-BFC2-456413D18DE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5A163DA7-752E-4A47-8A55-C20F8D0DF581}">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0486A2A9-9708-49D6-A67C-5040812E973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47678718-EA16-42E8-B738-A7452C46C48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2E23DBBD-188B-4295-9D6E-83FB57B88DC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2CA49DF7-9A44-4783-A10F-6278CAC0033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1CB17F6A-EA10-4BEB-9E3F-0382D20149B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F2174A1A-918F-452E-9F81-4720E58E29AE}">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D11C6603-FE03-4EA2-83BF-096F9776B234}">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18A22298-F13F-4B79-A355-E81C1DA3D94F}">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784294E9-6378-4477-A2E6-900F68ADBFFB}">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102A01F1-F0D3-49D9-9269-0352C4E25E0E}">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84D1192F-0597-4E55-93F0-8731B720A091}">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3E5D3FCB-0E36-41BD-9C6F-A4214EC69EBF}">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02A07026-A55C-44B7-BE2C-E78132B86F24}">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6ECB2A62-3206-4571-B79D-8189EAEF4C1E}">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1DA80CE9-4FCA-4082-8012-4E155B2E6F8A}">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61C44F8A-12F9-4CA9-AB8E-6701158D22CC}">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E91B315D-C7C5-4399-A953-A6F6A9382981}">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7E3915E1-1191-4FB2-8236-CF320A528D5F}">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DD2BB045-8498-4CEC-B68B-028D46D18101}">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83F2C3E3-C80A-494B-B749-004EFDD98A12}">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F6B378F4-AD6E-45B2-A206-F089DDA8706C}">
      <text>
        <r>
          <rPr>
            <sz val="11"/>
            <color indexed="81"/>
            <rFont val="Tahoma"/>
            <family val="2"/>
          </rPr>
          <t>See comment on Payroll staff cell above</t>
        </r>
        <r>
          <rPr>
            <sz val="8"/>
            <color indexed="81"/>
            <rFont val="Tahoma"/>
            <family val="2"/>
          </rPr>
          <t xml:space="preserve">
</t>
        </r>
      </text>
    </comment>
    <comment ref="R5" authorId="0" shapeId="0" xr:uid="{E23DD739-6512-4FC5-8536-E10E0705E685}">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3954525C-36DC-43DC-94D9-11223CCD2154}">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0446FDE7-C6A8-4E2F-B2EC-9B63C5150D44}">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3F70F623-4596-4FF8-98C3-CB9B6028534B}">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58C76A60-DE83-4473-B182-957F32055B23}">
      <text>
        <r>
          <rPr>
            <sz val="11"/>
            <color indexed="81"/>
            <rFont val="Tahoma"/>
            <family val="2"/>
          </rPr>
          <t>Please refer to the HMT guidance provided separately</t>
        </r>
        <r>
          <rPr>
            <sz val="8"/>
            <color indexed="81"/>
            <rFont val="Tahoma"/>
            <family val="2"/>
          </rPr>
          <t xml:space="preserve">
</t>
        </r>
      </text>
    </comment>
    <comment ref="AE5" authorId="0" shapeId="0" xr:uid="{DDECD499-E41D-4550-9DEB-72FD9F339844}">
      <text>
        <r>
          <rPr>
            <sz val="11"/>
            <color indexed="81"/>
            <rFont val="Tahoma"/>
            <family val="2"/>
          </rPr>
          <t>Please refer to the HMT guidance provided separately</t>
        </r>
        <r>
          <rPr>
            <sz val="8"/>
            <color indexed="81"/>
            <rFont val="Tahoma"/>
            <family val="2"/>
          </rPr>
          <t xml:space="preserve">
</t>
        </r>
      </text>
    </comment>
    <comment ref="AF5" authorId="0" shapeId="0" xr:uid="{D9BD4720-1333-45A2-AE0A-481F388BF190}">
      <text>
        <r>
          <rPr>
            <sz val="11"/>
            <color indexed="81"/>
            <rFont val="Tahoma"/>
            <family val="2"/>
          </rPr>
          <t>Please refer to the HMT guidance provided separately</t>
        </r>
        <r>
          <rPr>
            <sz val="8"/>
            <color indexed="81"/>
            <rFont val="Tahoma"/>
            <family val="2"/>
          </rPr>
          <t xml:space="preserve">
</t>
        </r>
      </text>
    </comment>
    <comment ref="AG5" authorId="0" shapeId="0" xr:uid="{AD581F8D-4CAD-426F-9C7F-B72D45927A24}">
      <text>
        <r>
          <rPr>
            <sz val="11"/>
            <color indexed="81"/>
            <rFont val="Tahoma"/>
            <family val="2"/>
          </rPr>
          <t>Please refer to the HMT guidance provided separately</t>
        </r>
        <r>
          <rPr>
            <sz val="8"/>
            <color indexed="81"/>
            <rFont val="Tahoma"/>
            <family val="2"/>
          </rPr>
          <t xml:space="preserve">
</t>
        </r>
      </text>
    </comment>
    <comment ref="AH5" authorId="0" shapeId="0" xr:uid="{3FB81535-DDC4-46A9-B43E-445CD18F0336}">
      <text>
        <r>
          <rPr>
            <sz val="11"/>
            <color indexed="81"/>
            <rFont val="Tahoma"/>
            <family val="2"/>
          </rPr>
          <t>Please refer to the HMT guidance provided separately</t>
        </r>
        <r>
          <rPr>
            <sz val="8"/>
            <color indexed="81"/>
            <rFont val="Tahoma"/>
            <family val="2"/>
          </rPr>
          <t xml:space="preserve">
</t>
        </r>
      </text>
    </comment>
    <comment ref="AI5" authorId="0" shapeId="0" xr:uid="{E96DF298-75D3-4763-9CC4-FC43F5E863D2}">
      <text>
        <r>
          <rPr>
            <sz val="11"/>
            <color indexed="81"/>
            <rFont val="Tahoma"/>
            <family val="2"/>
          </rPr>
          <t>Please refer to the HMT guidance provided separately</t>
        </r>
        <r>
          <rPr>
            <sz val="8"/>
            <color indexed="81"/>
            <rFont val="Tahoma"/>
            <family val="2"/>
          </rPr>
          <t xml:space="preserve">
</t>
        </r>
      </text>
    </comment>
    <comment ref="D6" authorId="0" shapeId="0" xr:uid="{440BDCE0-425C-4FE8-A7FF-03DE33C0BFE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BF1AE36C-AC80-4C8E-801E-32B9AD083CB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CE808CB6-05EE-4172-9E6E-D408145BDE6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31BC5920-F3A9-45BB-BB19-177EE97D040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83103797-3C2D-4840-90BF-1C0231EEDE6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70E5ACB1-8AD4-4D97-AC5A-5F174D4EBF8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6A9B2AFF-724F-4795-8934-84D6EB44B79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B9FD3C19-6C20-4B65-8E5F-4BE39B60C14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990F4A6-B2A9-457B-80E1-A24CE9ADCED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BADEEA45-66BB-4711-886A-77606F43C7B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8A5E4141-2001-4BFE-B9C7-500F64E4FBD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42D44A94-9840-401E-8F24-14FA9B82CEC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BA29A757-B170-4641-A999-C82ACA3FC33E}">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9FD0E916-35EC-4DB3-8317-CDEF4B998A09}">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96FC2529-6510-4A84-8BE4-D8E5C3E94F0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A43827FB-7933-4071-8D3A-80A72BF4FE34}">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2B6A5786-39BA-4979-AA17-A7D69D4E240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6FB61AE5-113F-4361-B92A-E39E0E37182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AB83FBA3-7A83-4B4E-8336-41CE2EDC16C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F4C879CE-6385-47F1-B528-9A96E880E484}">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C5BA8E5C-CDD6-4B77-81F6-91AB6494352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C8733318-413F-4CB4-AD0E-44BBC8BBC21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65C08CFC-E047-4AD7-8116-157FF24FC7DA}">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16616A0A-B00B-42AB-A505-8D1A81AB3CFC}">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9976ECD5-2242-40FB-97C2-EFB291D013E9}">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ABA867C4-2660-4F0E-8ADD-2719A7FA0065}">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6B43FD79-EC61-48A5-BF80-C982FDD5C78A}">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FEF01C39-161D-4B0D-96A6-2C80EE6BCA96}">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FF48D7CC-EC6E-4FB4-9ED9-49FB484C77B2}">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F66D40EB-D82E-480E-BDA0-0EB35CACB102}">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46DB6B70-0359-43E3-A8CC-51073E9CAE24}">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079242A0-D3B5-4296-ACA5-7728DE7F45DF}">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259404C7-7316-4B61-AB37-EDF8CBFF5E86}">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1287EF41-CE83-4074-BA95-925FCCA1C9EE}">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2049EAAC-25FA-4B67-AE9F-1D20F6B84E2E}">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BC3DDEC6-1826-4B68-9C78-DE74825BC2AE}">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CCBAACA9-3362-49BF-AE93-233C5581416A}">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A8FE009C-DD2C-440A-9B5C-0DCDBE25690C}">
      <text>
        <r>
          <rPr>
            <sz val="11"/>
            <color indexed="81"/>
            <rFont val="Tahoma"/>
            <family val="2"/>
          </rPr>
          <t>See comment on Payroll staff cell above</t>
        </r>
        <r>
          <rPr>
            <sz val="8"/>
            <color indexed="81"/>
            <rFont val="Tahoma"/>
            <family val="2"/>
          </rPr>
          <t xml:space="preserve">
</t>
        </r>
      </text>
    </comment>
    <comment ref="R5" authorId="0" shapeId="0" xr:uid="{366D2341-27B2-43DF-A3B2-7F9A32AC2BFA}">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FDC1BC7D-97FB-4D3C-87D2-BF133117D353}">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F3CB4E28-52B1-4756-B5E6-748E7D59D52B}">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3EAF9E85-2BC3-4D96-8A04-4F37AD0E2D7E}">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23FC4145-2A2E-44D1-AD45-11183AEAA1DF}">
      <text>
        <r>
          <rPr>
            <sz val="11"/>
            <color indexed="81"/>
            <rFont val="Tahoma"/>
            <family val="2"/>
          </rPr>
          <t>Please refer to the HMT guidance provided separately</t>
        </r>
        <r>
          <rPr>
            <sz val="8"/>
            <color indexed="81"/>
            <rFont val="Tahoma"/>
            <family val="2"/>
          </rPr>
          <t xml:space="preserve">
</t>
        </r>
      </text>
    </comment>
    <comment ref="AE5" authorId="0" shapeId="0" xr:uid="{1354C673-D1AA-4F1A-A691-CB5D94B4EF3F}">
      <text>
        <r>
          <rPr>
            <sz val="11"/>
            <color indexed="81"/>
            <rFont val="Tahoma"/>
            <family val="2"/>
          </rPr>
          <t>Please refer to the HMT guidance provided separately</t>
        </r>
        <r>
          <rPr>
            <sz val="8"/>
            <color indexed="81"/>
            <rFont val="Tahoma"/>
            <family val="2"/>
          </rPr>
          <t xml:space="preserve">
</t>
        </r>
      </text>
    </comment>
    <comment ref="AF5" authorId="0" shapeId="0" xr:uid="{1CD0D289-0FED-4C91-8C08-B6CE5F18BB0D}">
      <text>
        <r>
          <rPr>
            <sz val="11"/>
            <color indexed="81"/>
            <rFont val="Tahoma"/>
            <family val="2"/>
          </rPr>
          <t>Please refer to the HMT guidance provided separately</t>
        </r>
        <r>
          <rPr>
            <sz val="8"/>
            <color indexed="81"/>
            <rFont val="Tahoma"/>
            <family val="2"/>
          </rPr>
          <t xml:space="preserve">
</t>
        </r>
      </text>
    </comment>
    <comment ref="AG5" authorId="0" shapeId="0" xr:uid="{46116D13-976F-4B8B-932B-C207DBC83061}">
      <text>
        <r>
          <rPr>
            <sz val="11"/>
            <color indexed="81"/>
            <rFont val="Tahoma"/>
            <family val="2"/>
          </rPr>
          <t>Please refer to the HMT guidance provided separately</t>
        </r>
        <r>
          <rPr>
            <sz val="8"/>
            <color indexed="81"/>
            <rFont val="Tahoma"/>
            <family val="2"/>
          </rPr>
          <t xml:space="preserve">
</t>
        </r>
      </text>
    </comment>
    <comment ref="AH5" authorId="0" shapeId="0" xr:uid="{8F3D9F9A-1F39-4DC9-B0E5-A3EE9F233A5E}">
      <text>
        <r>
          <rPr>
            <sz val="11"/>
            <color indexed="81"/>
            <rFont val="Tahoma"/>
            <family val="2"/>
          </rPr>
          <t>Please refer to the HMT guidance provided separately</t>
        </r>
        <r>
          <rPr>
            <sz val="8"/>
            <color indexed="81"/>
            <rFont val="Tahoma"/>
            <family val="2"/>
          </rPr>
          <t xml:space="preserve">
</t>
        </r>
      </text>
    </comment>
    <comment ref="AI5" authorId="0" shapeId="0" xr:uid="{3DDF54D0-6094-4DF3-A897-AC48AD837BB2}">
      <text>
        <r>
          <rPr>
            <sz val="11"/>
            <color indexed="81"/>
            <rFont val="Tahoma"/>
            <family val="2"/>
          </rPr>
          <t>Please refer to the HMT guidance provided separately</t>
        </r>
        <r>
          <rPr>
            <sz val="8"/>
            <color indexed="81"/>
            <rFont val="Tahoma"/>
            <family val="2"/>
          </rPr>
          <t xml:space="preserve">
</t>
        </r>
      </text>
    </comment>
    <comment ref="D6" authorId="0" shapeId="0" xr:uid="{98A45C5E-2B42-40B4-8F98-830E1AC4534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B5CA7283-97A2-47CC-ADBF-7683482F828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B79647E3-6778-4AF6-AACB-DD4FEFEC030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A352A032-1A58-4A63-BAC3-3D823BF47D8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E2265142-A14E-4B1D-9193-7813513030B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9F06F43A-57E2-4777-B9D0-BC17C5AE8F6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8D5989B9-4FB7-4AE1-B932-F16F5F623E9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9B2752D7-3FFE-4382-A7A9-F7DF04D8E4A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13FC270D-CE29-499B-88C0-7A42FE8B865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AF1AE9CE-095A-4FE4-A7B9-14AE6F6B3E5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DDDD6D33-4A90-483C-A04E-4B4B3F509E7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21690A0E-ED61-4ACC-A674-4E7FF252A8A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895F57E2-6078-4B5A-99C5-7BADEB7D55F7}">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AA4710F7-C793-45E9-80FF-99558E9C0C5F}">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939304BC-7B5C-443B-A40A-EE07D356D3B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3FA8BBE6-1C1A-411E-B636-A03ACD0306F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AEE85E66-3515-482F-915C-24CD3DB455B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DD7AE805-2803-4666-AA75-61A8648F34B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7632DC51-E504-4785-8AE7-1773F4899B8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F9CFF77F-6ED4-4F6C-B600-399D1CB29A7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FF920FC9-F8D3-4CAF-8129-2E50F8A97AB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8C586D7F-2CF5-4D92-A3BF-3FB47667762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512E8249-246B-442B-9DC2-6A7BF8E3D1FF}">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6BADBE95-980C-4B3B-93C4-5B7ACAC0EB77}">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FA8819C6-4A82-4EED-9817-A8511779A69F}">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6F02A09C-63AE-4873-8D01-EDE31A410986}">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BA212486-117C-42E8-9838-63B643133E48}">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335FA1E2-FED8-413B-8F65-BAC2E8D72723}">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A3300954-881C-40C8-ADD8-03F588285543}">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52AB89AA-4050-43AB-B44E-1A848CECC753}">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6581FFA4-55F6-451C-82F1-C06D72ABBBD4}">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60B7D779-CB26-46CA-B607-F1FD03F463DD}">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744AF326-C1EC-4A71-9824-05F6509AA186}">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FAA6AB3C-6ED8-4AB3-AF08-C889C9E5E91F}">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3A8DD7B9-C7F4-420A-8E9A-E0D17DBEA6ED}">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0A6B83FA-7A16-4EFB-A335-300CC701569D}">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6890D88C-4704-4100-9DD9-80575121A6DC}">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466C890E-29B0-44B6-B6F3-46E529BB0D65}">
      <text>
        <r>
          <rPr>
            <sz val="11"/>
            <color indexed="81"/>
            <rFont val="Tahoma"/>
            <family val="2"/>
          </rPr>
          <t>See comment on Payroll staff cell above</t>
        </r>
        <r>
          <rPr>
            <sz val="8"/>
            <color indexed="81"/>
            <rFont val="Tahoma"/>
            <family val="2"/>
          </rPr>
          <t xml:space="preserve">
</t>
        </r>
      </text>
    </comment>
    <comment ref="R5" authorId="0" shapeId="0" xr:uid="{92BED5D4-6BAD-478E-AAFD-FBF8B45957CA}">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2C55B143-BDE1-414E-92F3-5FB441E4122C}">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6042EB22-6625-4216-8A41-A7B09598B19F}">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3D43123A-4F85-4873-9D51-4884073F7CA4}">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495591F3-0A5F-4777-A66C-6E8B92E397C9}">
      <text>
        <r>
          <rPr>
            <sz val="11"/>
            <color indexed="81"/>
            <rFont val="Tahoma"/>
            <family val="2"/>
          </rPr>
          <t>Please refer to the HMT guidance provided separately</t>
        </r>
        <r>
          <rPr>
            <sz val="8"/>
            <color indexed="81"/>
            <rFont val="Tahoma"/>
            <family val="2"/>
          </rPr>
          <t xml:space="preserve">
</t>
        </r>
      </text>
    </comment>
    <comment ref="AE5" authorId="0" shapeId="0" xr:uid="{CA3CC78F-0455-40BF-9326-96119E6002E2}">
      <text>
        <r>
          <rPr>
            <sz val="11"/>
            <color indexed="81"/>
            <rFont val="Tahoma"/>
            <family val="2"/>
          </rPr>
          <t>Please refer to the HMT guidance provided separately</t>
        </r>
        <r>
          <rPr>
            <sz val="8"/>
            <color indexed="81"/>
            <rFont val="Tahoma"/>
            <family val="2"/>
          </rPr>
          <t xml:space="preserve">
</t>
        </r>
      </text>
    </comment>
    <comment ref="AF5" authorId="0" shapeId="0" xr:uid="{C661B200-D268-48CF-8D36-8C677C1E2E18}">
      <text>
        <r>
          <rPr>
            <sz val="11"/>
            <color indexed="81"/>
            <rFont val="Tahoma"/>
            <family val="2"/>
          </rPr>
          <t>Please refer to the HMT guidance provided separately</t>
        </r>
        <r>
          <rPr>
            <sz val="8"/>
            <color indexed="81"/>
            <rFont val="Tahoma"/>
            <family val="2"/>
          </rPr>
          <t xml:space="preserve">
</t>
        </r>
      </text>
    </comment>
    <comment ref="AG5" authorId="0" shapeId="0" xr:uid="{1BF56801-C97F-468C-A392-38A83EE3989B}">
      <text>
        <r>
          <rPr>
            <sz val="11"/>
            <color indexed="81"/>
            <rFont val="Tahoma"/>
            <family val="2"/>
          </rPr>
          <t>Please refer to the HMT guidance provided separately</t>
        </r>
        <r>
          <rPr>
            <sz val="8"/>
            <color indexed="81"/>
            <rFont val="Tahoma"/>
            <family val="2"/>
          </rPr>
          <t xml:space="preserve">
</t>
        </r>
      </text>
    </comment>
    <comment ref="AH5" authorId="0" shapeId="0" xr:uid="{BECC4DED-3F6B-4350-905C-7733C599934C}">
      <text>
        <r>
          <rPr>
            <sz val="11"/>
            <color indexed="81"/>
            <rFont val="Tahoma"/>
            <family val="2"/>
          </rPr>
          <t>Please refer to the HMT guidance provided separately</t>
        </r>
        <r>
          <rPr>
            <sz val="8"/>
            <color indexed="81"/>
            <rFont val="Tahoma"/>
            <family val="2"/>
          </rPr>
          <t xml:space="preserve">
</t>
        </r>
      </text>
    </comment>
    <comment ref="AI5" authorId="0" shapeId="0" xr:uid="{43FE85BE-8F5F-4558-96EC-B0F42C30E908}">
      <text>
        <r>
          <rPr>
            <sz val="11"/>
            <color indexed="81"/>
            <rFont val="Tahoma"/>
            <family val="2"/>
          </rPr>
          <t>Please refer to the HMT guidance provided separately</t>
        </r>
        <r>
          <rPr>
            <sz val="8"/>
            <color indexed="81"/>
            <rFont val="Tahoma"/>
            <family val="2"/>
          </rPr>
          <t xml:space="preserve">
</t>
        </r>
      </text>
    </comment>
    <comment ref="D6" authorId="0" shapeId="0" xr:uid="{1ADEC764-C0A5-4116-B0CA-FE570FA7151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1F8AE36F-D744-4078-833A-F9B45956436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3F0E193E-D568-473E-B9A8-430BCE8FCD8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EDF8ABBE-A6BF-457E-AFD6-CB570CF3EC2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2311E346-84B0-4547-8186-7915DC9C97F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CE22290D-3F31-4240-B714-9A52BCCF96C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3FED1DF8-0FE6-4079-A774-A34481012F7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A695D4E1-33DD-449A-9FDD-F7E82DD166B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B9B1C320-E413-4A31-8E6E-24B1ABC155A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80A1BA8F-37B8-4C58-950E-75593D7E04E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44AC7F86-8EFA-4252-928C-3D21745C505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BBE0042B-A1CB-4ADE-BAB8-31B744A3301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44C60E8F-2A6F-4945-B9E7-CF6556540E06}">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FD54FA36-8A5D-4A7F-B903-62C01492B07E}">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D12D7492-DC02-4CD2-A267-C9C29FF8977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2A222ABB-3021-42BB-B307-14AE5FE9C46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E4E9A7B6-870C-429B-BFDE-AA7E7E6219C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ACF98E26-C03C-4BBF-8279-F9F5855E9E9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19BC58A2-6C03-4005-B759-B2A5FCDD817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CE4EFA99-2E53-4DBA-B920-1F944D5A05D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7E71C8A9-6CAD-4E98-9826-FD7A9DD78D7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F76AE58D-2CB8-43A2-A281-63C93CAD3AA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773DE6BA-19BE-4DD2-8B87-B362FADD463C}">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BAF1EBF0-9DC7-44F0-9720-BA234E32FD77}">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F519DCFD-D3CE-4106-B00E-BCC5725F0D8A}">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AFCFC961-BA09-4072-AB9D-274B92CC1941}">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16667D23-18CF-4840-8250-AF06848BBC2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777C8297-DEAA-43E1-B880-C47C795D587C}">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908ADA80-FB94-4475-A6C3-484A92FAB525}">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809F67F6-9FC4-4328-9077-841EAED12871}">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2F28A4FF-9130-49C1-AB8E-BABDF903CD0A}">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05865BD9-C1AF-4B35-B8EB-DAFBEDC34D3C}">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8A05A427-1F67-489C-8106-587386FF22B2}">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13E92770-267E-473D-A2E0-D872C9761C5A}">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5002B067-3136-49D1-BC71-B9CF4E241476}">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1C05C829-2957-4D49-BE37-FB0D891CDDFD}">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33A41C13-7499-480C-B39B-5F322FAC93E5}">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98D07229-1526-4992-ABF0-50D3464D0885}">
      <text>
        <r>
          <rPr>
            <sz val="11"/>
            <color indexed="81"/>
            <rFont val="Tahoma"/>
            <family val="2"/>
          </rPr>
          <t>See comment on Payroll staff cell above</t>
        </r>
        <r>
          <rPr>
            <sz val="8"/>
            <color indexed="81"/>
            <rFont val="Tahoma"/>
            <family val="2"/>
          </rPr>
          <t xml:space="preserve">
</t>
        </r>
      </text>
    </comment>
    <comment ref="R5" authorId="0" shapeId="0" xr:uid="{446FA4F8-14E4-4CA4-AC0B-EB60DC9BB649}">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8B0E438E-F7A9-4DAA-A813-7DD951C40CC8}">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4AE95CE6-9DB1-46D4-8A1F-198435DA5669}">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041B5BFD-205F-4C5C-B3B1-4C4AEB17FAB5}">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379D0EFA-DEB7-46DA-ADB8-C3F837B64CD6}">
      <text>
        <r>
          <rPr>
            <sz val="11"/>
            <color indexed="81"/>
            <rFont val="Tahoma"/>
            <family val="2"/>
          </rPr>
          <t>Please refer to the HMT guidance provided separately</t>
        </r>
        <r>
          <rPr>
            <sz val="8"/>
            <color indexed="81"/>
            <rFont val="Tahoma"/>
            <family val="2"/>
          </rPr>
          <t xml:space="preserve">
</t>
        </r>
      </text>
    </comment>
    <comment ref="AE5" authorId="0" shapeId="0" xr:uid="{F2FB292B-1A49-43E4-B553-18188C1AD4B2}">
      <text>
        <r>
          <rPr>
            <sz val="11"/>
            <color indexed="81"/>
            <rFont val="Tahoma"/>
            <family val="2"/>
          </rPr>
          <t>Please refer to the HMT guidance provided separately</t>
        </r>
        <r>
          <rPr>
            <sz val="8"/>
            <color indexed="81"/>
            <rFont val="Tahoma"/>
            <family val="2"/>
          </rPr>
          <t xml:space="preserve">
</t>
        </r>
      </text>
    </comment>
    <comment ref="AF5" authorId="0" shapeId="0" xr:uid="{BC2F1E47-25FC-4B7A-AFAD-30455FB5EC52}">
      <text>
        <r>
          <rPr>
            <sz val="11"/>
            <color indexed="81"/>
            <rFont val="Tahoma"/>
            <family val="2"/>
          </rPr>
          <t>Please refer to the HMT guidance provided separately</t>
        </r>
        <r>
          <rPr>
            <sz val="8"/>
            <color indexed="81"/>
            <rFont val="Tahoma"/>
            <family val="2"/>
          </rPr>
          <t xml:space="preserve">
</t>
        </r>
      </text>
    </comment>
    <comment ref="AG5" authorId="0" shapeId="0" xr:uid="{49F5F8BB-A356-4F04-A57B-B3E486BF7FD6}">
      <text>
        <r>
          <rPr>
            <sz val="11"/>
            <color indexed="81"/>
            <rFont val="Tahoma"/>
            <family val="2"/>
          </rPr>
          <t>Please refer to the HMT guidance provided separately</t>
        </r>
        <r>
          <rPr>
            <sz val="8"/>
            <color indexed="81"/>
            <rFont val="Tahoma"/>
            <family val="2"/>
          </rPr>
          <t xml:space="preserve">
</t>
        </r>
      </text>
    </comment>
    <comment ref="AH5" authorId="0" shapeId="0" xr:uid="{674F4736-2E2F-41D1-874B-6576714604CC}">
      <text>
        <r>
          <rPr>
            <sz val="11"/>
            <color indexed="81"/>
            <rFont val="Tahoma"/>
            <family val="2"/>
          </rPr>
          <t>Please refer to the HMT guidance provided separately</t>
        </r>
        <r>
          <rPr>
            <sz val="8"/>
            <color indexed="81"/>
            <rFont val="Tahoma"/>
            <family val="2"/>
          </rPr>
          <t xml:space="preserve">
</t>
        </r>
      </text>
    </comment>
    <comment ref="AI5" authorId="0" shapeId="0" xr:uid="{C4A5C797-9427-4B05-9167-2107CA392994}">
      <text>
        <r>
          <rPr>
            <sz val="11"/>
            <color indexed="81"/>
            <rFont val="Tahoma"/>
            <family val="2"/>
          </rPr>
          <t>Please refer to the HMT guidance provided separately</t>
        </r>
        <r>
          <rPr>
            <sz val="8"/>
            <color indexed="81"/>
            <rFont val="Tahoma"/>
            <family val="2"/>
          </rPr>
          <t xml:space="preserve">
</t>
        </r>
      </text>
    </comment>
    <comment ref="D6" authorId="0" shapeId="0" xr:uid="{B31F48D7-6925-4DF3-8344-6288174E7B8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D242CC31-21C5-447A-836E-9E57E5D6AD3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08C67281-835F-415D-A365-1F89E46378F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A367F5B8-8B28-4046-9B09-534C9BA3D87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5EA3EF15-3720-48A8-B183-0B28E5C5209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37CA42F5-7E03-49F1-B253-6FCFA8CD93B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52B8637F-46CB-4B5A-AABC-FD52BD29BE6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7787F8E4-FFB8-4F45-9EF1-647DC9F3079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59DF1CD-79BB-407D-AB21-E5ACC54DE8D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A9BBB89C-540E-4181-B76C-3E787C1768B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EDB3952D-E965-4210-9850-CD05BCDC239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BC1E3345-AE2F-42B6-A375-5C7DBC5349E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25CC3F5D-7606-4CD5-9281-EAE6B011597B}">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C6B71F2B-3260-4781-A8E1-AAF56A59D381}">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FA5BD955-D189-44A8-B3D0-57A7F3DAE6C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A0B954A2-25C3-452C-978A-6ADB0159E6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A6CFB32F-BFEF-4074-8F4B-9BC86351BB8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374D70A7-7A16-441C-B75C-B31D6D6A414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C072A54E-2579-45F7-9BE4-A8CFDB41A7F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FFC1E350-499F-4D0D-BEAC-FF94E7D8A75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A383E6D0-9C7C-465B-8CD6-1A2DF61B426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9C4317A0-F6CC-4DBD-9FA8-BD825207BCA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6EF44A81-ACB6-466D-8F4D-CBB53B9D74B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E7C6742D-F8B5-4DD2-8CF6-B3A72211770C}">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4462CA2B-447B-40E9-9D2A-BD91E2A4B01F}">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2DF50418-4A06-4D0D-8B5E-84425A0FED54}">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858A725E-02AE-4FFA-A4F5-79EC84A20C63}">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44676EF6-4654-43E2-B10F-B75A730F5DE4}">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F38BF5F4-A467-4877-B2DD-94F7EE02A7C5}">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FC0CB5FB-3911-4BB6-95C5-59F7F8B8013E}">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C6B71939-5A2F-40B5-B20E-E39530B19551}">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38043E49-9EED-489E-8ACA-9A38828A74FE}">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80DC5DD9-4515-4513-9A15-512C787B3549}">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87F04090-E01B-4740-8A09-BFAACE4D22D7}">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7024554B-7946-434D-B298-0C8BAC27BEFB}">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82A6B0A9-B32F-4F05-9B16-CBFCB05477F5}">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898B9EB4-DEB2-4544-AEA3-7B1F2361046F}">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5850E0E4-5D29-44FA-A3CF-0DE62FE13A72}">
      <text>
        <r>
          <rPr>
            <sz val="11"/>
            <color indexed="81"/>
            <rFont val="Tahoma"/>
            <family val="2"/>
          </rPr>
          <t>See comment on Payroll staff cell above</t>
        </r>
        <r>
          <rPr>
            <sz val="8"/>
            <color indexed="81"/>
            <rFont val="Tahoma"/>
            <family val="2"/>
          </rPr>
          <t xml:space="preserve">
</t>
        </r>
      </text>
    </comment>
    <comment ref="R5" authorId="0" shapeId="0" xr:uid="{300D867C-9D1B-4B26-A13F-7E91A53707E5}">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5265FE0C-387F-4BB8-9B31-85729328833F}">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8E2393C7-69F3-4684-A3DE-158B3EB4CB45}">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98B4D9FE-8591-4F7F-AD3B-32EDF3D9E665}">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B1E518C3-54FB-4159-A37D-D47557025A94}">
      <text>
        <r>
          <rPr>
            <sz val="11"/>
            <color indexed="81"/>
            <rFont val="Tahoma"/>
            <family val="2"/>
          </rPr>
          <t>Please refer to the HMT guidance provided separately</t>
        </r>
        <r>
          <rPr>
            <sz val="8"/>
            <color indexed="81"/>
            <rFont val="Tahoma"/>
            <family val="2"/>
          </rPr>
          <t xml:space="preserve">
</t>
        </r>
      </text>
    </comment>
    <comment ref="AE5" authorId="0" shapeId="0" xr:uid="{EE4D5063-9D22-433E-884F-07C6CE50C93D}">
      <text>
        <r>
          <rPr>
            <sz val="11"/>
            <color indexed="81"/>
            <rFont val="Tahoma"/>
            <family val="2"/>
          </rPr>
          <t>Please refer to the HMT guidance provided separately</t>
        </r>
        <r>
          <rPr>
            <sz val="8"/>
            <color indexed="81"/>
            <rFont val="Tahoma"/>
            <family val="2"/>
          </rPr>
          <t xml:space="preserve">
</t>
        </r>
      </text>
    </comment>
    <comment ref="AF5" authorId="0" shapeId="0" xr:uid="{90CF4B39-23ED-4F7D-8AD6-8346B41B3141}">
      <text>
        <r>
          <rPr>
            <sz val="11"/>
            <color indexed="81"/>
            <rFont val="Tahoma"/>
            <family val="2"/>
          </rPr>
          <t>Please refer to the HMT guidance provided separately</t>
        </r>
        <r>
          <rPr>
            <sz val="8"/>
            <color indexed="81"/>
            <rFont val="Tahoma"/>
            <family val="2"/>
          </rPr>
          <t xml:space="preserve">
</t>
        </r>
      </text>
    </comment>
    <comment ref="AG5" authorId="0" shapeId="0" xr:uid="{C0D78785-CA8C-44B8-BBE8-AF1B2FA2433F}">
      <text>
        <r>
          <rPr>
            <sz val="11"/>
            <color indexed="81"/>
            <rFont val="Tahoma"/>
            <family val="2"/>
          </rPr>
          <t>Please refer to the HMT guidance provided separately</t>
        </r>
        <r>
          <rPr>
            <sz val="8"/>
            <color indexed="81"/>
            <rFont val="Tahoma"/>
            <family val="2"/>
          </rPr>
          <t xml:space="preserve">
</t>
        </r>
      </text>
    </comment>
    <comment ref="AH5" authorId="0" shapeId="0" xr:uid="{C690CE55-90C6-4DB6-ABD0-89DB44A5661D}">
      <text>
        <r>
          <rPr>
            <sz val="11"/>
            <color indexed="81"/>
            <rFont val="Tahoma"/>
            <family val="2"/>
          </rPr>
          <t>Please refer to the HMT guidance provided separately</t>
        </r>
        <r>
          <rPr>
            <sz val="8"/>
            <color indexed="81"/>
            <rFont val="Tahoma"/>
            <family val="2"/>
          </rPr>
          <t xml:space="preserve">
</t>
        </r>
      </text>
    </comment>
    <comment ref="AI5" authorId="0" shapeId="0" xr:uid="{5DE37D06-B419-4CDA-885B-20B02299FAAD}">
      <text>
        <r>
          <rPr>
            <sz val="11"/>
            <color indexed="81"/>
            <rFont val="Tahoma"/>
            <family val="2"/>
          </rPr>
          <t>Please refer to the HMT guidance provided separately</t>
        </r>
        <r>
          <rPr>
            <sz val="8"/>
            <color indexed="81"/>
            <rFont val="Tahoma"/>
            <family val="2"/>
          </rPr>
          <t xml:space="preserve">
</t>
        </r>
      </text>
    </comment>
    <comment ref="D6" authorId="0" shapeId="0" xr:uid="{E667D274-1B84-482F-B419-FF7F3E69F27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0CD5C219-2043-4224-B9C2-C1B10061244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A5CF632D-4490-4095-911B-A3AA6E5D7EE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E9C4644E-A6FC-4666-AE0D-20CC3540751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4BE77D58-C6B8-460C-861B-2A0DC14D3F3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461996B6-6B55-4A88-94EE-4BCCD85F73C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3C704E4E-D686-4088-A195-DF0D7C4BF9B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5A01F8A9-8805-49DC-B182-E65816633EB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FE8770D-5C1E-4C59-8D1B-1D287A9CCE2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3DC4B894-8D65-4D40-88D2-5FB27A1AC92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686C3506-EAB0-4703-A7F5-63E4832B149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EE074264-A5B2-472D-9F7A-4D8843F96DC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6B000618-5FE6-432B-BD05-ED2F81CED59F}">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C3D3B378-FD61-4FA9-A6ED-449DAD3C4B72}">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4266A690-C22B-4A8A-A36A-17AD9F6CD5E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C8D9CBFF-DCD7-466D-ADDA-3CCA42836AB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9CEDE6D8-EC5C-4262-9029-C8DFFD5DC4A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E65E5F79-D048-41D4-9FF6-66138936145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FD36A002-F6DA-42EB-A7C3-ABF11261B0A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820EA13F-5150-40DA-819A-FA5DA04C6BF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9A793559-C579-4DCB-A2CF-B69AF942C22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C040A85A-DF32-43B9-8FF1-EB703D272E5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2AEEC5D4-4576-4333-BFCC-F1F1D5B17106}">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F58B2D05-C155-4B07-A4D8-DABB45484AE7}">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861885E1-6756-4B57-9A18-42815E6A0B9A}">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BABB18B5-4B5C-423F-94B2-A5AC98690307}">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AB88690A-92AA-4DA9-A974-9FE94A4D9E1C}">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1636BD82-EF8C-4E6A-A465-40738334499F}">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BB6D0EA6-863F-4E41-B4BD-290DAF0B7BCB}">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96E8DC5D-0987-43D7-BA6E-782154D7841E}">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57DBD1F7-94BB-42A3-BCB6-95CDB97047EB}">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95B894FD-8C0D-4142-8F93-1F4056BBD651}">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817234D3-8700-4B3D-B8A7-C2520BD6B946}">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18F272C0-1A82-49D3-A5D9-DC97EF124C9F}">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4616C399-5AEC-461B-995D-D7594DA8004F}">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FD1DE970-7FDE-441E-A49A-29FE0479D6E2}">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9A82471D-4247-4811-9020-25D18EB01333}">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35772237-7DAF-44E1-BF60-3A304410EAC6}">
      <text>
        <r>
          <rPr>
            <sz val="11"/>
            <color indexed="81"/>
            <rFont val="Tahoma"/>
            <family val="2"/>
          </rPr>
          <t>See comment on Payroll staff cell above</t>
        </r>
        <r>
          <rPr>
            <sz val="8"/>
            <color indexed="81"/>
            <rFont val="Tahoma"/>
            <family val="2"/>
          </rPr>
          <t xml:space="preserve">
</t>
        </r>
      </text>
    </comment>
    <comment ref="R5" authorId="0" shapeId="0" xr:uid="{6B3F1D5A-7DA8-4BFA-A4AD-A71D438ACF16}">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8C0242B7-51C6-43C2-A4F9-AB2CC0B1A638}">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C8090220-4A8A-4238-A528-22674F5013C8}">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4762B53C-768C-4AF2-86E3-291E6BD8F1E8}">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7DD4BCC8-542C-415A-BD6F-1EC5E84CA943}">
      <text>
        <r>
          <rPr>
            <sz val="11"/>
            <color indexed="81"/>
            <rFont val="Tahoma"/>
            <family val="2"/>
          </rPr>
          <t>Please refer to the HMT guidance provided separately</t>
        </r>
        <r>
          <rPr>
            <sz val="8"/>
            <color indexed="81"/>
            <rFont val="Tahoma"/>
            <family val="2"/>
          </rPr>
          <t xml:space="preserve">
</t>
        </r>
      </text>
    </comment>
    <comment ref="AE5" authorId="0" shapeId="0" xr:uid="{E195946E-FDF7-4A3F-8BB7-F17315147F21}">
      <text>
        <r>
          <rPr>
            <sz val="11"/>
            <color indexed="81"/>
            <rFont val="Tahoma"/>
            <family val="2"/>
          </rPr>
          <t>Please refer to the HMT guidance provided separately</t>
        </r>
        <r>
          <rPr>
            <sz val="8"/>
            <color indexed="81"/>
            <rFont val="Tahoma"/>
            <family val="2"/>
          </rPr>
          <t xml:space="preserve">
</t>
        </r>
      </text>
    </comment>
    <comment ref="AF5" authorId="0" shapeId="0" xr:uid="{ECC30FA9-ED32-4962-B996-009826939BB8}">
      <text>
        <r>
          <rPr>
            <sz val="11"/>
            <color indexed="81"/>
            <rFont val="Tahoma"/>
            <family val="2"/>
          </rPr>
          <t>Please refer to the HMT guidance provided separately</t>
        </r>
        <r>
          <rPr>
            <sz val="8"/>
            <color indexed="81"/>
            <rFont val="Tahoma"/>
            <family val="2"/>
          </rPr>
          <t xml:space="preserve">
</t>
        </r>
      </text>
    </comment>
    <comment ref="AG5" authorId="0" shapeId="0" xr:uid="{66734C0D-106F-4B76-BE93-5F421DBB51D2}">
      <text>
        <r>
          <rPr>
            <sz val="11"/>
            <color indexed="81"/>
            <rFont val="Tahoma"/>
            <family val="2"/>
          </rPr>
          <t>Please refer to the HMT guidance provided separately</t>
        </r>
        <r>
          <rPr>
            <sz val="8"/>
            <color indexed="81"/>
            <rFont val="Tahoma"/>
            <family val="2"/>
          </rPr>
          <t xml:space="preserve">
</t>
        </r>
      </text>
    </comment>
    <comment ref="AH5" authorId="0" shapeId="0" xr:uid="{9A176280-7E65-4942-92E1-BA0372CD5AE1}">
      <text>
        <r>
          <rPr>
            <sz val="11"/>
            <color indexed="81"/>
            <rFont val="Tahoma"/>
            <family val="2"/>
          </rPr>
          <t>Please refer to the HMT guidance provided separately</t>
        </r>
        <r>
          <rPr>
            <sz val="8"/>
            <color indexed="81"/>
            <rFont val="Tahoma"/>
            <family val="2"/>
          </rPr>
          <t xml:space="preserve">
</t>
        </r>
      </text>
    </comment>
    <comment ref="AI5" authorId="0" shapeId="0" xr:uid="{FF5AF548-1093-4E46-81D0-949F240CF0CF}">
      <text>
        <r>
          <rPr>
            <sz val="11"/>
            <color indexed="81"/>
            <rFont val="Tahoma"/>
            <family val="2"/>
          </rPr>
          <t>Please refer to the HMT guidance provided separately</t>
        </r>
        <r>
          <rPr>
            <sz val="8"/>
            <color indexed="81"/>
            <rFont val="Tahoma"/>
            <family val="2"/>
          </rPr>
          <t xml:space="preserve">
</t>
        </r>
      </text>
    </comment>
    <comment ref="D6" authorId="0" shapeId="0" xr:uid="{19EB7699-35D6-4FFD-99F2-F18BB7AE8E7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43390F30-5A31-4C00-9919-C84964688D4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23443ED5-F0D6-4D5E-B079-1D9ECA57DDA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8522AFFD-F078-4C11-A021-49D95EEC5B5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88C1213A-851D-4EF7-92F9-2630E71D6E4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F943F6DB-2A45-4EA6-A52E-9D37FAF59D9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DBC0881F-0002-46EF-87EE-48447C896C0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71F950BE-A807-426B-9A32-799BA531870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584F8DC8-50A9-4FDD-BDBF-FAF599731D0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7DBA3568-3BB8-4316-B115-23D2272D5A1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9030457D-556F-44B6-A284-8078321751B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9A30E689-3BCF-4E4F-8367-AAD96C482B1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C2A096DD-02C4-4872-AE6C-EC57D81ED71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97BB522B-0EB6-49BF-B553-DBC631F16A8F}">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28EC4597-FCDC-4124-8997-407E612F049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4F73FCF7-E2E1-4619-8738-79845D21388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CA184A19-8DC2-47A9-B872-AD1CC6437CA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740211C8-232A-40D9-ABB8-30DD669ED79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A7A09112-C335-4369-8485-ECA47F5CFFC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BD8F640D-5929-407A-A025-9B80340D75C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32D5D142-07EB-44DC-B5F8-24ECC02E385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E32B6D20-887F-4DEF-8E9E-626E5B719DF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BBB40AFE-2F74-4812-86D2-5F9BCE748FBE}">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CF15B8DC-278F-47C6-A060-7DADEF202D02}">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2E36ADFB-937A-4956-87A7-DD50287270DC}">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5812CC55-B62E-44BE-90E6-4D25FD547CDB}">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EFAC0D88-74D4-493D-B388-2B285244D1DE}">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3F73C368-6156-424D-8910-51A1D565695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8E8BB891-B1CE-42A2-9C03-FF7EC5A4FE4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1AE18A99-43D2-4199-A5A7-D2C2F37022A8}">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14C9B5FD-F6E6-42AF-B284-27D4167EA5FD}">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DC2C71C5-0AA8-4D2C-956F-F0B9DEA19E4A}">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8A061C72-A478-47CD-BB37-9267A15741A1}">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8BBFDEF6-AE56-40F1-8885-B3E80699332D}">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0532CB20-9FBD-48FA-921F-C1C63335AC5B}">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BE45AF39-625A-4FB4-A969-069442AB7D88}">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0B26279C-752A-4BD5-86FC-B8A2EFC1F807}">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1A5B0E2F-13B6-4A43-B45C-E0AC5AD447AC}">
      <text>
        <r>
          <rPr>
            <sz val="11"/>
            <color indexed="81"/>
            <rFont val="Tahoma"/>
            <family val="2"/>
          </rPr>
          <t>See comment on Payroll staff cell above</t>
        </r>
        <r>
          <rPr>
            <sz val="8"/>
            <color indexed="81"/>
            <rFont val="Tahoma"/>
            <family val="2"/>
          </rPr>
          <t xml:space="preserve">
</t>
        </r>
      </text>
    </comment>
    <comment ref="R5" authorId="0" shapeId="0" xr:uid="{C195C115-3AF2-403C-9C96-91321416A3E4}">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609E4A5C-5611-4644-8B89-2D6E059A4A4E}">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3E92A2E8-654E-45C9-8454-06BDD3A7C6A3}">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021828F2-905A-4D83-9E88-16745CE2FD57}">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0A3AF8FC-B873-43E3-8A42-8857E7265F60}">
      <text>
        <r>
          <rPr>
            <sz val="11"/>
            <color indexed="81"/>
            <rFont val="Tahoma"/>
            <family val="2"/>
          </rPr>
          <t>Please refer to the HMT guidance provided separately</t>
        </r>
        <r>
          <rPr>
            <sz val="8"/>
            <color indexed="81"/>
            <rFont val="Tahoma"/>
            <family val="2"/>
          </rPr>
          <t xml:space="preserve">
</t>
        </r>
      </text>
    </comment>
    <comment ref="AE5" authorId="0" shapeId="0" xr:uid="{EFA52FCD-82B7-43E9-897C-11F90408EC73}">
      <text>
        <r>
          <rPr>
            <sz val="11"/>
            <color indexed="81"/>
            <rFont val="Tahoma"/>
            <family val="2"/>
          </rPr>
          <t>Please refer to the HMT guidance provided separately</t>
        </r>
        <r>
          <rPr>
            <sz val="8"/>
            <color indexed="81"/>
            <rFont val="Tahoma"/>
            <family val="2"/>
          </rPr>
          <t xml:space="preserve">
</t>
        </r>
      </text>
    </comment>
    <comment ref="AF5" authorId="0" shapeId="0" xr:uid="{49B86F5F-B2F7-4501-A2FC-5E548587E54A}">
      <text>
        <r>
          <rPr>
            <sz val="11"/>
            <color indexed="81"/>
            <rFont val="Tahoma"/>
            <family val="2"/>
          </rPr>
          <t>Please refer to the HMT guidance provided separately</t>
        </r>
        <r>
          <rPr>
            <sz val="8"/>
            <color indexed="81"/>
            <rFont val="Tahoma"/>
            <family val="2"/>
          </rPr>
          <t xml:space="preserve">
</t>
        </r>
      </text>
    </comment>
    <comment ref="AG5" authorId="0" shapeId="0" xr:uid="{3E77B883-C008-497A-A6C4-E756A5BC06AC}">
      <text>
        <r>
          <rPr>
            <sz val="11"/>
            <color indexed="81"/>
            <rFont val="Tahoma"/>
            <family val="2"/>
          </rPr>
          <t>Please refer to the HMT guidance provided separately</t>
        </r>
        <r>
          <rPr>
            <sz val="8"/>
            <color indexed="81"/>
            <rFont val="Tahoma"/>
            <family val="2"/>
          </rPr>
          <t xml:space="preserve">
</t>
        </r>
      </text>
    </comment>
    <comment ref="AH5" authorId="0" shapeId="0" xr:uid="{EAE39A2D-C562-4094-BE0B-66E8CFBB285A}">
      <text>
        <r>
          <rPr>
            <sz val="11"/>
            <color indexed="81"/>
            <rFont val="Tahoma"/>
            <family val="2"/>
          </rPr>
          <t>Please refer to the HMT guidance provided separately</t>
        </r>
        <r>
          <rPr>
            <sz val="8"/>
            <color indexed="81"/>
            <rFont val="Tahoma"/>
            <family val="2"/>
          </rPr>
          <t xml:space="preserve">
</t>
        </r>
      </text>
    </comment>
    <comment ref="AI5" authorId="0" shapeId="0" xr:uid="{96CB47C8-8A46-4B2F-95A7-EDB77785D3F4}">
      <text>
        <r>
          <rPr>
            <sz val="11"/>
            <color indexed="81"/>
            <rFont val="Tahoma"/>
            <family val="2"/>
          </rPr>
          <t>Please refer to the HMT guidance provided separately</t>
        </r>
        <r>
          <rPr>
            <sz val="8"/>
            <color indexed="81"/>
            <rFont val="Tahoma"/>
            <family val="2"/>
          </rPr>
          <t xml:space="preserve">
</t>
        </r>
      </text>
    </comment>
    <comment ref="D6" authorId="0" shapeId="0" xr:uid="{9E02D363-CD6E-4D98-B163-0CF10C925A8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EF613BA5-0BD8-4114-99D2-7EF8E52CC8C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43C75166-D869-41A1-8470-4F3931F57EF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9CDAA69C-1D8C-4961-8E4C-5A927B9D2AD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C7D7B78E-A67C-4DFB-B2CD-29C904328EE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8BE0295F-4360-4733-8E41-E4D60FC5D71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9CDC4E8A-BDC6-458A-96EA-4A35299636F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40AD0CCA-5F93-4F93-B5A9-CDA3690ED04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9C31D8F0-14CC-407F-93C1-C3D24D296A3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3A2E5B48-2497-4377-8B14-A4DE30861B0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4A4BE7AA-039B-4D01-9BE5-87BD593D4A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F87E51C5-0C75-4E52-8E29-5A245443E89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CFF9264F-83A4-43C4-AEBE-C9C51F5151F1}">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F7D9DF47-60DF-4C79-9972-D7354C595E71}">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507AD7AC-EAC5-4D87-95FD-800606CE565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A77FE1D9-28FA-4D12-9853-64AF8B9746A1}">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32B6C1AB-040D-41C8-8C40-39E6C144AB8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66559E4E-4077-4491-91C2-5EBE7469E42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92FD0C9D-ABE8-4043-BD0C-20D5345600E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A2870E3D-5F15-4B89-B9A3-9E4615E92B9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F0F78B5F-DE0C-4D4E-822C-F46271AC5F1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4698632C-1BC9-46E5-8235-973B6D73287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5CC05854-97A9-440C-A9C8-2EFF72A41EA2}">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BA7573D4-6C9E-4237-81F0-6C21F3F2EC09}">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362B86F5-B016-4BE8-9CE1-10D624044CF4}">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DDE1D46E-120C-42AE-ABD7-BF53500FE042}">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DCF081B9-87EE-4AF6-8816-648B643161CB}">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93A50F76-1C84-4BFF-B028-4B402B2C9BCB}">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4F57C685-5132-4C2F-9163-326B0DB71F49}">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2DA6214F-2B01-42FE-A5CD-426800B59FFA}">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844AC2D2-D4CD-4E47-B80F-683A10590205}">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520CDBDA-E90C-42A3-AED1-993256C1F809}">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1D253D3B-A036-484D-90F4-CB3E241CC972}">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D59F945D-9D9B-469E-9B81-B1FE08C54317}">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4B2F97B6-2D64-4026-8957-6EA87384A40D}">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4B05AFD8-BC5E-4BB8-BBAC-25AD488791BD}">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52710DD8-BB34-4740-BC95-8D56046BB54D}">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BF9893E2-AB96-4ADB-9FD2-9D7DF98F713A}">
      <text>
        <r>
          <rPr>
            <sz val="11"/>
            <color indexed="81"/>
            <rFont val="Tahoma"/>
            <family val="2"/>
          </rPr>
          <t>See comment on Payroll staff cell above</t>
        </r>
        <r>
          <rPr>
            <sz val="8"/>
            <color indexed="81"/>
            <rFont val="Tahoma"/>
            <family val="2"/>
          </rPr>
          <t xml:space="preserve">
</t>
        </r>
      </text>
    </comment>
    <comment ref="R5" authorId="0" shapeId="0" xr:uid="{80722E52-B617-4F3F-8542-D9027AB7B19E}">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1015746D-8997-42F8-B22D-377DC9B3D9A7}">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AFE44C75-B6A5-421C-B157-111C345A1125}">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BB048266-8641-4A23-BF25-953DAEF1448D}">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FB70D897-AC65-4006-A3FF-36920DB93F8B}">
      <text>
        <r>
          <rPr>
            <sz val="11"/>
            <color indexed="81"/>
            <rFont val="Tahoma"/>
            <family val="2"/>
          </rPr>
          <t>Please refer to the HMT guidance provided separately</t>
        </r>
        <r>
          <rPr>
            <sz val="8"/>
            <color indexed="81"/>
            <rFont val="Tahoma"/>
            <family val="2"/>
          </rPr>
          <t xml:space="preserve">
</t>
        </r>
      </text>
    </comment>
    <comment ref="AE5" authorId="0" shapeId="0" xr:uid="{1784FB6B-D5B6-4EFB-9D82-F784EDB3B0DC}">
      <text>
        <r>
          <rPr>
            <sz val="11"/>
            <color indexed="81"/>
            <rFont val="Tahoma"/>
            <family val="2"/>
          </rPr>
          <t>Please refer to the HMT guidance provided separately</t>
        </r>
        <r>
          <rPr>
            <sz val="8"/>
            <color indexed="81"/>
            <rFont val="Tahoma"/>
            <family val="2"/>
          </rPr>
          <t xml:space="preserve">
</t>
        </r>
      </text>
    </comment>
    <comment ref="AF5" authorId="0" shapeId="0" xr:uid="{78AF9657-0DC4-473D-B85D-DCDD641E18D1}">
      <text>
        <r>
          <rPr>
            <sz val="11"/>
            <color indexed="81"/>
            <rFont val="Tahoma"/>
            <family val="2"/>
          </rPr>
          <t>Please refer to the HMT guidance provided separately</t>
        </r>
        <r>
          <rPr>
            <sz val="8"/>
            <color indexed="81"/>
            <rFont val="Tahoma"/>
            <family val="2"/>
          </rPr>
          <t xml:space="preserve">
</t>
        </r>
      </text>
    </comment>
    <comment ref="AG5" authorId="0" shapeId="0" xr:uid="{9005FE88-9EF4-433A-B97F-8F13F376CBDE}">
      <text>
        <r>
          <rPr>
            <sz val="11"/>
            <color indexed="81"/>
            <rFont val="Tahoma"/>
            <family val="2"/>
          </rPr>
          <t>Please refer to the HMT guidance provided separately</t>
        </r>
        <r>
          <rPr>
            <sz val="8"/>
            <color indexed="81"/>
            <rFont val="Tahoma"/>
            <family val="2"/>
          </rPr>
          <t xml:space="preserve">
</t>
        </r>
      </text>
    </comment>
    <comment ref="AH5" authorId="0" shapeId="0" xr:uid="{9F8DF7E2-4869-477D-992F-27384A7F5616}">
      <text>
        <r>
          <rPr>
            <sz val="11"/>
            <color indexed="81"/>
            <rFont val="Tahoma"/>
            <family val="2"/>
          </rPr>
          <t>Please refer to the HMT guidance provided separately</t>
        </r>
        <r>
          <rPr>
            <sz val="8"/>
            <color indexed="81"/>
            <rFont val="Tahoma"/>
            <family val="2"/>
          </rPr>
          <t xml:space="preserve">
</t>
        </r>
      </text>
    </comment>
    <comment ref="AI5" authorId="0" shapeId="0" xr:uid="{D58E50B9-4D55-4211-9CFC-153FFEDEAA7C}">
      <text>
        <r>
          <rPr>
            <sz val="11"/>
            <color indexed="81"/>
            <rFont val="Tahoma"/>
            <family val="2"/>
          </rPr>
          <t>Please refer to the HMT guidance provided separately</t>
        </r>
        <r>
          <rPr>
            <sz val="8"/>
            <color indexed="81"/>
            <rFont val="Tahoma"/>
            <family val="2"/>
          </rPr>
          <t xml:space="preserve">
</t>
        </r>
      </text>
    </comment>
    <comment ref="D6" authorId="0" shapeId="0" xr:uid="{717132AE-A705-467F-A54B-1407CAA982A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6179D523-3F2D-467C-A908-57DA23A27F7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3AC3571F-DCA7-40D7-A1DD-5F90D62E4D6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93ED7084-C3F2-4E22-98C8-C2BDBD34FFD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DE2FB94C-F5F4-48E9-B63D-647E677865F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5C7D5937-7A8D-42C5-B930-EB5B8214DB3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D638C059-93DC-4CF3-80CD-4F6383887A4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4819EDF9-1160-42DF-9FB6-A3C443E1139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E24A47D7-9CB0-44D0-974D-A368273EF15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B2E5723D-72FB-40C3-989C-805EFBD154F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FD5E9B88-274C-4F7A-9185-5764FD05B62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199E600C-CDF7-45F4-82F6-D2482C09047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2A4344C4-CB2C-42B9-AB46-91501D3152C6}">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15BFA135-110F-4184-8B51-1FB65B8DD034}">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B06F95DC-C4BE-4CB8-B226-5D9FE0FA607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24506704-7E8B-4EEF-92D2-27A7A42F69F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42DA7D69-AFF1-43D2-9CD1-D2A30F27E43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37B45ADF-2885-4E2D-999C-CE1131D3C08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FAECC9E9-8349-44ED-8F17-FA45359415A1}">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C00EA805-6805-49A7-B8B1-8168C87E716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346BBAB2-2E86-4868-8208-5347F61FC71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A875B81E-FCFE-413D-8CDF-AE3CD2C0B87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F20C3BEF-D118-4A6A-81BF-8B29D4A6FD1A}">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7B1A6EBD-0A67-4AC1-AD90-98235CEA7E34}">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AEDA3397-D83F-4331-B41E-EFC3071445C7}">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E4340B80-C666-46F8-A3FA-2001D0A4B063}">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E00-00000100000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00000000-0006-0000-0E00-00000200000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00000000-0006-0000-0E00-00000300000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00000000-0006-0000-0E00-00000400000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00000000-0006-0000-0E00-00000500000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00000000-0006-0000-0E00-00000600000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00000000-0006-0000-0E00-00000700000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00000000-0006-0000-0E00-000008000000}">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00000000-0006-0000-0E00-00000900000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00000000-0006-0000-0E00-00000A000000}">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00000000-0006-0000-0E00-00000B000000}">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00000000-0006-0000-0E00-00000C000000}">
      <text>
        <r>
          <rPr>
            <sz val="11"/>
            <color indexed="81"/>
            <rFont val="Tahoma"/>
            <family val="2"/>
          </rPr>
          <t>See comment on Payroll staff cell above</t>
        </r>
        <r>
          <rPr>
            <sz val="8"/>
            <color indexed="81"/>
            <rFont val="Tahoma"/>
            <family val="2"/>
          </rPr>
          <t xml:space="preserve">
</t>
        </r>
      </text>
    </comment>
    <comment ref="R5" authorId="0" shapeId="0" xr:uid="{00000000-0006-0000-0E00-00000D00000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00000000-0006-0000-0E00-00000E00000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00000000-0006-0000-0E00-00000F00000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00000000-0006-0000-0E00-00001000000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00000000-0006-0000-0E00-000011000000}">
      <text>
        <r>
          <rPr>
            <sz val="11"/>
            <color indexed="81"/>
            <rFont val="Tahoma"/>
            <family val="2"/>
          </rPr>
          <t>Please refer to the HMT guidance provided separately</t>
        </r>
        <r>
          <rPr>
            <sz val="8"/>
            <color indexed="81"/>
            <rFont val="Tahoma"/>
            <family val="2"/>
          </rPr>
          <t xml:space="preserve">
</t>
        </r>
      </text>
    </comment>
    <comment ref="AE5" authorId="0" shapeId="0" xr:uid="{00000000-0006-0000-0E00-000012000000}">
      <text>
        <r>
          <rPr>
            <sz val="11"/>
            <color indexed="81"/>
            <rFont val="Tahoma"/>
            <family val="2"/>
          </rPr>
          <t>Please refer to the HMT guidance provided separately</t>
        </r>
        <r>
          <rPr>
            <sz val="8"/>
            <color indexed="81"/>
            <rFont val="Tahoma"/>
            <family val="2"/>
          </rPr>
          <t xml:space="preserve">
</t>
        </r>
      </text>
    </comment>
    <comment ref="AF5" authorId="0" shapeId="0" xr:uid="{00000000-0006-0000-0E00-000013000000}">
      <text>
        <r>
          <rPr>
            <sz val="11"/>
            <color indexed="81"/>
            <rFont val="Tahoma"/>
            <family val="2"/>
          </rPr>
          <t>Please refer to the HMT guidance provided separately</t>
        </r>
        <r>
          <rPr>
            <sz val="8"/>
            <color indexed="81"/>
            <rFont val="Tahoma"/>
            <family val="2"/>
          </rPr>
          <t xml:space="preserve">
</t>
        </r>
      </text>
    </comment>
    <comment ref="AG5" authorId="0" shapeId="0" xr:uid="{00000000-0006-0000-0E00-000014000000}">
      <text>
        <r>
          <rPr>
            <sz val="11"/>
            <color indexed="81"/>
            <rFont val="Tahoma"/>
            <family val="2"/>
          </rPr>
          <t>Please refer to the HMT guidance provided separately</t>
        </r>
        <r>
          <rPr>
            <sz val="8"/>
            <color indexed="81"/>
            <rFont val="Tahoma"/>
            <family val="2"/>
          </rPr>
          <t xml:space="preserve">
</t>
        </r>
      </text>
    </comment>
    <comment ref="AH5" authorId="0" shapeId="0" xr:uid="{00000000-0006-0000-0E00-000015000000}">
      <text>
        <r>
          <rPr>
            <sz val="11"/>
            <color indexed="81"/>
            <rFont val="Tahoma"/>
            <family val="2"/>
          </rPr>
          <t>Please refer to the HMT guidance provided separately</t>
        </r>
        <r>
          <rPr>
            <sz val="8"/>
            <color indexed="81"/>
            <rFont val="Tahoma"/>
            <family val="2"/>
          </rPr>
          <t xml:space="preserve">
</t>
        </r>
      </text>
    </comment>
    <comment ref="AI5" authorId="0" shapeId="0" xr:uid="{00000000-0006-0000-0E00-000016000000}">
      <text>
        <r>
          <rPr>
            <sz val="11"/>
            <color indexed="81"/>
            <rFont val="Tahoma"/>
            <family val="2"/>
          </rPr>
          <t>Please refer to the HMT guidance provided separately</t>
        </r>
        <r>
          <rPr>
            <sz val="8"/>
            <color indexed="81"/>
            <rFont val="Tahoma"/>
            <family val="2"/>
          </rPr>
          <t xml:space="preserve">
</t>
        </r>
      </text>
    </comment>
    <comment ref="D6" authorId="0" shapeId="0" xr:uid="{00000000-0006-0000-0E00-000017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00000000-0006-0000-0E00-000018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00000000-0006-0000-0E00-000019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00000000-0006-0000-0E00-00001A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00000000-0006-0000-0E00-00001B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00000000-0006-0000-0E00-00001C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00000000-0006-0000-0E00-00001D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00000000-0006-0000-0E00-00001E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0000000-0006-0000-0E00-00001F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00000000-0006-0000-0E00-000020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00000000-0006-0000-0E00-000021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00000000-0006-0000-0E00-000022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00000000-0006-0000-0E00-00002300000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00000000-0006-0000-0E00-00002400000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00000000-0006-0000-0E00-000025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00000000-0006-0000-0E00-000026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00000000-0006-0000-0E00-000027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00000000-0006-0000-0E00-000028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00000000-0006-0000-0E00-000029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00000000-0006-0000-0E00-00002A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00000000-0006-0000-0E00-00002B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00000000-0006-0000-0E00-00002C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00000000-0006-0000-0E00-00002D00000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00000000-0006-0000-0E00-00002E00000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00000000-0006-0000-0E00-00002F00000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00000000-0006-0000-0E00-00003000000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93A929D9-B4D4-4178-822C-A7F043C3C079}">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B98EC9F4-1F8F-4E6B-8DF8-17FDBEC28A0F}">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5B73FB70-F7C4-4ECA-AB4F-DBAB552AF8D1}">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8A704928-D52E-4A24-9ADA-5D6DE62A0423}">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ED4CED45-E5D1-44BF-8C72-97417A5782F9}">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37B872C1-EEAB-4DD7-9E25-24C6B41E2A72}">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88D72A0E-31EE-4C22-9FCB-CA425BB033EB}">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3DA35586-3B62-4BB9-B94B-A580EA7AA3D4}">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AA46A463-DF48-44E1-8ADA-C7A403B050E5}">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236060F5-65FE-4929-94F8-E4B6FF96EA6F}">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9B2B1900-9DB4-4922-890F-10356B6D5BB1}">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685FD483-3787-4247-BE5D-399DACC352F1}">
      <text>
        <r>
          <rPr>
            <sz val="11"/>
            <color indexed="81"/>
            <rFont val="Tahoma"/>
            <family val="2"/>
          </rPr>
          <t>See comment on Payroll staff cell above</t>
        </r>
        <r>
          <rPr>
            <sz val="8"/>
            <color indexed="81"/>
            <rFont val="Tahoma"/>
            <family val="2"/>
          </rPr>
          <t xml:space="preserve">
</t>
        </r>
      </text>
    </comment>
    <comment ref="R5" authorId="0" shapeId="0" xr:uid="{050B077E-F811-4959-A16F-A1928776F1E7}">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DA866502-895F-4C90-9EBA-15AD406CDD7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B0311F06-ABE5-49A3-950F-4805EF628C49}">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90824116-AD0D-4448-80AC-1EB066052AAE}">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B74AA1B1-4D7F-460A-ABF0-51443371AB2B}">
      <text>
        <r>
          <rPr>
            <sz val="11"/>
            <color indexed="81"/>
            <rFont val="Tahoma"/>
            <family val="2"/>
          </rPr>
          <t>Please refer to the HMT guidance provided separately</t>
        </r>
        <r>
          <rPr>
            <sz val="8"/>
            <color indexed="81"/>
            <rFont val="Tahoma"/>
            <family val="2"/>
          </rPr>
          <t xml:space="preserve">
</t>
        </r>
      </text>
    </comment>
    <comment ref="AE5" authorId="0" shapeId="0" xr:uid="{E846747A-A8E4-4497-B45E-C1C40223509B}">
      <text>
        <r>
          <rPr>
            <sz val="11"/>
            <color indexed="81"/>
            <rFont val="Tahoma"/>
            <family val="2"/>
          </rPr>
          <t>Please refer to the HMT guidance provided separately</t>
        </r>
        <r>
          <rPr>
            <sz val="8"/>
            <color indexed="81"/>
            <rFont val="Tahoma"/>
            <family val="2"/>
          </rPr>
          <t xml:space="preserve">
</t>
        </r>
      </text>
    </comment>
    <comment ref="AF5" authorId="0" shapeId="0" xr:uid="{F5BA0B98-7BDE-469A-80B5-F1C100A57DE3}">
      <text>
        <r>
          <rPr>
            <sz val="11"/>
            <color indexed="81"/>
            <rFont val="Tahoma"/>
            <family val="2"/>
          </rPr>
          <t>Please refer to the HMT guidance provided separately</t>
        </r>
        <r>
          <rPr>
            <sz val="8"/>
            <color indexed="81"/>
            <rFont val="Tahoma"/>
            <family val="2"/>
          </rPr>
          <t xml:space="preserve">
</t>
        </r>
      </text>
    </comment>
    <comment ref="AG5" authorId="0" shapeId="0" xr:uid="{D6A71BB0-6384-4927-997B-A6405A50FB29}">
      <text>
        <r>
          <rPr>
            <sz val="11"/>
            <color indexed="81"/>
            <rFont val="Tahoma"/>
            <family val="2"/>
          </rPr>
          <t>Please refer to the HMT guidance provided separately</t>
        </r>
        <r>
          <rPr>
            <sz val="8"/>
            <color indexed="81"/>
            <rFont val="Tahoma"/>
            <family val="2"/>
          </rPr>
          <t xml:space="preserve">
</t>
        </r>
      </text>
    </comment>
    <comment ref="AH5" authorId="0" shapeId="0" xr:uid="{4864B09D-CB55-4353-B872-44E46106E82B}">
      <text>
        <r>
          <rPr>
            <sz val="11"/>
            <color indexed="81"/>
            <rFont val="Tahoma"/>
            <family val="2"/>
          </rPr>
          <t>Please refer to the HMT guidance provided separately</t>
        </r>
        <r>
          <rPr>
            <sz val="8"/>
            <color indexed="81"/>
            <rFont val="Tahoma"/>
            <family val="2"/>
          </rPr>
          <t xml:space="preserve">
</t>
        </r>
      </text>
    </comment>
    <comment ref="AI5" authorId="0" shapeId="0" xr:uid="{8ED0BD6F-6021-4B21-8713-074F43FF84AD}">
      <text>
        <r>
          <rPr>
            <sz val="11"/>
            <color indexed="81"/>
            <rFont val="Tahoma"/>
            <family val="2"/>
          </rPr>
          <t>Please refer to the HMT guidance provided separately</t>
        </r>
        <r>
          <rPr>
            <sz val="8"/>
            <color indexed="81"/>
            <rFont val="Tahoma"/>
            <family val="2"/>
          </rPr>
          <t xml:space="preserve">
</t>
        </r>
      </text>
    </comment>
    <comment ref="D6" authorId="0" shapeId="0" xr:uid="{E4173BCF-498B-4DDD-B98D-6AFE081F7C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C1C76EC5-CC75-405D-84E0-40321173492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064083E0-2F02-454E-AD7B-D8B07D3B23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3845B4FF-0FD3-44B2-A898-40CBF98D884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4874A09B-430E-40EA-8037-46C1B1B51C6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029E9E17-6AFE-4BF9-ABB6-5F451CAF8F5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D904AC93-0220-4230-9FDB-0E7F33CD5C4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F630DD0F-779D-4708-AAE5-8F9D704939C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966FD8CF-0074-4A27-8007-78ADB68287D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98C15269-F422-4955-803C-55DCF6671F2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23292E99-4FD0-4E98-9869-23B9E027DFA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2C395A77-0821-4943-AE7A-798A041B614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71F0528B-7CF1-41D1-82E7-4B35774CC971}">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08B1DEC9-DBA2-45C5-807F-28BB0E04D50D}">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ECD74BA8-C48B-4B41-A022-1D4F7A4B241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67EE2E3A-3751-44D4-BE0A-47C62BFE1F7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FEAA2B98-7F6B-420E-93EB-8452A7F2F85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F497A5CB-6A4C-46B6-959B-D4ACC8744BF1}">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A461C061-C7A4-4BE3-AEFA-81F3C6345534}">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6016BC46-83CD-4EB8-80EB-CB22DC21F86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12645309-140B-4825-8C37-FF8B4446968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10523FAD-2C5D-466B-8A8A-0793CB17FFC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7CC7515B-FFF6-4B30-93F8-1EF426772D59}">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8C5CE1B2-2C70-485F-879C-B939E371BC6A}">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FBD92D22-8031-4F69-B7CB-1BAC592301E5}">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F931A648-D23A-439F-8A44-306C17F0B8E9}">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41A95093-1DA1-4019-896B-3B923EB15417}">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D812D69B-B2AE-4E2A-9A06-C392E85BE056}">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540C33AB-AC88-45C6-8653-8204A1578CEE}">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7CFC946B-F200-44B4-B27D-FDCD5E439D32}">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8FE7F8CC-CF79-479D-A140-5C61FC66F60C}">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51766EA5-6E54-47B5-88DD-31D79E39EDA6}">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D433154E-D669-481B-A8F4-318F585AF854}">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2AC500F6-3FCD-40CE-97DC-494875EA07E7}">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88F6FEBF-620B-4D4D-98FF-835D9B7879DE}">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7CC0A230-D0D6-4574-8AA6-65AC1E4B97B4}">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FE4B6399-ADA1-4688-B169-978553034F3B}">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1CA19E16-0BA4-4AD7-BBEB-D4C6608EA662}">
      <text>
        <r>
          <rPr>
            <sz val="11"/>
            <color indexed="81"/>
            <rFont val="Tahoma"/>
            <family val="2"/>
          </rPr>
          <t>See comment on Payroll staff cell above</t>
        </r>
        <r>
          <rPr>
            <sz val="8"/>
            <color indexed="81"/>
            <rFont val="Tahoma"/>
            <family val="2"/>
          </rPr>
          <t xml:space="preserve">
</t>
        </r>
      </text>
    </comment>
    <comment ref="R5" authorId="0" shapeId="0" xr:uid="{C7E9CB97-57AC-4825-A971-A0AF793364D6}">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47C6D348-CB53-479D-ACC7-0E15D489025A}">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2295A85C-9DD5-42EE-9BDE-62BE90E4097B}">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29F4D6A4-0450-4FC3-AC98-82478A706CE8}">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FCF48E2A-AC91-47D0-B73B-50D09D3D5909}">
      <text>
        <r>
          <rPr>
            <sz val="11"/>
            <color indexed="81"/>
            <rFont val="Tahoma"/>
            <family val="2"/>
          </rPr>
          <t>Please refer to the HMT guidance provided separately</t>
        </r>
        <r>
          <rPr>
            <sz val="8"/>
            <color indexed="81"/>
            <rFont val="Tahoma"/>
            <family val="2"/>
          </rPr>
          <t xml:space="preserve">
</t>
        </r>
      </text>
    </comment>
    <comment ref="AE5" authorId="0" shapeId="0" xr:uid="{09111433-FB38-405F-9C0F-868809451492}">
      <text>
        <r>
          <rPr>
            <sz val="11"/>
            <color indexed="81"/>
            <rFont val="Tahoma"/>
            <family val="2"/>
          </rPr>
          <t>Please refer to the HMT guidance provided separately</t>
        </r>
        <r>
          <rPr>
            <sz val="8"/>
            <color indexed="81"/>
            <rFont val="Tahoma"/>
            <family val="2"/>
          </rPr>
          <t xml:space="preserve">
</t>
        </r>
      </text>
    </comment>
    <comment ref="AF5" authorId="0" shapeId="0" xr:uid="{FD56D98E-09B2-4193-BA63-77BC71D6A930}">
      <text>
        <r>
          <rPr>
            <sz val="11"/>
            <color indexed="81"/>
            <rFont val="Tahoma"/>
            <family val="2"/>
          </rPr>
          <t>Please refer to the HMT guidance provided separately</t>
        </r>
        <r>
          <rPr>
            <sz val="8"/>
            <color indexed="81"/>
            <rFont val="Tahoma"/>
            <family val="2"/>
          </rPr>
          <t xml:space="preserve">
</t>
        </r>
      </text>
    </comment>
    <comment ref="AG5" authorId="0" shapeId="0" xr:uid="{6268A4BD-F5B2-4B05-A203-4359AE143550}">
      <text>
        <r>
          <rPr>
            <sz val="11"/>
            <color indexed="81"/>
            <rFont val="Tahoma"/>
            <family val="2"/>
          </rPr>
          <t>Please refer to the HMT guidance provided separately</t>
        </r>
        <r>
          <rPr>
            <sz val="8"/>
            <color indexed="81"/>
            <rFont val="Tahoma"/>
            <family val="2"/>
          </rPr>
          <t xml:space="preserve">
</t>
        </r>
      </text>
    </comment>
    <comment ref="AH5" authorId="0" shapeId="0" xr:uid="{35CA1FFF-EAA2-424A-8745-B8756754340A}">
      <text>
        <r>
          <rPr>
            <sz val="11"/>
            <color indexed="81"/>
            <rFont val="Tahoma"/>
            <family val="2"/>
          </rPr>
          <t>Please refer to the HMT guidance provided separately</t>
        </r>
        <r>
          <rPr>
            <sz val="8"/>
            <color indexed="81"/>
            <rFont val="Tahoma"/>
            <family val="2"/>
          </rPr>
          <t xml:space="preserve">
</t>
        </r>
      </text>
    </comment>
    <comment ref="AI5" authorId="0" shapeId="0" xr:uid="{167D3763-B4B6-4F4F-A0CE-B042E0E6AA33}">
      <text>
        <r>
          <rPr>
            <sz val="11"/>
            <color indexed="81"/>
            <rFont val="Tahoma"/>
            <family val="2"/>
          </rPr>
          <t>Please refer to the HMT guidance provided separately</t>
        </r>
        <r>
          <rPr>
            <sz val="8"/>
            <color indexed="81"/>
            <rFont val="Tahoma"/>
            <family val="2"/>
          </rPr>
          <t xml:space="preserve">
</t>
        </r>
      </text>
    </comment>
    <comment ref="D6" authorId="0" shapeId="0" xr:uid="{DF87E6BD-5E05-4394-A5F7-DF031500C09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B35665C8-3846-4D53-A68F-019C1AF339F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0AF1AABD-CC73-4360-98FF-4A9A7F01A89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81D82C23-1461-49C6-87B3-8F566CFF964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CE31155F-0A07-4983-A53E-A3A57BAB9FD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0B2BBF01-19BD-49E9-8E89-65630AE18F9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8DB34819-3375-425F-91EB-288F2E332EC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2EB9B816-5873-4FC6-BB1C-059E75E11F7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04D05F4-5803-4272-83EE-3D68DD5DFE1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262BC1FB-0F11-43FE-84ED-36D7ACFBD70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D2519048-9993-4D7E-9A69-7EA425D039B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A1E34443-D340-4238-86A3-470637A355D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12266DE0-77B0-4721-A10C-B6FC4800D60C}">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DFC6CBE8-89BB-42EF-A11F-8F70F4CFD53E}">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88C56397-9490-4C4B-8B4A-FFC86F9EEB4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9586A134-B945-4F83-8565-C707CDBE803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228D5F69-3736-4032-8185-335D1BA9043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1DFF97D2-76AF-4A6D-8F1F-0F832FEAEC04}">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6B2C5B32-765C-4FD9-BBE2-3B883D4AA57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B0068C8A-6207-451A-B886-2C60374E441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762578A7-7C52-4A23-B70C-D4C1CE2852F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B5327C83-AF92-42F4-85A7-06D84A6861A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29B90B64-6569-4F32-B5E9-0AB3B18BA364}">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CB7B4DBC-AB97-423B-BDD5-A9ADF76A5232}">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58067C72-FE76-4489-B989-E027D0AC93B9}">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5E20C942-B2DB-4CE9-8C9D-E527246C5522}">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FA5664C2-119F-4224-BE2A-912CFA168D88}">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D5CE5148-639C-42E0-A573-7730FCDC693D}">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847428F4-60F7-48E1-9F97-F9EC5143FE95}">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372BE675-4660-476B-9144-3A64FB17F203}">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B2F922E6-9407-4B19-BA56-DDD6576BD253}">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C28B2864-2703-47E5-BF3C-9329F90DAF44}">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136750CC-511A-4D56-B805-A750F09FE453}">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BD877544-0F79-442F-A6C0-BBD550B1A75D}">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BC1BE858-A840-467F-9F42-C183542908F2}">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A387FDDF-F4C4-4464-B683-B2701EB0AB6D}">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2E298780-FAB4-41CA-9C92-38525DF578AB}">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4A918F43-655A-4715-B97F-53722CD2024C}">
      <text>
        <r>
          <rPr>
            <sz val="11"/>
            <color indexed="81"/>
            <rFont val="Tahoma"/>
            <family val="2"/>
          </rPr>
          <t>See comment on Payroll staff cell above</t>
        </r>
        <r>
          <rPr>
            <sz val="8"/>
            <color indexed="81"/>
            <rFont val="Tahoma"/>
            <family val="2"/>
          </rPr>
          <t xml:space="preserve">
</t>
        </r>
      </text>
    </comment>
    <comment ref="R5" authorId="0" shapeId="0" xr:uid="{5A2A963B-E001-401F-B0CF-6E13528CFB6B}">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841D9353-CF9D-49D4-8A99-86FA32C99048}">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82777030-A325-49B2-A1E6-91DBC66B8FE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A7470F7D-3EA8-44AE-B608-0B8EDE869728}">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E455F416-F1D3-4936-8891-0EADC5B44630}">
      <text>
        <r>
          <rPr>
            <sz val="11"/>
            <color indexed="81"/>
            <rFont val="Tahoma"/>
            <family val="2"/>
          </rPr>
          <t>Please refer to the HMT guidance provided separately</t>
        </r>
        <r>
          <rPr>
            <sz val="8"/>
            <color indexed="81"/>
            <rFont val="Tahoma"/>
            <family val="2"/>
          </rPr>
          <t xml:space="preserve">
</t>
        </r>
      </text>
    </comment>
    <comment ref="AE5" authorId="0" shapeId="0" xr:uid="{A247F64A-3AAB-4E8C-9834-D9827B8EF4F7}">
      <text>
        <r>
          <rPr>
            <sz val="11"/>
            <color indexed="81"/>
            <rFont val="Tahoma"/>
            <family val="2"/>
          </rPr>
          <t>Please refer to the HMT guidance provided separately</t>
        </r>
        <r>
          <rPr>
            <sz val="8"/>
            <color indexed="81"/>
            <rFont val="Tahoma"/>
            <family val="2"/>
          </rPr>
          <t xml:space="preserve">
</t>
        </r>
      </text>
    </comment>
    <comment ref="AF5" authorId="0" shapeId="0" xr:uid="{3E5298BB-3252-4F68-B255-52EA2652F0D0}">
      <text>
        <r>
          <rPr>
            <sz val="11"/>
            <color indexed="81"/>
            <rFont val="Tahoma"/>
            <family val="2"/>
          </rPr>
          <t>Please refer to the HMT guidance provided separately</t>
        </r>
        <r>
          <rPr>
            <sz val="8"/>
            <color indexed="81"/>
            <rFont val="Tahoma"/>
            <family val="2"/>
          </rPr>
          <t xml:space="preserve">
</t>
        </r>
      </text>
    </comment>
    <comment ref="AG5" authorId="0" shapeId="0" xr:uid="{1E9CE513-2D11-4580-A580-A5A894DC94C3}">
      <text>
        <r>
          <rPr>
            <sz val="11"/>
            <color indexed="81"/>
            <rFont val="Tahoma"/>
            <family val="2"/>
          </rPr>
          <t>Please refer to the HMT guidance provided separately</t>
        </r>
        <r>
          <rPr>
            <sz val="8"/>
            <color indexed="81"/>
            <rFont val="Tahoma"/>
            <family val="2"/>
          </rPr>
          <t xml:space="preserve">
</t>
        </r>
      </text>
    </comment>
    <comment ref="AH5" authorId="0" shapeId="0" xr:uid="{F8955F90-1E02-4709-A55D-693A10362B9D}">
      <text>
        <r>
          <rPr>
            <sz val="11"/>
            <color indexed="81"/>
            <rFont val="Tahoma"/>
            <family val="2"/>
          </rPr>
          <t>Please refer to the HMT guidance provided separately</t>
        </r>
        <r>
          <rPr>
            <sz val="8"/>
            <color indexed="81"/>
            <rFont val="Tahoma"/>
            <family val="2"/>
          </rPr>
          <t xml:space="preserve">
</t>
        </r>
      </text>
    </comment>
    <comment ref="AI5" authorId="0" shapeId="0" xr:uid="{FED0F2DD-1224-449B-92AF-65BA25EA3943}">
      <text>
        <r>
          <rPr>
            <sz val="11"/>
            <color indexed="81"/>
            <rFont val="Tahoma"/>
            <family val="2"/>
          </rPr>
          <t>Please refer to the HMT guidance provided separately</t>
        </r>
        <r>
          <rPr>
            <sz val="8"/>
            <color indexed="81"/>
            <rFont val="Tahoma"/>
            <family val="2"/>
          </rPr>
          <t xml:space="preserve">
</t>
        </r>
      </text>
    </comment>
    <comment ref="D6" authorId="0" shapeId="0" xr:uid="{B202E783-A327-4D04-890D-AA844AD2B1D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7ADAD3F3-30AF-4933-96C9-BC89288D248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A96347E5-B141-475F-8733-6A360C96316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6D7FA24C-7FF8-4238-9B86-588D5A4FF52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36F08657-AC4C-441D-B09F-60280A59D25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95F92D44-5050-4F5C-9896-FF749D22B58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CB86743C-5C48-4789-B6BB-001898F920F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6B6F6B20-2A0D-4F4F-A8DC-E36EA2ADDE8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3DA52395-462D-4126-A2A9-73BE3B627EE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9987FD1B-CBF6-4979-A0B6-6129BBD58E4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0058A10E-630F-45A2-9390-758759B0402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0F519356-5CF2-4AF2-9CF2-44D2F432F6D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910918E0-329C-4D76-9A57-789F60D770D4}">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E966C6D1-828A-439B-AE5F-1579390FA33E}">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5228BB39-B0BD-4F4D-A1A9-6F06B60C2FE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9E9B86B0-ED12-4EF6-8938-45D9E82EB8C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4D77AFB6-72E4-4EBE-BDC9-4410EAC90F5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18962DFD-096F-43A4-9641-746F7FDF504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B10E5B08-F34A-4EBB-BFC1-2F1C8C65E6F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53DDD78A-6834-403B-A078-0122810DD07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55CC63EA-BE7F-4893-8CE9-C9F948226C2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8FF5F2F9-2257-4FFF-A693-0FA750A90864}">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C62E9793-C603-408F-9E98-068CAAAF26B8}">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147F2060-3877-41A3-B365-9322E80BEEA3}">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40F352B0-9637-4225-AE4B-770641E8AE2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859071FD-9092-4E02-841C-A7A7B814858D}">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9C11B2D2-9FDF-41C4-9F55-72BC85648E3E}">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3D858C25-A89C-4399-B82C-234CB64FC326}">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C65B48AC-6772-4FEF-81E5-C6887237EEC8}">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848B4453-3BAE-4BE5-8A5D-CA56C5C6ED0A}">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894AC0D3-EB96-4DB7-BBFD-0E58A301906A}">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B6D9F9DD-CB13-4834-95B5-1A9647B88264}">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283F135B-23DD-49C3-B760-B5F3A04A507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FB4C9456-7C89-4982-B97B-B0E79C46FF5A}">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01ACF32F-4EA3-4448-B6FC-33F3F1A04888}">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01A787D1-79E0-4BEB-91E4-7801B6F893EE}">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E4922910-055A-4C1D-B20C-2DC7D12A1D13}">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4A9D7D74-C6EA-4652-A955-4E7482AA7416}">
      <text>
        <r>
          <rPr>
            <sz val="11"/>
            <color indexed="81"/>
            <rFont val="Tahoma"/>
            <family val="2"/>
          </rPr>
          <t>See comment on Payroll staff cell above</t>
        </r>
        <r>
          <rPr>
            <sz val="8"/>
            <color indexed="81"/>
            <rFont val="Tahoma"/>
            <family val="2"/>
          </rPr>
          <t xml:space="preserve">
</t>
        </r>
      </text>
    </comment>
    <comment ref="R5" authorId="0" shapeId="0" xr:uid="{CB44DA0A-6408-429B-A089-1CBB3AE2D33A}">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E7B46C89-1671-4DF3-AC7E-E0096A6108AF}">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7293CB80-4159-4471-9631-481F5648E774}">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ADC625D5-267C-4BF9-90A7-7F1B15CD94FE}">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75A207A5-E7C7-48C3-BE9C-14E05CA5AE10}">
      <text>
        <r>
          <rPr>
            <sz val="11"/>
            <color indexed="81"/>
            <rFont val="Tahoma"/>
            <family val="2"/>
          </rPr>
          <t>Please refer to the HMT guidance provided separately</t>
        </r>
        <r>
          <rPr>
            <sz val="8"/>
            <color indexed="81"/>
            <rFont val="Tahoma"/>
            <family val="2"/>
          </rPr>
          <t xml:space="preserve">
</t>
        </r>
      </text>
    </comment>
    <comment ref="AE5" authorId="0" shapeId="0" xr:uid="{89F9DF2A-3163-40C1-B270-87F5A6A5A42A}">
      <text>
        <r>
          <rPr>
            <sz val="11"/>
            <color indexed="81"/>
            <rFont val="Tahoma"/>
            <family val="2"/>
          </rPr>
          <t>Please refer to the HMT guidance provided separately</t>
        </r>
        <r>
          <rPr>
            <sz val="8"/>
            <color indexed="81"/>
            <rFont val="Tahoma"/>
            <family val="2"/>
          </rPr>
          <t xml:space="preserve">
</t>
        </r>
      </text>
    </comment>
    <comment ref="AF5" authorId="0" shapeId="0" xr:uid="{91AE1EBB-AFA3-4146-9B0D-C7A5E0A18845}">
      <text>
        <r>
          <rPr>
            <sz val="11"/>
            <color indexed="81"/>
            <rFont val="Tahoma"/>
            <family val="2"/>
          </rPr>
          <t>Please refer to the HMT guidance provided separately</t>
        </r>
        <r>
          <rPr>
            <sz val="8"/>
            <color indexed="81"/>
            <rFont val="Tahoma"/>
            <family val="2"/>
          </rPr>
          <t xml:space="preserve">
</t>
        </r>
      </text>
    </comment>
    <comment ref="AG5" authorId="0" shapeId="0" xr:uid="{691511D9-7B7F-48F0-827F-F49F571C4C1F}">
      <text>
        <r>
          <rPr>
            <sz val="11"/>
            <color indexed="81"/>
            <rFont val="Tahoma"/>
            <family val="2"/>
          </rPr>
          <t>Please refer to the HMT guidance provided separately</t>
        </r>
        <r>
          <rPr>
            <sz val="8"/>
            <color indexed="81"/>
            <rFont val="Tahoma"/>
            <family val="2"/>
          </rPr>
          <t xml:space="preserve">
</t>
        </r>
      </text>
    </comment>
    <comment ref="AH5" authorId="0" shapeId="0" xr:uid="{640F8EB0-D75D-4A55-9B15-C27C142A081E}">
      <text>
        <r>
          <rPr>
            <sz val="11"/>
            <color indexed="81"/>
            <rFont val="Tahoma"/>
            <family val="2"/>
          </rPr>
          <t>Please refer to the HMT guidance provided separately</t>
        </r>
        <r>
          <rPr>
            <sz val="8"/>
            <color indexed="81"/>
            <rFont val="Tahoma"/>
            <family val="2"/>
          </rPr>
          <t xml:space="preserve">
</t>
        </r>
      </text>
    </comment>
    <comment ref="AI5" authorId="0" shapeId="0" xr:uid="{88CBCAB4-3FBB-4C5D-99EC-41E0648E4EC2}">
      <text>
        <r>
          <rPr>
            <sz val="11"/>
            <color indexed="81"/>
            <rFont val="Tahoma"/>
            <family val="2"/>
          </rPr>
          <t>Please refer to the HMT guidance provided separately</t>
        </r>
        <r>
          <rPr>
            <sz val="8"/>
            <color indexed="81"/>
            <rFont val="Tahoma"/>
            <family val="2"/>
          </rPr>
          <t xml:space="preserve">
</t>
        </r>
      </text>
    </comment>
    <comment ref="D6" authorId="0" shapeId="0" xr:uid="{E7440E0A-90D4-4DDB-9F54-D810239F0B5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3F4AA9DD-509F-47A7-8284-AC03FFA7075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4E0753FD-111D-4C2D-97C2-7C211DD31E0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1D30A117-B184-4EE4-8B03-73B5BC28603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D8C0F8E9-3AA4-4F39-845C-579416F3B4C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A7F62CCA-4D51-473C-8626-A83CE86C3B7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8C723D7A-FCB0-4DB9-AEC1-371051C9CB4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46F49B8D-AE1A-436A-9B1F-0D3C2F04E6A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BBB659B2-58D5-4CA1-9B11-39EA1A80434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87D5C890-F7AF-45DA-84B6-55A9EBB1664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5CCD4E55-EB01-4E46-9CF5-CC3705C8741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6DFE5432-CFC7-4AE8-BB90-562982F6843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145BB5C9-EA22-46EA-AD79-59D2A358D2FE}">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03D73517-8B24-4C90-B543-8A9CCA8F6FC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B26D1BB0-48AA-472A-9AD0-9429935DF79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9294BBF6-DDCD-4AF6-8037-63A749F4C17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D0ADFC1A-B4AB-4DB8-A198-E6064F2E3DF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A59C5B01-19DE-40C9-8A04-AEE4ADB292F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E089AD77-A75A-40F1-B2BF-75507F8BDD1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EAA68CE5-D930-45EF-A79A-002949D5218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55C96CD1-2C4B-47A7-89A1-A711E890C5A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0B7254CC-77A0-4580-8F84-8A21823A1FB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9629CA83-8FC9-4028-A366-F4C5037DC808}">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BFEE499D-DD64-40C7-AF0E-A622A096452C}">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BED26469-51E6-4D1B-8196-A0CA32638F0A}">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4E7DD749-C9F7-47DE-B564-D492DF6F16C9}">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932AA43B-58B8-4111-8D98-4A96C094FD0B}">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EDEFBC9F-845A-4C26-8FA3-CE4D7A09DA63}">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BEE5D6F6-FDA8-4B20-93F6-3EFD9C6EFC5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F9077401-F9C3-4C70-B771-03FAFF248305}">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A693D1AD-533D-428F-9475-11864544437A}">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3DD5153F-0E14-4644-93F3-EEAA7245E961}">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50D04DA3-F55D-4B0C-B866-DF142E021959}">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B51C5104-6AA8-4ED0-B637-6CA96C3AB29B}">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9E29E5B4-86A2-444B-8F57-29D35282DE4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414A209A-2368-480F-B3EE-DB822A5E1DC5}">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6B4FDCC6-A198-4D0F-B4BB-A5A951BFE49F}">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6A68DFCB-B7DE-4574-90B8-1CCB4E576191}">
      <text>
        <r>
          <rPr>
            <sz val="11"/>
            <color indexed="81"/>
            <rFont val="Tahoma"/>
            <family val="2"/>
          </rPr>
          <t>See comment on Payroll staff cell above</t>
        </r>
        <r>
          <rPr>
            <sz val="8"/>
            <color indexed="81"/>
            <rFont val="Tahoma"/>
            <family val="2"/>
          </rPr>
          <t xml:space="preserve">
</t>
        </r>
      </text>
    </comment>
    <comment ref="R5" authorId="0" shapeId="0" xr:uid="{C9A3BD7B-B23C-4D54-9921-D4DABA65EA75}">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8C12744D-6941-45F7-AEB1-D499BBCF6DEB}">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947B9CC9-79F8-4568-91F7-1542E750FD93}">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27728923-5C86-470C-97D9-BA06D9222258}">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394F1CB2-FA47-4C55-86A8-BB8FBDC99CDF}">
      <text>
        <r>
          <rPr>
            <sz val="11"/>
            <color indexed="81"/>
            <rFont val="Tahoma"/>
            <family val="2"/>
          </rPr>
          <t>Please refer to the HMT guidance provided separately</t>
        </r>
        <r>
          <rPr>
            <sz val="8"/>
            <color indexed="81"/>
            <rFont val="Tahoma"/>
            <family val="2"/>
          </rPr>
          <t xml:space="preserve">
</t>
        </r>
      </text>
    </comment>
    <comment ref="AE5" authorId="0" shapeId="0" xr:uid="{3F04E69C-F2A9-444F-9277-D17874520EDD}">
      <text>
        <r>
          <rPr>
            <sz val="11"/>
            <color indexed="81"/>
            <rFont val="Tahoma"/>
            <family val="2"/>
          </rPr>
          <t>Please refer to the HMT guidance provided separately</t>
        </r>
        <r>
          <rPr>
            <sz val="8"/>
            <color indexed="81"/>
            <rFont val="Tahoma"/>
            <family val="2"/>
          </rPr>
          <t xml:space="preserve">
</t>
        </r>
      </text>
    </comment>
    <comment ref="AF5" authorId="0" shapeId="0" xr:uid="{9A33823E-D1D7-4B43-9964-FDD3846D2DCD}">
      <text>
        <r>
          <rPr>
            <sz val="11"/>
            <color indexed="81"/>
            <rFont val="Tahoma"/>
            <family val="2"/>
          </rPr>
          <t>Please refer to the HMT guidance provided separately</t>
        </r>
        <r>
          <rPr>
            <sz val="8"/>
            <color indexed="81"/>
            <rFont val="Tahoma"/>
            <family val="2"/>
          </rPr>
          <t xml:space="preserve">
</t>
        </r>
      </text>
    </comment>
    <comment ref="AG5" authorId="0" shapeId="0" xr:uid="{99C4B335-E53F-4043-AF2E-836B25EDBD24}">
      <text>
        <r>
          <rPr>
            <sz val="11"/>
            <color indexed="81"/>
            <rFont val="Tahoma"/>
            <family val="2"/>
          </rPr>
          <t>Please refer to the HMT guidance provided separately</t>
        </r>
        <r>
          <rPr>
            <sz val="8"/>
            <color indexed="81"/>
            <rFont val="Tahoma"/>
            <family val="2"/>
          </rPr>
          <t xml:space="preserve">
</t>
        </r>
      </text>
    </comment>
    <comment ref="AH5" authorId="0" shapeId="0" xr:uid="{E9453C4C-82EF-4482-9F99-18070D5707C7}">
      <text>
        <r>
          <rPr>
            <sz val="11"/>
            <color indexed="81"/>
            <rFont val="Tahoma"/>
            <family val="2"/>
          </rPr>
          <t>Please refer to the HMT guidance provided separately</t>
        </r>
        <r>
          <rPr>
            <sz val="8"/>
            <color indexed="81"/>
            <rFont val="Tahoma"/>
            <family val="2"/>
          </rPr>
          <t xml:space="preserve">
</t>
        </r>
      </text>
    </comment>
    <comment ref="AI5" authorId="0" shapeId="0" xr:uid="{8B312F1A-D4EE-4DDB-AB62-E36B0A498451}">
      <text>
        <r>
          <rPr>
            <sz val="11"/>
            <color indexed="81"/>
            <rFont val="Tahoma"/>
            <family val="2"/>
          </rPr>
          <t>Please refer to the HMT guidance provided separately</t>
        </r>
        <r>
          <rPr>
            <sz val="8"/>
            <color indexed="81"/>
            <rFont val="Tahoma"/>
            <family val="2"/>
          </rPr>
          <t xml:space="preserve">
</t>
        </r>
      </text>
    </comment>
    <comment ref="D6" authorId="0" shapeId="0" xr:uid="{A97C0C91-6D02-4DD7-9B74-4C760F8ACEA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56B424E9-5D37-49FB-BCEC-B46621E3E15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D7F47CAE-5A1F-4DB8-9FB9-DA190D9E1F6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04B7B26B-EE5A-423C-B4E2-74FCD5C2208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0A7158D2-11B6-41BE-9A66-C2009CEC51B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CF80B875-372E-4329-BBA9-880533B8076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87B9272C-6BD9-4B43-BB92-602E5A48C59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1923ADD1-FC2C-4451-8FEA-E8B04C8BBCD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75D7D9EF-03B6-4101-BF61-8254DF78754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BBE7C8A8-3BF7-4131-94A4-5D030F9CEE1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88F2EE61-7BB0-4BDF-8FB3-A8E94E2DD29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981AB49D-3333-42CD-8054-4C78B5EAE24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B5659A6C-3C2D-4C90-9B3A-B995291D68CE}">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AB8B0994-84D3-4D4E-897B-F428C2FB726E}">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F37F6B6E-58A3-4089-A89D-2839789AC69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EA71A452-5E20-4C92-8EB0-88C238EA9C0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9BDA4226-3D52-48EC-92DE-EC11CC92D90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566D848B-53C9-4DFE-AC39-8108D9743F1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8CF22F20-85DC-40EF-861E-F13EF200776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D5DBDC43-26AE-46C7-BA61-E2B3BE95DC3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FFC876B2-E008-49AC-8502-33EC833131A1}">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6F6381CB-4E41-4B06-9BFC-CC36A28ABD7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FBBD69E4-B9C9-4097-A8DB-A3F4916CF884}">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AF1A43AF-B1C3-44D8-916D-5A3883C1493C}">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A5EADF2A-71DF-4255-9DA9-F5E1F9157B3B}">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E4FDB5A0-B0EB-48B2-85C5-2C7BA106F3E1}">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7DEE4A4C-AF66-4C83-8C1F-ACA8CE8CA654}">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B6B4AB54-99C5-439D-AB8E-1952C47F4D9E}">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0C2FB324-1992-4EE9-ADDE-DDAB38C0B92A}">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AEC1CF5C-EE60-4427-9433-B6E51FAC630D}">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845E2679-1664-4C0B-9CEE-289C4FAE1A7B}">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4C9D281D-F718-4652-993F-D88F9EE204F1}">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94B32E83-525A-4C19-ACC2-7BDABC24B2E3}">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44F65E90-4C08-42B1-9689-3DD237279C03}">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2A364207-7F46-4060-AF76-3332829373AB}">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FD95FA7E-30F9-49E9-A323-134EF439B2F9}">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D5A00FF1-AE6E-4C61-B306-880B27621629}">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C262FEF0-9F63-4973-9380-6415867A5015}">
      <text>
        <r>
          <rPr>
            <sz val="11"/>
            <color indexed="81"/>
            <rFont val="Tahoma"/>
            <family val="2"/>
          </rPr>
          <t>See comment on Payroll staff cell above</t>
        </r>
        <r>
          <rPr>
            <sz val="8"/>
            <color indexed="81"/>
            <rFont val="Tahoma"/>
            <family val="2"/>
          </rPr>
          <t xml:space="preserve">
</t>
        </r>
      </text>
    </comment>
    <comment ref="R5" authorId="0" shapeId="0" xr:uid="{6E8E9430-7BAB-4E74-8BF5-95B44A161FD7}">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57D34F09-4C59-408E-A5A8-3F6DF7E0B074}">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4DD750C6-E980-4C1C-9CFA-680B6149FAC5}">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D050CAAF-C761-4437-AB0C-86EE236072F7}">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9A52A852-5773-4DD2-A63E-FCFB7C526058}">
      <text>
        <r>
          <rPr>
            <sz val="11"/>
            <color indexed="81"/>
            <rFont val="Tahoma"/>
            <family val="2"/>
          </rPr>
          <t>Please refer to the HMT guidance provided separately</t>
        </r>
        <r>
          <rPr>
            <sz val="8"/>
            <color indexed="81"/>
            <rFont val="Tahoma"/>
            <family val="2"/>
          </rPr>
          <t xml:space="preserve">
</t>
        </r>
      </text>
    </comment>
    <comment ref="AE5" authorId="0" shapeId="0" xr:uid="{58EF8D71-4813-4447-989F-0D93D5C588F3}">
      <text>
        <r>
          <rPr>
            <sz val="11"/>
            <color indexed="81"/>
            <rFont val="Tahoma"/>
            <family val="2"/>
          </rPr>
          <t>Please refer to the HMT guidance provided separately</t>
        </r>
        <r>
          <rPr>
            <sz val="8"/>
            <color indexed="81"/>
            <rFont val="Tahoma"/>
            <family val="2"/>
          </rPr>
          <t xml:space="preserve">
</t>
        </r>
      </text>
    </comment>
    <comment ref="AF5" authorId="0" shapeId="0" xr:uid="{136E847E-3F62-48B2-91A0-DECB8FE37524}">
      <text>
        <r>
          <rPr>
            <sz val="11"/>
            <color indexed="81"/>
            <rFont val="Tahoma"/>
            <family val="2"/>
          </rPr>
          <t>Please refer to the HMT guidance provided separately</t>
        </r>
        <r>
          <rPr>
            <sz val="8"/>
            <color indexed="81"/>
            <rFont val="Tahoma"/>
            <family val="2"/>
          </rPr>
          <t xml:space="preserve">
</t>
        </r>
      </text>
    </comment>
    <comment ref="AG5" authorId="0" shapeId="0" xr:uid="{D5613E32-69B5-4B39-B546-1C322A0AA4FC}">
      <text>
        <r>
          <rPr>
            <sz val="11"/>
            <color indexed="81"/>
            <rFont val="Tahoma"/>
            <family val="2"/>
          </rPr>
          <t>Please refer to the HMT guidance provided separately</t>
        </r>
        <r>
          <rPr>
            <sz val="8"/>
            <color indexed="81"/>
            <rFont val="Tahoma"/>
            <family val="2"/>
          </rPr>
          <t xml:space="preserve">
</t>
        </r>
      </text>
    </comment>
    <comment ref="AH5" authorId="0" shapeId="0" xr:uid="{4D5D62A7-F0FA-43EE-AA5D-4E3BF6131E66}">
      <text>
        <r>
          <rPr>
            <sz val="11"/>
            <color indexed="81"/>
            <rFont val="Tahoma"/>
            <family val="2"/>
          </rPr>
          <t>Please refer to the HMT guidance provided separately</t>
        </r>
        <r>
          <rPr>
            <sz val="8"/>
            <color indexed="81"/>
            <rFont val="Tahoma"/>
            <family val="2"/>
          </rPr>
          <t xml:space="preserve">
</t>
        </r>
      </text>
    </comment>
    <comment ref="AI5" authorId="0" shapeId="0" xr:uid="{C8128F4A-943F-4BD2-8AB7-9FB9C6326B49}">
      <text>
        <r>
          <rPr>
            <sz val="11"/>
            <color indexed="81"/>
            <rFont val="Tahoma"/>
            <family val="2"/>
          </rPr>
          <t>Please refer to the HMT guidance provided separately</t>
        </r>
        <r>
          <rPr>
            <sz val="8"/>
            <color indexed="81"/>
            <rFont val="Tahoma"/>
            <family val="2"/>
          </rPr>
          <t xml:space="preserve">
</t>
        </r>
      </text>
    </comment>
    <comment ref="D6" authorId="0" shapeId="0" xr:uid="{C7C9F3CA-C184-4E1A-98BB-230875C57BB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347E9168-F4CA-4C37-90CA-3723B379707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3CC0906C-DE84-4DAE-8E99-23703A0E172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8E7A5A6A-874D-4058-8838-A92A9F76BFF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C3397917-F7C0-440F-8B00-BB8062FB3BF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F3874F32-2D8F-4A81-813D-96E652FCE8A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82301421-6422-4DC3-AD40-C237A983F34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7A293B00-A222-4B8D-BB3B-2189AE1E843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8AAC5699-C2A7-4B92-8B6A-D8F183A899B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3C17E119-0C4B-42CC-AE3C-91E3BD8F1A5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84B9E1BB-E1BC-4D8E-93BB-718C50133F4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C3E3F587-16AA-42A4-9452-E74ABB9C642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C7944AE7-55C4-4918-9CD5-7C3327496834}">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705E357C-3677-4323-BCE7-76CE57F05B8C}">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ABB84E1A-85D4-4082-9B7A-42EFE1BF481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90B698A3-4C3A-4E73-B86B-37F34857A67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4AC3026F-F3FB-4B22-867C-AB0367CEBDA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5A3CBF0F-CB87-4E20-B86F-B6227865CA2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D4FC3EA1-84A6-45BF-B6D8-CDE38E22904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74556897-2992-4786-9374-1C4D2B9FF7E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426B89E8-EF08-4B6F-AD57-4511EA8C326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A995F58F-D2EF-4568-AAE7-2558F0D47D0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DE9394FD-1C41-45BE-AFC2-BBE5A64833B8}">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52A5B027-8A2E-404C-976F-117A696A66E4}">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22C562E7-2BAF-4146-8929-AB665E78CB2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A46F12DE-BDDF-40F0-99B8-85CE76ADC752}">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A526A56F-3D9B-499A-93BB-DC293A7F96DC}">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79916548-EDCF-42DF-8480-1BD961C1ADCA}">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85B77547-FB53-4DF4-B681-30A5A750D663}">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1362CC9C-392E-47B6-A9CE-B172EE2A358C}">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F7FF9B23-232A-484E-BED5-73DC62AD9325}">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9B1FD654-4D50-449E-AF60-C67225BF6E8D}">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4FBDDF17-B938-4D07-9207-C37FC44CCD3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8FC74A26-3E41-4BF5-9C70-BF121187F914}">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00C58644-661A-4274-A30C-0536C862DD62}">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795F3BB4-193C-4E72-85AA-FC7D34CECC1A}">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7ACA3EBF-52C4-4A0A-9FE2-D2C24FCBF89E}">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6672AC59-0361-485C-A0B6-8A3DE1A0B8F9}">
      <text>
        <r>
          <rPr>
            <sz val="11"/>
            <color indexed="81"/>
            <rFont val="Tahoma"/>
            <family val="2"/>
          </rPr>
          <t>See comment on Payroll staff cell above</t>
        </r>
        <r>
          <rPr>
            <sz val="8"/>
            <color indexed="81"/>
            <rFont val="Tahoma"/>
            <family val="2"/>
          </rPr>
          <t xml:space="preserve">
</t>
        </r>
      </text>
    </comment>
    <comment ref="R5" authorId="0" shapeId="0" xr:uid="{C2470BB8-499E-484D-9432-D8374F907323}">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3506E73B-F13F-4881-9EA1-D5F9A3682546}">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2C7617DF-29DB-4A39-A39E-7C078BDC7B43}">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5511ECFB-72E6-41E0-A02F-2F5E6C0DECB6}">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D71CD13D-9D9F-469D-929E-139F64AED1D8}">
      <text>
        <r>
          <rPr>
            <sz val="11"/>
            <color indexed="81"/>
            <rFont val="Tahoma"/>
            <family val="2"/>
          </rPr>
          <t>Please refer to the HMT guidance provided separately</t>
        </r>
        <r>
          <rPr>
            <sz val="8"/>
            <color indexed="81"/>
            <rFont val="Tahoma"/>
            <family val="2"/>
          </rPr>
          <t xml:space="preserve">
</t>
        </r>
      </text>
    </comment>
    <comment ref="AE5" authorId="0" shapeId="0" xr:uid="{BB40E503-CB85-48F3-A8B6-8D112E9EFE7F}">
      <text>
        <r>
          <rPr>
            <sz val="11"/>
            <color indexed="81"/>
            <rFont val="Tahoma"/>
            <family val="2"/>
          </rPr>
          <t>Please refer to the HMT guidance provided separately</t>
        </r>
        <r>
          <rPr>
            <sz val="8"/>
            <color indexed="81"/>
            <rFont val="Tahoma"/>
            <family val="2"/>
          </rPr>
          <t xml:space="preserve">
</t>
        </r>
      </text>
    </comment>
    <comment ref="AF5" authorId="0" shapeId="0" xr:uid="{788C87DE-2F42-4F46-9B90-95ADAA46FBD2}">
      <text>
        <r>
          <rPr>
            <sz val="11"/>
            <color indexed="81"/>
            <rFont val="Tahoma"/>
            <family val="2"/>
          </rPr>
          <t>Please refer to the HMT guidance provided separately</t>
        </r>
        <r>
          <rPr>
            <sz val="8"/>
            <color indexed="81"/>
            <rFont val="Tahoma"/>
            <family val="2"/>
          </rPr>
          <t xml:space="preserve">
</t>
        </r>
      </text>
    </comment>
    <comment ref="AG5" authorId="0" shapeId="0" xr:uid="{B6D18D2F-5E9E-4C64-AF46-6B50BCDB60DB}">
      <text>
        <r>
          <rPr>
            <sz val="11"/>
            <color indexed="81"/>
            <rFont val="Tahoma"/>
            <family val="2"/>
          </rPr>
          <t>Please refer to the HMT guidance provided separately</t>
        </r>
        <r>
          <rPr>
            <sz val="8"/>
            <color indexed="81"/>
            <rFont val="Tahoma"/>
            <family val="2"/>
          </rPr>
          <t xml:space="preserve">
</t>
        </r>
      </text>
    </comment>
    <comment ref="AH5" authorId="0" shapeId="0" xr:uid="{0B7D1C74-115D-4C60-9405-DE1EC426D872}">
      <text>
        <r>
          <rPr>
            <sz val="11"/>
            <color indexed="81"/>
            <rFont val="Tahoma"/>
            <family val="2"/>
          </rPr>
          <t>Please refer to the HMT guidance provided separately</t>
        </r>
        <r>
          <rPr>
            <sz val="8"/>
            <color indexed="81"/>
            <rFont val="Tahoma"/>
            <family val="2"/>
          </rPr>
          <t xml:space="preserve">
</t>
        </r>
      </text>
    </comment>
    <comment ref="AI5" authorId="0" shapeId="0" xr:uid="{AE457741-71E6-4CF7-AE65-40DB1B74889E}">
      <text>
        <r>
          <rPr>
            <sz val="11"/>
            <color indexed="81"/>
            <rFont val="Tahoma"/>
            <family val="2"/>
          </rPr>
          <t>Please refer to the HMT guidance provided separately</t>
        </r>
        <r>
          <rPr>
            <sz val="8"/>
            <color indexed="81"/>
            <rFont val="Tahoma"/>
            <family val="2"/>
          </rPr>
          <t xml:space="preserve">
</t>
        </r>
      </text>
    </comment>
    <comment ref="D6" authorId="0" shapeId="0" xr:uid="{FA2C69EF-B606-494C-A25E-B2CC389412B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2EDBD916-BBFE-4220-81F7-6ECC33F4F0E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7A21105A-C958-40BD-BE21-28E7F7844D0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9756D9A2-995F-4C55-948B-3A2EB265CE3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B2503B34-E0AE-4FFC-A465-F7DEE1661A0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DCEE2E89-8DAB-48C5-B3C9-3AEB0E1C4B1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69D764B8-D3F4-4F4A-AB5D-008AD161DC9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8B246A63-405D-4059-947D-09AB5BA77E7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E07200B-C4D6-49CD-A9AE-4BB2A64CF3F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6F345C23-83E5-43B0-97B0-072E5DE1F54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D9680A99-4781-48E2-9019-6E952C653FE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99BA9CA8-DBE7-4259-8031-9E3171F8563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4D7AFBBC-1EE3-4E41-AFBC-20BD8E835EA6}">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B2E31E3C-D6B3-4A13-AFC2-069B52E3B0F4}">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1B32F323-EFC2-41C7-BD3A-52A087D9CFD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6E9E5EA6-5936-4ED6-A0DD-FE3358531AA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981ECDC3-2188-4632-BA7F-50A76CA8BEF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3EFDE5FC-C32F-4FEA-AA65-A40FDF6650E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AB33741F-9A4C-4758-B2E4-58A3939AE64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9B268EAB-2F2D-4CAC-8E73-746FE652914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EB984FCF-4717-4DDD-B4EE-A2857830E73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17739B51-0B9A-4621-9DE7-61D3AAAC6D2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94366732-894C-4D58-9B12-DC5E2FB5CCAB}">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2063005B-CBDA-4AE0-AA6A-8D460E0DA684}">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9794AF7E-EB4F-475D-BA63-56C9BDAD55F6}">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03D9EE44-CA56-4F2F-9E7F-DD71561AC719}">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BD2F5A05-FEA6-4ED7-A7A6-279CC377BD2B}">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8BBCE2F3-0537-4962-A4BE-CF00FC52C1B4}">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03DA86D1-6DD9-488E-B5AF-9236564F89FD}">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7D9967DA-F01F-45D9-9FAA-6A3A53D32567}">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0BAFF4B1-2D28-4173-B223-B165A3460366}">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A1366AC5-BA5D-40AC-9200-7DA775AE19E1}">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A475E3CF-BA1B-477D-90BB-30EFF9510B41}">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EA17AE50-7FBB-4BB4-8AB2-D27369C68E25}">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CFF4E8EC-8253-469A-B949-C04DD101D817}">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C69EED04-FCA2-46A9-97AA-6541D3F8CB8A}">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95443D35-23FC-4907-9C89-7BA57280A844}">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686CC94F-C388-49F1-8916-6C000608CE3E}">
      <text>
        <r>
          <rPr>
            <sz val="11"/>
            <color indexed="81"/>
            <rFont val="Tahoma"/>
            <family val="2"/>
          </rPr>
          <t>See comment on Payroll staff cell above</t>
        </r>
        <r>
          <rPr>
            <sz val="8"/>
            <color indexed="81"/>
            <rFont val="Tahoma"/>
            <family val="2"/>
          </rPr>
          <t xml:space="preserve">
</t>
        </r>
      </text>
    </comment>
    <comment ref="R5" authorId="0" shapeId="0" xr:uid="{5CE0C5D0-9F87-4EF1-9249-F367B830C368}">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6E5982BC-ED24-4073-872D-186F8496067D}">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75481D93-41A0-4076-A7E2-27D257E0F234}">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E6AAD7BA-85E8-42C0-8B86-8F41BF7883CC}">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EA7589C4-3A93-400A-98C4-9D968626CCD0}">
      <text>
        <r>
          <rPr>
            <sz val="11"/>
            <color indexed="81"/>
            <rFont val="Tahoma"/>
            <family val="2"/>
          </rPr>
          <t>Please refer to the HMT guidance provided separately</t>
        </r>
        <r>
          <rPr>
            <sz val="8"/>
            <color indexed="81"/>
            <rFont val="Tahoma"/>
            <family val="2"/>
          </rPr>
          <t xml:space="preserve">
</t>
        </r>
      </text>
    </comment>
    <comment ref="AE5" authorId="0" shapeId="0" xr:uid="{AE4BF52B-CE2C-4CA8-B2AC-0F57DDC1BF63}">
      <text>
        <r>
          <rPr>
            <sz val="11"/>
            <color indexed="81"/>
            <rFont val="Tahoma"/>
            <family val="2"/>
          </rPr>
          <t>Please refer to the HMT guidance provided separately</t>
        </r>
        <r>
          <rPr>
            <sz val="8"/>
            <color indexed="81"/>
            <rFont val="Tahoma"/>
            <family val="2"/>
          </rPr>
          <t xml:space="preserve">
</t>
        </r>
      </text>
    </comment>
    <comment ref="AF5" authorId="0" shapeId="0" xr:uid="{5A0DDC22-AB54-4229-A794-DF2F1D1E531A}">
      <text>
        <r>
          <rPr>
            <sz val="11"/>
            <color indexed="81"/>
            <rFont val="Tahoma"/>
            <family val="2"/>
          </rPr>
          <t>Please refer to the HMT guidance provided separately</t>
        </r>
        <r>
          <rPr>
            <sz val="8"/>
            <color indexed="81"/>
            <rFont val="Tahoma"/>
            <family val="2"/>
          </rPr>
          <t xml:space="preserve">
</t>
        </r>
      </text>
    </comment>
    <comment ref="AG5" authorId="0" shapeId="0" xr:uid="{8E9655FB-67C1-4A2D-9F43-E3A0B80122BB}">
      <text>
        <r>
          <rPr>
            <sz val="11"/>
            <color indexed="81"/>
            <rFont val="Tahoma"/>
            <family val="2"/>
          </rPr>
          <t>Please refer to the HMT guidance provided separately</t>
        </r>
        <r>
          <rPr>
            <sz val="8"/>
            <color indexed="81"/>
            <rFont val="Tahoma"/>
            <family val="2"/>
          </rPr>
          <t xml:space="preserve">
</t>
        </r>
      </text>
    </comment>
    <comment ref="AH5" authorId="0" shapeId="0" xr:uid="{FAA16B57-ED54-493C-B8C2-8F047A6E52BD}">
      <text>
        <r>
          <rPr>
            <sz val="11"/>
            <color indexed="81"/>
            <rFont val="Tahoma"/>
            <family val="2"/>
          </rPr>
          <t>Please refer to the HMT guidance provided separately</t>
        </r>
        <r>
          <rPr>
            <sz val="8"/>
            <color indexed="81"/>
            <rFont val="Tahoma"/>
            <family val="2"/>
          </rPr>
          <t xml:space="preserve">
</t>
        </r>
      </text>
    </comment>
    <comment ref="AI5" authorId="0" shapeId="0" xr:uid="{70BBA4AE-E787-48F4-8BF8-26FEE79586AA}">
      <text>
        <r>
          <rPr>
            <sz val="11"/>
            <color indexed="81"/>
            <rFont val="Tahoma"/>
            <family val="2"/>
          </rPr>
          <t>Please refer to the HMT guidance provided separately</t>
        </r>
        <r>
          <rPr>
            <sz val="8"/>
            <color indexed="81"/>
            <rFont val="Tahoma"/>
            <family val="2"/>
          </rPr>
          <t xml:space="preserve">
</t>
        </r>
      </text>
    </comment>
    <comment ref="D6" authorId="0" shapeId="0" xr:uid="{7DCFDA52-F6DC-48E5-9B32-41F04A9762F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3B3425BF-459C-46CA-B305-3260DD3FABA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B0BCE253-59DF-4301-A13A-67BCAD0167B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F39123E8-6B7B-4808-B4F9-7CF8D166E7C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AA5EC6AD-E46C-4231-9CC5-494CB837237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22781DF4-A814-4AC4-92BC-1AC2B7EDCF3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3804E5F1-D101-4F9B-A420-070EBBC8C51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E5672B72-B1B5-42F2-9EE2-E0BE8B4EAA1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488A6743-529D-4A6B-9611-D7FA076E202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B203DFE4-F898-436F-8B76-CF7214CBA55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1626ABC1-5F0E-4AA6-A887-8260FED0CD4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E5D0C12C-8A43-4B73-8E48-72DE46C07E1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EFA23175-2E4F-405B-84D1-91A77660A3AD}">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B97C2CCB-40F5-4555-BB84-26DE19BFEE7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7EA41D30-DD1B-46E8-BAEE-74D74A1D562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62A147A8-7C19-4A22-9D2B-B8F4816E8771}">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06891116-318C-48AB-B8DD-6A5E2BBE789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EB2DEA69-FDC7-4768-844B-5076FB0AE22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BF93A2DA-0DAA-4317-9308-E73F1973859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6BB61BA8-A471-477B-96C0-23C96B0AF4D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FB20D29B-9237-42F6-A7EA-0B6517B69AD4}">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E2637B15-0FE3-44E0-B9F0-FD57B73975A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CF0AB2DC-A31C-4E89-B782-B5B0E1957C6D}">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CEA6FF6D-1F34-4D10-9A3E-0A384032508C}">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91A1DF4D-7BCF-471A-8E73-F4B37905D32A}">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4C0413F8-C8F9-4F8F-AB73-E766F6E70A83}">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F00-00000100000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00000000-0006-0000-0F00-00000200000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00000000-0006-0000-0F00-00000300000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00000000-0006-0000-0F00-00000400000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00000000-0006-0000-0F00-00000500000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00000000-0006-0000-0F00-00000600000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00000000-0006-0000-0F00-00000700000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00000000-0006-0000-0F00-000008000000}">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00000000-0006-0000-0F00-00000900000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00000000-0006-0000-0F00-00000A000000}">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00000000-0006-0000-0F00-00000B000000}">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00000000-0006-0000-0F00-00000C000000}">
      <text>
        <r>
          <rPr>
            <sz val="11"/>
            <color indexed="81"/>
            <rFont val="Tahoma"/>
            <family val="2"/>
          </rPr>
          <t>See comment on Payroll staff cell above</t>
        </r>
        <r>
          <rPr>
            <sz val="8"/>
            <color indexed="81"/>
            <rFont val="Tahoma"/>
            <family val="2"/>
          </rPr>
          <t xml:space="preserve">
</t>
        </r>
      </text>
    </comment>
    <comment ref="R5" authorId="0" shapeId="0" xr:uid="{00000000-0006-0000-0F00-00000D00000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00000000-0006-0000-0F00-00000E00000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00000000-0006-0000-0F00-00000F00000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00000000-0006-0000-0F00-00001000000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00000000-0006-0000-0F00-000011000000}">
      <text>
        <r>
          <rPr>
            <sz val="11"/>
            <color indexed="81"/>
            <rFont val="Tahoma"/>
            <family val="2"/>
          </rPr>
          <t>Please refer to the HMT guidance provided separately</t>
        </r>
        <r>
          <rPr>
            <sz val="8"/>
            <color indexed="81"/>
            <rFont val="Tahoma"/>
            <family val="2"/>
          </rPr>
          <t xml:space="preserve">
</t>
        </r>
      </text>
    </comment>
    <comment ref="AE5" authorId="0" shapeId="0" xr:uid="{00000000-0006-0000-0F00-000012000000}">
      <text>
        <r>
          <rPr>
            <sz val="11"/>
            <color indexed="81"/>
            <rFont val="Tahoma"/>
            <family val="2"/>
          </rPr>
          <t>Please refer to the HMT guidance provided separately</t>
        </r>
        <r>
          <rPr>
            <sz val="8"/>
            <color indexed="81"/>
            <rFont val="Tahoma"/>
            <family val="2"/>
          </rPr>
          <t xml:space="preserve">
</t>
        </r>
      </text>
    </comment>
    <comment ref="AF5" authorId="0" shapeId="0" xr:uid="{00000000-0006-0000-0F00-000013000000}">
      <text>
        <r>
          <rPr>
            <sz val="11"/>
            <color indexed="81"/>
            <rFont val="Tahoma"/>
            <family val="2"/>
          </rPr>
          <t>Please refer to the HMT guidance provided separately</t>
        </r>
        <r>
          <rPr>
            <sz val="8"/>
            <color indexed="81"/>
            <rFont val="Tahoma"/>
            <family val="2"/>
          </rPr>
          <t xml:space="preserve">
</t>
        </r>
      </text>
    </comment>
    <comment ref="AG5" authorId="0" shapeId="0" xr:uid="{00000000-0006-0000-0F00-000014000000}">
      <text>
        <r>
          <rPr>
            <sz val="11"/>
            <color indexed="81"/>
            <rFont val="Tahoma"/>
            <family val="2"/>
          </rPr>
          <t>Please refer to the HMT guidance provided separately</t>
        </r>
        <r>
          <rPr>
            <sz val="8"/>
            <color indexed="81"/>
            <rFont val="Tahoma"/>
            <family val="2"/>
          </rPr>
          <t xml:space="preserve">
</t>
        </r>
      </text>
    </comment>
    <comment ref="AH5" authorId="0" shapeId="0" xr:uid="{00000000-0006-0000-0F00-000015000000}">
      <text>
        <r>
          <rPr>
            <sz val="11"/>
            <color indexed="81"/>
            <rFont val="Tahoma"/>
            <family val="2"/>
          </rPr>
          <t>Please refer to the HMT guidance provided separately</t>
        </r>
        <r>
          <rPr>
            <sz val="8"/>
            <color indexed="81"/>
            <rFont val="Tahoma"/>
            <family val="2"/>
          </rPr>
          <t xml:space="preserve">
</t>
        </r>
      </text>
    </comment>
    <comment ref="AI5" authorId="0" shapeId="0" xr:uid="{00000000-0006-0000-0F00-000016000000}">
      <text>
        <r>
          <rPr>
            <sz val="11"/>
            <color indexed="81"/>
            <rFont val="Tahoma"/>
            <family val="2"/>
          </rPr>
          <t>Please refer to the HMT guidance provided separately</t>
        </r>
        <r>
          <rPr>
            <sz val="8"/>
            <color indexed="81"/>
            <rFont val="Tahoma"/>
            <family val="2"/>
          </rPr>
          <t xml:space="preserve">
</t>
        </r>
      </text>
    </comment>
    <comment ref="D6" authorId="0" shapeId="0" xr:uid="{00000000-0006-0000-0F00-000017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00000000-0006-0000-0F00-000018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00000000-0006-0000-0F00-000019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00000000-0006-0000-0F00-00001A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00000000-0006-0000-0F00-00001B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00000000-0006-0000-0F00-00001C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00000000-0006-0000-0F00-00001D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00000000-0006-0000-0F00-00001E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0000000-0006-0000-0F00-00001F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00000000-0006-0000-0F00-000020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00000000-0006-0000-0F00-000021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00000000-0006-0000-0F00-000022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00000000-0006-0000-0F00-00002300000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00000000-0006-0000-0F00-00002400000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00000000-0006-0000-0F00-000025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00000000-0006-0000-0F00-000026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00000000-0006-0000-0F00-000027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00000000-0006-0000-0F00-000028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00000000-0006-0000-0F00-000029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00000000-0006-0000-0F00-00002A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00000000-0006-0000-0F00-00002B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00000000-0006-0000-0F00-00002C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00000000-0006-0000-0F00-00002D00000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00000000-0006-0000-0F00-00002E00000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00000000-0006-0000-0F00-00002F00000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00000000-0006-0000-0F00-00003000000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000-00000100000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00000000-0006-0000-1000-00000200000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00000000-0006-0000-1000-00000300000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00000000-0006-0000-1000-00000400000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00000000-0006-0000-1000-00000500000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00000000-0006-0000-1000-00000600000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00000000-0006-0000-1000-00000700000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00000000-0006-0000-1000-000008000000}">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00000000-0006-0000-1000-00000900000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00000000-0006-0000-1000-00000A000000}">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00000000-0006-0000-1000-00000B000000}">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00000000-0006-0000-1000-00000C000000}">
      <text>
        <r>
          <rPr>
            <sz val="11"/>
            <color indexed="81"/>
            <rFont val="Tahoma"/>
            <family val="2"/>
          </rPr>
          <t>See comment on Payroll staff cell above</t>
        </r>
        <r>
          <rPr>
            <sz val="8"/>
            <color indexed="81"/>
            <rFont val="Tahoma"/>
            <family val="2"/>
          </rPr>
          <t xml:space="preserve">
</t>
        </r>
      </text>
    </comment>
    <comment ref="R5" authorId="0" shapeId="0" xr:uid="{00000000-0006-0000-1000-00000D00000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00000000-0006-0000-1000-00000E00000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00000000-0006-0000-1000-00000F00000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00000000-0006-0000-1000-00001000000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00000000-0006-0000-1000-000011000000}">
      <text>
        <r>
          <rPr>
            <sz val="11"/>
            <color indexed="81"/>
            <rFont val="Tahoma"/>
            <family val="2"/>
          </rPr>
          <t>Please refer to the HMT guidance provided separately</t>
        </r>
        <r>
          <rPr>
            <sz val="8"/>
            <color indexed="81"/>
            <rFont val="Tahoma"/>
            <family val="2"/>
          </rPr>
          <t xml:space="preserve">
</t>
        </r>
      </text>
    </comment>
    <comment ref="AE5" authorId="0" shapeId="0" xr:uid="{00000000-0006-0000-1000-000012000000}">
      <text>
        <r>
          <rPr>
            <sz val="11"/>
            <color indexed="81"/>
            <rFont val="Tahoma"/>
            <family val="2"/>
          </rPr>
          <t>Please refer to the HMT guidance provided separately</t>
        </r>
        <r>
          <rPr>
            <sz val="8"/>
            <color indexed="81"/>
            <rFont val="Tahoma"/>
            <family val="2"/>
          </rPr>
          <t xml:space="preserve">
</t>
        </r>
      </text>
    </comment>
    <comment ref="AF5" authorId="0" shapeId="0" xr:uid="{00000000-0006-0000-1000-000013000000}">
      <text>
        <r>
          <rPr>
            <sz val="11"/>
            <color indexed="81"/>
            <rFont val="Tahoma"/>
            <family val="2"/>
          </rPr>
          <t>Please refer to the HMT guidance provided separately</t>
        </r>
        <r>
          <rPr>
            <sz val="8"/>
            <color indexed="81"/>
            <rFont val="Tahoma"/>
            <family val="2"/>
          </rPr>
          <t xml:space="preserve">
</t>
        </r>
      </text>
    </comment>
    <comment ref="AG5" authorId="0" shapeId="0" xr:uid="{00000000-0006-0000-1000-000014000000}">
      <text>
        <r>
          <rPr>
            <sz val="11"/>
            <color indexed="81"/>
            <rFont val="Tahoma"/>
            <family val="2"/>
          </rPr>
          <t>Please refer to the HMT guidance provided separately</t>
        </r>
        <r>
          <rPr>
            <sz val="8"/>
            <color indexed="81"/>
            <rFont val="Tahoma"/>
            <family val="2"/>
          </rPr>
          <t xml:space="preserve">
</t>
        </r>
      </text>
    </comment>
    <comment ref="AH5" authorId="0" shapeId="0" xr:uid="{00000000-0006-0000-1000-000015000000}">
      <text>
        <r>
          <rPr>
            <sz val="11"/>
            <color indexed="81"/>
            <rFont val="Tahoma"/>
            <family val="2"/>
          </rPr>
          <t>Please refer to the HMT guidance provided separately</t>
        </r>
        <r>
          <rPr>
            <sz val="8"/>
            <color indexed="81"/>
            <rFont val="Tahoma"/>
            <family val="2"/>
          </rPr>
          <t xml:space="preserve">
</t>
        </r>
      </text>
    </comment>
    <comment ref="AI5" authorId="0" shapeId="0" xr:uid="{00000000-0006-0000-1000-000016000000}">
      <text>
        <r>
          <rPr>
            <sz val="11"/>
            <color indexed="81"/>
            <rFont val="Tahoma"/>
            <family val="2"/>
          </rPr>
          <t>Please refer to the HMT guidance provided separately</t>
        </r>
        <r>
          <rPr>
            <sz val="8"/>
            <color indexed="81"/>
            <rFont val="Tahoma"/>
            <family val="2"/>
          </rPr>
          <t xml:space="preserve">
</t>
        </r>
      </text>
    </comment>
    <comment ref="D6" authorId="0" shapeId="0" xr:uid="{00000000-0006-0000-1000-000017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00000000-0006-0000-1000-000018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00000000-0006-0000-1000-000019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00000000-0006-0000-1000-00001A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00000000-0006-0000-1000-00001B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00000000-0006-0000-1000-00001C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00000000-0006-0000-1000-00001D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00000000-0006-0000-1000-00001E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0000000-0006-0000-1000-00001F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00000000-0006-0000-1000-000020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00000000-0006-0000-1000-000021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00000000-0006-0000-1000-000022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00000000-0006-0000-1000-00002300000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00000000-0006-0000-1000-00002400000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00000000-0006-0000-1000-000025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00000000-0006-0000-1000-000026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00000000-0006-0000-1000-000027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00000000-0006-0000-1000-000028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00000000-0006-0000-1000-000029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00000000-0006-0000-1000-00002A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00000000-0006-0000-1000-00002B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00000000-0006-0000-1000-00002C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00000000-0006-0000-1000-00002D00000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00000000-0006-0000-1000-00002E00000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00000000-0006-0000-1000-00002F00000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00000000-0006-0000-1000-00003000000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500-00000100000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00000000-0006-0000-0500-00000200000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00000000-0006-0000-0500-00000300000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00000000-0006-0000-0500-00000400000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00000000-0006-0000-0500-00000500000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00000000-0006-0000-0500-00000600000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00000000-0006-0000-0500-00000700000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00000000-0006-0000-0500-000008000000}">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00000000-0006-0000-0500-00000900000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00000000-0006-0000-0500-00000A000000}">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00000000-0006-0000-0500-00000B000000}">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00000000-0006-0000-0500-00000C000000}">
      <text>
        <r>
          <rPr>
            <sz val="11"/>
            <color indexed="81"/>
            <rFont val="Tahoma"/>
            <family val="2"/>
          </rPr>
          <t>See comment on Payroll staff cell above</t>
        </r>
        <r>
          <rPr>
            <sz val="8"/>
            <color indexed="81"/>
            <rFont val="Tahoma"/>
            <family val="2"/>
          </rPr>
          <t xml:space="preserve">
</t>
        </r>
      </text>
    </comment>
    <comment ref="R5" authorId="0" shapeId="0" xr:uid="{00000000-0006-0000-0500-00000D00000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00000000-0006-0000-0500-00000E00000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00000000-0006-0000-0500-00000F00000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00000000-0006-0000-0500-00001000000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00000000-0006-0000-0500-000011000000}">
      <text>
        <r>
          <rPr>
            <sz val="11"/>
            <color indexed="81"/>
            <rFont val="Tahoma"/>
            <family val="2"/>
          </rPr>
          <t>Please refer to the HMT guidance provided separately</t>
        </r>
        <r>
          <rPr>
            <sz val="8"/>
            <color indexed="81"/>
            <rFont val="Tahoma"/>
            <family val="2"/>
          </rPr>
          <t xml:space="preserve">
</t>
        </r>
      </text>
    </comment>
    <comment ref="AE5" authorId="0" shapeId="0" xr:uid="{00000000-0006-0000-0500-000012000000}">
      <text>
        <r>
          <rPr>
            <sz val="11"/>
            <color indexed="81"/>
            <rFont val="Tahoma"/>
            <family val="2"/>
          </rPr>
          <t>Please refer to the HMT guidance provided separately</t>
        </r>
        <r>
          <rPr>
            <sz val="8"/>
            <color indexed="81"/>
            <rFont val="Tahoma"/>
            <family val="2"/>
          </rPr>
          <t xml:space="preserve">
</t>
        </r>
      </text>
    </comment>
    <comment ref="AF5" authorId="0" shapeId="0" xr:uid="{00000000-0006-0000-0500-000013000000}">
      <text>
        <r>
          <rPr>
            <sz val="11"/>
            <color indexed="81"/>
            <rFont val="Tahoma"/>
            <family val="2"/>
          </rPr>
          <t>Please refer to the HMT guidance provided separately</t>
        </r>
        <r>
          <rPr>
            <sz val="8"/>
            <color indexed="81"/>
            <rFont val="Tahoma"/>
            <family val="2"/>
          </rPr>
          <t xml:space="preserve">
</t>
        </r>
      </text>
    </comment>
    <comment ref="AG5" authorId="0" shapeId="0" xr:uid="{00000000-0006-0000-0500-000014000000}">
      <text>
        <r>
          <rPr>
            <sz val="11"/>
            <color indexed="81"/>
            <rFont val="Tahoma"/>
            <family val="2"/>
          </rPr>
          <t>Please refer to the HMT guidance provided separately</t>
        </r>
        <r>
          <rPr>
            <sz val="8"/>
            <color indexed="81"/>
            <rFont val="Tahoma"/>
            <family val="2"/>
          </rPr>
          <t xml:space="preserve">
</t>
        </r>
      </text>
    </comment>
    <comment ref="AH5" authorId="0" shapeId="0" xr:uid="{00000000-0006-0000-0500-000015000000}">
      <text>
        <r>
          <rPr>
            <sz val="11"/>
            <color indexed="81"/>
            <rFont val="Tahoma"/>
            <family val="2"/>
          </rPr>
          <t>Please refer to the HMT guidance provided separately</t>
        </r>
        <r>
          <rPr>
            <sz val="8"/>
            <color indexed="81"/>
            <rFont val="Tahoma"/>
            <family val="2"/>
          </rPr>
          <t xml:space="preserve">
</t>
        </r>
      </text>
    </comment>
    <comment ref="AI5" authorId="0" shapeId="0" xr:uid="{00000000-0006-0000-0500-000016000000}">
      <text>
        <r>
          <rPr>
            <sz val="11"/>
            <color indexed="81"/>
            <rFont val="Tahoma"/>
            <family val="2"/>
          </rPr>
          <t>Please refer to the HMT guidance provided separately</t>
        </r>
        <r>
          <rPr>
            <sz val="8"/>
            <color indexed="81"/>
            <rFont val="Tahoma"/>
            <family val="2"/>
          </rPr>
          <t xml:space="preserve">
</t>
        </r>
      </text>
    </comment>
    <comment ref="D6" authorId="0" shapeId="0" xr:uid="{00000000-0006-0000-0500-000017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00000000-0006-0000-0500-000018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00000000-0006-0000-0500-000019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00000000-0006-0000-0500-00001A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00000000-0006-0000-0500-00001B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00000000-0006-0000-0500-00001C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00000000-0006-0000-0500-00001D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00000000-0006-0000-0500-00001E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0000000-0006-0000-0500-00001F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00000000-0006-0000-0500-000020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00000000-0006-0000-0500-000021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00000000-0006-0000-0500-000022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00000000-0006-0000-0500-00002300000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00000000-0006-0000-0500-00002400000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00000000-0006-0000-0500-000025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00000000-0006-0000-0500-000026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00000000-0006-0000-0500-000027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00000000-0006-0000-0500-000028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00000000-0006-0000-0500-000029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00000000-0006-0000-0500-00002A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00000000-0006-0000-0500-00002B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00000000-0006-0000-0500-00002C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00000000-0006-0000-0500-00002D00000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00000000-0006-0000-0500-00002E00000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00000000-0006-0000-0500-00002F00000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00000000-0006-0000-0500-00003000000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EDBFA99B-907D-4902-9463-818F519446AB}">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6179ABBF-AD5C-49FB-8D46-D2AF4F521233}">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A1866D13-5071-4BC5-BDB3-F934B9BBF3B8}">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77200DF9-0255-41A5-B1D2-B5658F95D90E}">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0BC28B9E-F186-419E-984A-CFC8B975A332}">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954811A1-80D8-46AA-ABEF-05B1F7543B4C}">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4E3F50F9-BDE3-447D-BFF9-0965DAEDB365}">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26A17CDB-34BE-4047-A513-F86AAD236FF3}">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5C6C26F4-494F-451A-AA8F-30A33BE91942}">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E48DB5BD-465C-47A4-944A-F2353E5A9C63}">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B6854FCC-DD96-4135-A191-A90ACC48E2AB}">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4B83866E-8C9D-40A7-B0F7-5A0149DDCF8F}">
      <text>
        <r>
          <rPr>
            <sz val="11"/>
            <color indexed="81"/>
            <rFont val="Tahoma"/>
            <family val="2"/>
          </rPr>
          <t>See comment on Payroll staff cell above</t>
        </r>
        <r>
          <rPr>
            <sz val="8"/>
            <color indexed="81"/>
            <rFont val="Tahoma"/>
            <family val="2"/>
          </rPr>
          <t xml:space="preserve">
</t>
        </r>
      </text>
    </comment>
    <comment ref="R5" authorId="0" shapeId="0" xr:uid="{635DC8B1-B529-4F75-B3D8-4E43856A2AEE}">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43E493EB-11A6-470F-BC16-4A2BE0266AB9}">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C950B2CF-F8A1-44C5-B62B-9F69E871277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7982CDD9-63B1-4B07-BC60-68828EC52A33}">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7599DFAE-E327-4618-8385-41EAE73014F6}">
      <text>
        <r>
          <rPr>
            <sz val="11"/>
            <color indexed="81"/>
            <rFont val="Tahoma"/>
            <family val="2"/>
          </rPr>
          <t>Please refer to the HMT guidance provided separately</t>
        </r>
        <r>
          <rPr>
            <sz val="8"/>
            <color indexed="81"/>
            <rFont val="Tahoma"/>
            <family val="2"/>
          </rPr>
          <t xml:space="preserve">
</t>
        </r>
      </text>
    </comment>
    <comment ref="AE5" authorId="0" shapeId="0" xr:uid="{F0E7B358-3652-4392-B144-8FCDBEF8430B}">
      <text>
        <r>
          <rPr>
            <sz val="11"/>
            <color indexed="81"/>
            <rFont val="Tahoma"/>
            <family val="2"/>
          </rPr>
          <t>Please refer to the HMT guidance provided separately</t>
        </r>
        <r>
          <rPr>
            <sz val="8"/>
            <color indexed="81"/>
            <rFont val="Tahoma"/>
            <family val="2"/>
          </rPr>
          <t xml:space="preserve">
</t>
        </r>
      </text>
    </comment>
    <comment ref="AF5" authorId="0" shapeId="0" xr:uid="{BCA50665-40AE-4FE1-84A0-7679ED7664D1}">
      <text>
        <r>
          <rPr>
            <sz val="11"/>
            <color indexed="81"/>
            <rFont val="Tahoma"/>
            <family val="2"/>
          </rPr>
          <t>Please refer to the HMT guidance provided separately</t>
        </r>
        <r>
          <rPr>
            <sz val="8"/>
            <color indexed="81"/>
            <rFont val="Tahoma"/>
            <family val="2"/>
          </rPr>
          <t xml:space="preserve">
</t>
        </r>
      </text>
    </comment>
    <comment ref="AG5" authorId="0" shapeId="0" xr:uid="{A855A062-D524-4706-B122-A1805789BED3}">
      <text>
        <r>
          <rPr>
            <sz val="11"/>
            <color indexed="81"/>
            <rFont val="Tahoma"/>
            <family val="2"/>
          </rPr>
          <t>Please refer to the HMT guidance provided separately</t>
        </r>
        <r>
          <rPr>
            <sz val="8"/>
            <color indexed="81"/>
            <rFont val="Tahoma"/>
            <family val="2"/>
          </rPr>
          <t xml:space="preserve">
</t>
        </r>
      </text>
    </comment>
    <comment ref="AH5" authorId="0" shapeId="0" xr:uid="{5346C1D3-C923-47C6-9401-729A0D2857B1}">
      <text>
        <r>
          <rPr>
            <sz val="11"/>
            <color indexed="81"/>
            <rFont val="Tahoma"/>
            <family val="2"/>
          </rPr>
          <t>Please refer to the HMT guidance provided separately</t>
        </r>
        <r>
          <rPr>
            <sz val="8"/>
            <color indexed="81"/>
            <rFont val="Tahoma"/>
            <family val="2"/>
          </rPr>
          <t xml:space="preserve">
</t>
        </r>
      </text>
    </comment>
    <comment ref="AI5" authorId="0" shapeId="0" xr:uid="{6933F2C0-46B7-4D85-A05E-B1261CF8A7FA}">
      <text>
        <r>
          <rPr>
            <sz val="11"/>
            <color indexed="81"/>
            <rFont val="Tahoma"/>
            <family val="2"/>
          </rPr>
          <t>Please refer to the HMT guidance provided separately</t>
        </r>
        <r>
          <rPr>
            <sz val="8"/>
            <color indexed="81"/>
            <rFont val="Tahoma"/>
            <family val="2"/>
          </rPr>
          <t xml:space="preserve">
</t>
        </r>
      </text>
    </comment>
    <comment ref="D6" authorId="0" shapeId="0" xr:uid="{AD3CF5D9-00A0-488F-B8C8-275F9F10554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17B74D98-2A66-4C86-9D42-D35CBD8C819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0DE9C30C-165D-45E3-8AC2-0D59054D0F9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6C97FF99-3875-4E8C-ADC7-88B5A412B9F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B310C86B-5AEC-4D64-961F-B1AB34E29B6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18A9E4B1-48BE-49D9-80B2-DA25D5099EA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D089D8F3-CEEE-4E4B-9016-72211F93BF9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54310BAF-B805-41A4-94CE-F3237A70B57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8EF7024F-776B-4124-B5DE-9810A122020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F351908D-BC28-48DF-BD34-EBF93064037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4491BBAF-D79B-4F1B-BD74-CE8EB8472C6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197AA291-D0B1-4CD1-9053-26E7679F8AF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55854AC1-CC1C-441E-A95E-43C10F7206F4}">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8E82D38D-B467-46E5-8E95-9A90DBCD158B}">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DBDAFA01-FCA3-4D23-A62A-B44D690BA24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E3D60745-D978-4CD0-B1AB-CA882052975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D4215847-6ADA-4578-9CC0-2A12E526777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BC299DA6-1826-4BDC-88EF-E9207A7263B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46B162B4-95D8-4910-90F0-70A609CB7E9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476176B8-CCD4-457B-9FA9-EC0711D012E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D79E7876-FBC6-43D1-87FA-B49EDF52D40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34DD7ACA-E936-40DF-8BFE-E9D3AD5052E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E28618EB-F629-4AFD-BB40-A7002786D7B9}">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5BCAE387-5224-423B-9A42-FC1EBB781255}">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313C922D-05E1-4E15-BC27-826812D4D9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2F8B0A74-531E-4879-9EAC-A845D70D843E}">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14E2A43A-A360-48E6-A853-8CC0C3EB45EB}">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47F62020-6105-4E34-9AC6-EDBA99C94CE6}">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2C688441-82CA-4BD4-B3F3-772D6C94F4DA}">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B48E9199-3EFE-415E-9303-62CB929FB596}">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7DDA0D7F-6A55-4CF5-AA05-95DD5F857D62}">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0117E43E-A5C9-45BC-B2A5-9BB2BF416DB2}">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55F96C0B-6208-4994-8CD7-A00E47CF8D5F}">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280F2576-8EBC-4DB7-AF9E-F7B106E41C14}">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C65352D7-6C46-4C2D-AF12-F720CDE27353}">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615383E5-2F29-4186-A594-B8AF1892D811}">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351C42EB-FCA3-4D2B-B839-0495420CB87C}">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0CF2F8FF-3AAD-4A76-A2A5-7AAE9A3B1ED8}">
      <text>
        <r>
          <rPr>
            <sz val="11"/>
            <color indexed="81"/>
            <rFont val="Tahoma"/>
            <family val="2"/>
          </rPr>
          <t>See comment on Payroll staff cell above</t>
        </r>
        <r>
          <rPr>
            <sz val="8"/>
            <color indexed="81"/>
            <rFont val="Tahoma"/>
            <family val="2"/>
          </rPr>
          <t xml:space="preserve">
</t>
        </r>
      </text>
    </comment>
    <comment ref="R5" authorId="0" shapeId="0" xr:uid="{4F281408-A834-4F1F-897D-689CA44C9032}">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316A63A2-5B07-4734-A258-EDE57AA377E7}">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4ABDDB55-BA4C-4D7E-A10C-459C41210612}">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4377CD53-65A7-4D30-9DDC-3795F2DD05C5}">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AE91C934-C902-4613-B683-66121EFD38BA}">
      <text>
        <r>
          <rPr>
            <sz val="11"/>
            <color indexed="81"/>
            <rFont val="Tahoma"/>
            <family val="2"/>
          </rPr>
          <t>Please refer to the HMT guidance provided separately</t>
        </r>
        <r>
          <rPr>
            <sz val="8"/>
            <color indexed="81"/>
            <rFont val="Tahoma"/>
            <family val="2"/>
          </rPr>
          <t xml:space="preserve">
</t>
        </r>
      </text>
    </comment>
    <comment ref="AE5" authorId="0" shapeId="0" xr:uid="{042579E4-A78C-4AAB-9767-3EE79CA728AF}">
      <text>
        <r>
          <rPr>
            <sz val="11"/>
            <color indexed="81"/>
            <rFont val="Tahoma"/>
            <family val="2"/>
          </rPr>
          <t>Please refer to the HMT guidance provided separately</t>
        </r>
        <r>
          <rPr>
            <sz val="8"/>
            <color indexed="81"/>
            <rFont val="Tahoma"/>
            <family val="2"/>
          </rPr>
          <t xml:space="preserve">
</t>
        </r>
      </text>
    </comment>
    <comment ref="AF5" authorId="0" shapeId="0" xr:uid="{6DEBB738-F94F-47C4-AF0E-5380DDF4DC42}">
      <text>
        <r>
          <rPr>
            <sz val="11"/>
            <color indexed="81"/>
            <rFont val="Tahoma"/>
            <family val="2"/>
          </rPr>
          <t>Please refer to the HMT guidance provided separately</t>
        </r>
        <r>
          <rPr>
            <sz val="8"/>
            <color indexed="81"/>
            <rFont val="Tahoma"/>
            <family val="2"/>
          </rPr>
          <t xml:space="preserve">
</t>
        </r>
      </text>
    </comment>
    <comment ref="AG5" authorId="0" shapeId="0" xr:uid="{EDE3D439-B879-447E-ABC9-2AA1116D68DD}">
      <text>
        <r>
          <rPr>
            <sz val="11"/>
            <color indexed="81"/>
            <rFont val="Tahoma"/>
            <family val="2"/>
          </rPr>
          <t>Please refer to the HMT guidance provided separately</t>
        </r>
        <r>
          <rPr>
            <sz val="8"/>
            <color indexed="81"/>
            <rFont val="Tahoma"/>
            <family val="2"/>
          </rPr>
          <t xml:space="preserve">
</t>
        </r>
      </text>
    </comment>
    <comment ref="AH5" authorId="0" shapeId="0" xr:uid="{F3F40022-EAB1-43EA-9ADC-15B0F1C515CE}">
      <text>
        <r>
          <rPr>
            <sz val="11"/>
            <color indexed="81"/>
            <rFont val="Tahoma"/>
            <family val="2"/>
          </rPr>
          <t>Please refer to the HMT guidance provided separately</t>
        </r>
        <r>
          <rPr>
            <sz val="8"/>
            <color indexed="81"/>
            <rFont val="Tahoma"/>
            <family val="2"/>
          </rPr>
          <t xml:space="preserve">
</t>
        </r>
      </text>
    </comment>
    <comment ref="AI5" authorId="0" shapeId="0" xr:uid="{F1C83397-1270-4B1E-B918-FE32F9FF14AE}">
      <text>
        <r>
          <rPr>
            <sz val="11"/>
            <color indexed="81"/>
            <rFont val="Tahoma"/>
            <family val="2"/>
          </rPr>
          <t>Please refer to the HMT guidance provided separately</t>
        </r>
        <r>
          <rPr>
            <sz val="8"/>
            <color indexed="81"/>
            <rFont val="Tahoma"/>
            <family val="2"/>
          </rPr>
          <t xml:space="preserve">
</t>
        </r>
      </text>
    </comment>
    <comment ref="D6" authorId="0" shapeId="0" xr:uid="{79FC2B81-1868-4940-B532-7C002CC11A2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19ACC37D-23B1-46AF-A6DD-E5FD5C8CFC0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39A535C9-4A75-4CC5-B76F-AC4704D1020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0CAE3298-E766-4E33-B39B-9707584279F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BA8C6A4B-6F9D-4673-905E-BFF7C7EEC43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511749F1-A9D8-442B-8B14-CAA2ED2B537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77B963D3-2106-419E-B4EA-39447422904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A81F148E-4569-4959-9509-20F7F8E8DCC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9FA1CDFB-FFA5-486F-9242-9EF5803BC8B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C748F2DA-4CB1-42B1-85DC-649A2331A16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2790A99B-1941-4CB4-9D34-2763CC3E5E7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0556EF68-9C3E-42DC-817D-85B306D03BE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3D70C79A-590C-4B52-9F6A-9DC5391BD65B}">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C846B5C0-7342-4565-B40D-58F8DC5623F7}">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F9B4FCE5-9E94-4940-836E-1123EAE25F5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5378D91E-29DD-4CC2-9B63-364233B19D7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5385843D-BD0E-422E-B25A-09D86C61822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40BF2082-35EB-4CCA-BFB9-CD322BE0204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295EA3BC-DE9A-42E8-AB44-A81453FCD07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FEB4CD8D-1C9E-44E7-99A9-496420E99F2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9E5109FC-5753-4EE7-AAF2-32B97F4D0BD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A28DBA95-DDAB-4339-BEAC-C2A162D0502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59F85165-B1CB-4D46-A555-7900606A5C59}">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B1F834D9-9CA7-4C5A-902E-5300A6DC8D5B}">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1F1AB3BB-005A-4F1C-9DC6-3079AF6535BD}">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EB4079B3-4B73-4986-B616-3E397DC2BEE6}">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FEE54E09-1699-44F7-ADEC-E0B1D8D594D3}">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8B869FE0-F83E-4355-AC84-FDA3ED538A22}">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A6D68051-12A2-4099-B42E-8BEE32E209F6}">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F70352EF-404F-44A0-9AEE-D5F3C9DE491D}">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F6B8EE7F-B132-45D5-81E3-8F19C5D210BD}">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EE7E65E7-D7F3-4197-96E7-4668E3DF34CF}">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AAA20337-1742-4126-B0AB-C02601191E06}">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D106E9D3-F100-471A-A5E6-61B35CF3688E}">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D6F4DD89-FD25-460D-BA19-0F2ADF7BF8E2}">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50584182-FD12-4583-BFC4-00011BAED5CE}">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6C5019A0-BFDA-416F-9C6C-DE8A526FB601}">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46F284A2-4DEF-4BFF-9B16-B993FA226EA7}">
      <text>
        <r>
          <rPr>
            <sz val="11"/>
            <color indexed="81"/>
            <rFont val="Tahoma"/>
            <family val="2"/>
          </rPr>
          <t>See comment on Payroll staff cell above</t>
        </r>
        <r>
          <rPr>
            <sz val="8"/>
            <color indexed="81"/>
            <rFont val="Tahoma"/>
            <family val="2"/>
          </rPr>
          <t xml:space="preserve">
</t>
        </r>
      </text>
    </comment>
    <comment ref="R5" authorId="0" shapeId="0" xr:uid="{5A261208-AC08-4634-A02D-0162C204381A}">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A43ADFBE-586E-4F0D-8840-8C61D243067A}">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685CE00C-8B2A-40E4-8343-DAB7F66022DB}">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B6A60F0C-12B5-41E1-86FF-EB20E0EFE6DA}">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1A66A487-D6B9-4F29-9FAF-600373C8283E}">
      <text>
        <r>
          <rPr>
            <sz val="11"/>
            <color indexed="81"/>
            <rFont val="Tahoma"/>
            <family val="2"/>
          </rPr>
          <t>Please refer to the HMT guidance provided separately</t>
        </r>
        <r>
          <rPr>
            <sz val="8"/>
            <color indexed="81"/>
            <rFont val="Tahoma"/>
            <family val="2"/>
          </rPr>
          <t xml:space="preserve">
</t>
        </r>
      </text>
    </comment>
    <comment ref="AE5" authorId="0" shapeId="0" xr:uid="{8101419A-16D7-4CD0-BC8E-577BE2FC4A9D}">
      <text>
        <r>
          <rPr>
            <sz val="11"/>
            <color indexed="81"/>
            <rFont val="Tahoma"/>
            <family val="2"/>
          </rPr>
          <t>Please refer to the HMT guidance provided separately</t>
        </r>
        <r>
          <rPr>
            <sz val="8"/>
            <color indexed="81"/>
            <rFont val="Tahoma"/>
            <family val="2"/>
          </rPr>
          <t xml:space="preserve">
</t>
        </r>
      </text>
    </comment>
    <comment ref="AF5" authorId="0" shapeId="0" xr:uid="{BC80FF69-7892-46EA-A6F7-2C30E0E95720}">
      <text>
        <r>
          <rPr>
            <sz val="11"/>
            <color indexed="81"/>
            <rFont val="Tahoma"/>
            <family val="2"/>
          </rPr>
          <t>Please refer to the HMT guidance provided separately</t>
        </r>
        <r>
          <rPr>
            <sz val="8"/>
            <color indexed="81"/>
            <rFont val="Tahoma"/>
            <family val="2"/>
          </rPr>
          <t xml:space="preserve">
</t>
        </r>
      </text>
    </comment>
    <comment ref="AG5" authorId="0" shapeId="0" xr:uid="{CC79C06D-57CA-4CF3-897F-324F58FB7828}">
      <text>
        <r>
          <rPr>
            <sz val="11"/>
            <color indexed="81"/>
            <rFont val="Tahoma"/>
            <family val="2"/>
          </rPr>
          <t>Please refer to the HMT guidance provided separately</t>
        </r>
        <r>
          <rPr>
            <sz val="8"/>
            <color indexed="81"/>
            <rFont val="Tahoma"/>
            <family val="2"/>
          </rPr>
          <t xml:space="preserve">
</t>
        </r>
      </text>
    </comment>
    <comment ref="AH5" authorId="0" shapeId="0" xr:uid="{8A1E66EB-6403-4EAE-9EDB-712233E1C561}">
      <text>
        <r>
          <rPr>
            <sz val="11"/>
            <color indexed="81"/>
            <rFont val="Tahoma"/>
            <family val="2"/>
          </rPr>
          <t>Please refer to the HMT guidance provided separately</t>
        </r>
        <r>
          <rPr>
            <sz val="8"/>
            <color indexed="81"/>
            <rFont val="Tahoma"/>
            <family val="2"/>
          </rPr>
          <t xml:space="preserve">
</t>
        </r>
      </text>
    </comment>
    <comment ref="AI5" authorId="0" shapeId="0" xr:uid="{2213A804-F21C-4A75-BB75-BC0F05E716EE}">
      <text>
        <r>
          <rPr>
            <sz val="11"/>
            <color indexed="81"/>
            <rFont val="Tahoma"/>
            <family val="2"/>
          </rPr>
          <t>Please refer to the HMT guidance provided separately</t>
        </r>
        <r>
          <rPr>
            <sz val="8"/>
            <color indexed="81"/>
            <rFont val="Tahoma"/>
            <family val="2"/>
          </rPr>
          <t xml:space="preserve">
</t>
        </r>
      </text>
    </comment>
    <comment ref="D6" authorId="0" shapeId="0" xr:uid="{CAFC665D-E980-4FDC-AB6F-32141CD44CE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E12A0FB2-4591-4293-BFE3-1896E823460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65BD3A9A-8285-4F99-BE9F-13D85542DE2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13B7F6EB-F93D-41BE-8C60-59A728761E9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ACC929A9-2688-435B-BB30-13BDED53EE6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E0366227-EECD-4698-B288-2B74DB3820F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EDE7FDFA-B1F8-4981-B96B-6BDD50869C0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4C6FF7DD-88E7-4334-B767-8B2851F38B8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47C67A46-99F6-4928-9BFC-6E95F5BAEF9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0FFA2C08-B068-4451-BFF8-31306F9AFED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142EF0C6-8B57-4A49-9BEE-73EB549EA6D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FC1FEFA0-B85F-434B-BE60-9B0799D8E3A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07DF5B4F-090B-4713-8B75-D31E9721230A}">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58308F4A-67A5-4A1B-B81E-8C16A6C96AF2}">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13C337F7-570D-419A-A009-04CAEC4FB12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31DF1DF1-102D-470B-91A0-5763DF8E6D0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98276C32-25A4-47F4-A888-B9CB809B5F6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FF87974B-A3B8-4B20-B8D0-ADAB3E4F5DF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806CD763-4036-4938-B21B-E23CDC8B8AA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BC3E17F4-896A-469A-A527-7B9A40020D5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2AA25E5A-402A-4EA4-B432-EDDDCF8BBA1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D700DA3F-847F-4537-B607-C7D4CBF1097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DD8CD702-2575-4771-ACFB-288BD6552C7B}">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EE1E15BB-4777-488A-A253-059865E80568}">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2E707DBC-F042-4256-99C8-70E696DC7AF6}">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895BE96E-C3A6-427A-A95D-B3DEC4F969AB}">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97D5A2B6-776B-4519-82BB-4D2D07620BC9}">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FCF8F767-CD09-4B06-9603-0EF38920249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248427B8-217B-4CD5-89B0-F30201BA6B83}">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C3C3A7CC-FAA8-4DA3-BE00-E6D7B17F5407}">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2C4E2BE3-5BD4-4948-AB66-A2CE882C68B4}">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F10B34D1-A561-4350-B122-E423A364C338}">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CD2B54B0-8607-41A4-A5EF-763D75EC19DD}">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9BB789C5-2AB9-4FB0-B7FC-0BF5E2FF062A}">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1466E03C-4AAF-4211-9F27-B599BFAD4C3D}">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6714DD0D-B0C0-46A8-B7DF-5821E2928AEA}">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67923C30-43B0-4032-869D-2BEE643943BD}">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AA4B96EA-C04F-4FC1-8857-204C42172C74}">
      <text>
        <r>
          <rPr>
            <sz val="11"/>
            <color indexed="81"/>
            <rFont val="Tahoma"/>
            <family val="2"/>
          </rPr>
          <t>See comment on Payroll staff cell above</t>
        </r>
        <r>
          <rPr>
            <sz val="8"/>
            <color indexed="81"/>
            <rFont val="Tahoma"/>
            <family val="2"/>
          </rPr>
          <t xml:space="preserve">
</t>
        </r>
      </text>
    </comment>
    <comment ref="R5" authorId="0" shapeId="0" xr:uid="{F7602C55-0FBF-47F2-8BCF-E0CDF1E0CABF}">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BFACCCE9-0B45-4FBA-BEF2-5CCEEB08738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5812F7B0-4517-4179-9F3D-53656A6FBD5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4080E6C5-4065-42D7-B0A0-ACD3FC339EB4}">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863CF32F-00AD-442F-935C-DB9E7985504A}">
      <text>
        <r>
          <rPr>
            <sz val="11"/>
            <color indexed="81"/>
            <rFont val="Tahoma"/>
            <family val="2"/>
          </rPr>
          <t>Please refer to the HMT guidance provided separately</t>
        </r>
        <r>
          <rPr>
            <sz val="8"/>
            <color indexed="81"/>
            <rFont val="Tahoma"/>
            <family val="2"/>
          </rPr>
          <t xml:space="preserve">
</t>
        </r>
      </text>
    </comment>
    <comment ref="AE5" authorId="0" shapeId="0" xr:uid="{360F6AD9-93D0-4696-B782-E59CF186E69B}">
      <text>
        <r>
          <rPr>
            <sz val="11"/>
            <color indexed="81"/>
            <rFont val="Tahoma"/>
            <family val="2"/>
          </rPr>
          <t>Please refer to the HMT guidance provided separately</t>
        </r>
        <r>
          <rPr>
            <sz val="8"/>
            <color indexed="81"/>
            <rFont val="Tahoma"/>
            <family val="2"/>
          </rPr>
          <t xml:space="preserve">
</t>
        </r>
      </text>
    </comment>
    <comment ref="AF5" authorId="0" shapeId="0" xr:uid="{E522746C-7295-4AB9-AC5B-A922FC901228}">
      <text>
        <r>
          <rPr>
            <sz val="11"/>
            <color indexed="81"/>
            <rFont val="Tahoma"/>
            <family val="2"/>
          </rPr>
          <t>Please refer to the HMT guidance provided separately</t>
        </r>
        <r>
          <rPr>
            <sz val="8"/>
            <color indexed="81"/>
            <rFont val="Tahoma"/>
            <family val="2"/>
          </rPr>
          <t xml:space="preserve">
</t>
        </r>
      </text>
    </comment>
    <comment ref="AG5" authorId="0" shapeId="0" xr:uid="{930D157D-2508-4A86-8C52-25919715AB36}">
      <text>
        <r>
          <rPr>
            <sz val="11"/>
            <color indexed="81"/>
            <rFont val="Tahoma"/>
            <family val="2"/>
          </rPr>
          <t>Please refer to the HMT guidance provided separately</t>
        </r>
        <r>
          <rPr>
            <sz val="8"/>
            <color indexed="81"/>
            <rFont val="Tahoma"/>
            <family val="2"/>
          </rPr>
          <t xml:space="preserve">
</t>
        </r>
      </text>
    </comment>
    <comment ref="AH5" authorId="0" shapeId="0" xr:uid="{235143AB-9DD2-45EB-B9A6-648A8CF574D4}">
      <text>
        <r>
          <rPr>
            <sz val="11"/>
            <color indexed="81"/>
            <rFont val="Tahoma"/>
            <family val="2"/>
          </rPr>
          <t>Please refer to the HMT guidance provided separately</t>
        </r>
        <r>
          <rPr>
            <sz val="8"/>
            <color indexed="81"/>
            <rFont val="Tahoma"/>
            <family val="2"/>
          </rPr>
          <t xml:space="preserve">
</t>
        </r>
      </text>
    </comment>
    <comment ref="AI5" authorId="0" shapeId="0" xr:uid="{838BF0B8-C457-4C82-94A4-1C757531D81F}">
      <text>
        <r>
          <rPr>
            <sz val="11"/>
            <color indexed="81"/>
            <rFont val="Tahoma"/>
            <family val="2"/>
          </rPr>
          <t>Please refer to the HMT guidance provided separately</t>
        </r>
        <r>
          <rPr>
            <sz val="8"/>
            <color indexed="81"/>
            <rFont val="Tahoma"/>
            <family val="2"/>
          </rPr>
          <t xml:space="preserve">
</t>
        </r>
      </text>
    </comment>
    <comment ref="D6" authorId="0" shapeId="0" xr:uid="{8315CCD6-4958-45B9-96E9-1BBEBBCA769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159A787D-5213-4A0B-91A3-2339E6EB6E4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31084566-70C0-45B3-B989-E4C51914E8E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98D8678B-51E2-4230-AA44-D7D9408E625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C9E6E9CB-71F9-4D71-85ED-AFCD79E733C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449B5CC6-200D-4D24-AD7E-5005B0DDBDB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01404509-8D7A-4D7C-A27C-CFC5799C149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04F41BD5-18CB-4CFE-AD21-D14820BBDE8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893D21E3-D056-4051-8632-F1EC2EA93C2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FA56F591-D051-4A4F-90C2-749921F0966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21CFACBC-2C95-4801-A217-D09644B463D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EBB51716-C7AE-45F5-839F-EFA8A672638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B3FCFAAD-7D08-4749-8750-57C3706CFFD8}">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87C7FF56-AE19-458E-A41E-DEEA9B52124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9B068C68-2885-4786-B253-1F7042805124}">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E08CE561-CFEB-4F2A-87BB-3249064614E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51B86C2E-1AC9-4684-9FED-C2E4CFCDD37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48D91F1C-88CF-4DCA-87BC-5C9AC3D7825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230C336B-6485-431E-9780-B13EDBC7BA4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2D8E1614-E9C6-4932-8D30-2CB8E5EF8B1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AEA63D35-DB3F-4C8A-A234-3E014B4F669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411CA940-9166-4CC1-8C5F-5C2CE127310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39BE11C2-DF49-4978-89FA-E3A8BE0B6271}">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E0A94C8A-DDC9-4E61-AA2A-CE3F014A8D2D}">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B22360BB-A11B-4860-8BF7-6A745CD7AF7A}">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12F71348-888D-469C-B7B5-CCF17627130E}">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sharedStrings.xml><?xml version="1.0" encoding="utf-8"?>
<sst xmlns="http://schemas.openxmlformats.org/spreadsheetml/2006/main" count="3286" uniqueCount="403">
  <si>
    <t>Main departments must return this 'Cover sheet' together with their fully completed 'Data sheet'</t>
  </si>
  <si>
    <t>Reference month:</t>
  </si>
  <si>
    <t>All organisations' information received?:</t>
  </si>
  <si>
    <t>Department contact details</t>
  </si>
  <si>
    <t>Department:</t>
  </si>
  <si>
    <t>Contact name:</t>
  </si>
  <si>
    <t>Phone number:</t>
  </si>
  <si>
    <t>Email address:</t>
  </si>
  <si>
    <t>Sign off</t>
  </si>
  <si>
    <t>Return signed off at senior level?</t>
  </si>
  <si>
    <t>Name:</t>
  </si>
  <si>
    <t>Position:</t>
  </si>
  <si>
    <r>
      <t xml:space="preserve">Additional commentary:
</t>
    </r>
    <r>
      <rPr>
        <sz val="16"/>
        <color indexed="8"/>
        <rFont val="Arial"/>
        <family val="2"/>
      </rPr>
      <t>(to include comments where organisations 
have not returned information)</t>
    </r>
  </si>
  <si>
    <t xml:space="preserve">This sheet contains details of what information is required in each data field </t>
  </si>
  <si>
    <t>Field</t>
  </si>
  <si>
    <t>Information required</t>
  </si>
  <si>
    <t>Organisation name</t>
  </si>
  <si>
    <t xml:space="preserve">Select from the dropdown list. If your organisation is not shown, please select 'OTHER' and enter full details in the 'NOTES' field. We have recently undertaken an exercise to establish the full list of central government organisations in scope for this exercise. The list provided is up-to-date. However, if there have been machinery of government changes that are not reflected in the list, please provide additional information in the 'NOTES' field as appropriate.
NB: Organisations no longer in existence - where this is the case, departments should provide as much information as possible. It is important that departments are able to establish robust baseline figures for this key management information. </t>
  </si>
  <si>
    <t>Organisation 
type</t>
  </si>
  <si>
    <t>Select from the dropdown list. If your organisation type is not shown, please select 'OTHER' and enter full details in the 'Notes' field. NB: Where your organisation is known both as an executive agency and say, a trading fund, public corporation, or regulator etc, then please select executive agency and add further details in the 'NOTES' field as appropriate.</t>
  </si>
  <si>
    <t xml:space="preserve">Main, parent or 
sponsoring department: </t>
  </si>
  <si>
    <t>Please use the drop down list to select the name of your organisation's Main/Parent/Sponsoring department. If your Main/Parent/Sponsoring department is not listed or incorrectly identified, please select 'OTHER' from the drop down list and provide details in the 'NOTES' field.</t>
  </si>
  <si>
    <t>Payroll staff</t>
  </si>
  <si>
    <t>AA/AO</t>
  </si>
  <si>
    <t>Headcount</t>
  </si>
  <si>
    <t>Please enter the number of payroll AO/AA staff (or equivalents) working in your organisation as at the reference date. You should follow the 'ONS headcount methodology' provided separately as appropriate. NB: Cells have in-built validations to ensure consistent data is entered.</t>
  </si>
  <si>
    <t>Full-time 
equivalent</t>
  </si>
  <si>
    <t>Please enter the number of payroll full-time equivalent (FTE) AO/AA (or equivalents) working in your organisation as at the reference date. You should follow the 'ONS headcount methodology' provided separately as appropriate. NB: Cells have in-built validations to ensure consistent data is entered.</t>
  </si>
  <si>
    <t>EO</t>
  </si>
  <si>
    <t>Please enter the number of payroll EO staff (or equivalents) working in your organisation as at the reference date. You should follow the 'ONS headcount methodology' provided separately as appropriate. NB: Cells have in-built validations to ensure consistent data is entered.</t>
  </si>
  <si>
    <t>Please enter the number of payroll full-time equivalent (FTE) EO staff (or equivalents) working in your organisation as at the reference date. You should follow the 'ONS headcount methodology' provided separately as appropriate. NB: Cells have in-built validations to ensure consistent data is entered.</t>
  </si>
  <si>
    <t>SEO/HEO</t>
  </si>
  <si>
    <t>Please enter the number of payroll SEO/HEO staff (or equivalents) working in your organisation as at the reference date. You should follow the 'ONS headcount methodology' provided separately as appropriate. NB: Cells have in-built validations to ensure consistent data is entered.</t>
  </si>
  <si>
    <t>Please enter the number of payroll full-time equivalent (FTE) SEO/HEO staff (or equivalents) working in your organisation as at the reference date. You should follow the 'ONS headcount methodology' provided separately as appropriate. NB: Cells have in-built validations to ensure consistent data is entered.</t>
  </si>
  <si>
    <t>Grade 6/7</t>
  </si>
  <si>
    <t>Please enter the number of payroll Grade 6/7 staff (or equivalents) working in your organisation as at the reference date. You should follow the 'ONS headcount methodology' provided separately as appropriate. NB: Cells have in-built validations to ensure consistent data is entered.</t>
  </si>
  <si>
    <t>Please enter the number of payroll full-time equivalent (FTE) Grade 6/7 staff (or equivalents) working in your organisation as at the reference date. You should follow the 'ONS headcount methodology' provided separately as appropriate. NB: Cells have in-built validations to ensure consistent data is entered.</t>
  </si>
  <si>
    <t>SCS level</t>
  </si>
  <si>
    <t>Please enter the number of payroll Senior Civil Servants (or equivalents) working in your organisation as at the reference date. You should follow the 'ONS headcount methodology' provided separately as appropriate. NB: Cells have in-built validations to ensure consistent data is entered.</t>
  </si>
  <si>
    <t>Please enter the number of payroll full-time equivalent (FTE) Senior Civil Servants (or equivalents) working in your organisation as at the reference date. You should follow the 'ONS headcount methodology' provided separately as appropriate. NB: Cells have in-built validations to ensure consistent data is entered.</t>
  </si>
  <si>
    <t>Other, unknown, or unspecified</t>
  </si>
  <si>
    <t>Please enter the number of payroll unspecified grade staff (or equivalents) working in your organisation as at the reference date. You should follow the 'ONS headcount methodology' provided separately as appropriate. NB: Cells have in-built validations to ensure consistent data is entered.</t>
  </si>
  <si>
    <t>Please enter the number of payroll full-time equivalent (FTE) unspecified grade staff (or equivalents) working in your organisation as at the reference date. You should follow the 'ONS headcount methodology' provided separately as appropriate. NB: Cells have in-built validations to ensure consistent data is entered.</t>
  </si>
  <si>
    <t>Total
Employees</t>
  </si>
  <si>
    <t>These cells have formula - please do not enter data</t>
  </si>
  <si>
    <t>Number of non-payroll staff 
(contingent labour and consultants/consultancy)</t>
  </si>
  <si>
    <t>Agency staff 
(clerical/admin)</t>
  </si>
  <si>
    <t>Please enter the number of non-payroll agency (clerical/admin) staff working in your organisation as at the reference date. NB: Where you are unable to disaggregate staff between headcount and FTE, then the same figure should be entered in both fields. Cells have in-built validations to ensure consistent data is entered.</t>
  </si>
  <si>
    <t>Please enter the FTE number of non-payroll agency (clerical/admin) staff working in your organisation as at the reference date. For FTE definition please refer to the 'ONS headcount methodology' sheet. NB: Where you are unable to disaggregate staff between headcount and FTE, then the same figure should be entered in both fields. Cells have in-built validations to ensure consistent data is entered.</t>
  </si>
  <si>
    <t>Interim managers</t>
  </si>
  <si>
    <t>Please enter the number of interim managers working in your organisation as at the reference date. NB: Where you are unable to disaggregate staff between headcount and FTE, then the same figure should be entered in both fields. Cells have in-built validations to ensure consistent data is entered.</t>
  </si>
  <si>
    <t>Please enter the FTE number of interim managers working in your organisation as at the reference date. For FTE definition please refer to the 'ONS headcount methodology' sheet. NB: Where you are unable to disaggregate staff between headcount and FTE, then the same figure should be entered in both fields. Cells have in-built validations to ensure consistent data is entered.</t>
  </si>
  <si>
    <t>Specialist Contractors</t>
  </si>
  <si>
    <t>Please enter the number of specialist contractors working in your organisation as at the reference date. NB: Where you are unable to disaggregate staff between headcount and FTE, then the same figure should be entered in both fields. Cells have in-built validations to ensure consistent data is entered.</t>
  </si>
  <si>
    <t>Please enter the FTE number of specialist contractors working in your organisation as at the reference date. For FTE definition please refer to the 'ONS headcount methodology' sheet. NB: Where you are unable to disaggregate staff between headcount and FTE, then the same figure should be entered in both fields. Cells have in-built validations to ensure consistent data is entered.</t>
  </si>
  <si>
    <t>Consultants/
consultancy</t>
  </si>
  <si>
    <t>Please enter the number of consultants working in your organisation as at the reference date. NB: Where you are unable to disaggregate staff between headcount and FTE, then the same figure should be entered in both fields. Cells have in-built validations to ensure consistent data is entered.</t>
  </si>
  <si>
    <t>Please enter the FTE number of consultants working in your organisation as at the reference date. For FTE definition please refer to the 'ONS headcount methodology' sheet. NB: Where you are unable to disaggregate staff between headcount and FTE, then the same figure should be entered in both fields. Cells have in-built validations to ensure consistent data is entered.</t>
  </si>
  <si>
    <t>Total</t>
  </si>
  <si>
    <t>Grand Total 
(workforce numbers)</t>
  </si>
  <si>
    <t>Payroll staff costs</t>
  </si>
  <si>
    <t>Salary</t>
  </si>
  <si>
    <t xml:space="preserve">Please refer to the HMT Guidance provided separately. NB: Whilst the basic methodology is the same as that used for the HMT remit process - we are asking for paybill information broken down by the same elements - there are some differences:
• Frequency – we are asking for monthly information
• Detail – we require organisational level detail (not just an aggregate picture)
• Scope – we include the Senior Civil Service
Organisations should of course ensure that information supplied for both collections aligns as appropriate bearing in mind the differences noted above.
</t>
  </si>
  <si>
    <t>Allowances</t>
  </si>
  <si>
    <t>Non-consolidated performance payments</t>
  </si>
  <si>
    <t>Overtime</t>
  </si>
  <si>
    <t>Employer pension contributions</t>
  </si>
  <si>
    <t>Employer national insurance contributions</t>
  </si>
  <si>
    <t>Total Pay Bill of Payroll Staff</t>
  </si>
  <si>
    <t>Non-Payroll staff (contingent labour/consultancy) costs</t>
  </si>
  <si>
    <t>Total monthly cost of contingent labour: agency (clerical and admin) staff, interim managers and specialist contractors</t>
  </si>
  <si>
    <t>Please provide the monthly spend for your agency staff, interim managers and specialist contractors.</t>
  </si>
  <si>
    <t>Total monthly cost of consultants/
consultancy</t>
  </si>
  <si>
    <t>Please provide the monthly spend for your consultants/consultancy services. This figure should align with the information provided to Cabinet Office colleagues who are collecting disaggregated consultancy (by category) spend each month.</t>
  </si>
  <si>
    <t>Total non-payroll (CCL) staff costs</t>
  </si>
  <si>
    <t>Grand Total paybill/staffing (payroll and non-payroll) costs</t>
  </si>
  <si>
    <t>Comments
(NB: These will be published alongside your row of data)</t>
  </si>
  <si>
    <r>
      <t xml:space="preserve">Please enter any clarifying notes that you </t>
    </r>
    <r>
      <rPr>
        <b/>
        <u/>
        <sz val="10"/>
        <rFont val="Arial"/>
        <family val="2"/>
      </rPr>
      <t>wish to include alongside your published data</t>
    </r>
  </si>
  <si>
    <t>Notes for Cabinet Office
(Not for publication)</t>
  </si>
  <si>
    <t>Please enter notes for Cabinet Office in respect of the data supplied (will not be published).</t>
  </si>
  <si>
    <t>Sheet no.</t>
  </si>
  <si>
    <t>Sheet title</t>
  </si>
  <si>
    <t>Detail</t>
  </si>
  <si>
    <t>Sheet to be returned to Cabinet Office by main department</t>
  </si>
  <si>
    <t>Contents</t>
  </si>
  <si>
    <t>Provides summary detail of contents of workbook and each separate sheet.</t>
  </si>
  <si>
    <t>No</t>
  </si>
  <si>
    <t>Cover sheet</t>
  </si>
  <si>
    <t>Requests main department contact information and confirmation of coverage and sign-off. Additional comments can also be provided on this sheet. 
To be completed by main department when returning the summary template to Cabinet Office</t>
  </si>
  <si>
    <t>YES</t>
  </si>
  <si>
    <t>Data fields</t>
  </si>
  <si>
    <t>Provides detailed descriptions on the information required for each field in the data sheet.</t>
  </si>
  <si>
    <t>Data sheet</t>
  </si>
  <si>
    <t>To be populated with the management information relating to this exercise. 
A row of information to be completed by all organisations and to be sent back to the main department. The main department will collate responses for all their organisations and send one summary return to Cabinet Office that will contain a separate row of information for each organisation.</t>
  </si>
  <si>
    <t>List of organisations</t>
  </si>
  <si>
    <t>Provides an up-to-date list (as at 30 April 2014) of all organisations in scope for this exercise</t>
  </si>
  <si>
    <r>
      <t xml:space="preserve">Please read the additional data fields descriptions </t>
    </r>
    <r>
      <rPr>
        <b/>
        <u/>
        <sz val="14"/>
        <color indexed="8"/>
        <rFont val="Arial"/>
        <family val="2"/>
      </rPr>
      <t>before</t>
    </r>
    <r>
      <rPr>
        <b/>
        <sz val="14"/>
        <color indexed="8"/>
        <rFont val="Arial"/>
        <family val="2"/>
      </rPr>
      <t xml:space="preserve"> entering information into this template. Completed templates must be returned to your organisation's main, parent or sponsoring department. They will provide one return to Cabinet Office capturing information for all their relevant organisations.
(NB: This data sheet is password protected. Contact Cabinet Office if you require the password.</t>
    </r>
  </si>
  <si>
    <t>Number of non-payroll staff (contingent labour and consultants/consultancy)</t>
  </si>
  <si>
    <r>
      <t xml:space="preserve">Comments
</t>
    </r>
    <r>
      <rPr>
        <b/>
        <sz val="12"/>
        <color indexed="8"/>
        <rFont val="Arial"/>
        <family val="2"/>
      </rPr>
      <t>(NB: These will be published alongside your row of information)</t>
    </r>
  </si>
  <si>
    <r>
      <t xml:space="preserve">Notes for Cabinet Office
</t>
    </r>
    <r>
      <rPr>
        <b/>
        <sz val="12"/>
        <color indexed="8"/>
        <rFont val="Arial"/>
        <family val="2"/>
      </rPr>
      <t>(Not for publication)</t>
    </r>
  </si>
  <si>
    <t>AO/AA</t>
  </si>
  <si>
    <t>SCS</t>
  </si>
  <si>
    <t>Consultants/consultancy</t>
  </si>
  <si>
    <t>Total paybill for payroll staff</t>
  </si>
  <si>
    <t>Ministry of Defence</t>
  </si>
  <si>
    <t>Ministerial Department</t>
  </si>
  <si>
    <t>Defence Equipment and Support</t>
  </si>
  <si>
    <t>Defence Science and Technology Laboratory</t>
  </si>
  <si>
    <t>Executive Agency</t>
  </si>
  <si>
    <t>UK Hydrographic Office</t>
  </si>
  <si>
    <t>Executive Non-Departmental Public Body</t>
  </si>
  <si>
    <t>Royal Air Force Museum</t>
  </si>
  <si>
    <t>National Army Museum</t>
  </si>
  <si>
    <t>National Museum of the Royal Navy</t>
  </si>
  <si>
    <t>Defence Electronics and Components Agency</t>
  </si>
  <si>
    <t>185</t>
  </si>
  <si>
    <t>21</t>
  </si>
  <si>
    <t>313</t>
  </si>
  <si>
    <t>2</t>
  </si>
  <si>
    <t>193</t>
  </si>
  <si>
    <t>18</t>
  </si>
  <si>
    <t>0</t>
  </si>
  <si>
    <t>394</t>
  </si>
  <si>
    <t>o</t>
  </si>
  <si>
    <t>221</t>
  </si>
  <si>
    <t>11</t>
  </si>
  <si>
    <t>507</t>
  </si>
  <si>
    <t>9733</t>
  </si>
  <si>
    <t>5797</t>
  </si>
  <si>
    <t>9579</t>
  </si>
  <si>
    <t>2000</t>
  </si>
  <si>
    <t>256</t>
  </si>
  <si>
    <t>10508</t>
  </si>
  <si>
    <t>225</t>
  </si>
  <si>
    <t>12</t>
  </si>
  <si>
    <t>10718</t>
  </si>
  <si>
    <t>565</t>
  </si>
  <si>
    <t>9769</t>
  </si>
  <si>
    <t>5780</t>
  </si>
  <si>
    <t>9639</t>
  </si>
  <si>
    <t>2009</t>
  </si>
  <si>
    <t>255</t>
  </si>
  <si>
    <t>10539</t>
  </si>
  <si>
    <t>229</t>
  </si>
  <si>
    <t>10819</t>
  </si>
  <si>
    <t>604</t>
  </si>
  <si>
    <t>Bonus for SCS in October</t>
  </si>
  <si>
    <t>9739</t>
  </si>
  <si>
    <t>5778</t>
  </si>
  <si>
    <t>9753</t>
  </si>
  <si>
    <t>2049</t>
  </si>
  <si>
    <t>267</t>
  </si>
  <si>
    <t>10482</t>
  </si>
  <si>
    <t>235</t>
  </si>
  <si>
    <t>13</t>
  </si>
  <si>
    <t>10931</t>
  </si>
  <si>
    <t>675</t>
  </si>
  <si>
    <t>247</t>
  </si>
  <si>
    <t>693</t>
  </si>
  <si>
    <t>Main, parent or sponsoring department</t>
  </si>
  <si>
    <t>Organisation type</t>
  </si>
  <si>
    <t>Attorney General's Departments</t>
  </si>
  <si>
    <t>Attorney General's Office</t>
  </si>
  <si>
    <t>Crown Prosecution Service</t>
  </si>
  <si>
    <t>Non-Ministerial Department</t>
  </si>
  <si>
    <t>Crown Prosecution Service Inspectorate</t>
  </si>
  <si>
    <t>Serious Fraud Office</t>
  </si>
  <si>
    <t>Treasury Solicitor</t>
  </si>
  <si>
    <t>Cabinet Office</t>
  </si>
  <si>
    <t>Government Procurement Service</t>
  </si>
  <si>
    <t>Civil Service Commission</t>
  </si>
  <si>
    <t>Big Lottery Fund</t>
  </si>
  <si>
    <t>Charity Commission</t>
  </si>
  <si>
    <t>Competition and Markets Authority</t>
  </si>
  <si>
    <t>Department for Business, Innovation and Skills</t>
  </si>
  <si>
    <t xml:space="preserve">Business, Innovation and Skills </t>
  </si>
  <si>
    <t>Advisory Conciliation and Arbitration Service</t>
  </si>
  <si>
    <t>Crown Non Departmental Public Body</t>
  </si>
  <si>
    <t xml:space="preserve">Companies House </t>
  </si>
  <si>
    <t>Insolvency Service</t>
  </si>
  <si>
    <t>Land Registry</t>
  </si>
  <si>
    <t>Met Office</t>
  </si>
  <si>
    <t>National Measurement Office</t>
  </si>
  <si>
    <t xml:space="preserve">Ordnance Survey </t>
  </si>
  <si>
    <t xml:space="preserve">Skills Funding Agency </t>
  </si>
  <si>
    <t>UK Intellectual Property Office</t>
  </si>
  <si>
    <t>UK Space Agency</t>
  </si>
  <si>
    <t>Arts and Humanities Research Council</t>
  </si>
  <si>
    <t>Biotechnology and Biological Sciences Research Council</t>
  </si>
  <si>
    <t>British Business Bank</t>
  </si>
  <si>
    <t>British Hallmarking Council</t>
  </si>
  <si>
    <t>Competition Service</t>
  </si>
  <si>
    <t>Construction Industry Training Board</t>
  </si>
  <si>
    <t>Consumer Focus</t>
  </si>
  <si>
    <t>Economic and Social Research Council</t>
  </si>
  <si>
    <t>Engineering and Physical Sciences Research Council</t>
  </si>
  <si>
    <t>Engineering Construction Industry Training Board</t>
  </si>
  <si>
    <t>Film Industry Training Board</t>
  </si>
  <si>
    <t>Higher Education Funding Council for England</t>
  </si>
  <si>
    <t>Medical Research Council</t>
  </si>
  <si>
    <t>Natural Environment Research Council</t>
  </si>
  <si>
    <t>Office for Fair Access</t>
  </si>
  <si>
    <t>Science and Technology Facilities Council</t>
  </si>
  <si>
    <t>Student Loans Company Ltd</t>
  </si>
  <si>
    <t>Technology Strategy Board</t>
  </si>
  <si>
    <t>UK Commission for Employment and Skills</t>
  </si>
  <si>
    <t>United Kingdom Atomic Energy Authority</t>
  </si>
  <si>
    <t>Department for Communities and Local Government</t>
  </si>
  <si>
    <t>Planning Inspectorate</t>
  </si>
  <si>
    <t>Queen Elizabeth II Conference Centre</t>
  </si>
  <si>
    <t>Homes and Communities Agency</t>
  </si>
  <si>
    <t>Housing Ombudsman Service</t>
  </si>
  <si>
    <t>Leasehold Advisory Service</t>
  </si>
  <si>
    <t>Valuation Tribunal Service</t>
  </si>
  <si>
    <t>West Northamptonshire Development Corporation</t>
  </si>
  <si>
    <t>Department for Culture, Media and Sport</t>
  </si>
  <si>
    <t>Royal Parks</t>
  </si>
  <si>
    <t>Arts Council England</t>
  </si>
  <si>
    <t>British Library</t>
  </si>
  <si>
    <t>British Museum</t>
  </si>
  <si>
    <t>English Heritage</t>
  </si>
  <si>
    <t>Equality and Human Rights Commission</t>
  </si>
  <si>
    <t>Gambling Commission</t>
  </si>
  <si>
    <t>Geffrye Museum</t>
  </si>
  <si>
    <t>Horniman Public Museum and Public Park Trust</t>
  </si>
  <si>
    <t>Horserace Betting Levy Board</t>
  </si>
  <si>
    <t>Imperial War Museum</t>
  </si>
  <si>
    <t>National Gallery</t>
  </si>
  <si>
    <t>National Heritage Memorial Fund</t>
  </si>
  <si>
    <t xml:space="preserve">National Lottery Commission </t>
  </si>
  <si>
    <t>National Maritime Museum</t>
  </si>
  <si>
    <t>National Museum of Science and Industry</t>
  </si>
  <si>
    <t>National Museums Liverpool</t>
  </si>
  <si>
    <t>National Portrait Gallery</t>
  </si>
  <si>
    <t>Natural History Museum</t>
  </si>
  <si>
    <t>Olympic Delivery Authority</t>
  </si>
  <si>
    <t>Olympic Lottery Distributor</t>
  </si>
  <si>
    <t>Royal Armouries</t>
  </si>
  <si>
    <t>Sir John Sloane's Museum</t>
  </si>
  <si>
    <t>Sport England</t>
  </si>
  <si>
    <t>Tate Gallery</t>
  </si>
  <si>
    <t>UK Anti-Doping</t>
  </si>
  <si>
    <t>UK Sport</t>
  </si>
  <si>
    <t>Victoria and Albert Museum</t>
  </si>
  <si>
    <t>Visit Britain</t>
  </si>
  <si>
    <t>Wallace Collection</t>
  </si>
  <si>
    <t>Department for Education</t>
  </si>
  <si>
    <t>Education Funding Agency</t>
  </si>
  <si>
    <t>National College for Teaching and Leadership</t>
  </si>
  <si>
    <t>Standards and Testing Agency</t>
  </si>
  <si>
    <t>The Office of the Children's Commissioner</t>
  </si>
  <si>
    <t>Department for Environment, Food and Rural Affairs</t>
  </si>
  <si>
    <t>Animal and Plant Health Agency</t>
  </si>
  <si>
    <t>Centre for Environment, Fisheries and Aquaculture Science</t>
  </si>
  <si>
    <t>Rural Payments Agency</t>
  </si>
  <si>
    <t xml:space="preserve">Veterinary Medicines Directorate </t>
  </si>
  <si>
    <t>Water Services Regulation Authority</t>
  </si>
  <si>
    <t>Agricultural Wages Board for England and Wales</t>
  </si>
  <si>
    <t>Agricultural Wages Committee x 15</t>
  </si>
  <si>
    <t>Agriculture and Horticulture Development Board</t>
  </si>
  <si>
    <t>Consumer Council for Water</t>
  </si>
  <si>
    <t>Environment Agency</t>
  </si>
  <si>
    <t>Joint Nature Conservation Committee</t>
  </si>
  <si>
    <t>Marine Management Organisation</t>
  </si>
  <si>
    <t>National Forest Company</t>
  </si>
  <si>
    <t>Natural England</t>
  </si>
  <si>
    <t>Royal Botanic Gardens, Kew</t>
  </si>
  <si>
    <t>Sea Fish Industry Authority</t>
  </si>
  <si>
    <t>Department for International Development</t>
  </si>
  <si>
    <t>Commonwealth Scholarship Commission</t>
  </si>
  <si>
    <t>Independent Commission for Aid Impact</t>
  </si>
  <si>
    <t>Department for Transport</t>
  </si>
  <si>
    <t xml:space="preserve">Department for Transport </t>
  </si>
  <si>
    <t>Driver and Vehicle Licensing Agency</t>
  </si>
  <si>
    <t>Driver and Vehicle Standards Agency</t>
  </si>
  <si>
    <t>Highways Agency</t>
  </si>
  <si>
    <t>Maritime and Coastguard Agency</t>
  </si>
  <si>
    <t>Office of Rail Regulation</t>
  </si>
  <si>
    <t>Vehicle Certification Agency</t>
  </si>
  <si>
    <t>British Transport Police Authority</t>
  </si>
  <si>
    <t>Directly Operated Railways Ltd</t>
  </si>
  <si>
    <t>High Speed 2</t>
  </si>
  <si>
    <t>Northern Lighthouse Board</t>
  </si>
  <si>
    <t>Passenger Focus</t>
  </si>
  <si>
    <t>Trinity House</t>
  </si>
  <si>
    <t>Department for Work and Pensions</t>
  </si>
  <si>
    <t>Health and Safety Executive</t>
  </si>
  <si>
    <t>Independent Living Fund</t>
  </si>
  <si>
    <t>National Employment Savings Trust Corporation</t>
  </si>
  <si>
    <t>Disabled Peoples Employment Corporation</t>
  </si>
  <si>
    <t>The Pensions Advisory Service</t>
  </si>
  <si>
    <t>The Pensions Regulator</t>
  </si>
  <si>
    <t>Department of Energy and Climate Change</t>
  </si>
  <si>
    <t>Civil Nuclear Police Authority</t>
  </si>
  <si>
    <t>Coal Authority</t>
  </si>
  <si>
    <t>Committee on Climate Change</t>
  </si>
  <si>
    <t>Nuclear Decommissioning Authority</t>
  </si>
  <si>
    <t>Department of Health</t>
  </si>
  <si>
    <t>Department of Health (excl agencies)</t>
  </si>
  <si>
    <t>Medicines and Healthcare Products Regulatory Agency</t>
  </si>
  <si>
    <t>Public Health England</t>
  </si>
  <si>
    <t xml:space="preserve">Care Quality Commission </t>
  </si>
  <si>
    <t>Human Fertilisation and Embryology Authority</t>
  </si>
  <si>
    <t>Human Tissue Authority</t>
  </si>
  <si>
    <t>Monitor</t>
  </si>
  <si>
    <t>NHS England</t>
  </si>
  <si>
    <t>Health and Social Care Information Centre</t>
  </si>
  <si>
    <t>National Institute for Health and Care Excellence</t>
  </si>
  <si>
    <t>UK Export Finance</t>
  </si>
  <si>
    <t>Food Standards Agency</t>
  </si>
  <si>
    <t>Foreign and Commonwealth Office</t>
  </si>
  <si>
    <t>FCO Services</t>
  </si>
  <si>
    <t>Wilton Park Executive Agency</t>
  </si>
  <si>
    <t>British Council</t>
  </si>
  <si>
    <t>Great Britain - China Centre</t>
  </si>
  <si>
    <t>Marshall Aid Commemoration Commission</t>
  </si>
  <si>
    <t>Westminster Foundation for Democracy</t>
  </si>
  <si>
    <t>HM Revenue and Customs</t>
  </si>
  <si>
    <t xml:space="preserve">HM Revenue and Customs </t>
  </si>
  <si>
    <t>Valuation Office</t>
  </si>
  <si>
    <t>HM Treasury</t>
  </si>
  <si>
    <t>Debt Management Office</t>
  </si>
  <si>
    <t>Government Actuary's Department</t>
  </si>
  <si>
    <t>National Savings and Investments</t>
  </si>
  <si>
    <t>Office for Budget Responsibility</t>
  </si>
  <si>
    <t>Home Office</t>
  </si>
  <si>
    <t xml:space="preserve">Home Office (excl agencies) </t>
  </si>
  <si>
    <t>Disclosure and Barring Service</t>
  </si>
  <si>
    <t>HM Passport Office</t>
  </si>
  <si>
    <t>Independent Police Complaints Commission</t>
  </si>
  <si>
    <t>Office of the Immigration Services Commissioner</t>
  </si>
  <si>
    <t>Security Industry Authority</t>
  </si>
  <si>
    <t>Gangmasters Licensing Authority</t>
  </si>
  <si>
    <t xml:space="preserve">Ministry of Defence </t>
  </si>
  <si>
    <t>Ministry of Justice</t>
  </si>
  <si>
    <t>HM Courts and Tribunals Service</t>
  </si>
  <si>
    <t>National Archives</t>
  </si>
  <si>
    <t>National Offender Management Service</t>
  </si>
  <si>
    <t>The Office of the Public Guardian</t>
  </si>
  <si>
    <t>Legal Aid Agency</t>
  </si>
  <si>
    <t>Criminal Injuries Compensation Authority</t>
  </si>
  <si>
    <t>Criminal Cases Review Commission</t>
  </si>
  <si>
    <t>Information Commissioner's Office</t>
  </si>
  <si>
    <t>Judicial Appointments Commission</t>
  </si>
  <si>
    <t>Legal Services Board</t>
  </si>
  <si>
    <t>Parole Board</t>
  </si>
  <si>
    <t>Community Rehabilitation Companies x 21</t>
  </si>
  <si>
    <t>Government Owned Companies</t>
  </si>
  <si>
    <t>Youth Justice Board for England and Wales</t>
  </si>
  <si>
    <t>Children and Family Court Advisory and Support Services</t>
  </si>
  <si>
    <t>National Crime Agency</t>
  </si>
  <si>
    <t>Northern Ireland Office</t>
  </si>
  <si>
    <t>Northern Ireland Human Rights Commission</t>
  </si>
  <si>
    <t>Office for Standards in Education, Children's Services and Skills</t>
  </si>
  <si>
    <t>Office of Gas and Electricity Market</t>
  </si>
  <si>
    <t>Office of Qualifications and Examinations Regulation</t>
  </si>
  <si>
    <t>Scotland Office</t>
  </si>
  <si>
    <t>Security and Intelligence Services</t>
  </si>
  <si>
    <t>United Kingdom Statistics Authority</t>
  </si>
  <si>
    <t>UK Supreme Court</t>
  </si>
  <si>
    <t>Other</t>
  </si>
  <si>
    <t>Wales Office</t>
  </si>
  <si>
    <t>Yes_No</t>
  </si>
  <si>
    <t>Yes</t>
  </si>
  <si>
    <t>No - please add a comment</t>
  </si>
  <si>
    <t>OTHER</t>
  </si>
  <si>
    <t>Export Credits Guarantee Department</t>
  </si>
  <si>
    <t>Business, Innovation and Skills</t>
  </si>
  <si>
    <t>Care Quality Commission</t>
  </si>
  <si>
    <t>Office of Fair Trading</t>
  </si>
  <si>
    <t>Companies House</t>
  </si>
  <si>
    <t>Home Office (excl agencies)</t>
  </si>
  <si>
    <t>National Lottery Commission</t>
  </si>
  <si>
    <t>Ordnance Survey</t>
  </si>
  <si>
    <t>Skills Funding Agency</t>
  </si>
  <si>
    <t>Veterinary Medicines Directorate</t>
  </si>
  <si>
    <t>Backdated payrises from 1.8.2019</t>
  </si>
  <si>
    <t>9651</t>
  </si>
  <si>
    <t>5809</t>
  </si>
  <si>
    <t>9945</t>
  </si>
  <si>
    <t>2220</t>
  </si>
  <si>
    <t>287</t>
  </si>
  <si>
    <t>19</t>
  </si>
  <si>
    <t>667</t>
  </si>
  <si>
    <t>9630</t>
  </si>
  <si>
    <t>5756</t>
  </si>
  <si>
    <t>9875</t>
  </si>
  <si>
    <t>2193</t>
  </si>
  <si>
    <t>284</t>
  </si>
  <si>
    <t>640</t>
  </si>
  <si>
    <t>9697</t>
  </si>
  <si>
    <t>5799</t>
  </si>
  <si>
    <t>10009</t>
  </si>
  <si>
    <t>2224</t>
  </si>
  <si>
    <t>254</t>
  </si>
  <si>
    <t>695</t>
  </si>
  <si>
    <t>Pay award back dated to 1st August 2020</t>
  </si>
  <si>
    <t>244</t>
  </si>
  <si>
    <t>680</t>
  </si>
  <si>
    <t>Includes redundancy costs</t>
  </si>
  <si>
    <t>215</t>
  </si>
  <si>
    <t>14</t>
  </si>
  <si>
    <t>605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</si>
</sst>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quot;* #,##0.00_-;\-&quot;£&quot;* #,##0.00_-;_-&quot;£&quot;* &quot;-&quot;??_-;_-@_-"/>
    <numFmt numFmtId="43" formatCode="_-* #,##0.00_-;\-* #,##0.00_-;_-* &quot;-&quot;??_-;_-@_-"/>
    <numFmt numFmtId="164" formatCode="yyyy/mm/dd"/>
    <numFmt numFmtId="165" formatCode="#,##0;\(#,##0\)"/>
    <numFmt numFmtId="166" formatCode="dd:hh:mm"/>
    <numFmt numFmtId="167" formatCode="ddd* dd/mm/yyyy"/>
    <numFmt numFmtId="168" formatCode="dddd* dd/mm/yyyy"/>
    <numFmt numFmtId="169" formatCode="0000&quot;.&quot;00&quot;.&quot;00000"/>
    <numFmt numFmtId="170" formatCode="000000&quot; &quot;00000"/>
    <numFmt numFmtId="171" formatCode="[&lt;=9999]0000;General"/>
    <numFmt numFmtId="172" formatCode="[&lt;=9999]&quot;N-&quot;0000;General"/>
    <numFmt numFmtId="173" formatCode=";;;"/>
    <numFmt numFmtId="174" formatCode=";;"/>
    <numFmt numFmtId="175" formatCode="[&lt;=99999999]##_ ##_ ##_ ##;\(\+##\)_ ##_ ##_ ##_ ##"/>
    <numFmt numFmtId="176" formatCode="[h]:mm"/>
    <numFmt numFmtId="177" formatCode="[hh]:mm"/>
    <numFmt numFmtId="178" formatCode="00"/>
    <numFmt numFmtId="179" formatCode="000"/>
    <numFmt numFmtId="180" formatCode="#,##0,"/>
    <numFmt numFmtId="181" formatCode="[Blue]#,##0.00;[Red]\-#,##0.00;0.00"/>
    <numFmt numFmtId="182" formatCode="&quot;kr&quot;* #,##0,;&quot;kr&quot;* \-#,##0,"/>
    <numFmt numFmtId="183" formatCode="[Blue]&quot;kr&quot;* #,##0.00;[Red]&quot;kr&quot;* \-#,##0.00;0.00"/>
    <numFmt numFmtId="184" formatCode="mmm\-yyyy"/>
    <numFmt numFmtId="185" formatCode="mmmm\ yyyy"/>
    <numFmt numFmtId="186" formatCode="&quot;£&quot;#,##0.00"/>
    <numFmt numFmtId="187" formatCode="&quot;£&quot;#,##0"/>
    <numFmt numFmtId="188" formatCode="######################################0"/>
    <numFmt numFmtId="189" formatCode="##,###,###,###,###,###,###,###,###,###,###,###,##0"/>
    <numFmt numFmtId="190" formatCode="_-* #,##0_-;\-* #,##0_-;_-* &quot;-&quot;??_-;_-@_-"/>
  </numFmts>
  <fonts count="97"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2"/>
      <color indexed="8"/>
      <name val="Arial"/>
      <family val="2"/>
    </font>
    <font>
      <sz val="10"/>
      <name val="Arial"/>
      <family val="2"/>
    </font>
    <font>
      <sz val="12"/>
      <color indexed="81"/>
      <name val="Tahoma"/>
      <family val="2"/>
    </font>
    <font>
      <sz val="12"/>
      <name val="Arial"/>
      <family val="2"/>
    </font>
    <font>
      <b/>
      <sz val="12"/>
      <color indexed="8"/>
      <name val="Arial"/>
      <family val="2"/>
    </font>
    <font>
      <sz val="11"/>
      <color indexed="8"/>
      <name val="Calibri"/>
      <family val="2"/>
    </font>
    <font>
      <sz val="10"/>
      <name val="Arial"/>
      <family val="2"/>
    </font>
    <font>
      <u/>
      <sz val="10"/>
      <color indexed="12"/>
      <name val="Arial"/>
      <family val="2"/>
    </font>
    <font>
      <u/>
      <sz val="12"/>
      <color indexed="12"/>
      <name val="Arial"/>
      <family val="2"/>
    </font>
    <font>
      <sz val="12"/>
      <color indexed="8"/>
      <name val="Arial"/>
      <family val="2"/>
    </font>
    <font>
      <sz val="11"/>
      <color indexed="9"/>
      <name val="Arial"/>
      <family val="2"/>
    </font>
    <font>
      <u/>
      <sz val="9"/>
      <color indexed="12"/>
      <name val="Arial"/>
      <family val="2"/>
    </font>
    <font>
      <sz val="11"/>
      <color indexed="8"/>
      <name val="Times New Roman"/>
      <family val="1"/>
    </font>
    <font>
      <b/>
      <u/>
      <sz val="10"/>
      <name val="Arial"/>
      <family val="2"/>
    </font>
    <font>
      <b/>
      <sz val="12"/>
      <name val="Arial"/>
      <family val="2"/>
    </font>
    <font>
      <sz val="16"/>
      <color indexed="8"/>
      <name val="Arial"/>
      <family val="2"/>
    </font>
    <font>
      <sz val="10"/>
      <color indexed="81"/>
      <name val="Tahoma"/>
      <family val="2"/>
    </font>
    <font>
      <sz val="8"/>
      <color indexed="81"/>
      <name val="Tahoma"/>
      <family val="2"/>
    </font>
    <font>
      <sz val="11"/>
      <color indexed="81"/>
      <name val="Tahoma"/>
      <family val="2"/>
    </font>
    <font>
      <b/>
      <sz val="10"/>
      <color indexed="81"/>
      <name val="Tahoma"/>
      <family val="2"/>
    </font>
    <font>
      <b/>
      <u/>
      <sz val="11"/>
      <color indexed="81"/>
      <name val="Tahoma"/>
      <family val="2"/>
    </font>
    <font>
      <b/>
      <u/>
      <sz val="14"/>
      <color indexed="8"/>
      <name val="Arial"/>
      <family val="2"/>
    </font>
    <font>
      <b/>
      <sz val="14"/>
      <color indexed="8"/>
      <name val="Arial"/>
      <family val="2"/>
    </font>
    <font>
      <sz val="16"/>
      <name val="Arial"/>
      <family val="2"/>
    </font>
    <font>
      <sz val="12"/>
      <color indexed="8"/>
      <name val="Arial"/>
      <family val="2"/>
    </font>
    <font>
      <sz val="12"/>
      <color indexed="9"/>
      <name val="Arial"/>
      <family val="2"/>
    </font>
    <font>
      <sz val="11"/>
      <color indexed="8"/>
      <name val="Arial"/>
      <family val="2"/>
    </font>
    <font>
      <sz val="14"/>
      <color indexed="8"/>
      <name val="Arial"/>
      <family val="2"/>
    </font>
    <font>
      <sz val="14"/>
      <color indexed="55"/>
      <name val="Calibri"/>
      <family val="2"/>
    </font>
    <font>
      <sz val="14"/>
      <color indexed="8"/>
      <name val="Calibri"/>
      <family val="2"/>
    </font>
    <font>
      <b/>
      <sz val="14"/>
      <color indexed="8"/>
      <name val="Calibri"/>
      <family val="2"/>
    </font>
    <font>
      <b/>
      <u/>
      <sz val="14"/>
      <color indexed="8"/>
      <name val="Calibri"/>
      <family val="2"/>
    </font>
    <font>
      <b/>
      <sz val="18"/>
      <color indexed="8"/>
      <name val="Arial"/>
      <family val="2"/>
    </font>
    <font>
      <b/>
      <sz val="16"/>
      <color indexed="8"/>
      <name val="Calibri"/>
      <family val="2"/>
    </font>
    <font>
      <b/>
      <sz val="16"/>
      <color indexed="8"/>
      <name val="Arial"/>
      <family val="2"/>
    </font>
    <font>
      <b/>
      <u/>
      <sz val="16"/>
      <color indexed="8"/>
      <name val="Calibri"/>
      <family val="2"/>
    </font>
    <font>
      <sz val="10"/>
      <color indexed="8"/>
      <name val="Arial"/>
      <family val="2"/>
    </font>
    <font>
      <b/>
      <sz val="10"/>
      <color indexed="8"/>
      <name val="Arial"/>
      <family val="2"/>
    </font>
    <font>
      <sz val="12"/>
      <color indexed="55"/>
      <name val="Arial"/>
      <family val="2"/>
    </font>
    <font>
      <sz val="8"/>
      <name val="Arial"/>
      <family val="2"/>
    </font>
    <font>
      <u/>
      <sz val="11"/>
      <color indexed="12"/>
      <name val="Calibri"/>
      <family val="2"/>
    </font>
    <font>
      <sz val="11"/>
      <color indexed="8"/>
      <name val="Arial"/>
      <family val="2"/>
    </font>
    <font>
      <sz val="11"/>
      <color indexed="8"/>
      <name val="Arial"/>
      <family val="2"/>
    </font>
    <font>
      <sz val="11"/>
      <color theme="1"/>
      <name val="Calibri"/>
      <family val="2"/>
      <scheme val="minor"/>
    </font>
    <font>
      <u/>
      <sz val="11"/>
      <color theme="10"/>
      <name val="Calibri"/>
      <family val="2"/>
    </font>
    <font>
      <u/>
      <sz val="12"/>
      <color theme="10"/>
      <name val="Arial"/>
      <family val="2"/>
    </font>
    <font>
      <sz val="12"/>
      <color theme="1"/>
      <name val="Arial"/>
      <family val="2"/>
    </font>
    <font>
      <sz val="11"/>
      <color theme="1"/>
      <name val="Arial"/>
      <family val="2"/>
    </font>
    <font>
      <sz val="10"/>
      <name val="Arial Unicode MS"/>
      <family val="2"/>
    </font>
    <font>
      <sz val="11"/>
      <color theme="1"/>
      <name val="Calibri"/>
      <family val="2"/>
    </font>
    <font>
      <sz val="11"/>
      <color theme="1"/>
      <name val="Calibri"/>
      <family val="2"/>
    </font>
    <font>
      <sz val="10"/>
      <color theme="1"/>
      <name val="Tahoma"/>
      <family val="2"/>
    </font>
  </fonts>
  <fills count="9">
    <fill>
      <patternFill patternType="none"/>
    </fill>
    <fill>
      <patternFill patternType="gray125"/>
    </fill>
    <fill>
      <patternFill patternType="solid">
        <fgColor indexed="18"/>
        <bgColor indexed="64"/>
      </patternFill>
    </fill>
    <fill>
      <patternFill patternType="solid">
        <fgColor indexed="9"/>
        <bgColor indexed="64"/>
      </patternFill>
    </fill>
    <fill>
      <patternFill patternType="solid">
        <fgColor indexed="22"/>
        <bgColor indexed="64"/>
      </patternFill>
    </fill>
    <fill>
      <patternFill patternType="solid">
        <fgColor indexed="52"/>
        <bgColor indexed="64"/>
      </patternFill>
    </fill>
    <fill>
      <patternFill patternType="solid">
        <fgColor indexed="55"/>
        <bgColor indexed="64"/>
      </patternFill>
    </fill>
    <fill>
      <patternFill patternType="solid">
        <fgColor indexed="13"/>
        <bgColor indexed="64"/>
      </patternFill>
    </fill>
    <fill>
      <patternFill patternType="solid">
        <fgColor theme="0"/>
        <bgColor indexed="64"/>
      </patternFill>
    </fill>
  </fills>
  <borders count="32">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96">
    <xf numFmtId="0" fontId="0" fillId="0" borderId="0"/>
    <xf numFmtId="0" fontId="46" fillId="0" borderId="0"/>
    <xf numFmtId="0" fontId="50" fillId="0" borderId="0"/>
    <xf numFmtId="0" fontId="44" fillId="0" borderId="0"/>
    <xf numFmtId="0" fontId="43" fillId="0" borderId="0"/>
    <xf numFmtId="0" fontId="42" fillId="0" borderId="0"/>
    <xf numFmtId="0" fontId="43" fillId="0" borderId="0"/>
    <xf numFmtId="0" fontId="43" fillId="0" borderId="0"/>
    <xf numFmtId="0" fontId="5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4" fontId="46" fillId="0" borderId="0" applyFont="0" applyFill="0" applyBorder="0" applyAlignment="0" applyProtection="0"/>
    <xf numFmtId="165" fontId="55" fillId="2" borderId="0" applyNumberFormat="0">
      <protection locked="0"/>
    </xf>
    <xf numFmtId="43" fontId="46" fillId="0" borderId="0" applyFont="0" applyFill="0" applyBorder="0" applyAlignment="0" applyProtection="0"/>
    <xf numFmtId="43" fontId="54"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4" fillId="0" borderId="0" applyFont="0" applyFill="0" applyBorder="0" applyAlignment="0" applyProtection="0"/>
    <xf numFmtId="43" fontId="45" fillId="0" borderId="0" applyFont="0" applyFill="0" applyBorder="0" applyAlignment="0" applyProtection="0"/>
    <xf numFmtId="44" fontId="54" fillId="0" borderId="0" applyFont="0" applyFill="0" applyBorder="0" applyAlignment="0" applyProtection="0"/>
    <xf numFmtId="44" fontId="45" fillId="0" borderId="0" applyFont="0" applyFill="0" applyBorder="0" applyAlignment="0" applyProtection="0"/>
    <xf numFmtId="166" fontId="46" fillId="0" borderId="0" applyFont="0" applyFill="0" applyBorder="0" applyAlignment="0" applyProtection="0"/>
    <xf numFmtId="167" fontId="46" fillId="0" borderId="0" applyFont="0" applyFill="0" applyBorder="0" applyAlignment="0" applyProtection="0"/>
    <xf numFmtId="168" fontId="46" fillId="0" borderId="0" applyFont="0" applyFill="0" applyBorder="0" applyAlignment="0" applyProtection="0"/>
    <xf numFmtId="14" fontId="46" fillId="0" borderId="0" applyFont="0" applyFill="0" applyBorder="0" applyAlignment="0" applyProtection="0"/>
    <xf numFmtId="0" fontId="53"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46" fillId="0" borderId="0" applyNumberFormat="0" applyFont="0" applyFill="0" applyBorder="0" applyProtection="0"/>
    <xf numFmtId="0" fontId="46" fillId="0" borderId="0" applyNumberFormat="0" applyFont="0" applyFill="0" applyBorder="0" applyProtection="0"/>
    <xf numFmtId="0" fontId="46" fillId="0" borderId="0" applyNumberFormat="0" applyFont="0" applyFill="0" applyBorder="0" applyProtection="0">
      <alignment vertical="top"/>
    </xf>
    <xf numFmtId="20" fontId="46" fillId="0" borderId="0" applyFont="0" applyFill="0" applyBorder="0" applyAlignment="0" applyProtection="0"/>
    <xf numFmtId="169" fontId="46" fillId="0" borderId="0" applyFont="0" applyFill="0" applyBorder="0" applyAlignment="0" applyProtection="0"/>
    <xf numFmtId="0" fontId="88" fillId="0" borderId="0"/>
    <xf numFmtId="0" fontId="88" fillId="0" borderId="0"/>
    <xf numFmtId="0" fontId="88" fillId="0" borderId="0"/>
    <xf numFmtId="0" fontId="43" fillId="0" borderId="0"/>
    <xf numFmtId="0" fontId="46" fillId="0" borderId="0" applyNumberFormat="0" applyFill="0" applyBorder="0" applyAlignment="0" applyProtection="0"/>
    <xf numFmtId="0" fontId="88" fillId="0" borderId="0"/>
    <xf numFmtId="0" fontId="88" fillId="0" borderId="0"/>
    <xf numFmtId="0" fontId="88" fillId="0" borderId="0"/>
    <xf numFmtId="0" fontId="50" fillId="0" borderId="0"/>
    <xf numFmtId="0" fontId="44" fillId="0" borderId="0"/>
    <xf numFmtId="0" fontId="43" fillId="0" borderId="0"/>
    <xf numFmtId="0" fontId="42" fillId="0" borderId="0"/>
    <xf numFmtId="0" fontId="43" fillId="0" borderId="0"/>
    <xf numFmtId="0" fontId="43" fillId="0" borderId="0"/>
    <xf numFmtId="0" fontId="54" fillId="0" borderId="0"/>
    <xf numFmtId="0" fontId="45" fillId="0" borderId="0"/>
    <xf numFmtId="0" fontId="45" fillId="0" borderId="0"/>
    <xf numFmtId="0" fontId="88" fillId="0" borderId="0"/>
    <xf numFmtId="0" fontId="88" fillId="0" borderId="0"/>
    <xf numFmtId="0" fontId="88" fillId="0" borderId="0"/>
    <xf numFmtId="0" fontId="88" fillId="0" borderId="0"/>
    <xf numFmtId="0" fontId="88" fillId="0" borderId="0"/>
    <xf numFmtId="0" fontId="88" fillId="0" borderId="0"/>
    <xf numFmtId="0" fontId="44" fillId="0" borderId="0"/>
    <xf numFmtId="0" fontId="92" fillId="0" borderId="0"/>
    <xf numFmtId="0" fontId="51" fillId="0" borderId="0"/>
    <xf numFmtId="0" fontId="48" fillId="0" borderId="0"/>
    <xf numFmtId="0" fontId="46" fillId="0" borderId="0"/>
    <xf numFmtId="0" fontId="46" fillId="0" borderId="0"/>
    <xf numFmtId="0" fontId="48" fillId="0" borderId="0"/>
    <xf numFmtId="0" fontId="46" fillId="0" borderId="0"/>
    <xf numFmtId="0" fontId="54" fillId="0" borderId="0"/>
    <xf numFmtId="0" fontId="45" fillId="0" borderId="0"/>
    <xf numFmtId="0" fontId="45" fillId="0" borderId="0"/>
    <xf numFmtId="0" fontId="91" fillId="0" borderId="0"/>
    <xf numFmtId="40" fontId="57" fillId="3" borderId="0">
      <alignment horizontal="right"/>
    </xf>
    <xf numFmtId="9" fontId="71" fillId="0" borderId="0" applyFont="0" applyFill="0" applyBorder="0" applyAlignment="0" applyProtection="0"/>
    <xf numFmtId="9" fontId="86" fillId="0" borderId="0" applyFont="0" applyFill="0" applyBorder="0" applyAlignment="0" applyProtection="0"/>
    <xf numFmtId="9" fontId="87" fillId="0" borderId="0" applyFont="0" applyFill="0" applyBorder="0" applyAlignment="0" applyProtection="0"/>
    <xf numFmtId="170" fontId="46" fillId="0" borderId="0" applyFont="0" applyFill="0" applyBorder="0" applyAlignment="0" applyProtection="0"/>
    <xf numFmtId="171" fontId="46" fillId="0" borderId="0" applyFont="0" applyFill="0" applyBorder="0" applyAlignment="0" applyProtection="0"/>
    <xf numFmtId="172" fontId="46" fillId="0" borderId="0" applyFont="0" applyFill="0" applyBorder="0" applyAlignment="0" applyProtection="0"/>
    <xf numFmtId="173" fontId="46" fillId="0" borderId="0" applyFont="0" applyFill="0" applyBorder="0" applyAlignment="0" applyProtection="0"/>
    <xf numFmtId="174" fontId="46" fillId="0" borderId="0" applyFont="0" applyFill="0" applyBorder="0" applyAlignment="0" applyProtection="0"/>
    <xf numFmtId="175" fontId="46" fillId="0" borderId="0" applyFont="0" applyFill="0" applyBorder="0" applyAlignment="0" applyProtection="0"/>
    <xf numFmtId="176" fontId="46" fillId="0" borderId="0" applyFont="0" applyFill="0" applyBorder="0" applyAlignment="0" applyProtection="0"/>
    <xf numFmtId="177" fontId="46" fillId="0" borderId="0" applyFont="0" applyFill="0" applyBorder="0" applyAlignment="0" applyProtection="0"/>
    <xf numFmtId="178" fontId="46" fillId="0" borderId="0" applyFont="0" applyFill="0" applyBorder="0" applyAlignment="0" applyProtection="0"/>
    <xf numFmtId="179" fontId="46"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82" fontId="46" fillId="0" borderId="0" applyFont="0" applyFill="0" applyBorder="0" applyAlignment="0" applyProtection="0"/>
    <xf numFmtId="183" fontId="46"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2" fillId="0" borderId="0"/>
    <xf numFmtId="9" fontId="9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0" fillId="0" borderId="0"/>
    <xf numFmtId="0" fontId="40" fillId="0" borderId="0"/>
    <xf numFmtId="0" fontId="93" fillId="0" borderId="0"/>
    <xf numFmtId="0" fontId="40" fillId="0" borderId="0"/>
    <xf numFmtId="0" fontId="39" fillId="0" borderId="0"/>
    <xf numFmtId="0" fontId="39" fillId="0" borderId="0"/>
    <xf numFmtId="0" fontId="38" fillId="0" borderId="0"/>
    <xf numFmtId="0" fontId="37" fillId="0" borderId="0"/>
    <xf numFmtId="0" fontId="37" fillId="0" borderId="0"/>
    <xf numFmtId="0" fontId="42" fillId="0" borderId="0"/>
    <xf numFmtId="0" fontId="37" fillId="0" borderId="0"/>
    <xf numFmtId="0" fontId="37" fillId="0" borderId="0"/>
    <xf numFmtId="0" fontId="42" fillId="0" borderId="0"/>
    <xf numFmtId="0" fontId="36" fillId="0" borderId="0"/>
    <xf numFmtId="0" fontId="36" fillId="0" borderId="0"/>
    <xf numFmtId="0" fontId="36" fillId="0" borderId="0"/>
    <xf numFmtId="0" fontId="36" fillId="0" borderId="0"/>
    <xf numFmtId="0" fontId="35" fillId="0" borderId="0"/>
    <xf numFmtId="0" fontId="35"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1" fillId="0" borderId="0"/>
    <xf numFmtId="0" fontId="31" fillId="0" borderId="0"/>
    <xf numFmtId="0" fontId="31" fillId="0" borderId="0"/>
    <xf numFmtId="0" fontId="30" fillId="0" borderId="0"/>
    <xf numFmtId="0" fontId="30"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5" fillId="0" borderId="0"/>
    <xf numFmtId="0" fontId="25" fillId="0" borderId="0"/>
    <xf numFmtId="0" fontId="24" fillId="0" borderId="0"/>
    <xf numFmtId="0" fontId="24" fillId="0" borderId="0"/>
    <xf numFmtId="0" fontId="42" fillId="0" borderId="0"/>
    <xf numFmtId="0" fontId="42" fillId="0" borderId="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2" fillId="0" borderId="0"/>
    <xf numFmtId="0" fontId="42" fillId="0" borderId="0"/>
    <xf numFmtId="0" fontId="23" fillId="0" borderId="0"/>
    <xf numFmtId="0" fontId="23" fillId="0" borderId="0"/>
    <xf numFmtId="0" fontId="23" fillId="0" borderId="0"/>
    <xf numFmtId="0" fontId="23" fillId="0" borderId="0"/>
    <xf numFmtId="0" fontId="23" fillId="0" borderId="0"/>
    <xf numFmtId="0" fontId="23" fillId="0" borderId="0"/>
    <xf numFmtId="9" fontId="71" fillId="0" borderId="0" applyFont="0" applyFill="0" applyBorder="0" applyAlignment="0" applyProtection="0"/>
    <xf numFmtId="9" fontId="7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22" fillId="0" borderId="0"/>
    <xf numFmtId="0" fontId="22" fillId="0" borderId="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21" fillId="0" borderId="0"/>
    <xf numFmtId="0" fontId="21" fillId="0" borderId="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20" fillId="0" borderId="0"/>
    <xf numFmtId="0" fontId="20" fillId="0" borderId="0"/>
    <xf numFmtId="0" fontId="19" fillId="0" borderId="0"/>
    <xf numFmtId="0" fontId="19" fillId="0" borderId="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18" fillId="0" borderId="0"/>
    <xf numFmtId="0" fontId="18" fillId="0" borderId="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17" fillId="0" borderId="0"/>
    <xf numFmtId="0" fontId="17" fillId="0" borderId="0"/>
    <xf numFmtId="43" fontId="45"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15" fillId="0" borderId="0"/>
    <xf numFmtId="0" fontId="15" fillId="0" borderId="0"/>
    <xf numFmtId="0" fontId="15" fillId="0" borderId="0"/>
    <xf numFmtId="0" fontId="15" fillId="0" borderId="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14" fillId="0" borderId="0"/>
    <xf numFmtId="0" fontId="14" fillId="0" borderId="0"/>
    <xf numFmtId="0" fontId="14" fillId="0" borderId="0"/>
    <xf numFmtId="0" fontId="14" fillId="0" borderId="0"/>
    <xf numFmtId="0" fontId="94" fillId="0" borderId="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13" fillId="0" borderId="0"/>
    <xf numFmtId="0" fontId="13" fillId="0" borderId="0"/>
    <xf numFmtId="0" fontId="13" fillId="0" borderId="0"/>
    <xf numFmtId="0" fontId="13" fillId="0" borderId="0"/>
    <xf numFmtId="0" fontId="94" fillId="0" borderId="0"/>
    <xf numFmtId="0" fontId="94" fillId="0" borderId="0"/>
    <xf numFmtId="0" fontId="94" fillId="0" borderId="0"/>
    <xf numFmtId="43" fontId="91" fillId="0" borderId="0" applyFont="0" applyFill="0" applyBorder="0" applyAlignment="0" applyProtection="0"/>
    <xf numFmtId="0" fontId="94" fillId="0" borderId="0"/>
    <xf numFmtId="0" fontId="95" fillId="0" borderId="0"/>
    <xf numFmtId="0" fontId="95" fillId="0" borderId="0"/>
    <xf numFmtId="0" fontId="95" fillId="0" borderId="0"/>
    <xf numFmtId="0" fontId="95" fillId="0" borderId="0"/>
    <xf numFmtId="0" fontId="12" fillId="0" borderId="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91"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11" fillId="0" borderId="0"/>
    <xf numFmtId="0" fontId="11" fillId="0" borderId="0"/>
    <xf numFmtId="43" fontId="46"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10" fillId="0" borderId="0"/>
    <xf numFmtId="0" fontId="10" fillId="0" borderId="0"/>
    <xf numFmtId="44"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9" fillId="0" borderId="0"/>
    <xf numFmtId="0" fontId="9" fillId="0" borderId="0"/>
    <xf numFmtId="43" fontId="91"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8" fillId="0" borderId="0"/>
    <xf numFmtId="0" fontId="8" fillId="0" borderId="0"/>
    <xf numFmtId="0" fontId="96" fillId="0" borderId="0"/>
    <xf numFmtId="0" fontId="7" fillId="0" borderId="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6" fillId="0" borderId="0"/>
    <xf numFmtId="0" fontId="6" fillId="0" borderId="0"/>
    <xf numFmtId="43" fontId="46"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5" fillId="0" borderId="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4" fillId="0" borderId="0"/>
    <xf numFmtId="0" fontId="4" fillId="0" borderId="0"/>
    <xf numFmtId="43" fontId="91"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3" fillId="0" borderId="0"/>
    <xf numFmtId="0" fontId="3" fillId="0" borderId="0"/>
    <xf numFmtId="43" fontId="91"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2" fillId="0" borderId="0"/>
    <xf numFmtId="0" fontId="2" fillId="0" borderId="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1" fillId="0" borderId="0"/>
    <xf numFmtId="0" fontId="1" fillId="0" borderId="0"/>
    <xf numFmtId="43" fontId="91" fillId="0" borderId="0" applyFont="0" applyFill="0" applyBorder="0" applyAlignment="0" applyProtection="0"/>
  </cellStyleXfs>
  <cellXfs count="409">
    <xf numFmtId="0" fontId="0" fillId="0" borderId="0" xfId="0"/>
    <xf numFmtId="0" fontId="0" fillId="3" borderId="0" xfId="0" applyFill="1" applyAlignment="1" applyProtection="1">
      <alignment vertical="center"/>
      <protection locked="0"/>
    </xf>
    <xf numFmtId="0" fontId="0" fillId="0" borderId="0" xfId="0" applyAlignment="1" applyProtection="1">
      <alignment vertical="center"/>
      <protection locked="0"/>
    </xf>
    <xf numFmtId="0" fontId="46" fillId="3" borderId="0" xfId="77" applyFill="1"/>
    <xf numFmtId="0" fontId="46" fillId="3" borderId="0" xfId="77" applyFill="1" applyAlignment="1">
      <alignment wrapText="1"/>
    </xf>
    <xf numFmtId="0" fontId="46" fillId="3" borderId="0" xfId="77" applyFill="1" applyAlignment="1">
      <alignment vertical="center"/>
    </xf>
    <xf numFmtId="0" fontId="0" fillId="3" borderId="0" xfId="0" applyFill="1"/>
    <xf numFmtId="0" fontId="72" fillId="3" borderId="0" xfId="0" applyFont="1" applyFill="1"/>
    <xf numFmtId="0" fontId="73" fillId="3" borderId="0" xfId="0" applyFont="1" applyFill="1" applyAlignment="1">
      <alignment horizontal="left" vertical="center"/>
    </xf>
    <xf numFmtId="0" fontId="74" fillId="3" borderId="0" xfId="0" applyFont="1" applyFill="1"/>
    <xf numFmtId="0" fontId="75" fillId="3" borderId="0" xfId="0" applyFont="1" applyFill="1" applyAlignment="1">
      <alignment vertical="center"/>
    </xf>
    <xf numFmtId="0" fontId="76" fillId="3" borderId="0" xfId="0" applyFont="1" applyFill="1"/>
    <xf numFmtId="0" fontId="77" fillId="3" borderId="0" xfId="0" applyFont="1" applyFill="1"/>
    <xf numFmtId="0" fontId="70" fillId="3" borderId="0" xfId="0" applyFont="1" applyFill="1"/>
    <xf numFmtId="0" fontId="78" fillId="3" borderId="0" xfId="0" applyFont="1" applyFill="1" applyAlignment="1">
      <alignment horizontal="right" vertical="center"/>
    </xf>
    <xf numFmtId="0" fontId="79" fillId="3" borderId="0" xfId="0" applyFont="1" applyFill="1" applyAlignment="1">
      <alignment horizontal="right"/>
    </xf>
    <xf numFmtId="0" fontId="79" fillId="3" borderId="0" xfId="0" applyFont="1" applyFill="1"/>
    <xf numFmtId="0" fontId="73" fillId="3" borderId="0" xfId="0" applyFont="1" applyFill="1" applyAlignment="1">
      <alignment vertical="center" wrapText="1"/>
    </xf>
    <xf numFmtId="0" fontId="80" fillId="3" borderId="0" xfId="0" applyFont="1" applyFill="1"/>
    <xf numFmtId="0" fontId="0" fillId="3" borderId="0" xfId="0" applyFill="1" applyAlignment="1">
      <alignment wrapText="1"/>
    </xf>
    <xf numFmtId="185" fontId="0" fillId="3" borderId="0" xfId="0" applyNumberFormat="1" applyFill="1" applyAlignment="1">
      <alignment wrapText="1"/>
    </xf>
    <xf numFmtId="0" fontId="69" fillId="0" borderId="0" xfId="71" applyFont="1"/>
    <xf numFmtId="0" fontId="69" fillId="0" borderId="0" xfId="71" applyFont="1" applyAlignment="1">
      <alignment vertical="top" wrapText="1"/>
    </xf>
    <xf numFmtId="0" fontId="48" fillId="0" borderId="0" xfId="0" applyFont="1"/>
    <xf numFmtId="0" fontId="0" fillId="3" borderId="0" xfId="0" applyFill="1" applyAlignment="1">
      <alignment vertical="center"/>
    </xf>
    <xf numFmtId="0" fontId="81" fillId="3" borderId="0" xfId="71" applyFont="1" applyFill="1"/>
    <xf numFmtId="3" fontId="81" fillId="3" borderId="0" xfId="71" applyNumberFormat="1" applyFont="1" applyFill="1"/>
    <xf numFmtId="0" fontId="46" fillId="3" borderId="0" xfId="71" applyFont="1" applyFill="1"/>
    <xf numFmtId="0" fontId="81" fillId="3" borderId="1" xfId="71" applyFont="1" applyFill="1" applyBorder="1"/>
    <xf numFmtId="0" fontId="46" fillId="3" borderId="1" xfId="71" applyFont="1" applyFill="1" applyBorder="1"/>
    <xf numFmtId="0" fontId="82" fillId="3" borderId="0" xfId="71" applyFont="1" applyFill="1"/>
    <xf numFmtId="3" fontId="82" fillId="3" borderId="0" xfId="71" applyNumberFormat="1" applyFont="1" applyFill="1"/>
    <xf numFmtId="0" fontId="48" fillId="0" borderId="0" xfId="51" applyFont="1" applyAlignment="1" applyProtection="1">
      <alignment vertical="center" wrapText="1"/>
      <protection locked="0"/>
    </xf>
    <xf numFmtId="0" fontId="0" fillId="0" borderId="0" xfId="71" applyFont="1"/>
    <xf numFmtId="0" fontId="0" fillId="0" borderId="0" xfId="71" applyFont="1" applyAlignment="1">
      <alignment vertical="top" wrapText="1"/>
    </xf>
    <xf numFmtId="0" fontId="49" fillId="3" borderId="0" xfId="0" applyFont="1" applyFill="1"/>
    <xf numFmtId="0" fontId="49" fillId="3" borderId="0" xfId="0" applyFont="1" applyFill="1" applyAlignment="1">
      <alignment wrapText="1"/>
    </xf>
    <xf numFmtId="0" fontId="67" fillId="3" borderId="0" xfId="0" applyFont="1" applyFill="1" applyAlignment="1">
      <alignment horizontal="right"/>
    </xf>
    <xf numFmtId="189" fontId="45" fillId="8" borderId="8" xfId="0" applyNumberFormat="1" applyFont="1" applyFill="1" applyBorder="1" applyAlignment="1">
      <alignment horizontal="right" vertical="center"/>
    </xf>
    <xf numFmtId="189" fontId="45" fillId="3" borderId="8" xfId="0" applyNumberFormat="1" applyFont="1" applyFill="1" applyBorder="1" applyAlignment="1">
      <alignment horizontal="right" vertical="center"/>
    </xf>
    <xf numFmtId="3" fontId="0" fillId="4" borderId="9" xfId="0" applyNumberFormat="1" applyFill="1" applyBorder="1" applyAlignment="1">
      <alignment horizontal="right" vertical="center"/>
    </xf>
    <xf numFmtId="188" fontId="45" fillId="3" borderId="8" xfId="0" applyNumberFormat="1" applyFont="1" applyFill="1" applyBorder="1" applyAlignment="1">
      <alignment horizontal="right" vertical="center"/>
    </xf>
    <xf numFmtId="0" fontId="0" fillId="4" borderId="9" xfId="0" applyFill="1" applyBorder="1" applyAlignment="1">
      <alignment horizontal="right" vertical="center"/>
    </xf>
    <xf numFmtId="1" fontId="0" fillId="4" borderId="9" xfId="0" applyNumberFormat="1" applyFill="1" applyBorder="1" applyAlignment="1">
      <alignment horizontal="right" vertical="center"/>
    </xf>
    <xf numFmtId="3" fontId="0" fillId="6" borderId="9" xfId="0" applyNumberFormat="1" applyFill="1" applyBorder="1" applyAlignment="1">
      <alignment horizontal="right" vertical="center"/>
    </xf>
    <xf numFmtId="187" fontId="0" fillId="0" borderId="9" xfId="0" applyNumberFormat="1" applyBorder="1" applyAlignment="1" applyProtection="1">
      <alignment horizontal="right" vertical="center"/>
      <protection locked="0"/>
    </xf>
    <xf numFmtId="187" fontId="0" fillId="6" borderId="9" xfId="0" applyNumberFormat="1" applyFill="1" applyBorder="1" applyAlignment="1">
      <alignment horizontal="right" vertical="center"/>
    </xf>
    <xf numFmtId="187" fontId="0" fillId="3" borderId="9" xfId="0" applyNumberFormat="1" applyFill="1" applyBorder="1" applyAlignment="1" applyProtection="1">
      <alignment horizontal="right" vertical="center"/>
      <protection locked="0"/>
    </xf>
    <xf numFmtId="0" fontId="0" fillId="3" borderId="9" xfId="0" applyFill="1" applyBorder="1" applyAlignment="1" applyProtection="1">
      <alignment vertical="center"/>
      <protection locked="0"/>
    </xf>
    <xf numFmtId="1" fontId="0" fillId="0" borderId="9" xfId="0" applyNumberFormat="1" applyBorder="1" applyAlignment="1" applyProtection="1">
      <alignment horizontal="right" vertical="center" wrapText="1"/>
      <protection locked="0"/>
    </xf>
    <xf numFmtId="187" fontId="0" fillId="8" borderId="9" xfId="0" applyNumberFormat="1" applyFill="1" applyBorder="1" applyAlignment="1" applyProtection="1">
      <alignment horizontal="right" vertical="center"/>
      <protection locked="0"/>
    </xf>
    <xf numFmtId="0" fontId="0" fillId="3" borderId="9" xfId="0" applyFill="1" applyBorder="1" applyAlignment="1" applyProtection="1">
      <alignment vertical="center" wrapText="1"/>
      <protection locked="0"/>
    </xf>
    <xf numFmtId="186" fontId="0" fillId="6" borderId="9" xfId="0" applyNumberFormat="1" applyFill="1" applyBorder="1" applyAlignment="1">
      <alignment horizontal="right" vertical="center"/>
    </xf>
    <xf numFmtId="0" fontId="48" fillId="6" borderId="13" xfId="0" applyFont="1" applyFill="1" applyBorder="1" applyAlignment="1">
      <alignment horizontal="center" vertical="center"/>
    </xf>
    <xf numFmtId="0" fontId="0" fillId="0" borderId="9" xfId="0" applyBorder="1" applyAlignment="1" applyProtection="1">
      <alignment vertical="center" wrapText="1"/>
      <protection locked="0"/>
    </xf>
    <xf numFmtId="0" fontId="45" fillId="5" borderId="9" xfId="71" applyFont="1" applyFill="1" applyBorder="1"/>
    <xf numFmtId="0" fontId="45" fillId="5" borderId="9" xfId="71" applyFont="1" applyFill="1" applyBorder="1" applyAlignment="1">
      <alignment vertical="top" wrapText="1"/>
    </xf>
    <xf numFmtId="0" fontId="81" fillId="3" borderId="9" xfId="71" applyFont="1" applyFill="1" applyBorder="1"/>
    <xf numFmtId="0" fontId="46" fillId="3" borderId="9" xfId="71" applyFont="1" applyFill="1" applyBorder="1"/>
    <xf numFmtId="0" fontId="46" fillId="0" borderId="9" xfId="51" applyBorder="1" applyAlignment="1" applyProtection="1">
      <alignment vertical="center" wrapText="1"/>
      <protection locked="0"/>
    </xf>
    <xf numFmtId="0" fontId="45" fillId="5" borderId="0" xfId="71" applyFont="1" applyFill="1"/>
    <xf numFmtId="0" fontId="45" fillId="5" borderId="0" xfId="71" applyFont="1" applyFill="1" applyAlignment="1">
      <alignment vertical="top" wrapText="1"/>
    </xf>
    <xf numFmtId="0" fontId="45" fillId="0" borderId="0" xfId="71" applyFont="1"/>
    <xf numFmtId="184" fontId="45" fillId="0" borderId="0" xfId="71" applyNumberFormat="1" applyFont="1"/>
    <xf numFmtId="0" fontId="45" fillId="0" borderId="0" xfId="71" applyFont="1" applyAlignment="1">
      <alignment vertical="top" wrapText="1"/>
    </xf>
    <xf numFmtId="0" fontId="45" fillId="0" borderId="0" xfId="71" applyFont="1" applyAlignment="1">
      <alignment vertical="center"/>
    </xf>
    <xf numFmtId="0" fontId="45" fillId="0" borderId="0" xfId="71" applyFont="1" applyAlignment="1">
      <alignment vertical="center" wrapText="1"/>
    </xf>
    <xf numFmtId="0" fontId="59" fillId="4" borderId="9" xfId="0" applyFont="1" applyFill="1" applyBorder="1" applyAlignment="1">
      <alignment wrapText="1"/>
    </xf>
    <xf numFmtId="0" fontId="59" fillId="4" borderId="9" xfId="0" applyFont="1" applyFill="1" applyBorder="1" applyAlignment="1">
      <alignment horizontal="center" wrapText="1"/>
    </xf>
    <xf numFmtId="0" fontId="48" fillId="3" borderId="9" xfId="0" applyFont="1" applyFill="1" applyBorder="1" applyAlignment="1">
      <alignment vertical="center"/>
    </xf>
    <xf numFmtId="0" fontId="53" fillId="3" borderId="9" xfId="35" applyFill="1" applyBorder="1" applyAlignment="1" applyProtection="1">
      <alignment vertical="center" wrapText="1"/>
    </xf>
    <xf numFmtId="0" fontId="48" fillId="3" borderId="9" xfId="0" applyFont="1" applyFill="1" applyBorder="1" applyAlignment="1">
      <alignment horizontal="left" vertical="center" wrapText="1"/>
    </xf>
    <xf numFmtId="0" fontId="48" fillId="3" borderId="9" xfId="0" applyFont="1" applyFill="1" applyBorder="1" applyAlignment="1">
      <alignment horizontal="center" vertical="center"/>
    </xf>
    <xf numFmtId="0" fontId="48" fillId="3" borderId="9" xfId="0" applyFont="1" applyFill="1" applyBorder="1" applyAlignment="1">
      <alignment horizontal="left" vertical="top" wrapText="1"/>
    </xf>
    <xf numFmtId="0" fontId="59" fillId="0" borderId="9" xfId="77" applyFont="1" applyBorder="1" applyAlignment="1">
      <alignment horizontal="left" vertical="center" wrapText="1"/>
    </xf>
    <xf numFmtId="0" fontId="46" fillId="3" borderId="9" xfId="77" applyFill="1" applyBorder="1" applyAlignment="1">
      <alignment vertical="top" wrapText="1"/>
    </xf>
    <xf numFmtId="0" fontId="46" fillId="3" borderId="9" xfId="77" applyFill="1" applyBorder="1" applyAlignment="1">
      <alignment wrapText="1"/>
    </xf>
    <xf numFmtId="0" fontId="46" fillId="4" borderId="9" xfId="77" applyFill="1" applyBorder="1" applyAlignment="1">
      <alignment horizontal="left" vertical="center" wrapText="1"/>
    </xf>
    <xf numFmtId="0" fontId="46" fillId="3" borderId="9" xfId="77" applyFill="1" applyBorder="1" applyAlignment="1">
      <alignment horizontal="left" vertical="center" wrapText="1"/>
    </xf>
    <xf numFmtId="0" fontId="46" fillId="3" borderId="9" xfId="77" applyFill="1" applyBorder="1" applyAlignment="1">
      <alignment vertical="center" wrapText="1"/>
    </xf>
    <xf numFmtId="0" fontId="45" fillId="3" borderId="8" xfId="0" applyNumberFormat="1" applyFont="1" applyFill="1" applyBorder="1" applyAlignment="1">
      <alignment horizontal="right" vertical="center"/>
    </xf>
    <xf numFmtId="3" fontId="45" fillId="3" borderId="8" xfId="0" applyNumberFormat="1" applyFont="1" applyFill="1" applyBorder="1" applyAlignment="1">
      <alignment horizontal="right" vertical="center"/>
    </xf>
    <xf numFmtId="3" fontId="45" fillId="8" borderId="8" xfId="0" applyNumberFormat="1" applyFont="1" applyFill="1" applyBorder="1" applyAlignment="1">
      <alignment horizontal="right" vertical="center"/>
    </xf>
    <xf numFmtId="3" fontId="0" fillId="0" borderId="9" xfId="0" applyNumberFormat="1" applyBorder="1" applyAlignment="1" applyProtection="1">
      <alignment horizontal="right" vertical="center" wrapText="1"/>
      <protection locked="0"/>
    </xf>
    <xf numFmtId="0" fontId="0" fillId="3" borderId="0" xfId="0" applyNumberFormat="1" applyFill="1" applyAlignment="1" applyProtection="1">
      <alignment vertical="center"/>
      <protection locked="0"/>
    </xf>
    <xf numFmtId="0" fontId="45" fillId="8" borderId="8" xfId="0" applyNumberFormat="1" applyFont="1" applyFill="1" applyBorder="1" applyAlignment="1">
      <alignment horizontal="right" vertical="center"/>
    </xf>
    <xf numFmtId="2" fontId="0" fillId="0" borderId="9" xfId="0" applyNumberFormat="1" applyBorder="1" applyProtection="1">
      <protection locked="0"/>
    </xf>
    <xf numFmtId="0" fontId="0" fillId="0" borderId="9" xfId="0" applyNumberFormat="1" applyBorder="1" applyProtection="1">
      <protection locked="0"/>
    </xf>
    <xf numFmtId="189" fontId="45" fillId="3" borderId="17" xfId="0" applyNumberFormat="1" applyFont="1" applyFill="1" applyBorder="1" applyAlignment="1">
      <alignment horizontal="right" vertical="center"/>
    </xf>
    <xf numFmtId="189" fontId="45" fillId="8" borderId="17" xfId="0" applyNumberFormat="1" applyFont="1" applyFill="1" applyBorder="1" applyAlignment="1">
      <alignment horizontal="right" vertical="center"/>
    </xf>
    <xf numFmtId="186" fontId="0" fillId="3" borderId="9" xfId="0" applyNumberFormat="1" applyFill="1" applyBorder="1" applyAlignment="1" applyProtection="1">
      <alignment horizontal="right" vertical="center"/>
      <protection locked="0"/>
    </xf>
    <xf numFmtId="186" fontId="0" fillId="0" borderId="9" xfId="0" applyNumberFormat="1" applyBorder="1" applyAlignment="1" applyProtection="1">
      <alignment horizontal="right" vertical="center"/>
      <protection locked="0"/>
    </xf>
    <xf numFmtId="190" fontId="0" fillId="0" borderId="12" xfId="438" applyNumberFormat="1" applyFont="1" applyBorder="1" applyProtection="1">
      <protection locked="0"/>
    </xf>
    <xf numFmtId="190" fontId="0" fillId="0" borderId="9" xfId="438" applyNumberFormat="1" applyFont="1" applyBorder="1" applyProtection="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Font="1" applyBorder="1" applyAlignment="1" applyProtection="1">
      <alignment horizontal="right" vertical="center"/>
      <protection locked="0"/>
    </xf>
    <xf numFmtId="190" fontId="0" fillId="0" borderId="12" xfId="463" applyNumberFormat="1" applyFont="1" applyBorder="1" applyProtection="1">
      <protection locked="0"/>
    </xf>
    <xf numFmtId="190" fontId="0" fillId="0" borderId="9" xfId="463" applyNumberFormat="1" applyFont="1" applyBorder="1" applyProtection="1">
      <protection locked="0"/>
    </xf>
    <xf numFmtId="186" fontId="0" fillId="8" borderId="9" xfId="0" applyNumberFormat="1" applyFill="1" applyBorder="1" applyAlignment="1" applyProtection="1">
      <alignment horizontal="right" vertical="center"/>
      <protection locked="0"/>
    </xf>
    <xf numFmtId="3" fontId="0" fillId="0" borderId="9" xfId="0" applyNumberFormat="1" applyBorder="1" applyProtection="1">
      <protection locked="0"/>
    </xf>
    <xf numFmtId="0" fontId="46" fillId="6" borderId="9" xfId="0" applyFont="1" applyFill="1" applyBorder="1" applyAlignment="1" applyProtection="1">
      <alignment horizontal="center" vertical="center" wrapText="1"/>
      <protection locked="0"/>
    </xf>
    <xf numFmtId="0" fontId="48" fillId="6" borderId="13" xfId="0" applyFont="1" applyFill="1" applyBorder="1" applyAlignment="1">
      <alignment horizontal="center" vertical="center" wrapText="1"/>
    </xf>
    <xf numFmtId="0" fontId="0" fillId="6" borderId="10" xfId="0" applyFill="1" applyBorder="1" applyAlignment="1">
      <alignment horizontal="center" vertical="center" wrapText="1"/>
    </xf>
    <xf numFmtId="0" fontId="0" fillId="6" borderId="13" xfId="0" applyFill="1" applyBorder="1" applyAlignment="1">
      <alignment horizontal="center" vertical="center" wrapText="1"/>
    </xf>
    <xf numFmtId="0" fontId="48" fillId="6" borderId="13" xfId="0" applyFont="1" applyFill="1" applyBorder="1" applyAlignment="1">
      <alignment horizontal="center" vertical="center" wrapText="1"/>
    </xf>
    <xf numFmtId="0" fontId="0" fillId="6" borderId="10" xfId="0" applyFill="1" applyBorder="1" applyAlignment="1">
      <alignment horizontal="center" vertical="center" wrapText="1"/>
    </xf>
    <xf numFmtId="0" fontId="0" fillId="6" borderId="13" xfId="0" applyFill="1" applyBorder="1" applyAlignment="1">
      <alignment horizontal="center" vertical="center" wrapText="1"/>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3" borderId="9" xfId="0" applyNumberFormat="1" applyFill="1" applyBorder="1" applyAlignment="1" applyProtection="1">
      <alignment horizontal="right" vertical="center"/>
      <protection locked="0"/>
    </xf>
    <xf numFmtId="1" fontId="45" fillId="3" borderId="8" xfId="0" applyNumberFormat="1" applyFont="1" applyFill="1" applyBorder="1" applyAlignment="1">
      <alignment horizontal="right" vertical="center"/>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0" fontId="0" fillId="8" borderId="18" xfId="0" applyFill="1" applyBorder="1" applyAlignment="1" applyProtection="1">
      <alignment vertical="center"/>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0" borderId="9" xfId="0" applyFont="1" applyBorder="1" applyAlignment="1" applyProtection="1">
      <alignment horizontal="right" vertical="center" wrapText="1"/>
      <protection locked="0"/>
    </xf>
    <xf numFmtId="186" fontId="0" fillId="3" borderId="9" xfId="0" applyNumberFormat="1" applyFill="1" applyBorder="1" applyAlignment="1" applyProtection="1">
      <alignment horizontal="right" vertical="center"/>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0" fontId="0" fillId="8" borderId="18" xfId="0" applyFill="1" applyBorder="1" applyAlignment="1" applyProtection="1">
      <alignment vertical="center"/>
      <protection locked="0"/>
    </xf>
    <xf numFmtId="0" fontId="0" fillId="0" borderId="18" xfId="0" applyFont="1" applyBorder="1" applyAlignment="1" applyProtection="1">
      <alignment horizontal="right" vertical="center" wrapText="1"/>
      <protection locked="0"/>
    </xf>
    <xf numFmtId="0" fontId="0" fillId="0" borderId="18"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0" borderId="9" xfId="0" applyBorder="1" applyAlignment="1" applyProtection="1">
      <alignment vertical="center" wrapText="1"/>
      <protection locked="0"/>
    </xf>
    <xf numFmtId="0" fontId="0" fillId="0" borderId="9" xfId="0" applyBorder="1" applyAlignment="1" applyProtection="1">
      <alignment horizontal="right" vertical="center" wrapText="1"/>
      <protection locked="0"/>
    </xf>
    <xf numFmtId="186" fontId="0" fillId="0" borderId="9" xfId="0" applyNumberFormat="1" applyFon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186" fontId="0" fillId="3" borderId="9" xfId="0" applyNumberFormat="1" applyFill="1" applyBorder="1" applyAlignment="1" applyProtection="1">
      <alignment horizontal="right" vertical="center"/>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6" borderId="13" xfId="0" applyFill="1" applyBorder="1" applyAlignment="1">
      <alignment horizontal="center" vertical="center" wrapText="1"/>
    </xf>
    <xf numFmtId="0" fontId="0" fillId="6" borderId="10" xfId="0" applyFill="1" applyBorder="1" applyAlignment="1">
      <alignment horizontal="center" vertical="center" wrapText="1"/>
    </xf>
    <xf numFmtId="0" fontId="48" fillId="6" borderId="13" xfId="0" applyFont="1" applyFill="1" applyBorder="1" applyAlignment="1">
      <alignment horizontal="center" vertical="center" wrapText="1"/>
    </xf>
    <xf numFmtId="187" fontId="0" fillId="0" borderId="0" xfId="0" applyNumberFormat="1"/>
    <xf numFmtId="0" fontId="0" fillId="8" borderId="18" xfId="0" applyFill="1" applyBorder="1" applyAlignment="1" applyProtection="1">
      <alignment vertical="center"/>
      <protection locked="0"/>
    </xf>
    <xf numFmtId="0" fontId="0" fillId="0" borderId="18" xfId="0" applyFont="1" applyBorder="1" applyAlignment="1" applyProtection="1">
      <alignment horizontal="right" vertical="center" wrapText="1"/>
      <protection locked="0"/>
    </xf>
    <xf numFmtId="0" fontId="0" fillId="0" borderId="18"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Font="1" applyBorder="1" applyAlignment="1" applyProtection="1">
      <alignment horizontal="right" vertical="center"/>
      <protection locked="0"/>
    </xf>
    <xf numFmtId="190" fontId="0" fillId="0" borderId="19" xfId="503" applyNumberFormat="1" applyFont="1" applyBorder="1" applyProtection="1">
      <protection locked="0"/>
    </xf>
    <xf numFmtId="190" fontId="0" fillId="0" borderId="9" xfId="503" applyNumberFormat="1" applyFont="1" applyBorder="1" applyProtection="1">
      <protection locked="0"/>
    </xf>
    <xf numFmtId="186" fontId="0" fillId="8" borderId="9" xfId="0" applyNumberFormat="1" applyFill="1" applyBorder="1" applyAlignment="1" applyProtection="1">
      <alignment horizontal="right" vertical="center"/>
      <protection locked="0"/>
    </xf>
    <xf numFmtId="3" fontId="0" fillId="0" borderId="9" xfId="0" applyNumberFormat="1" applyBorder="1" applyProtection="1">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Font="1" applyBorder="1" applyAlignment="1" applyProtection="1">
      <alignment horizontal="right" vertical="center"/>
      <protection locked="0"/>
    </xf>
    <xf numFmtId="190" fontId="0" fillId="0" borderId="19" xfId="503" applyNumberFormat="1" applyFont="1" applyBorder="1" applyProtection="1">
      <protection locked="0"/>
    </xf>
    <xf numFmtId="190" fontId="0" fillId="0" borderId="9" xfId="503" applyNumberFormat="1" applyFont="1" applyBorder="1" applyProtection="1">
      <protection locked="0"/>
    </xf>
    <xf numFmtId="186" fontId="0" fillId="8" borderId="9" xfId="0" applyNumberFormat="1" applyFill="1" applyBorder="1" applyAlignment="1" applyProtection="1">
      <alignment horizontal="right" vertical="center"/>
      <protection locked="0"/>
    </xf>
    <xf numFmtId="3" fontId="0" fillId="0" borderId="9" xfId="0" applyNumberFormat="1" applyBorder="1" applyProtection="1">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Font="1" applyBorder="1" applyAlignment="1" applyProtection="1">
      <alignment horizontal="right" vertical="center"/>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0" borderId="9" xfId="0" applyBorder="1" applyAlignment="1" applyProtection="1">
      <alignment vertical="center" wrapText="1"/>
      <protection locked="0"/>
    </xf>
    <xf numFmtId="0" fontId="0" fillId="0" borderId="9" xfId="0" applyBorder="1" applyAlignment="1" applyProtection="1">
      <alignment horizontal="right" vertical="center" wrapText="1"/>
      <protection locked="0"/>
    </xf>
    <xf numFmtId="190" fontId="0" fillId="0" borderId="19" xfId="503" applyNumberFormat="1" applyFont="1" applyBorder="1" applyProtection="1">
      <protection locked="0"/>
    </xf>
    <xf numFmtId="190" fontId="0" fillId="0" borderId="9" xfId="503" applyNumberFormat="1" applyFont="1" applyBorder="1" applyProtection="1">
      <protection locked="0"/>
    </xf>
    <xf numFmtId="186" fontId="0" fillId="0" borderId="9" xfId="0" applyNumberFormat="1" applyFont="1" applyBorder="1" applyAlignment="1" applyProtection="1">
      <alignment horizontal="right" vertical="center"/>
      <protection locked="0"/>
    </xf>
    <xf numFmtId="190" fontId="0" fillId="0" borderId="19" xfId="503" applyNumberFormat="1" applyFont="1" applyBorder="1" applyProtection="1">
      <protection locked="0"/>
    </xf>
    <xf numFmtId="190" fontId="0" fillId="0" borderId="9" xfId="503" applyNumberFormat="1" applyFont="1" applyBorder="1" applyProtection="1">
      <protection locked="0"/>
    </xf>
    <xf numFmtId="0" fontId="0" fillId="0" borderId="9" xfId="0" applyBorder="1" applyAlignment="1" applyProtection="1">
      <alignment horizontal="right" vertical="center" wrapText="1"/>
      <protection locked="0"/>
    </xf>
    <xf numFmtId="1" fontId="0" fillId="0" borderId="20" xfId="0" applyNumberFormat="1" applyFont="1" applyBorder="1" applyAlignment="1" applyProtection="1">
      <alignment horizontal="right" vertical="center" wrapText="1"/>
      <protection locked="0"/>
    </xf>
    <xf numFmtId="1" fontId="45" fillId="8" borderId="8" xfId="0" applyNumberFormat="1" applyFont="1" applyFill="1" applyBorder="1" applyAlignment="1">
      <alignment horizontal="right" vertical="center"/>
    </xf>
    <xf numFmtId="1" fontId="0" fillId="0" borderId="9" xfId="0" applyNumberFormat="1" applyFont="1" applyBorder="1" applyAlignment="1" applyProtection="1">
      <alignment horizontal="right" vertical="center" wrapText="1"/>
      <protection locked="0"/>
    </xf>
    <xf numFmtId="187" fontId="0" fillId="0" borderId="20" xfId="0" applyNumberFormat="1" applyFont="1" applyBorder="1" applyAlignment="1" applyProtection="1">
      <alignment horizontal="right" vertical="center"/>
      <protection locked="0"/>
    </xf>
    <xf numFmtId="187" fontId="0" fillId="0" borderId="20" xfId="0" applyNumberFormat="1" applyBorder="1" applyAlignment="1" applyProtection="1">
      <alignment horizontal="right" vertical="center"/>
      <protection locked="0"/>
    </xf>
    <xf numFmtId="187" fontId="0" fillId="0" borderId="9" xfId="0" applyNumberFormat="1" applyFont="1" applyBorder="1" applyAlignment="1" applyProtection="1">
      <alignment horizontal="right" vertical="center"/>
      <protection locked="0"/>
    </xf>
    <xf numFmtId="0" fontId="0" fillId="6" borderId="13" xfId="0" applyFill="1" applyBorder="1" applyAlignment="1">
      <alignment horizontal="center" vertical="center" wrapText="1"/>
    </xf>
    <xf numFmtId="0" fontId="0" fillId="6" borderId="10" xfId="0" applyFill="1" applyBorder="1" applyAlignment="1">
      <alignment horizontal="center" vertical="center" wrapText="1"/>
    </xf>
    <xf numFmtId="0" fontId="48" fillId="6" borderId="13" xfId="0" applyFont="1" applyFill="1" applyBorder="1" applyAlignment="1">
      <alignment horizontal="center" vertical="center" wrapText="1"/>
    </xf>
    <xf numFmtId="187" fontId="0" fillId="0" borderId="9" xfId="0" applyNumberFormat="1" applyBorder="1"/>
    <xf numFmtId="0" fontId="0" fillId="6" borderId="13" xfId="0" applyFill="1" applyBorder="1" applyAlignment="1">
      <alignment horizontal="center" vertical="center" wrapText="1"/>
    </xf>
    <xf numFmtId="0" fontId="0" fillId="6" borderId="10" xfId="0" applyFill="1" applyBorder="1" applyAlignment="1">
      <alignment horizontal="center" vertical="center" wrapText="1"/>
    </xf>
    <xf numFmtId="0" fontId="48" fillId="6" borderId="13" xfId="0" applyFont="1" applyFill="1" applyBorder="1" applyAlignment="1">
      <alignment horizontal="center" vertical="center" wrapText="1"/>
    </xf>
    <xf numFmtId="0" fontId="0" fillId="6" borderId="13" xfId="0" applyFill="1" applyBorder="1" applyAlignment="1">
      <alignment horizontal="center" vertical="center" wrapText="1"/>
    </xf>
    <xf numFmtId="0" fontId="0" fillId="6" borderId="10" xfId="0" applyFill="1" applyBorder="1" applyAlignment="1">
      <alignment horizontal="center" vertical="center" wrapText="1"/>
    </xf>
    <xf numFmtId="0" fontId="48" fillId="6" borderId="13" xfId="0" applyFont="1" applyFill="1" applyBorder="1" applyAlignment="1">
      <alignment horizontal="center" vertical="center" wrapText="1"/>
    </xf>
    <xf numFmtId="0" fontId="0" fillId="6" borderId="21" xfId="0" applyFill="1" applyBorder="1" applyAlignment="1">
      <alignment horizontal="center" vertical="center" wrapText="1"/>
    </xf>
    <xf numFmtId="0" fontId="0" fillId="6" borderId="23" xfId="0" applyFill="1" applyBorder="1" applyAlignment="1">
      <alignment horizontal="center" vertical="center" wrapText="1"/>
    </xf>
    <xf numFmtId="0" fontId="48" fillId="6" borderId="23" xfId="0" applyFont="1" applyFill="1" applyBorder="1" applyAlignment="1">
      <alignment horizontal="center" vertical="center"/>
    </xf>
    <xf numFmtId="0" fontId="48" fillId="6" borderId="23" xfId="0" applyFont="1" applyFill="1" applyBorder="1" applyAlignment="1">
      <alignment horizontal="center" vertical="center" wrapText="1"/>
    </xf>
    <xf numFmtId="0" fontId="0" fillId="0" borderId="20" xfId="0" applyBorder="1" applyAlignment="1" applyProtection="1">
      <alignment vertical="center" wrapText="1"/>
      <protection locked="0"/>
    </xf>
    <xf numFmtId="0" fontId="45" fillId="8" borderId="8" xfId="0" applyFont="1" applyFill="1" applyBorder="1" applyAlignment="1">
      <alignment horizontal="right" vertical="center"/>
    </xf>
    <xf numFmtId="0" fontId="45" fillId="3" borderId="8" xfId="0" applyFont="1" applyFill="1" applyBorder="1" applyAlignment="1">
      <alignment horizontal="right" vertical="center"/>
    </xf>
    <xf numFmtId="0" fontId="0" fillId="8" borderId="9" xfId="0" applyFill="1" applyBorder="1" applyAlignment="1" applyProtection="1">
      <alignment vertical="center"/>
      <protection locked="0"/>
    </xf>
    <xf numFmtId="186" fontId="0" fillId="0" borderId="20" xfId="0" applyNumberFormat="1" applyBorder="1" applyAlignment="1" applyProtection="1">
      <alignment horizontal="right" vertical="center"/>
      <protection locked="0"/>
    </xf>
    <xf numFmtId="187" fontId="0" fillId="6" borderId="20" xfId="0" applyNumberFormat="1" applyFill="1" applyBorder="1" applyAlignment="1">
      <alignment horizontal="right" vertical="center"/>
    </xf>
    <xf numFmtId="187" fontId="0" fillId="3" borderId="20" xfId="0" applyNumberFormat="1" applyFill="1" applyBorder="1" applyAlignment="1" applyProtection="1">
      <alignment horizontal="right" vertical="center"/>
      <protection locked="0"/>
    </xf>
    <xf numFmtId="0" fontId="0" fillId="3" borderId="20" xfId="0" applyFill="1" applyBorder="1" applyAlignment="1" applyProtection="1">
      <alignment vertical="center"/>
      <protection locked="0"/>
    </xf>
    <xf numFmtId="1" fontId="0" fillId="0" borderId="20" xfId="0" applyNumberFormat="1" applyBorder="1" applyAlignment="1" applyProtection="1">
      <alignment horizontal="right" vertical="center" wrapText="1"/>
      <protection locked="0"/>
    </xf>
    <xf numFmtId="3" fontId="0" fillId="4" borderId="20" xfId="0" applyNumberFormat="1" applyFill="1" applyBorder="1" applyAlignment="1">
      <alignment horizontal="right" vertical="center"/>
    </xf>
    <xf numFmtId="0" fontId="0" fillId="4" borderId="20" xfId="0" applyFill="1" applyBorder="1" applyAlignment="1">
      <alignment horizontal="right" vertical="center"/>
    </xf>
    <xf numFmtId="3" fontId="0" fillId="6" borderId="20" xfId="0" applyNumberFormat="1" applyFill="1" applyBorder="1" applyAlignment="1">
      <alignment horizontal="right" vertical="center"/>
    </xf>
    <xf numFmtId="186" fontId="0" fillId="8" borderId="20" xfId="0" applyNumberFormat="1" applyFill="1" applyBorder="1" applyAlignment="1" applyProtection="1">
      <alignment horizontal="right" vertical="center"/>
      <protection locked="0"/>
    </xf>
    <xf numFmtId="0" fontId="0" fillId="0" borderId="20" xfId="0" applyBorder="1" applyAlignment="1" applyProtection="1">
      <alignment horizontal="right" vertical="center" wrapText="1"/>
      <protection locked="0"/>
    </xf>
    <xf numFmtId="186" fontId="0" fillId="6" borderId="20" xfId="0" applyNumberFormat="1" applyFill="1" applyBorder="1" applyAlignment="1">
      <alignment horizontal="right" vertical="center"/>
    </xf>
    <xf numFmtId="186" fontId="0" fillId="3" borderId="20" xfId="0" applyNumberFormat="1" applyFill="1" applyBorder="1" applyAlignment="1" applyProtection="1">
      <alignment horizontal="right" vertical="center"/>
      <protection locked="0"/>
    </xf>
    <xf numFmtId="0" fontId="0" fillId="6" borderId="13" xfId="0" applyFill="1" applyBorder="1" applyAlignment="1">
      <alignment horizontal="center" vertical="center" wrapText="1"/>
    </xf>
    <xf numFmtId="0" fontId="0" fillId="6" borderId="10" xfId="0" applyFill="1" applyBorder="1" applyAlignment="1">
      <alignment horizontal="center" vertical="center" wrapText="1"/>
    </xf>
    <xf numFmtId="0" fontId="48" fillId="6" borderId="13" xfId="0" applyFont="1" applyFill="1" applyBorder="1" applyAlignment="1">
      <alignment horizontal="center" vertical="center" wrapText="1"/>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186" fontId="0" fillId="8" borderId="27" xfId="0" applyNumberFormat="1" applyFill="1" applyBorder="1" applyAlignment="1" applyProtection="1">
      <alignment horizontal="right" vertical="center"/>
      <protection locked="0"/>
    </xf>
    <xf numFmtId="186" fontId="0" fillId="0" borderId="27" xfId="0" applyNumberFormat="1" applyBorder="1" applyAlignment="1" applyProtection="1">
      <alignment horizontal="right" vertical="center"/>
      <protection locked="0"/>
    </xf>
    <xf numFmtId="0" fontId="0" fillId="0" borderId="27"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0" borderId="9" xfId="0" applyBorder="1" applyAlignment="1" applyProtection="1">
      <alignment horizontal="right" vertical="center" wrapText="1"/>
      <protection locked="0"/>
    </xf>
    <xf numFmtId="0" fontId="0" fillId="0" borderId="27" xfId="0" applyFont="1" applyBorder="1" applyAlignment="1" applyProtection="1">
      <alignment horizontal="right" vertical="center" wrapText="1"/>
      <protection locked="0"/>
    </xf>
    <xf numFmtId="186" fontId="0" fillId="0" borderId="27" xfId="0" applyNumberFormat="1" applyBorder="1" applyAlignment="1" applyProtection="1">
      <alignment horizontal="right" vertical="center"/>
      <protection locked="0"/>
    </xf>
    <xf numFmtId="186" fontId="0" fillId="0" borderId="27" xfId="0" applyNumberFormat="1" applyFont="1" applyBorder="1" applyAlignment="1" applyProtection="1">
      <alignment horizontal="right" vertical="center"/>
      <protection locked="0"/>
    </xf>
    <xf numFmtId="0" fontId="0" fillId="8" borderId="27" xfId="0" applyFill="1" applyBorder="1" applyAlignment="1" applyProtection="1">
      <alignment vertical="center"/>
      <protection locked="0"/>
    </xf>
    <xf numFmtId="0" fontId="0" fillId="0" borderId="27" xfId="0" applyFont="1" applyBorder="1" applyAlignment="1" applyProtection="1">
      <alignment horizontal="right" vertical="center" wrapText="1"/>
      <protection locked="0"/>
    </xf>
    <xf numFmtId="0" fontId="0" fillId="0" borderId="27" xfId="0" applyFont="1" applyBorder="1" applyAlignment="1" applyProtection="1">
      <alignment horizontal="right" vertical="center" wrapText="1"/>
      <protection locked="0"/>
    </xf>
    <xf numFmtId="186" fontId="0" fillId="3" borderId="27" xfId="0" applyNumberFormat="1" applyFill="1" applyBorder="1" applyAlignment="1" applyProtection="1">
      <alignment horizontal="right" vertical="center"/>
      <protection locked="0"/>
    </xf>
    <xf numFmtId="0" fontId="0" fillId="0" borderId="27" xfId="0" applyFont="1" applyBorder="1" applyAlignment="1" applyProtection="1">
      <alignment horizontal="right" vertical="center" wrapText="1"/>
      <protection locked="0"/>
    </xf>
    <xf numFmtId="0" fontId="0" fillId="0" borderId="27" xfId="0" applyBorder="1" applyAlignment="1" applyProtection="1">
      <alignment horizontal="right" vertical="center" wrapText="1"/>
      <protection locked="0"/>
    </xf>
    <xf numFmtId="0" fontId="0" fillId="0" borderId="27" xfId="0" applyFont="1" applyBorder="1" applyAlignment="1" applyProtection="1">
      <alignment horizontal="right" vertical="center" wrapText="1"/>
      <protection locked="0"/>
    </xf>
    <xf numFmtId="186" fontId="0" fillId="0" borderId="27" xfId="0" applyNumberFormat="1" applyBorder="1" applyAlignment="1" applyProtection="1">
      <alignment horizontal="right" vertical="center"/>
      <protection locked="0"/>
    </xf>
    <xf numFmtId="186" fontId="0" fillId="8" borderId="27" xfId="0" applyNumberFormat="1" applyFill="1" applyBorder="1" applyAlignment="1" applyProtection="1">
      <alignment horizontal="right" vertical="center"/>
      <protection locked="0"/>
    </xf>
    <xf numFmtId="0" fontId="0" fillId="8" borderId="28" xfId="0" applyFill="1" applyBorder="1" applyAlignment="1" applyProtection="1">
      <alignment vertical="center"/>
      <protection locked="0"/>
    </xf>
    <xf numFmtId="0" fontId="0" fillId="0" borderId="28"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48" fillId="6" borderId="13" xfId="0" applyFont="1" applyFill="1" applyBorder="1" applyAlignment="1">
      <alignment horizontal="center" vertical="center" wrapText="1"/>
    </xf>
    <xf numFmtId="0" fontId="0" fillId="6" borderId="10" xfId="0" applyFill="1" applyBorder="1" applyAlignment="1">
      <alignment horizontal="center" vertical="center" wrapText="1"/>
    </xf>
    <xf numFmtId="0" fontId="0" fillId="6" borderId="13" xfId="0" applyFill="1" applyBorder="1" applyAlignment="1">
      <alignment horizontal="center" vertical="center" wrapText="1"/>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8" borderId="9" xfId="0" applyNumberFormat="1" applyFill="1" applyBorder="1" applyAlignment="1" applyProtection="1">
      <alignment horizontal="right" vertical="center"/>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186" fontId="0" fillId="0" borderId="29" xfId="0" applyNumberFormat="1" applyBorder="1" applyAlignment="1" applyProtection="1">
      <alignment horizontal="right" vertical="center"/>
      <protection locked="0"/>
    </xf>
    <xf numFmtId="186" fontId="0" fillId="0" borderId="29" xfId="0" applyNumberFormat="1" applyFon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48" fillId="6" borderId="13" xfId="0" applyFont="1" applyFill="1" applyBorder="1" applyAlignment="1">
      <alignment horizontal="center" vertical="center" wrapText="1"/>
    </xf>
    <xf numFmtId="0" fontId="0" fillId="6" borderId="10" xfId="0" applyFill="1" applyBorder="1" applyAlignment="1">
      <alignment horizontal="center" vertical="center" wrapText="1"/>
    </xf>
    <xf numFmtId="0" fontId="0" fillId="6" borderId="13" xfId="0" applyFill="1" applyBorder="1" applyAlignment="1">
      <alignment horizontal="center" vertical="center" wrapText="1"/>
    </xf>
    <xf numFmtId="186" fontId="0" fillId="8" borderId="30" xfId="0" applyNumberFormat="1" applyFill="1" applyBorder="1" applyAlignment="1" applyProtection="1">
      <alignment horizontal="right" vertical="center"/>
      <protection locked="0"/>
    </xf>
    <xf numFmtId="0" fontId="0" fillId="6" borderId="13" xfId="0" applyFill="1" applyBorder="1" applyAlignment="1">
      <alignment horizontal="center" vertical="center" wrapText="1"/>
    </xf>
    <xf numFmtId="0" fontId="0" fillId="6" borderId="10" xfId="0" applyFill="1" applyBorder="1" applyAlignment="1">
      <alignment horizontal="center" vertical="center" wrapText="1"/>
    </xf>
    <xf numFmtId="0" fontId="48" fillId="6" borderId="13" xfId="0" applyFont="1" applyFill="1" applyBorder="1" applyAlignment="1">
      <alignment horizontal="center" vertical="center" wrapText="1"/>
    </xf>
    <xf numFmtId="0" fontId="0" fillId="0" borderId="31" xfId="0" applyFont="1" applyBorder="1" applyAlignment="1" applyProtection="1">
      <alignment horizontal="right" vertical="center" wrapText="1"/>
      <protection locked="0"/>
    </xf>
    <xf numFmtId="0" fontId="0" fillId="0" borderId="31" xfId="0"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0" borderId="9" xfId="0" applyBorder="1" applyAlignment="1" applyProtection="1">
      <alignment horizontal="right" vertical="center" wrapText="1"/>
      <protection locked="0"/>
    </xf>
    <xf numFmtId="186" fontId="0" fillId="8" borderId="9" xfId="0" applyNumberFormat="1" applyFill="1" applyBorder="1" applyAlignment="1" applyProtection="1">
      <alignment horizontal="right" vertical="center"/>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186" fontId="0" fillId="3" borderId="9" xfId="0" applyNumberFormat="1" applyFill="1" applyBorder="1" applyAlignment="1" applyProtection="1">
      <alignment horizontal="right" vertical="center"/>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0" fontId="79" fillId="3" borderId="3" xfId="0" applyFont="1" applyFill="1" applyBorder="1" applyAlignment="1">
      <alignment horizontal="right" vertical="top" wrapText="1"/>
    </xf>
    <xf numFmtId="0" fontId="0" fillId="3" borderId="14" xfId="0" applyFill="1" applyBorder="1" applyAlignment="1">
      <alignment horizontal="center" vertical="top" wrapText="1"/>
    </xf>
    <xf numFmtId="0" fontId="0" fillId="3" borderId="16" xfId="0" applyFill="1" applyBorder="1" applyAlignment="1">
      <alignment horizontal="center" vertical="top" wrapText="1"/>
    </xf>
    <xf numFmtId="0" fontId="0" fillId="3" borderId="15" xfId="0" applyFill="1" applyBorder="1" applyAlignment="1">
      <alignment horizontal="center" vertical="top" wrapText="1"/>
    </xf>
    <xf numFmtId="0" fontId="0" fillId="3" borderId="4" xfId="0" applyFill="1" applyBorder="1" applyAlignment="1">
      <alignment horizontal="center" vertical="top" wrapText="1"/>
    </xf>
    <xf numFmtId="0" fontId="0" fillId="3" borderId="0" xfId="0" applyFill="1" applyAlignment="1">
      <alignment horizontal="center" vertical="top" wrapText="1"/>
    </xf>
    <xf numFmtId="0" fontId="0" fillId="3" borderId="3" xfId="0" applyFill="1" applyBorder="1" applyAlignment="1">
      <alignment horizontal="center" vertical="top" wrapText="1"/>
    </xf>
    <xf numFmtId="0" fontId="0" fillId="3" borderId="2" xfId="0" applyFill="1" applyBorder="1" applyAlignment="1">
      <alignment horizontal="center" vertical="top" wrapText="1"/>
    </xf>
    <xf numFmtId="0" fontId="0" fillId="3" borderId="5" xfId="0" applyFill="1" applyBorder="1" applyAlignment="1">
      <alignment horizontal="center" vertical="top" wrapText="1"/>
    </xf>
    <xf numFmtId="0" fontId="0" fillId="3" borderId="6" xfId="0" applyFill="1" applyBorder="1" applyAlignment="1">
      <alignment horizontal="center" vertical="top" wrapText="1"/>
    </xf>
    <xf numFmtId="185" fontId="0" fillId="3" borderId="10" xfId="0" applyNumberFormat="1" applyFill="1" applyBorder="1" applyAlignment="1">
      <alignment horizontal="left" vertical="center" wrapText="1"/>
    </xf>
    <xf numFmtId="185" fontId="0" fillId="3" borderId="12" xfId="0" applyNumberFormat="1" applyFill="1" applyBorder="1" applyAlignment="1">
      <alignment horizontal="left" vertical="center" wrapText="1"/>
    </xf>
    <xf numFmtId="0" fontId="83" fillId="3" borderId="10" xfId="0" applyFont="1" applyFill="1" applyBorder="1" applyAlignment="1">
      <alignment horizontal="left" vertical="center" wrapText="1"/>
    </xf>
    <xf numFmtId="0" fontId="83" fillId="3" borderId="11" xfId="0" applyFont="1" applyFill="1" applyBorder="1" applyAlignment="1">
      <alignment horizontal="left" vertical="center" wrapText="1"/>
    </xf>
    <xf numFmtId="0" fontId="83" fillId="3" borderId="12" xfId="0" applyFont="1"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left" vertical="center" wrapText="1"/>
    </xf>
    <xf numFmtId="0" fontId="0" fillId="3" borderId="12" xfId="0" applyFill="1" applyBorder="1" applyAlignment="1">
      <alignment horizontal="left" vertical="center" wrapText="1"/>
    </xf>
    <xf numFmtId="0" fontId="80" fillId="3" borderId="0" xfId="0" applyFont="1" applyFill="1" applyAlignment="1">
      <alignment horizontal="left"/>
    </xf>
    <xf numFmtId="0" fontId="46" fillId="3" borderId="13" xfId="77" applyFill="1" applyBorder="1" applyAlignment="1">
      <alignment horizontal="left" vertical="center" wrapText="1"/>
    </xf>
    <xf numFmtId="0" fontId="46" fillId="3" borderId="7" xfId="77" applyFill="1" applyBorder="1" applyAlignment="1">
      <alignment horizontal="left" vertical="center" wrapText="1"/>
    </xf>
    <xf numFmtId="0" fontId="46" fillId="3" borderId="1" xfId="77" applyFill="1" applyBorder="1" applyAlignment="1">
      <alignment horizontal="left" vertical="center" wrapText="1"/>
    </xf>
    <xf numFmtId="0" fontId="46" fillId="6" borderId="9" xfId="0" applyFont="1" applyFill="1" applyBorder="1" applyAlignment="1" applyProtection="1">
      <alignment horizontal="center" vertical="center" wrapText="1"/>
      <protection locked="0"/>
    </xf>
    <xf numFmtId="0" fontId="81" fillId="6" borderId="10" xfId="0" applyFont="1" applyFill="1" applyBorder="1" applyAlignment="1" applyProtection="1">
      <alignment horizontal="center" vertical="center" wrapText="1"/>
      <protection locked="0"/>
    </xf>
    <xf numFmtId="0" fontId="81" fillId="6" borderId="12" xfId="0" applyFont="1" applyFill="1" applyBorder="1" applyAlignment="1" applyProtection="1">
      <alignment horizontal="center" vertical="center" wrapText="1"/>
      <protection locked="0"/>
    </xf>
    <xf numFmtId="0" fontId="46" fillId="6" borderId="14" xfId="0" applyFont="1" applyFill="1" applyBorder="1" applyAlignment="1" applyProtection="1">
      <alignment horizontal="center" vertical="center" wrapText="1"/>
      <protection locked="0"/>
    </xf>
    <xf numFmtId="0" fontId="46" fillId="6" borderId="15" xfId="0" applyFont="1" applyFill="1" applyBorder="1" applyAlignment="1" applyProtection="1">
      <alignment horizontal="center" vertical="center" wrapText="1"/>
      <protection locked="0"/>
    </xf>
    <xf numFmtId="0" fontId="46" fillId="6" borderId="2" xfId="0" applyFont="1" applyFill="1" applyBorder="1" applyAlignment="1" applyProtection="1">
      <alignment horizontal="center" vertical="center" wrapText="1"/>
      <protection locked="0"/>
    </xf>
    <xf numFmtId="0" fontId="46" fillId="6" borderId="6" xfId="0" applyFont="1" applyFill="1" applyBorder="1" applyAlignment="1" applyProtection="1">
      <alignment horizontal="center" vertical="center" wrapText="1"/>
      <protection locked="0"/>
    </xf>
    <xf numFmtId="0" fontId="59" fillId="3" borderId="5" xfId="77" applyFont="1" applyFill="1" applyBorder="1" applyAlignment="1">
      <alignment horizontal="left" vertical="center" wrapText="1"/>
    </xf>
    <xf numFmtId="0" fontId="59" fillId="0" borderId="11" xfId="77" applyFont="1" applyBorder="1" applyAlignment="1">
      <alignment vertical="center" wrapText="1"/>
    </xf>
    <xf numFmtId="0" fontId="59" fillId="0" borderId="12" xfId="77" applyFont="1" applyBorder="1" applyAlignment="1">
      <alignment vertical="center" wrapText="1"/>
    </xf>
    <xf numFmtId="0" fontId="81" fillId="6" borderId="9" xfId="0" applyFont="1" applyFill="1" applyBorder="1" applyAlignment="1" applyProtection="1">
      <alignment horizontal="left" vertical="center" wrapText="1"/>
      <protection locked="0"/>
    </xf>
    <xf numFmtId="0" fontId="46" fillId="6" borderId="9" xfId="0" applyFont="1" applyFill="1" applyBorder="1" applyAlignment="1" applyProtection="1">
      <alignment horizontal="left" vertical="center" wrapText="1"/>
      <protection locked="0"/>
    </xf>
    <xf numFmtId="0" fontId="46" fillId="6" borderId="9" xfId="0" applyFont="1" applyFill="1" applyBorder="1" applyAlignment="1">
      <alignment horizontal="left" wrapText="1"/>
    </xf>
    <xf numFmtId="0" fontId="68" fillId="6" borderId="15" xfId="0" applyFont="1" applyFill="1" applyBorder="1" applyAlignment="1">
      <alignment horizontal="center" vertical="center" textRotation="90"/>
    </xf>
    <xf numFmtId="0" fontId="68" fillId="6" borderId="3" xfId="0" applyFont="1" applyFill="1" applyBorder="1" applyAlignment="1">
      <alignment horizontal="center" vertical="center" textRotation="90"/>
    </xf>
    <xf numFmtId="0" fontId="68" fillId="6" borderId="6" xfId="0" applyFont="1" applyFill="1" applyBorder="1" applyAlignment="1">
      <alignment horizontal="center" vertical="center" textRotation="90"/>
    </xf>
    <xf numFmtId="0" fontId="81" fillId="6" borderId="14" xfId="0" applyFont="1" applyFill="1" applyBorder="1" applyAlignment="1" applyProtection="1">
      <alignment horizontal="center" vertical="center" wrapText="1"/>
      <protection locked="0"/>
    </xf>
    <xf numFmtId="0" fontId="81" fillId="6" borderId="4" xfId="0" applyFont="1" applyFill="1" applyBorder="1" applyAlignment="1" applyProtection="1">
      <alignment horizontal="center" vertical="center" wrapText="1"/>
      <protection locked="0"/>
    </xf>
    <xf numFmtId="0" fontId="81" fillId="6" borderId="2" xfId="0" applyFont="1" applyFill="1" applyBorder="1" applyAlignment="1" applyProtection="1">
      <alignment horizontal="center" vertical="center" wrapText="1"/>
      <protection locked="0"/>
    </xf>
    <xf numFmtId="0" fontId="81" fillId="6" borderId="10" xfId="0" applyFont="1" applyFill="1" applyBorder="1" applyAlignment="1" applyProtection="1">
      <alignment horizontal="left" vertical="center" wrapText="1"/>
      <protection locked="0"/>
    </xf>
    <xf numFmtId="0" fontId="81" fillId="6" borderId="11" xfId="0" applyFont="1" applyFill="1" applyBorder="1" applyAlignment="1" applyProtection="1">
      <alignment horizontal="left" vertical="center" wrapText="1"/>
      <protection locked="0"/>
    </xf>
    <xf numFmtId="0" fontId="81" fillId="6" borderId="12" xfId="0" applyFont="1" applyFill="1" applyBorder="1" applyAlignment="1" applyProtection="1">
      <alignment horizontal="left" vertical="center" wrapText="1"/>
      <protection locked="0"/>
    </xf>
    <xf numFmtId="0" fontId="68" fillId="6" borderId="13" xfId="0" applyFont="1" applyFill="1" applyBorder="1" applyAlignment="1" applyProtection="1">
      <alignment horizontal="center" vertical="center" textRotation="90" wrapText="1"/>
      <protection locked="0"/>
    </xf>
    <xf numFmtId="0" fontId="68" fillId="6" borderId="7" xfId="0" applyFont="1" applyFill="1" applyBorder="1" applyAlignment="1" applyProtection="1">
      <alignment horizontal="center" vertical="center" textRotation="90" wrapText="1"/>
      <protection locked="0"/>
    </xf>
    <xf numFmtId="0" fontId="68" fillId="6" borderId="1" xfId="0" applyFont="1" applyFill="1" applyBorder="1" applyAlignment="1" applyProtection="1">
      <alignment horizontal="center" vertical="center" textRotation="90" wrapText="1"/>
      <protection locked="0"/>
    </xf>
    <xf numFmtId="0" fontId="81" fillId="6" borderId="9" xfId="0" applyFont="1" applyFill="1" applyBorder="1" applyAlignment="1" applyProtection="1">
      <alignment horizontal="center" vertical="center" wrapText="1"/>
      <protection locked="0"/>
    </xf>
    <xf numFmtId="0" fontId="0" fillId="6" borderId="10" xfId="0" applyFill="1" applyBorder="1" applyAlignment="1">
      <alignment horizontal="center" vertical="center"/>
    </xf>
    <xf numFmtId="0" fontId="0" fillId="6" borderId="12" xfId="0" applyFill="1" applyBorder="1" applyAlignment="1">
      <alignment horizontal="center" vertical="center"/>
    </xf>
    <xf numFmtId="0" fontId="48" fillId="6" borderId="14"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8" fillId="6" borderId="2"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0" fillId="6" borderId="14" xfId="0" applyFill="1" applyBorder="1" applyAlignment="1">
      <alignment horizontal="center" vertical="center"/>
    </xf>
    <xf numFmtId="0" fontId="0" fillId="6" borderId="16" xfId="0" applyFill="1" applyBorder="1" applyAlignment="1">
      <alignment horizontal="center" vertical="center"/>
    </xf>
    <xf numFmtId="0" fontId="0" fillId="6" borderId="15" xfId="0" applyFill="1" applyBorder="1" applyAlignment="1">
      <alignment horizontal="center" vertical="center"/>
    </xf>
    <xf numFmtId="0" fontId="0" fillId="6" borderId="9" xfId="0" applyFill="1" applyBorder="1" applyAlignment="1">
      <alignment horizontal="center" vertical="center"/>
    </xf>
    <xf numFmtId="0" fontId="48" fillId="6" borderId="13" xfId="0" applyFont="1" applyFill="1" applyBorder="1" applyAlignment="1">
      <alignment horizontal="center" vertical="center" wrapText="1"/>
    </xf>
    <xf numFmtId="0" fontId="48" fillId="6" borderId="7" xfId="0" applyFont="1" applyFill="1" applyBorder="1" applyAlignment="1">
      <alignment horizontal="center" vertical="center" wrapText="1"/>
    </xf>
    <xf numFmtId="0" fontId="48" fillId="6" borderId="1" xfId="0" applyFont="1" applyFill="1" applyBorder="1" applyAlignment="1">
      <alignment horizontal="center" vertical="center" wrapText="1"/>
    </xf>
    <xf numFmtId="0" fontId="0" fillId="6" borderId="11" xfId="0" applyFill="1" applyBorder="1" applyAlignment="1">
      <alignment horizontal="center" vertical="center"/>
    </xf>
    <xf numFmtId="0" fontId="0" fillId="6" borderId="10" xfId="0" applyFill="1" applyBorder="1" applyAlignment="1">
      <alignment horizontal="center" vertical="center" wrapText="1"/>
    </xf>
    <xf numFmtId="0" fontId="0" fillId="6" borderId="13" xfId="0" applyFill="1" applyBorder="1" applyAlignment="1">
      <alignment horizontal="center" vertical="center" wrapText="1"/>
    </xf>
    <xf numFmtId="0" fontId="0" fillId="6" borderId="1" xfId="0" applyFill="1" applyBorder="1" applyAlignment="1">
      <alignment horizontal="center" vertical="center" wrapText="1"/>
    </xf>
    <xf numFmtId="0" fontId="0" fillId="6" borderId="12" xfId="0" applyFill="1" applyBorder="1" applyAlignment="1">
      <alignment horizontal="center" vertical="center" wrapText="1"/>
    </xf>
    <xf numFmtId="0" fontId="0" fillId="6" borderId="7" xfId="0" applyFill="1" applyBorder="1" applyAlignment="1">
      <alignment horizontal="center" vertical="center" wrapText="1"/>
    </xf>
    <xf numFmtId="0" fontId="0" fillId="6" borderId="9" xfId="0" applyFill="1" applyBorder="1" applyAlignment="1">
      <alignment horizontal="center" vertical="center" wrapText="1"/>
    </xf>
    <xf numFmtId="0" fontId="67" fillId="7" borderId="10" xfId="0" applyFont="1" applyFill="1" applyBorder="1" applyAlignment="1">
      <alignment horizontal="left" vertical="center" wrapText="1"/>
    </xf>
    <xf numFmtId="0" fontId="67" fillId="7" borderId="11" xfId="0" applyFont="1" applyFill="1" applyBorder="1" applyAlignment="1">
      <alignment horizontal="left" vertical="center" wrapText="1"/>
    </xf>
    <xf numFmtId="0" fontId="67" fillId="7" borderId="12" xfId="0" applyFont="1" applyFill="1" applyBorder="1" applyAlignment="1">
      <alignment horizontal="left" vertical="center" wrapText="1"/>
    </xf>
    <xf numFmtId="0" fontId="0" fillId="6" borderId="7" xfId="0" applyFill="1" applyBorder="1" applyAlignment="1"/>
    <xf numFmtId="0" fontId="0" fillId="6" borderId="1" xfId="0" applyFill="1" applyBorder="1" applyAlignment="1"/>
    <xf numFmtId="0" fontId="0" fillId="6" borderId="1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6" xfId="0" applyFill="1" applyBorder="1" applyAlignment="1">
      <alignment horizontal="center" vertical="center" wrapText="1"/>
    </xf>
    <xf numFmtId="0" fontId="0" fillId="6" borderId="21" xfId="0" applyFill="1" applyBorder="1" applyAlignment="1">
      <alignment horizontal="center" vertical="center"/>
    </xf>
    <xf numFmtId="0" fontId="0" fillId="6" borderId="19" xfId="0" applyFill="1" applyBorder="1" applyAlignment="1">
      <alignment horizontal="center" vertical="center"/>
    </xf>
    <xf numFmtId="0" fontId="48" fillId="6" borderId="24" xfId="0" applyFont="1" applyFill="1" applyBorder="1" applyAlignment="1">
      <alignment horizontal="center" vertical="center" wrapText="1"/>
    </xf>
    <xf numFmtId="0" fontId="48" fillId="6" borderId="25" xfId="0" applyFont="1" applyFill="1" applyBorder="1" applyAlignment="1">
      <alignment horizontal="center" vertical="center" wrapText="1"/>
    </xf>
    <xf numFmtId="0" fontId="0" fillId="6" borderId="24" xfId="0" applyFill="1" applyBorder="1" applyAlignment="1">
      <alignment horizontal="center" vertical="center"/>
    </xf>
    <xf numFmtId="0" fontId="0" fillId="6" borderId="26" xfId="0" applyFill="1" applyBorder="1" applyAlignment="1">
      <alignment horizontal="center" vertical="center"/>
    </xf>
    <xf numFmtId="0" fontId="0" fillId="6" borderId="25" xfId="0" applyFill="1" applyBorder="1" applyAlignment="1">
      <alignment horizontal="center" vertical="center"/>
    </xf>
    <xf numFmtId="0" fontId="0" fillId="6" borderId="20" xfId="0" applyFill="1" applyBorder="1" applyAlignment="1">
      <alignment horizontal="center" vertical="center"/>
    </xf>
    <xf numFmtId="0" fontId="48" fillId="6" borderId="23" xfId="0" applyFont="1" applyFill="1" applyBorder="1" applyAlignment="1">
      <alignment horizontal="center" vertical="center" wrapText="1"/>
    </xf>
    <xf numFmtId="0" fontId="0" fillId="6" borderId="22" xfId="0" applyFill="1" applyBorder="1" applyAlignment="1">
      <alignment horizontal="center" vertical="center"/>
    </xf>
    <xf numFmtId="0" fontId="0" fillId="6" borderId="21" xfId="0" applyFill="1" applyBorder="1" applyAlignment="1">
      <alignment horizontal="center" vertical="center" wrapText="1"/>
    </xf>
    <xf numFmtId="0" fontId="0" fillId="6" borderId="23" xfId="0" applyFill="1" applyBorder="1" applyAlignment="1">
      <alignment horizontal="center" vertical="center" wrapText="1"/>
    </xf>
    <xf numFmtId="0" fontId="0" fillId="6" borderId="19" xfId="0" applyFill="1" applyBorder="1" applyAlignment="1">
      <alignment horizontal="center" vertical="center" wrapText="1"/>
    </xf>
    <xf numFmtId="0" fontId="0" fillId="6" borderId="20" xfId="0" applyFill="1" applyBorder="1" applyAlignment="1">
      <alignment horizontal="center" vertical="center" wrapText="1"/>
    </xf>
    <xf numFmtId="0" fontId="67" fillId="7" borderId="21" xfId="0" applyFont="1" applyFill="1" applyBorder="1" applyAlignment="1">
      <alignment horizontal="left" vertical="center" wrapText="1"/>
    </xf>
    <xf numFmtId="0" fontId="67" fillId="7" borderId="22" xfId="0" applyFont="1" applyFill="1" applyBorder="1" applyAlignment="1">
      <alignment horizontal="left" vertical="center" wrapText="1"/>
    </xf>
    <xf numFmtId="0" fontId="67" fillId="7" borderId="19" xfId="0" applyFont="1" applyFill="1" applyBorder="1" applyAlignment="1">
      <alignment horizontal="left" vertical="center" wrapText="1"/>
    </xf>
    <xf numFmtId="0" fontId="0" fillId="6" borderId="7" xfId="0" applyFill="1" applyBorder="1"/>
    <xf numFmtId="0" fontId="0" fillId="6" borderId="1" xfId="0" applyFill="1" applyBorder="1"/>
    <xf numFmtId="0" fontId="0" fillId="6" borderId="22" xfId="0" applyFill="1" applyBorder="1" applyAlignment="1">
      <alignment horizontal="center" vertical="center" wrapText="1"/>
    </xf>
  </cellXfs>
  <cellStyles count="596">
    <cellStyle name=" 1"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10" xfId="114" xr:uid="{00000000-0005-0000-0000-000002000000}"/>
    <cellStyle name="_x000d__x000a_JournalTemplate=C:\COMFO\CTALK\JOURSTD.TPL_x000d__x000a_LbStateAddress=3 3 0 251 1 89 2 311_x000d__x000a_LbStateJou 2" xfId="3" xr:uid="{00000000-0005-0000-0000-000003000000}"/>
    <cellStyle name="_x000d__x000a_JournalTemplate=C:\COMFO\CTALK\JOURSTD.TPL_x000d__x000a_LbStateAddress=3 3 0 251 1 89 2 311_x000d__x000a_LbStateJou 2 2" xfId="4" xr:uid="{00000000-0005-0000-0000-000004000000}"/>
    <cellStyle name="_x000d__x000a_JournalTemplate=C:\COMFO\CTALK\JOURSTD.TPL_x000d__x000a_LbStateAddress=3 3 0 251 1 89 2 311_x000d__x000a_LbStateJou 2 2 2" xfId="180" xr:uid="{00000000-0005-0000-0000-000005000000}"/>
    <cellStyle name="_x000d__x000a_JournalTemplate=C:\COMFO\CTALK\JOURSTD.TPL_x000d__x000a_LbStateAddress=3 3 0 251 1 89 2 311_x000d__x000a_LbStateJou 2 3" xfId="126" xr:uid="{00000000-0005-0000-0000-000006000000}"/>
    <cellStyle name="_x000d__x000a_JournalTemplate=C:\COMFO\CTALK\JOURSTD.TPL_x000d__x000a_LbStateAddress=3 3 0 251 1 89 2 311_x000d__x000a_LbStateJou 2_20151119 Cabinet OfficeReturns" xfId="5" xr:uid="{00000000-0005-0000-0000-000007000000}"/>
    <cellStyle name="_x000d__x000a_JournalTemplate=C:\COMFO\CTALK\JOURSTD.TPL_x000d__x000a_LbStateAddress=3 3 0 251 1 89 2 311_x000d__x000a_LbStateJou 3" xfId="6" xr:uid="{00000000-0005-0000-0000-000008000000}"/>
    <cellStyle name="_x000d__x000a_JournalTemplate=C:\COMFO\CTALK\JOURSTD.TPL_x000d__x000a_LbStateAddress=3 3 0 251 1 89 2 311_x000d__x000a_LbStateJou 3 2" xfId="181" xr:uid="{00000000-0005-0000-0000-000009000000}"/>
    <cellStyle name="_x000d__x000a_JournalTemplate=C:\COMFO\CTALK\JOURSTD.TPL_x000d__x000a_LbStateAddress=3 3 0 251 1 89 2 311_x000d__x000a_LbStateJou 4" xfId="100" xr:uid="{00000000-0005-0000-0000-00000A000000}"/>
    <cellStyle name="_x000d__x000a_JournalTemplate=C:\COMFO\CTALK\JOURSTD.TPL_x000d__x000a_LbStateAddress=3 3 0 251 1 89 2 311_x000d__x000a_LbStateJou 5" xfId="111" xr:uid="{00000000-0005-0000-0000-00000B000000}"/>
    <cellStyle name="_x000d__x000a_JournalTemplate=C:\COMFO\CTALK\JOURSTD.TPL_x000d__x000a_LbStateAddress=3 3 0 251 1 89 2 311_x000d__x000a_LbStateJou 6" xfId="115" xr:uid="{00000000-0005-0000-0000-00000C000000}"/>
    <cellStyle name="_x000d__x000a_JournalTemplate=C:\COMFO\CTALK\JOURSTD.TPL_x000d__x000a_LbStateAddress=3 3 0 251 1 89 2 311_x000d__x000a_LbStateJou 7" xfId="112" xr:uid="{00000000-0005-0000-0000-00000D000000}"/>
    <cellStyle name="_x000d__x000a_JournalTemplate=C:\COMFO\CTALK\JOURSTD.TPL_x000d__x000a_LbStateAddress=3 3 0 251 1 89 2 311_x000d__x000a_LbStateJou 8" xfId="113" xr:uid="{00000000-0005-0000-0000-00000E000000}"/>
    <cellStyle name="_x000d__x000a_JournalTemplate=C:\COMFO\CTALK\JOURSTD.TPL_x000d__x000a_LbStateAddress=3 3 0 251 1 89 2 311_x000d__x000a_LbStateJou 9" xfId="116" xr:uid="{00000000-0005-0000-0000-00000F000000}"/>
    <cellStyle name="_x000d__x000a_JournalTemplate=C:\COMFO\CTALK\JOURSTD.TPL_x000d__x000a_LbStateAddress=3 3 0 251 1 89 2 311_x000d__x000a_LbStateJou_20151102 Cabinet OfficeReturns" xfId="7" xr:uid="{00000000-0005-0000-0000-000010000000}"/>
    <cellStyle name="%" xfId="8" xr:uid="{00000000-0005-0000-0000-000011000000}"/>
    <cellStyle name="% 2" xfId="9" xr:uid="{00000000-0005-0000-0000-000012000000}"/>
    <cellStyle name="%_20150701 Cabinet OfficeReturns" xfId="10" xr:uid="{00000000-0005-0000-0000-000013000000}"/>
    <cellStyle name="%_20150729 Cabinet OfficeReturns" xfId="11" xr:uid="{00000000-0005-0000-0000-000014000000}"/>
    <cellStyle name="%_20151102 Cabinet OfficeReturns" xfId="12" xr:uid="{00000000-0005-0000-0000-000015000000}"/>
    <cellStyle name="%_20151119 Cabinet OfficeReturns" xfId="13" xr:uid="{00000000-0005-0000-0000-000016000000}"/>
    <cellStyle name="%_20151221 Cabinet OfficeReturns" xfId="14" xr:uid="{00000000-0005-0000-0000-000017000000}"/>
    <cellStyle name="%_20160126 Cabinet Office Return" xfId="15" xr:uid="{00000000-0005-0000-0000-000018000000}"/>
    <cellStyle name="%_August 15" xfId="16" xr:uid="{00000000-0005-0000-0000-000019000000}"/>
    <cellStyle name="%_MOD April 2015 MI Data" xfId="17" xr:uid="{00000000-0005-0000-0000-00001A000000}"/>
    <cellStyle name="ÅrMndDag" xfId="18" xr:uid="{00000000-0005-0000-0000-00001B000000}"/>
    <cellStyle name="Caption" xfId="19" xr:uid="{00000000-0005-0000-0000-00001C000000}"/>
    <cellStyle name="Comma 10" xfId="503" xr:uid="{A8767EE4-3299-4843-99EC-F84E5F00AB00}"/>
    <cellStyle name="Comma 11" xfId="554" xr:uid="{9B149091-6FB8-4EBB-AF9B-ABCE535ABCDE}"/>
    <cellStyle name="Comma 12" xfId="568" xr:uid="{FC8AFE76-4839-4053-8189-999F12C64FF9}"/>
    <cellStyle name="Comma 13" xfId="595" xr:uid="{223A934C-6B24-46F7-840F-6B0DD5311B26}"/>
    <cellStyle name="Comma 2" xfId="20" xr:uid="{00000000-0005-0000-0000-00001D000000}"/>
    <cellStyle name="Comma 2 10" xfId="389" xr:uid="{C318C941-722D-4B9C-9049-504D357B43C0}"/>
    <cellStyle name="Comma 2 11" xfId="404" xr:uid="{04FF4959-4C3B-48BD-A608-2DC41A81E2DD}"/>
    <cellStyle name="Comma 2 12" xfId="420" xr:uid="{98D2FC4E-7F86-42BF-B12D-F25E4AB0A1C0}"/>
    <cellStyle name="Comma 2 13" xfId="445" xr:uid="{A6CD7D7F-7A90-4445-AF12-F954E83C8F4F}"/>
    <cellStyle name="Comma 2 14" xfId="464" xr:uid="{AF563988-4D07-4268-A1A3-C25F77F50DAC}"/>
    <cellStyle name="Comma 2 15" xfId="477" xr:uid="{B423D21D-7982-414D-A35B-7B566FC5C680}"/>
    <cellStyle name="Comma 2 16" xfId="490" xr:uid="{F9193C38-4052-4107-A798-53327F9DA870}"/>
    <cellStyle name="Comma 2 17" xfId="504" xr:uid="{3717EAC6-FF44-41C9-A9C2-341721E20EC3}"/>
    <cellStyle name="Comma 2 18" xfId="519" xr:uid="{AB1F8335-B6E5-4F6E-9FC0-47634EC6D75F}"/>
    <cellStyle name="Comma 2 19" xfId="532" xr:uid="{58A85977-1580-4C34-AAF5-DBB3D10B168D}"/>
    <cellStyle name="Comma 2 2" xfId="182" xr:uid="{00000000-0005-0000-0000-00001E000000}"/>
    <cellStyle name="Comma 2 20" xfId="541" xr:uid="{54630D07-A72F-427F-87CF-87DFB9282F16}"/>
    <cellStyle name="Comma 2 21" xfId="555" xr:uid="{0475B5FB-6A0D-4588-BB63-025EDFBCB915}"/>
    <cellStyle name="Comma 2 22" xfId="569" xr:uid="{A836D7A3-F307-4D80-96CF-DC1138BAF3B9}"/>
    <cellStyle name="Comma 2 23" xfId="582" xr:uid="{4F686BEE-F9BA-4783-BEB7-212891B43EED}"/>
    <cellStyle name="Comma 2 3" xfId="271" xr:uid="{00000000-0005-0000-0000-00001F000000}"/>
    <cellStyle name="Comma 2 4" xfId="284" xr:uid="{00000000-0005-0000-0000-000020000000}"/>
    <cellStyle name="Comma 2 5" xfId="297" xr:uid="{00000000-0005-0000-0000-000021000000}"/>
    <cellStyle name="Comma 2 6" xfId="312" xr:uid="{00000000-0005-0000-0000-000022000000}"/>
    <cellStyle name="Comma 2 7" xfId="339" xr:uid="{00000000-0005-0000-0000-000023000000}"/>
    <cellStyle name="Comma 2 8" xfId="352" xr:uid="{00000000-0005-0000-0000-000006000000}"/>
    <cellStyle name="Comma 2 9" xfId="366" xr:uid="{1E694923-9C7E-4693-81C5-F7C56C3EBBFF}"/>
    <cellStyle name="Comma 3" xfId="21" xr:uid="{00000000-0005-0000-0000-000024000000}"/>
    <cellStyle name="Comma 3 10" xfId="367" xr:uid="{79FCF9FE-51BF-471A-B048-CEB8D44784A2}"/>
    <cellStyle name="Comma 3 11" xfId="390" xr:uid="{BC367EF7-EB74-41AE-BA25-DA375351C844}"/>
    <cellStyle name="Comma 3 12" xfId="405" xr:uid="{33C69338-6F1A-4198-B0CC-5EB6A76BB59C}"/>
    <cellStyle name="Comma 3 13" xfId="421" xr:uid="{FCA08283-69ED-40CB-9E76-C182F7956310}"/>
    <cellStyle name="Comma 3 14" xfId="446" xr:uid="{04FBDE36-D9D0-4B7D-B665-D8F13BF3F15B}"/>
    <cellStyle name="Comma 3 15" xfId="465" xr:uid="{B722736A-E68C-4E5D-9DC4-E2F0B1E13AF8}"/>
    <cellStyle name="Comma 3 16" xfId="478" xr:uid="{A9FDD9FF-C738-44A1-94F1-4C5921DEC8D6}"/>
    <cellStyle name="Comma 3 17" xfId="491" xr:uid="{9C81DC77-E290-47BD-842F-42A562FD9944}"/>
    <cellStyle name="Comma 3 18" xfId="505" xr:uid="{56AAF1F3-3E13-407B-938A-02C0B01BC5D9}"/>
    <cellStyle name="Comma 3 19" xfId="520" xr:uid="{CF2822F6-6048-48F2-9CD2-7645284F6CFE}"/>
    <cellStyle name="Comma 3 2" xfId="22" xr:uid="{00000000-0005-0000-0000-000025000000}"/>
    <cellStyle name="Comma 3 2 10" xfId="391" xr:uid="{9C709B33-3E02-4742-B2CD-1A58EC0B1DC3}"/>
    <cellStyle name="Comma 3 2 11" xfId="406" xr:uid="{DDFD557A-D04B-4D08-960B-11AB1B3DF743}"/>
    <cellStyle name="Comma 3 2 12" xfId="422" xr:uid="{94725E9B-595F-4752-8CB6-51E090240690}"/>
    <cellStyle name="Comma 3 2 13" xfId="447" xr:uid="{AEE0B7DE-80A4-49AA-85DD-431EA0C1ED90}"/>
    <cellStyle name="Comma 3 2 14" xfId="466" xr:uid="{5AB05E78-6F19-4141-9D3D-D0F97285D9A1}"/>
    <cellStyle name="Comma 3 2 15" xfId="489" xr:uid="{5ED2E26A-9C2C-47ED-9582-CBB5345D955F}"/>
    <cellStyle name="Comma 3 2 16" xfId="492" xr:uid="{CE0CA62E-CA54-404D-A4CC-94C5E438B588}"/>
    <cellStyle name="Comma 3 2 17" xfId="506" xr:uid="{F31F550B-8BD1-4FCC-A400-2F5018B46F87}"/>
    <cellStyle name="Comma 3 2 18" xfId="521" xr:uid="{7E5569FC-1BDE-4842-BD52-F1884A5C2710}"/>
    <cellStyle name="Comma 3 2 19" xfId="543" xr:uid="{0B12C4B7-5D0C-4247-A59C-CAE69E48BBDF}"/>
    <cellStyle name="Comma 3 2 2" xfId="184" xr:uid="{00000000-0005-0000-0000-000026000000}"/>
    <cellStyle name="Comma 3 2 20" xfId="557" xr:uid="{05A00D12-FA93-48F0-8207-3BCF1331927B}"/>
    <cellStyle name="Comma 3 2 21" xfId="571" xr:uid="{647653F5-199A-4416-B0B2-9FBB23D840F5}"/>
    <cellStyle name="Comma 3 2 22" xfId="584" xr:uid="{A6E0412C-5231-4CC5-AA67-009D57ADEF83}"/>
    <cellStyle name="Comma 3 2 3" xfId="273" xr:uid="{00000000-0005-0000-0000-000027000000}"/>
    <cellStyle name="Comma 3 2 4" xfId="286" xr:uid="{00000000-0005-0000-0000-000028000000}"/>
    <cellStyle name="Comma 3 2 5" xfId="299" xr:uid="{00000000-0005-0000-0000-000029000000}"/>
    <cellStyle name="Comma 3 2 6" xfId="314" xr:uid="{00000000-0005-0000-0000-00002A000000}"/>
    <cellStyle name="Comma 3 2 7" xfId="341" xr:uid="{00000000-0005-0000-0000-00002B000000}"/>
    <cellStyle name="Comma 3 2 8" xfId="354" xr:uid="{00000000-0005-0000-0000-000008000000}"/>
    <cellStyle name="Comma 3 2 9" xfId="365" xr:uid="{9CACF00B-3481-45AE-9926-0745B6CA5860}"/>
    <cellStyle name="Comma 3 20" xfId="533" xr:uid="{5858855E-CC57-4328-A292-8B7ED3869C6D}"/>
    <cellStyle name="Comma 3 21" xfId="542" xr:uid="{C7B81ACC-4739-48D7-B0B7-1215CD252600}"/>
    <cellStyle name="Comma 3 22" xfId="556" xr:uid="{F9E13EEB-F012-4C42-995F-66A5E47E75B6}"/>
    <cellStyle name="Comma 3 23" xfId="570" xr:uid="{6A367234-A5AD-409E-A28E-FF085804C71B}"/>
    <cellStyle name="Comma 3 24" xfId="583" xr:uid="{B5B9AD06-2B2E-49AE-ACB2-1B14F44ACA21}"/>
    <cellStyle name="Comma 3 3" xfId="183" xr:uid="{00000000-0005-0000-0000-00002C000000}"/>
    <cellStyle name="Comma 3 4" xfId="272" xr:uid="{00000000-0005-0000-0000-00002D000000}"/>
    <cellStyle name="Comma 3 5" xfId="285" xr:uid="{00000000-0005-0000-0000-00002E000000}"/>
    <cellStyle name="Comma 3 6" xfId="298" xr:uid="{00000000-0005-0000-0000-00002F000000}"/>
    <cellStyle name="Comma 3 7" xfId="313" xr:uid="{00000000-0005-0000-0000-000030000000}"/>
    <cellStyle name="Comma 3 8" xfId="340" xr:uid="{00000000-0005-0000-0000-000031000000}"/>
    <cellStyle name="Comma 3 9" xfId="353" xr:uid="{00000000-0005-0000-0000-000007000000}"/>
    <cellStyle name="Comma 4" xfId="23" xr:uid="{00000000-0005-0000-0000-000032000000}"/>
    <cellStyle name="Comma 4 10" xfId="392" xr:uid="{ECD40F74-879B-415A-BF6A-05D015602B03}"/>
    <cellStyle name="Comma 4 11" xfId="407" xr:uid="{0D79B2DB-32FD-4DE4-AF51-BCDFF8377044}"/>
    <cellStyle name="Comma 4 12" xfId="423" xr:uid="{BEB62EAC-74E2-4A16-AAFD-F9E9E7EC755A}"/>
    <cellStyle name="Comma 4 13" xfId="448" xr:uid="{BC479A71-CF4E-4E37-A30B-EFFFAA6E081A}"/>
    <cellStyle name="Comma 4 14" xfId="467" xr:uid="{C5FF3647-41BB-43C5-8A58-540F17412EED}"/>
    <cellStyle name="Comma 4 15" xfId="479" xr:uid="{9F05A144-A75A-4B61-A365-9B9CBB820A5D}"/>
    <cellStyle name="Comma 4 16" xfId="493" xr:uid="{478BBA5F-BAC4-4A54-8278-589F3FDAE9D7}"/>
    <cellStyle name="Comma 4 17" xfId="507" xr:uid="{88B1FEF2-B483-4020-9B4B-81EC8D45CD03}"/>
    <cellStyle name="Comma 4 18" xfId="522" xr:uid="{1F492B66-29B2-44CE-8D89-4AADC5AEC506}"/>
    <cellStyle name="Comma 4 19" xfId="534" xr:uid="{2FD49B57-1E58-458A-86DE-D04B0564EE45}"/>
    <cellStyle name="Comma 4 2" xfId="185" xr:uid="{00000000-0005-0000-0000-000033000000}"/>
    <cellStyle name="Comma 4 20" xfId="544" xr:uid="{FDF36490-1419-44E0-A906-3B670B66C285}"/>
    <cellStyle name="Comma 4 21" xfId="558" xr:uid="{4AF84A0D-1218-4A98-B733-438DF4668656}"/>
    <cellStyle name="Comma 4 22" xfId="572" xr:uid="{51720AE5-E66F-42CC-828C-6ED4CA8266B2}"/>
    <cellStyle name="Comma 4 23" xfId="585" xr:uid="{8AD86B44-6BD4-4FB1-ACE8-F15BCA357378}"/>
    <cellStyle name="Comma 4 3" xfId="274" xr:uid="{00000000-0005-0000-0000-000034000000}"/>
    <cellStyle name="Comma 4 4" xfId="287" xr:uid="{00000000-0005-0000-0000-000035000000}"/>
    <cellStyle name="Comma 4 5" xfId="300" xr:uid="{00000000-0005-0000-0000-000036000000}"/>
    <cellStyle name="Comma 4 6" xfId="315" xr:uid="{00000000-0005-0000-0000-000037000000}"/>
    <cellStyle name="Comma 4 7" xfId="342" xr:uid="{00000000-0005-0000-0000-000038000000}"/>
    <cellStyle name="Comma 4 8" xfId="355" xr:uid="{00000000-0005-0000-0000-000009000000}"/>
    <cellStyle name="Comma 4 9" xfId="368" xr:uid="{54FF28BA-6E25-4CA6-96A7-3FFB9C3356AF}"/>
    <cellStyle name="Comma 5" xfId="24" xr:uid="{00000000-0005-0000-0000-000039000000}"/>
    <cellStyle name="Comma 5 10" xfId="369" xr:uid="{19D85A8B-84FE-4C52-B260-4FFAA169625E}"/>
    <cellStyle name="Comma 5 11" xfId="393" xr:uid="{AAEEB8F9-A70D-466A-9B33-794F9563229F}"/>
    <cellStyle name="Comma 5 12" xfId="408" xr:uid="{36610772-BB73-458E-BF57-C29FBB726FB6}"/>
    <cellStyle name="Comma 5 13" xfId="424" xr:uid="{49B54359-AA47-4E84-8894-8C3A27609A96}"/>
    <cellStyle name="Comma 5 14" xfId="449" xr:uid="{67B9D23B-02DC-499D-9B91-7CC4528ED69E}"/>
    <cellStyle name="Comma 5 15" xfId="468" xr:uid="{CB8B631E-6C42-449D-A463-E8C6A54F29D8}"/>
    <cellStyle name="Comma 5 16" xfId="480" xr:uid="{FD5DD995-7F58-4981-BB17-AD568537FF38}"/>
    <cellStyle name="Comma 5 17" xfId="494" xr:uid="{74399E60-F78E-4FB0-A250-2A5A76469495}"/>
    <cellStyle name="Comma 5 18" xfId="508" xr:uid="{2D8EC42B-DBF5-41D4-A3FD-57320A0D71E7}"/>
    <cellStyle name="Comma 5 19" xfId="523" xr:uid="{C1439F6B-C264-4D98-8EFA-2168841DC158}"/>
    <cellStyle name="Comma 5 2" xfId="25" xr:uid="{00000000-0005-0000-0000-00003A000000}"/>
    <cellStyle name="Comma 5 2 10" xfId="394" xr:uid="{4FFAE61B-A6AB-4361-B41D-A1A0F8E8F1AC}"/>
    <cellStyle name="Comma 5 2 11" xfId="409" xr:uid="{60C986F6-7D93-4D66-8FA1-B6738AC83AF8}"/>
    <cellStyle name="Comma 5 2 12" xfId="425" xr:uid="{82858333-E6E4-413C-AB88-3D3A51CA4C14}"/>
    <cellStyle name="Comma 5 2 13" xfId="450" xr:uid="{A8E5E40A-B607-4828-83D7-36577A13F32F}"/>
    <cellStyle name="Comma 5 2 14" xfId="469" xr:uid="{40BF84BD-A066-426B-BAD0-0ACA05CCF78A}"/>
    <cellStyle name="Comma 5 2 15" xfId="481" xr:uid="{367258B4-45CE-4D27-B651-FAFC313A1CA0}"/>
    <cellStyle name="Comma 5 2 16" xfId="495" xr:uid="{D1127921-5FF4-4A7E-B551-11294D81345A}"/>
    <cellStyle name="Comma 5 2 17" xfId="509" xr:uid="{0EDA896F-0F4F-4274-8D20-D5E03043F90F}"/>
    <cellStyle name="Comma 5 2 18" xfId="524" xr:uid="{E0239C36-05E7-45FE-AE56-878B51D49C3B}"/>
    <cellStyle name="Comma 5 2 19" xfId="536" xr:uid="{04ED0710-A2F5-4362-B675-F19838A9F34E}"/>
    <cellStyle name="Comma 5 2 2" xfId="187" xr:uid="{00000000-0005-0000-0000-00003B000000}"/>
    <cellStyle name="Comma 5 2 20" xfId="546" xr:uid="{880C742D-72F4-435B-91CC-AF95FF0BDD79}"/>
    <cellStyle name="Comma 5 2 21" xfId="560" xr:uid="{F16F8644-9A1F-4AD9-BCC9-8E3B0F906A1E}"/>
    <cellStyle name="Comma 5 2 22" xfId="574" xr:uid="{83D0C794-ACC3-4BFB-B64F-55799E4D1197}"/>
    <cellStyle name="Comma 5 2 23" xfId="587" xr:uid="{83B9AF4A-D2D2-4BAB-9997-C8BD2B2EA614}"/>
    <cellStyle name="Comma 5 2 3" xfId="276" xr:uid="{00000000-0005-0000-0000-00003C000000}"/>
    <cellStyle name="Comma 5 2 4" xfId="289" xr:uid="{00000000-0005-0000-0000-00003D000000}"/>
    <cellStyle name="Comma 5 2 5" xfId="302" xr:uid="{00000000-0005-0000-0000-00003E000000}"/>
    <cellStyle name="Comma 5 2 6" xfId="317" xr:uid="{00000000-0005-0000-0000-00003F000000}"/>
    <cellStyle name="Comma 5 2 7" xfId="344" xr:uid="{00000000-0005-0000-0000-000040000000}"/>
    <cellStyle name="Comma 5 2 8" xfId="357" xr:uid="{00000000-0005-0000-0000-00000B000000}"/>
    <cellStyle name="Comma 5 2 9" xfId="370" xr:uid="{ED08705D-ECF9-4907-8AE8-055D7750A728}"/>
    <cellStyle name="Comma 5 20" xfId="535" xr:uid="{A4D73461-A843-43D7-A26F-329E3FB0276E}"/>
    <cellStyle name="Comma 5 21" xfId="545" xr:uid="{DF86D761-DAE3-4E8E-9850-472DA72B8EC9}"/>
    <cellStyle name="Comma 5 22" xfId="559" xr:uid="{101C4F90-9BFB-47F7-9E5F-6D2092090C13}"/>
    <cellStyle name="Comma 5 23" xfId="573" xr:uid="{A35BCAC1-9172-4B4D-87AA-7BF0DEDE2C1C}"/>
    <cellStyle name="Comma 5 24" xfId="586" xr:uid="{E7B400B6-B2B2-4C47-874D-9B765F7DD1D8}"/>
    <cellStyle name="Comma 5 3" xfId="186" xr:uid="{00000000-0005-0000-0000-000041000000}"/>
    <cellStyle name="Comma 5 4" xfId="275" xr:uid="{00000000-0005-0000-0000-000042000000}"/>
    <cellStyle name="Comma 5 5" xfId="288" xr:uid="{00000000-0005-0000-0000-000043000000}"/>
    <cellStyle name="Comma 5 6" xfId="301" xr:uid="{00000000-0005-0000-0000-000044000000}"/>
    <cellStyle name="Comma 5 7" xfId="316" xr:uid="{00000000-0005-0000-0000-000045000000}"/>
    <cellStyle name="Comma 5 8" xfId="343" xr:uid="{00000000-0005-0000-0000-000046000000}"/>
    <cellStyle name="Comma 5 9" xfId="356" xr:uid="{00000000-0005-0000-0000-00000A000000}"/>
    <cellStyle name="Comma 6" xfId="26" xr:uid="{00000000-0005-0000-0000-000047000000}"/>
    <cellStyle name="Comma 6 10" xfId="395" xr:uid="{E8C2C6D9-45E8-4154-AD49-DE723937F28A}"/>
    <cellStyle name="Comma 6 11" xfId="410" xr:uid="{FEF85D12-B9B1-4F3A-A4FA-BB9FBEF1BBB2}"/>
    <cellStyle name="Comma 6 12" xfId="426" xr:uid="{F9F681EF-D380-4588-8A38-24F2BA11AA49}"/>
    <cellStyle name="Comma 6 13" xfId="451" xr:uid="{E3E1F351-4B98-40A8-B5D2-2B7AF3499DAC}"/>
    <cellStyle name="Comma 6 14" xfId="470" xr:uid="{39CC970E-00C0-430D-88A9-FAD8426D583B}"/>
    <cellStyle name="Comma 6 15" xfId="482" xr:uid="{C0243196-BA32-48CD-92FD-754D833DCC6F}"/>
    <cellStyle name="Comma 6 16" xfId="496" xr:uid="{55BDB1E0-F6AA-45CD-BBDB-575635967125}"/>
    <cellStyle name="Comma 6 17" xfId="510" xr:uid="{1295C70A-3821-4A6B-A103-C993437F9F60}"/>
    <cellStyle name="Comma 6 18" xfId="525" xr:uid="{4D09F8A6-3107-4789-850E-76A3F0FDB5B7}"/>
    <cellStyle name="Comma 6 19" xfId="537" xr:uid="{2E29572D-6E0B-4E6B-8613-D42C5EB7E5EA}"/>
    <cellStyle name="Comma 6 2" xfId="188" xr:uid="{00000000-0005-0000-0000-000048000000}"/>
    <cellStyle name="Comma 6 20" xfId="547" xr:uid="{D276ED60-6C4A-4B32-8E7F-134855EAB2EB}"/>
    <cellStyle name="Comma 6 21" xfId="561" xr:uid="{6198BDF5-8938-43FD-8D8B-F66100A0C0A3}"/>
    <cellStyle name="Comma 6 22" xfId="575" xr:uid="{54901B02-E5BE-4D65-941B-07129C3BA97C}"/>
    <cellStyle name="Comma 6 23" xfId="588" xr:uid="{C4066323-06D3-4680-AA9B-13D62F0A11F1}"/>
    <cellStyle name="Comma 6 3" xfId="277" xr:uid="{00000000-0005-0000-0000-000049000000}"/>
    <cellStyle name="Comma 6 4" xfId="290" xr:uid="{00000000-0005-0000-0000-00004A000000}"/>
    <cellStyle name="Comma 6 5" xfId="303" xr:uid="{00000000-0005-0000-0000-00004B000000}"/>
    <cellStyle name="Comma 6 6" xfId="318" xr:uid="{00000000-0005-0000-0000-00004C000000}"/>
    <cellStyle name="Comma 6 7" xfId="345" xr:uid="{00000000-0005-0000-0000-00004D000000}"/>
    <cellStyle name="Comma 6 8" xfId="358" xr:uid="{00000000-0005-0000-0000-00000C000000}"/>
    <cellStyle name="Comma 6 9" xfId="371" xr:uid="{B476E721-3036-4A86-AD67-F51B72A046C7}"/>
    <cellStyle name="Comma 7" xfId="27" xr:uid="{00000000-0005-0000-0000-00004E000000}"/>
    <cellStyle name="Comma 7 10" xfId="372" xr:uid="{ECDB8A15-7DE2-4BB8-A788-DB259D4CD3EA}"/>
    <cellStyle name="Comma 7 11" xfId="396" xr:uid="{FAD23093-7133-4C6A-B772-C1525C34F249}"/>
    <cellStyle name="Comma 7 12" xfId="411" xr:uid="{54057AB8-15A5-4A86-9D59-04A1A02D6B10}"/>
    <cellStyle name="Comma 7 13" xfId="427" xr:uid="{09724B60-2A7A-4FC5-A911-134789B3E2AF}"/>
    <cellStyle name="Comma 7 14" xfId="452" xr:uid="{5EB8B96E-0CBE-4148-AEAC-EAC667BA316B}"/>
    <cellStyle name="Comma 7 15" xfId="471" xr:uid="{395C8CAC-B7E0-4149-A096-56F1841C500E}"/>
    <cellStyle name="Comma 7 16" xfId="483" xr:uid="{240A82C1-DDC0-4365-AA33-47A8FA9E464F}"/>
    <cellStyle name="Comma 7 17" xfId="497" xr:uid="{0538D184-A9E7-444D-891B-59520815EB1F}"/>
    <cellStyle name="Comma 7 18" xfId="511" xr:uid="{AB2AE68D-6761-4C4E-ADA2-556AFFB79F07}"/>
    <cellStyle name="Comma 7 19" xfId="526" xr:uid="{8678B545-A48D-4D22-B5D7-D40A730C6683}"/>
    <cellStyle name="Comma 7 2" xfId="28" xr:uid="{00000000-0005-0000-0000-00004F000000}"/>
    <cellStyle name="Comma 7 2 10" xfId="397" xr:uid="{BAA8ABE7-2E31-402F-AD0A-0D5CEF00376D}"/>
    <cellStyle name="Comma 7 2 11" xfId="412" xr:uid="{49DDD721-4728-4CCF-AD34-11AE16C37E91}"/>
    <cellStyle name="Comma 7 2 12" xfId="428" xr:uid="{C2F742F7-F753-4380-939E-F9DEDC70D81C}"/>
    <cellStyle name="Comma 7 2 13" xfId="453" xr:uid="{4E8FC6A4-679F-4591-83CF-040B43E91E88}"/>
    <cellStyle name="Comma 7 2 14" xfId="472" xr:uid="{A3AD122B-4FBB-443E-AF33-BC282127B4D9}"/>
    <cellStyle name="Comma 7 2 15" xfId="488" xr:uid="{EF7D8522-DD7F-4B2C-AEEA-1A2D8B77CBE5}"/>
    <cellStyle name="Comma 7 2 16" xfId="498" xr:uid="{AD4F89CE-6A6D-42E8-BD9E-A9B785AB4718}"/>
    <cellStyle name="Comma 7 2 17" xfId="512" xr:uid="{90994B06-21E3-4E89-B451-B21DEE3D73DF}"/>
    <cellStyle name="Comma 7 2 18" xfId="527" xr:uid="{31F2804C-A158-432A-B3E7-8E8E7C6FDCF8}"/>
    <cellStyle name="Comma 7 2 19" xfId="549" xr:uid="{77FFF3F0-615F-4449-BF6A-0EEE0457C0D0}"/>
    <cellStyle name="Comma 7 2 2" xfId="190" xr:uid="{00000000-0005-0000-0000-000050000000}"/>
    <cellStyle name="Comma 7 2 20" xfId="563" xr:uid="{708D46F0-3A4D-44D1-BEF0-88E49F22DE1B}"/>
    <cellStyle name="Comma 7 2 21" xfId="577" xr:uid="{13504A38-5EA9-4E3C-9B71-5F826C3CBA6D}"/>
    <cellStyle name="Comma 7 2 22" xfId="590" xr:uid="{A9CB21F8-02D1-4733-8C17-0DDD63CB2F98}"/>
    <cellStyle name="Comma 7 2 3" xfId="279" xr:uid="{00000000-0005-0000-0000-000051000000}"/>
    <cellStyle name="Comma 7 2 4" xfId="292" xr:uid="{00000000-0005-0000-0000-000052000000}"/>
    <cellStyle name="Comma 7 2 5" xfId="305" xr:uid="{00000000-0005-0000-0000-000053000000}"/>
    <cellStyle name="Comma 7 2 6" xfId="320" xr:uid="{00000000-0005-0000-0000-000054000000}"/>
    <cellStyle name="Comma 7 2 7" xfId="347" xr:uid="{00000000-0005-0000-0000-000055000000}"/>
    <cellStyle name="Comma 7 2 8" xfId="360" xr:uid="{00000000-0005-0000-0000-00000E000000}"/>
    <cellStyle name="Comma 7 2 9" xfId="374" xr:uid="{A4091C2B-B6B4-4A70-962F-FD73AA8C4A96}"/>
    <cellStyle name="Comma 7 20" xfId="538" xr:uid="{784F680F-6282-4BEF-9F17-438017B21E22}"/>
    <cellStyle name="Comma 7 21" xfId="548" xr:uid="{C23DD883-2E75-4451-A87B-B04B135CFFAB}"/>
    <cellStyle name="Comma 7 22" xfId="562" xr:uid="{3EBE165D-3DAD-401F-8882-CA6204E4A274}"/>
    <cellStyle name="Comma 7 23" xfId="576" xr:uid="{68022B17-B06F-4421-9F8D-6AACF7D1C7A5}"/>
    <cellStyle name="Comma 7 24" xfId="589" xr:uid="{83AA45C1-9E2B-4C07-B08F-2700D7BAFEED}"/>
    <cellStyle name="Comma 7 3" xfId="189" xr:uid="{00000000-0005-0000-0000-000056000000}"/>
    <cellStyle name="Comma 7 4" xfId="278" xr:uid="{00000000-0005-0000-0000-000057000000}"/>
    <cellStyle name="Comma 7 5" xfId="291" xr:uid="{00000000-0005-0000-0000-000058000000}"/>
    <cellStyle name="Comma 7 6" xfId="304" xr:uid="{00000000-0005-0000-0000-000059000000}"/>
    <cellStyle name="Comma 7 7" xfId="319" xr:uid="{00000000-0005-0000-0000-00005A000000}"/>
    <cellStyle name="Comma 7 8" xfId="346" xr:uid="{00000000-0005-0000-0000-00005B000000}"/>
    <cellStyle name="Comma 7 9" xfId="359" xr:uid="{00000000-0005-0000-0000-00000D000000}"/>
    <cellStyle name="Comma 8" xfId="438" xr:uid="{9AD93230-DD37-49A3-BFB5-2B62EBEE7393}"/>
    <cellStyle name="Comma 9" xfId="463" xr:uid="{3BA1AC06-8DD2-4EE3-9876-51809E2403EB}"/>
    <cellStyle name="Currency 2" xfId="29" xr:uid="{00000000-0005-0000-0000-00005C000000}"/>
    <cellStyle name="Currency 2 10" xfId="373" xr:uid="{98E56AE0-524D-41C5-9339-9B5407E4C290}"/>
    <cellStyle name="Currency 2 11" xfId="398" xr:uid="{6E47843E-4723-4807-BC30-49D4ED2C1114}"/>
    <cellStyle name="Currency 2 12" xfId="413" xr:uid="{95B7097E-B7ED-4884-9D4C-85550FC9453C}"/>
    <cellStyle name="Currency 2 13" xfId="429" xr:uid="{E329EEAD-7E1B-4ADE-9860-8B7069E3402B}"/>
    <cellStyle name="Currency 2 14" xfId="454" xr:uid="{A521CB43-6441-49AB-8555-91EB7599818F}"/>
    <cellStyle name="Currency 2 15" xfId="473" xr:uid="{DBE73F40-C134-4C6D-A977-2DBD146CF1AC}"/>
    <cellStyle name="Currency 2 16" xfId="484" xr:uid="{0D83ABE3-EB2D-4446-B1F8-312C358CEE76}"/>
    <cellStyle name="Currency 2 17" xfId="499" xr:uid="{0BAE2571-B238-4ADC-95A6-B03D1037D371}"/>
    <cellStyle name="Currency 2 18" xfId="513" xr:uid="{25AF0FBB-076F-46E2-BA48-0FFCAA7E5D5A}"/>
    <cellStyle name="Currency 2 19" xfId="528" xr:uid="{A3BDE1C3-BF67-4638-A77D-768F7C1E69AF}"/>
    <cellStyle name="Currency 2 2" xfId="30" xr:uid="{00000000-0005-0000-0000-00005D000000}"/>
    <cellStyle name="Currency 2 2 10" xfId="399" xr:uid="{0639ED66-AC9F-4A1F-ADFC-5260C0C5F47A}"/>
    <cellStyle name="Currency 2 2 11" xfId="414" xr:uid="{855FE957-8E9B-4B89-8A9D-2A0A67709583}"/>
    <cellStyle name="Currency 2 2 12" xfId="430" xr:uid="{8A3768A6-0ED8-4B65-A129-57C023E4E4A8}"/>
    <cellStyle name="Currency 2 2 13" xfId="455" xr:uid="{EEE2D5C8-0A2A-43B7-BA95-A567C97AD7B6}"/>
    <cellStyle name="Currency 2 2 14" xfId="474" xr:uid="{B58F6A94-15A0-4E03-8461-D8EA56C223F4}"/>
    <cellStyle name="Currency 2 2 15" xfId="487" xr:uid="{DF659409-6B74-419F-8B91-37D1B88BC286}"/>
    <cellStyle name="Currency 2 2 16" xfId="500" xr:uid="{E61BAE91-8785-44F7-8B36-E52F175A2C07}"/>
    <cellStyle name="Currency 2 2 17" xfId="514" xr:uid="{0648BA09-B736-41B9-931C-74BA7AF9A53A}"/>
    <cellStyle name="Currency 2 2 18" xfId="529" xr:uid="{563AEFBD-F77A-4E5A-88D9-2A0FC039778E}"/>
    <cellStyle name="Currency 2 2 19" xfId="551" xr:uid="{23142B54-76D9-414B-A5E9-870F97931EE8}"/>
    <cellStyle name="Currency 2 2 2" xfId="192" xr:uid="{00000000-0005-0000-0000-00005E000000}"/>
    <cellStyle name="Currency 2 2 20" xfId="565" xr:uid="{E4863822-3FEB-4F3D-A0A9-7C6E653B85E6}"/>
    <cellStyle name="Currency 2 2 21" xfId="579" xr:uid="{0FEDB96A-3E3A-4B47-81D0-A76DAB3D193A}"/>
    <cellStyle name="Currency 2 2 22" xfId="592" xr:uid="{C034BC64-3BF3-4775-84F1-B2F252641DD9}"/>
    <cellStyle name="Currency 2 2 3" xfId="281" xr:uid="{00000000-0005-0000-0000-00005F000000}"/>
    <cellStyle name="Currency 2 2 4" xfId="294" xr:uid="{00000000-0005-0000-0000-000060000000}"/>
    <cellStyle name="Currency 2 2 5" xfId="307" xr:uid="{00000000-0005-0000-0000-000061000000}"/>
    <cellStyle name="Currency 2 2 6" xfId="322" xr:uid="{00000000-0005-0000-0000-000062000000}"/>
    <cellStyle name="Currency 2 2 7" xfId="349" xr:uid="{00000000-0005-0000-0000-000063000000}"/>
    <cellStyle name="Currency 2 2 8" xfId="362" xr:uid="{00000000-0005-0000-0000-000010000000}"/>
    <cellStyle name="Currency 2 2 9" xfId="375" xr:uid="{D737D6DD-4B96-46DC-A09F-4AD1FFE66DFA}"/>
    <cellStyle name="Currency 2 20" xfId="539" xr:uid="{2E7B7FF1-583A-425A-8365-5DB2A816C623}"/>
    <cellStyle name="Currency 2 21" xfId="550" xr:uid="{D60E790D-745F-4952-83E4-DB9B54EA7751}"/>
    <cellStyle name="Currency 2 22" xfId="564" xr:uid="{427FAB84-DF78-4012-81C7-520EB3018981}"/>
    <cellStyle name="Currency 2 23" xfId="578" xr:uid="{EC5DBE7F-682D-41AD-B658-8DFF6E57EC9B}"/>
    <cellStyle name="Currency 2 24" xfId="591" xr:uid="{739CC8C2-09B1-4A68-AB13-3E810B89FE77}"/>
    <cellStyle name="Currency 2 3" xfId="191" xr:uid="{00000000-0005-0000-0000-000064000000}"/>
    <cellStyle name="Currency 2 4" xfId="280" xr:uid="{00000000-0005-0000-0000-000065000000}"/>
    <cellStyle name="Currency 2 5" xfId="293" xr:uid="{00000000-0005-0000-0000-000066000000}"/>
    <cellStyle name="Currency 2 6" xfId="306" xr:uid="{00000000-0005-0000-0000-000067000000}"/>
    <cellStyle name="Currency 2 7" xfId="321" xr:uid="{00000000-0005-0000-0000-000068000000}"/>
    <cellStyle name="Currency 2 8" xfId="348" xr:uid="{00000000-0005-0000-0000-000069000000}"/>
    <cellStyle name="Currency 2 9" xfId="361" xr:uid="{00000000-0005-0000-0000-00000F000000}"/>
    <cellStyle name="DagerOgTimer" xfId="31" xr:uid="{00000000-0005-0000-0000-00006A000000}"/>
    <cellStyle name="DagOgDato" xfId="32" xr:uid="{00000000-0005-0000-0000-00006B000000}"/>
    <cellStyle name="DagOgDatoLang" xfId="33" xr:uid="{00000000-0005-0000-0000-00006C000000}"/>
    <cellStyle name="Dato" xfId="34" xr:uid="{00000000-0005-0000-0000-00006D000000}"/>
    <cellStyle name="Hyperlink" xfId="35" builtinId="8"/>
    <cellStyle name="Hyperlink 2" xfId="36" xr:uid="{00000000-0005-0000-0000-00006F000000}"/>
    <cellStyle name="Hyperlink 3" xfId="37" xr:uid="{00000000-0005-0000-0000-000070000000}"/>
    <cellStyle name="Hyperlink 4" xfId="38" xr:uid="{00000000-0005-0000-0000-000071000000}"/>
    <cellStyle name="Hyperlink 5" xfId="39" xr:uid="{00000000-0005-0000-0000-000072000000}"/>
    <cellStyle name="Hyperlink 5 2" xfId="40" xr:uid="{00000000-0005-0000-0000-000073000000}"/>
    <cellStyle name="Hyperlink 6" xfId="41" xr:uid="{00000000-0005-0000-0000-000074000000}"/>
    <cellStyle name="JusterBunn" xfId="42" xr:uid="{00000000-0005-0000-0000-000075000000}"/>
    <cellStyle name="JusterMidtstill" xfId="43" xr:uid="{00000000-0005-0000-0000-000076000000}"/>
    <cellStyle name="JusterTopp" xfId="44" xr:uid="{00000000-0005-0000-0000-000077000000}"/>
    <cellStyle name="Klokkeslett" xfId="45" xr:uid="{00000000-0005-0000-0000-000078000000}"/>
    <cellStyle name="Konto" xfId="46" xr:uid="{00000000-0005-0000-0000-000079000000}"/>
    <cellStyle name="Normal" xfId="0" builtinId="0"/>
    <cellStyle name="Normal 10" xfId="47" xr:uid="{00000000-0005-0000-0000-00007B000000}"/>
    <cellStyle name="Normal 10 10" xfId="134" xr:uid="{00000000-0005-0000-0000-00007C000000}"/>
    <cellStyle name="Normal 10 10 2" xfId="225" xr:uid="{00000000-0005-0000-0000-00007D000000}"/>
    <cellStyle name="Normal 10 11" xfId="136" xr:uid="{00000000-0005-0000-0000-00007E000000}"/>
    <cellStyle name="Normal 10 11 2" xfId="227" xr:uid="{00000000-0005-0000-0000-00007F000000}"/>
    <cellStyle name="Normal 10 12" xfId="142" xr:uid="{00000000-0005-0000-0000-000080000000}"/>
    <cellStyle name="Normal 10 12 2" xfId="233" xr:uid="{00000000-0005-0000-0000-000081000000}"/>
    <cellStyle name="Normal 10 13" xfId="152" xr:uid="{00000000-0005-0000-0000-000082000000}"/>
    <cellStyle name="Normal 10 13 2" xfId="243" xr:uid="{00000000-0005-0000-0000-000083000000}"/>
    <cellStyle name="Normal 10 14" xfId="155" xr:uid="{00000000-0005-0000-0000-000084000000}"/>
    <cellStyle name="Normal 10 14 2" xfId="246" xr:uid="{00000000-0005-0000-0000-000085000000}"/>
    <cellStyle name="Normal 10 15" xfId="157" xr:uid="{00000000-0005-0000-0000-000086000000}"/>
    <cellStyle name="Normal 10 15 2" xfId="248" xr:uid="{00000000-0005-0000-0000-000087000000}"/>
    <cellStyle name="Normal 10 16" xfId="160" xr:uid="{00000000-0005-0000-0000-000088000000}"/>
    <cellStyle name="Normal 10 16 2" xfId="251" xr:uid="{00000000-0005-0000-0000-000089000000}"/>
    <cellStyle name="Normal 10 17" xfId="166" xr:uid="{00000000-0005-0000-0000-00008A000000}"/>
    <cellStyle name="Normal 10 17 2" xfId="257" xr:uid="{00000000-0005-0000-0000-00008B000000}"/>
    <cellStyle name="Normal 10 18" xfId="169" xr:uid="{00000000-0005-0000-0000-00008C000000}"/>
    <cellStyle name="Normal 10 18 2" xfId="260" xr:uid="{00000000-0005-0000-0000-00008D000000}"/>
    <cellStyle name="Normal 10 19" xfId="173" xr:uid="{00000000-0005-0000-0000-00008E000000}"/>
    <cellStyle name="Normal 10 19 2" xfId="264" xr:uid="{00000000-0005-0000-0000-00008F000000}"/>
    <cellStyle name="Normal 10 2" xfId="48" xr:uid="{00000000-0005-0000-0000-000090000000}"/>
    <cellStyle name="Normal 10 2 2" xfId="127" xr:uid="{00000000-0005-0000-0000-000091000000}"/>
    <cellStyle name="Normal 10 2 2 2" xfId="219" xr:uid="{00000000-0005-0000-0000-000092000000}"/>
    <cellStyle name="Normal 10 2 3" xfId="132" xr:uid="{00000000-0005-0000-0000-000093000000}"/>
    <cellStyle name="Normal 10 2 3 2" xfId="223" xr:uid="{00000000-0005-0000-0000-000094000000}"/>
    <cellStyle name="Normal 10 2 4" xfId="148" xr:uid="{00000000-0005-0000-0000-000095000000}"/>
    <cellStyle name="Normal 10 2 4 2" xfId="239" xr:uid="{00000000-0005-0000-0000-000096000000}"/>
    <cellStyle name="Normal 10 2 5" xfId="194" xr:uid="{00000000-0005-0000-0000-000097000000}"/>
    <cellStyle name="Normal 10 20" xfId="176" xr:uid="{00000000-0005-0000-0000-000098000000}"/>
    <cellStyle name="Normal 10 20 2" xfId="267" xr:uid="{00000000-0005-0000-0000-000099000000}"/>
    <cellStyle name="Normal 10 21" xfId="178" xr:uid="{00000000-0005-0000-0000-00009A000000}"/>
    <cellStyle name="Normal 10 21 2" xfId="269" xr:uid="{00000000-0005-0000-0000-00009B000000}"/>
    <cellStyle name="Normal 10 22" xfId="193" xr:uid="{00000000-0005-0000-0000-00009C000000}"/>
    <cellStyle name="Normal 10 23" xfId="282" xr:uid="{00000000-0005-0000-0000-00009D000000}"/>
    <cellStyle name="Normal 10 24" xfId="295" xr:uid="{00000000-0005-0000-0000-00009E000000}"/>
    <cellStyle name="Normal 10 25" xfId="308" xr:uid="{00000000-0005-0000-0000-00009F000000}"/>
    <cellStyle name="Normal 10 26" xfId="333" xr:uid="{00000000-0005-0000-0000-0000A0000000}"/>
    <cellStyle name="Normal 10 27" xfId="350" xr:uid="{00000000-0005-0000-0000-0000A1000000}"/>
    <cellStyle name="Normal 10 28" xfId="363" xr:uid="{00000000-0005-0000-0000-000025000000}"/>
    <cellStyle name="Normal 10 29" xfId="384" xr:uid="{098EDBF8-8AD3-42AE-9BE0-FF52DA8B9906}"/>
    <cellStyle name="Normal 10 3" xfId="49" xr:uid="{00000000-0005-0000-0000-0000A2000000}"/>
    <cellStyle name="Normal 10 3 2" xfId="195" xr:uid="{00000000-0005-0000-0000-0000A3000000}"/>
    <cellStyle name="Normal 10 30" xfId="401" xr:uid="{EB29A077-2A01-42C6-947A-CF43D8E0CEFB}"/>
    <cellStyle name="Normal 10 31" xfId="416" xr:uid="{482E3221-EFA4-42C3-ACBD-93227C53B4A6}"/>
    <cellStyle name="Normal 10 32" xfId="432" xr:uid="{AB5A5AF5-2327-422F-88D6-AB634C22F6CA}"/>
    <cellStyle name="Normal 10 33" xfId="460" xr:uid="{55EC4B27-5275-4CCB-9BA3-73B00CDDB4BB}"/>
    <cellStyle name="Normal 10 34" xfId="475" xr:uid="{36206943-D1C9-4C8B-B559-18C02B836E88}"/>
    <cellStyle name="Normal 10 35" xfId="485" xr:uid="{5551EFFB-5D27-483F-B746-5E1958C998A2}"/>
    <cellStyle name="Normal 10 36" xfId="501" xr:uid="{024C0D74-6D4E-4C6F-820A-B6341AE06741}"/>
    <cellStyle name="Normal 10 37" xfId="515" xr:uid="{09195994-263D-4BEA-97F6-822B716D5F8F}"/>
    <cellStyle name="Normal 10 38" xfId="530" xr:uid="{B4031A40-A9B4-4585-9701-1DAD9433123F}"/>
    <cellStyle name="Normal 10 39" xfId="552" xr:uid="{50684DF1-DB46-4F12-8464-B17201F875BC}"/>
    <cellStyle name="Normal 10 4" xfId="107" xr:uid="{00000000-0005-0000-0000-0000A4000000}"/>
    <cellStyle name="Normal 10 4 2" xfId="209" xr:uid="{00000000-0005-0000-0000-0000A5000000}"/>
    <cellStyle name="Normal 10 40" xfId="566" xr:uid="{E0FB68CE-A97D-43E4-98B8-863EAC89DCC3}"/>
    <cellStyle name="Normal 10 41" xfId="580" xr:uid="{A5DDE4BE-56E6-4D24-A9B8-ACA7F13FC09C}"/>
    <cellStyle name="Normal 10 42" xfId="593" xr:uid="{BFC15E53-CC8A-4C77-B2F8-5EF8887E2D6F}"/>
    <cellStyle name="Normal 10 5" xfId="119" xr:uid="{00000000-0005-0000-0000-0000A6000000}"/>
    <cellStyle name="Normal 10 6" xfId="117" xr:uid="{00000000-0005-0000-0000-0000A7000000}"/>
    <cellStyle name="Normal 10 6 2" xfId="211" xr:uid="{00000000-0005-0000-0000-0000A8000000}"/>
    <cellStyle name="Normal 10 7" xfId="121" xr:uid="{00000000-0005-0000-0000-0000A9000000}"/>
    <cellStyle name="Normal 10 7 2" xfId="214" xr:uid="{00000000-0005-0000-0000-0000AA000000}"/>
    <cellStyle name="Normal 10 8" xfId="124" xr:uid="{00000000-0005-0000-0000-0000AB000000}"/>
    <cellStyle name="Normal 10 8 2" xfId="217" xr:uid="{00000000-0005-0000-0000-0000AC000000}"/>
    <cellStyle name="Normal 10 9" xfId="130" xr:uid="{00000000-0005-0000-0000-0000AD000000}"/>
    <cellStyle name="Normal 10 9 2" xfId="221" xr:uid="{00000000-0005-0000-0000-0000AE000000}"/>
    <cellStyle name="Normal 10_20151102 Cabinet OfficeReturns" xfId="50" xr:uid="{00000000-0005-0000-0000-0000AF000000}"/>
    <cellStyle name="Normal 11" xfId="436" xr:uid="{787DB752-E4DC-4ECD-B2D5-EC84F1BC8D82}"/>
    <cellStyle name="Normal 12" xfId="435" xr:uid="{BAF8AFD4-452F-4F56-AE37-B8CF47D7337A}"/>
    <cellStyle name="Normal 13" xfId="437" xr:uid="{DB1D09FA-044F-4C94-B448-6CFBF9B9F3D0}"/>
    <cellStyle name="Normal 14" xfId="419" xr:uid="{AC838280-95F7-4859-9D0B-4BF859C9A4D3}"/>
    <cellStyle name="Normal 15" xfId="439" xr:uid="{B06EC816-5CC6-497B-8C54-9D36CE44FB73}"/>
    <cellStyle name="Normal 16" xfId="440" xr:uid="{F039B19D-C0C7-458A-B200-55FA3E9ABE3B}"/>
    <cellStyle name="Normal 17" xfId="441" xr:uid="{7D8CC929-5BF3-4289-BA46-8D0EA562FF45}"/>
    <cellStyle name="Normal 18" xfId="442" xr:uid="{BC2831F5-E4EA-499F-8081-81C214538BC9}"/>
    <cellStyle name="Normal 19" xfId="443" xr:uid="{713D2F7E-512D-47DB-BE5A-010D8149964A}"/>
    <cellStyle name="Normal 2" xfId="51" xr:uid="{00000000-0005-0000-0000-0000B0000000}"/>
    <cellStyle name="Normal 2 2" xfId="120" xr:uid="{00000000-0005-0000-0000-0000B1000000}"/>
    <cellStyle name="Normal 2 2 2" xfId="213" xr:uid="{00000000-0005-0000-0000-0000B2000000}"/>
    <cellStyle name="Normal 2 3" xfId="518" xr:uid="{4C97EEB0-40EB-4762-BB85-D41891DB8A16}"/>
    <cellStyle name="Normal 20" xfId="517" xr:uid="{17BBE1C0-9E34-40AD-BC6E-84351F3468E5}"/>
    <cellStyle name="Normal 3" xfId="52" xr:uid="{00000000-0005-0000-0000-0000B3000000}"/>
    <cellStyle name="Normal 3 10" xfId="53" xr:uid="{00000000-0005-0000-0000-0000B4000000}"/>
    <cellStyle name="Normal 3 10 2" xfId="197" xr:uid="{00000000-0005-0000-0000-0000B5000000}"/>
    <cellStyle name="Normal 3 100" xfId="459" xr:uid="{B41745F9-CE3C-412E-BC9C-9881D49CF9B8}"/>
    <cellStyle name="Normal 3 101" xfId="476" xr:uid="{E6C26DA5-C84E-495E-BB40-B4C62BC06002}"/>
    <cellStyle name="Normal 3 102" xfId="486" xr:uid="{FFBA6099-74FC-4C23-AD1C-6253ED062830}"/>
    <cellStyle name="Normal 3 103" xfId="502" xr:uid="{1A3B4D67-C506-4C92-8BF3-ECFFEFA9F0DF}"/>
    <cellStyle name="Normal 3 104" xfId="516" xr:uid="{689577B7-9E94-4E54-8AB8-E842E3989596}"/>
    <cellStyle name="Normal 3 105" xfId="531" xr:uid="{A9F92B6E-CE31-4A2D-819E-FBC5F459F6C3}"/>
    <cellStyle name="Normal 3 106" xfId="540" xr:uid="{4B5EB032-73F0-4D8A-9A24-F7CB68AF6BE4}"/>
    <cellStyle name="Normal 3 107" xfId="553" xr:uid="{0433BD56-2DDA-41E5-95D5-F8E7C8B36A83}"/>
    <cellStyle name="Normal 3 108" xfId="567" xr:uid="{4541468F-BED5-4371-B8D4-9B2CCF21F0C9}"/>
    <cellStyle name="Normal 3 109" xfId="581" xr:uid="{C2CF15D2-AF1D-458A-AE56-18572597D42F}"/>
    <cellStyle name="Normal 3 11" xfId="54" xr:uid="{00000000-0005-0000-0000-0000B6000000}"/>
    <cellStyle name="Normal 3 11 2" xfId="198" xr:uid="{00000000-0005-0000-0000-0000B7000000}"/>
    <cellStyle name="Normal 3 110" xfId="594" xr:uid="{E4658894-76AA-44DB-A030-B2BB0B35D8FE}"/>
    <cellStyle name="Normal 3 12" xfId="108" xr:uid="{00000000-0005-0000-0000-0000B8000000}"/>
    <cellStyle name="Normal 3 12 2" xfId="210" xr:uid="{00000000-0005-0000-0000-0000B9000000}"/>
    <cellStyle name="Normal 3 13" xfId="118" xr:uid="{00000000-0005-0000-0000-0000BA000000}"/>
    <cellStyle name="Normal 3 13 2" xfId="212" xr:uid="{00000000-0005-0000-0000-0000BB000000}"/>
    <cellStyle name="Normal 3 14" xfId="122" xr:uid="{00000000-0005-0000-0000-0000BC000000}"/>
    <cellStyle name="Normal 3 14 2" xfId="215" xr:uid="{00000000-0005-0000-0000-0000BD000000}"/>
    <cellStyle name="Normal 3 15" xfId="123" xr:uid="{00000000-0005-0000-0000-0000BE000000}"/>
    <cellStyle name="Normal 3 15 2" xfId="216" xr:uid="{00000000-0005-0000-0000-0000BF000000}"/>
    <cellStyle name="Normal 3 16" xfId="125" xr:uid="{00000000-0005-0000-0000-0000C0000000}"/>
    <cellStyle name="Normal 3 16 2" xfId="218" xr:uid="{00000000-0005-0000-0000-0000C1000000}"/>
    <cellStyle name="Normal 3 17" xfId="131" xr:uid="{00000000-0005-0000-0000-0000C2000000}"/>
    <cellStyle name="Normal 3 17 2" xfId="222" xr:uid="{00000000-0005-0000-0000-0000C3000000}"/>
    <cellStyle name="Normal 3 18" xfId="135" xr:uid="{00000000-0005-0000-0000-0000C4000000}"/>
    <cellStyle name="Normal 3 18 2" xfId="226" xr:uid="{00000000-0005-0000-0000-0000C5000000}"/>
    <cellStyle name="Normal 3 19" xfId="137" xr:uid="{00000000-0005-0000-0000-0000C6000000}"/>
    <cellStyle name="Normal 3 19 2" xfId="228" xr:uid="{00000000-0005-0000-0000-0000C7000000}"/>
    <cellStyle name="Normal 3 2" xfId="55" xr:uid="{00000000-0005-0000-0000-0000C8000000}"/>
    <cellStyle name="Normal 3 2 10" xfId="105" xr:uid="{00000000-0005-0000-0000-0000C9000000}"/>
    <cellStyle name="Normal 3 2 2" xfId="56" xr:uid="{00000000-0005-0000-0000-0000CA000000}"/>
    <cellStyle name="Normal 3 2 2 2" xfId="57" xr:uid="{00000000-0005-0000-0000-0000CB000000}"/>
    <cellStyle name="Normal 3 2 2 2 2" xfId="199" xr:uid="{00000000-0005-0000-0000-0000CC000000}"/>
    <cellStyle name="Normal 3 2 2 3" xfId="129" xr:uid="{00000000-0005-0000-0000-0000CD000000}"/>
    <cellStyle name="Normal 3 2 2_20151119 Cabinet OfficeReturns" xfId="58" xr:uid="{00000000-0005-0000-0000-0000CE000000}"/>
    <cellStyle name="Normal 3 2 3" xfId="59" xr:uid="{00000000-0005-0000-0000-0000CF000000}"/>
    <cellStyle name="Normal 3 2 3 2" xfId="200" xr:uid="{00000000-0005-0000-0000-0000D0000000}"/>
    <cellStyle name="Normal 3 2 4" xfId="109" xr:uid="{00000000-0005-0000-0000-0000D1000000}"/>
    <cellStyle name="Normal 3 2 5" xfId="101" xr:uid="{00000000-0005-0000-0000-0000D2000000}"/>
    <cellStyle name="Normal 3 2 6" xfId="104" xr:uid="{00000000-0005-0000-0000-0000D3000000}"/>
    <cellStyle name="Normal 3 2 7" xfId="102" xr:uid="{00000000-0005-0000-0000-0000D4000000}"/>
    <cellStyle name="Normal 3 2 8" xfId="106" xr:uid="{00000000-0005-0000-0000-0000D5000000}"/>
    <cellStyle name="Normal 3 2 9" xfId="103" xr:uid="{00000000-0005-0000-0000-0000D6000000}"/>
    <cellStyle name="Normal 3 2_20151102 Cabinet OfficeReturns" xfId="60" xr:uid="{00000000-0005-0000-0000-0000D7000000}"/>
    <cellStyle name="Normal 3 20" xfId="143" xr:uid="{00000000-0005-0000-0000-0000D8000000}"/>
    <cellStyle name="Normal 3 20 2" xfId="234" xr:uid="{00000000-0005-0000-0000-0000D9000000}"/>
    <cellStyle name="Normal 3 21" xfId="139" xr:uid="{00000000-0005-0000-0000-0000DA000000}"/>
    <cellStyle name="Normal 3 21 2" xfId="230" xr:uid="{00000000-0005-0000-0000-0000DB000000}"/>
    <cellStyle name="Normal 3 22" xfId="141" xr:uid="{00000000-0005-0000-0000-0000DC000000}"/>
    <cellStyle name="Normal 3 22 2" xfId="232" xr:uid="{00000000-0005-0000-0000-0000DD000000}"/>
    <cellStyle name="Normal 3 23" xfId="150" xr:uid="{00000000-0005-0000-0000-0000DE000000}"/>
    <cellStyle name="Normal 3 23 2" xfId="241" xr:uid="{00000000-0005-0000-0000-0000DF000000}"/>
    <cellStyle name="Normal 3 24" xfId="146" xr:uid="{00000000-0005-0000-0000-0000E0000000}"/>
    <cellStyle name="Normal 3 24 2" xfId="237" xr:uid="{00000000-0005-0000-0000-0000E1000000}"/>
    <cellStyle name="Normal 3 25" xfId="140" xr:uid="{00000000-0005-0000-0000-0000E2000000}"/>
    <cellStyle name="Normal 3 25 2" xfId="231" xr:uid="{00000000-0005-0000-0000-0000E3000000}"/>
    <cellStyle name="Normal 3 26" xfId="145" xr:uid="{00000000-0005-0000-0000-0000E4000000}"/>
    <cellStyle name="Normal 3 26 2" xfId="236" xr:uid="{00000000-0005-0000-0000-0000E5000000}"/>
    <cellStyle name="Normal 3 27" xfId="138" xr:uid="{00000000-0005-0000-0000-0000E6000000}"/>
    <cellStyle name="Normal 3 27 2" xfId="229" xr:uid="{00000000-0005-0000-0000-0000E7000000}"/>
    <cellStyle name="Normal 3 28" xfId="144" xr:uid="{00000000-0005-0000-0000-0000E8000000}"/>
    <cellStyle name="Normal 3 28 2" xfId="235" xr:uid="{00000000-0005-0000-0000-0000E9000000}"/>
    <cellStyle name="Normal 3 29" xfId="147" xr:uid="{00000000-0005-0000-0000-0000EA000000}"/>
    <cellStyle name="Normal 3 29 2" xfId="238" xr:uid="{00000000-0005-0000-0000-0000EB000000}"/>
    <cellStyle name="Normal 3 3" xfId="61" xr:uid="{00000000-0005-0000-0000-0000EC000000}"/>
    <cellStyle name="Normal 3 3 2" xfId="62" xr:uid="{00000000-0005-0000-0000-0000ED000000}"/>
    <cellStyle name="Normal 3 3_20150701 Cabinet OfficeReturns" xfId="63" xr:uid="{00000000-0005-0000-0000-0000EE000000}"/>
    <cellStyle name="Normal 3 30" xfId="153" xr:uid="{00000000-0005-0000-0000-0000EF000000}"/>
    <cellStyle name="Normal 3 30 2" xfId="244" xr:uid="{00000000-0005-0000-0000-0000F0000000}"/>
    <cellStyle name="Normal 3 31" xfId="151" xr:uid="{00000000-0005-0000-0000-0000F1000000}"/>
    <cellStyle name="Normal 3 31 2" xfId="242" xr:uid="{00000000-0005-0000-0000-0000F2000000}"/>
    <cellStyle name="Normal 3 32" xfId="156" xr:uid="{00000000-0005-0000-0000-0000F3000000}"/>
    <cellStyle name="Normal 3 32 2" xfId="247" xr:uid="{00000000-0005-0000-0000-0000F4000000}"/>
    <cellStyle name="Normal 3 33" xfId="154" xr:uid="{00000000-0005-0000-0000-0000F5000000}"/>
    <cellStyle name="Normal 3 33 2" xfId="245" xr:uid="{00000000-0005-0000-0000-0000F6000000}"/>
    <cellStyle name="Normal 3 34" xfId="158" xr:uid="{00000000-0005-0000-0000-0000F7000000}"/>
    <cellStyle name="Normal 3 34 2" xfId="249" xr:uid="{00000000-0005-0000-0000-0000F8000000}"/>
    <cellStyle name="Normal 3 35" xfId="161" xr:uid="{00000000-0005-0000-0000-0000F9000000}"/>
    <cellStyle name="Normal 3 35 2" xfId="252" xr:uid="{00000000-0005-0000-0000-0000FA000000}"/>
    <cellStyle name="Normal 3 36" xfId="159" xr:uid="{00000000-0005-0000-0000-0000FB000000}"/>
    <cellStyle name="Normal 3 36 2" xfId="250" xr:uid="{00000000-0005-0000-0000-0000FC000000}"/>
    <cellStyle name="Normal 3 37" xfId="167" xr:uid="{00000000-0005-0000-0000-0000FD000000}"/>
    <cellStyle name="Normal 3 37 2" xfId="258" xr:uid="{00000000-0005-0000-0000-0000FE000000}"/>
    <cellStyle name="Normal 3 38" xfId="162" xr:uid="{00000000-0005-0000-0000-0000FF000000}"/>
    <cellStyle name="Normal 3 38 2" xfId="253" xr:uid="{00000000-0005-0000-0000-000000010000}"/>
    <cellStyle name="Normal 3 39" xfId="165" xr:uid="{00000000-0005-0000-0000-000001010000}"/>
    <cellStyle name="Normal 3 39 2" xfId="256" xr:uid="{00000000-0005-0000-0000-000002010000}"/>
    <cellStyle name="Normal 3 4" xfId="64" xr:uid="{00000000-0005-0000-0000-000003010000}"/>
    <cellStyle name="Normal 3 4 2" xfId="128" xr:uid="{00000000-0005-0000-0000-000004010000}"/>
    <cellStyle name="Normal 3 4 2 2" xfId="220" xr:uid="{00000000-0005-0000-0000-000005010000}"/>
    <cellStyle name="Normal 3 4 3" xfId="133" xr:uid="{00000000-0005-0000-0000-000006010000}"/>
    <cellStyle name="Normal 3 4 3 2" xfId="224" xr:uid="{00000000-0005-0000-0000-000007010000}"/>
    <cellStyle name="Normal 3 4 4" xfId="149" xr:uid="{00000000-0005-0000-0000-000008010000}"/>
    <cellStyle name="Normal 3 4 4 2" xfId="240" xr:uid="{00000000-0005-0000-0000-000009010000}"/>
    <cellStyle name="Normal 3 4 5" xfId="201" xr:uid="{00000000-0005-0000-0000-00000A010000}"/>
    <cellStyle name="Normal 3 40" xfId="163" xr:uid="{00000000-0005-0000-0000-00000B010000}"/>
    <cellStyle name="Normal 3 40 2" xfId="254" xr:uid="{00000000-0005-0000-0000-00000C010000}"/>
    <cellStyle name="Normal 3 41" xfId="164" xr:uid="{00000000-0005-0000-0000-00000D010000}"/>
    <cellStyle name="Normal 3 41 2" xfId="255" xr:uid="{00000000-0005-0000-0000-00000E010000}"/>
    <cellStyle name="Normal 3 42" xfId="170" xr:uid="{00000000-0005-0000-0000-00000F010000}"/>
    <cellStyle name="Normal 3 42 2" xfId="261" xr:uid="{00000000-0005-0000-0000-000010010000}"/>
    <cellStyle name="Normal 3 43" xfId="168" xr:uid="{00000000-0005-0000-0000-000011010000}"/>
    <cellStyle name="Normal 3 43 2" xfId="259" xr:uid="{00000000-0005-0000-0000-000012010000}"/>
    <cellStyle name="Normal 3 44" xfId="171" xr:uid="{00000000-0005-0000-0000-000013010000}"/>
    <cellStyle name="Normal 3 44 2" xfId="262" xr:uid="{00000000-0005-0000-0000-000014010000}"/>
    <cellStyle name="Normal 3 45" xfId="174" xr:uid="{00000000-0005-0000-0000-000015010000}"/>
    <cellStyle name="Normal 3 45 2" xfId="265" xr:uid="{00000000-0005-0000-0000-000016010000}"/>
    <cellStyle name="Normal 3 46" xfId="172" xr:uid="{00000000-0005-0000-0000-000017010000}"/>
    <cellStyle name="Normal 3 46 2" xfId="263" xr:uid="{00000000-0005-0000-0000-000018010000}"/>
    <cellStyle name="Normal 3 47" xfId="175" xr:uid="{00000000-0005-0000-0000-000019010000}"/>
    <cellStyle name="Normal 3 47 2" xfId="266" xr:uid="{00000000-0005-0000-0000-00001A010000}"/>
    <cellStyle name="Normal 3 48" xfId="177" xr:uid="{00000000-0005-0000-0000-00001B010000}"/>
    <cellStyle name="Normal 3 48 2" xfId="268" xr:uid="{00000000-0005-0000-0000-00001C010000}"/>
    <cellStyle name="Normal 3 49" xfId="179" xr:uid="{00000000-0005-0000-0000-00001D010000}"/>
    <cellStyle name="Normal 3 49 2" xfId="270" xr:uid="{00000000-0005-0000-0000-00001E010000}"/>
    <cellStyle name="Normal 3 5" xfId="65" xr:uid="{00000000-0005-0000-0000-00001F010000}"/>
    <cellStyle name="Normal 3 5 2" xfId="202" xr:uid="{00000000-0005-0000-0000-000020010000}"/>
    <cellStyle name="Normal 3 50" xfId="196" xr:uid="{00000000-0005-0000-0000-000021010000}"/>
    <cellStyle name="Normal 3 51" xfId="283" xr:uid="{00000000-0005-0000-0000-000022010000}"/>
    <cellStyle name="Normal 3 52" xfId="296" xr:uid="{00000000-0005-0000-0000-000023010000}"/>
    <cellStyle name="Normal 3 53" xfId="309" xr:uid="{00000000-0005-0000-0000-000024010000}"/>
    <cellStyle name="Normal 3 54" xfId="335" xr:uid="{00000000-0005-0000-0000-000025010000}"/>
    <cellStyle name="Normal 3 55" xfId="330" xr:uid="{00000000-0005-0000-0000-000026010000}"/>
    <cellStyle name="Normal 3 56" xfId="334" xr:uid="{00000000-0005-0000-0000-000027010000}"/>
    <cellStyle name="Normal 3 57" xfId="331" xr:uid="{00000000-0005-0000-0000-000028010000}"/>
    <cellStyle name="Normal 3 58" xfId="332" xr:uid="{00000000-0005-0000-0000-000029010000}"/>
    <cellStyle name="Normal 3 59" xfId="327" xr:uid="{00000000-0005-0000-0000-00002A010000}"/>
    <cellStyle name="Normal 3 6" xfId="66" xr:uid="{00000000-0005-0000-0000-00002B010000}"/>
    <cellStyle name="Normal 3 6 2" xfId="203" xr:uid="{00000000-0005-0000-0000-00002C010000}"/>
    <cellStyle name="Normal 3 60" xfId="329" xr:uid="{00000000-0005-0000-0000-00002D010000}"/>
    <cellStyle name="Normal 3 61" xfId="328" xr:uid="{00000000-0005-0000-0000-00002E010000}"/>
    <cellStyle name="Normal 3 62" xfId="337" xr:uid="{00000000-0005-0000-0000-00002F010000}"/>
    <cellStyle name="Normal 3 63" xfId="310" xr:uid="{00000000-0005-0000-0000-000030010000}"/>
    <cellStyle name="Normal 3 64" xfId="326" xr:uid="{00000000-0005-0000-0000-000031010000}"/>
    <cellStyle name="Normal 3 65" xfId="311" xr:uid="{00000000-0005-0000-0000-000032010000}"/>
    <cellStyle name="Normal 3 66" xfId="325" xr:uid="{00000000-0005-0000-0000-000033010000}"/>
    <cellStyle name="Normal 3 67" xfId="323" xr:uid="{00000000-0005-0000-0000-000034010000}"/>
    <cellStyle name="Normal 3 68" xfId="324" xr:uid="{00000000-0005-0000-0000-000035010000}"/>
    <cellStyle name="Normal 3 69" xfId="338" xr:uid="{00000000-0005-0000-0000-000036010000}"/>
    <cellStyle name="Normal 3 7" xfId="67" xr:uid="{00000000-0005-0000-0000-000037010000}"/>
    <cellStyle name="Normal 3 7 2" xfId="204" xr:uid="{00000000-0005-0000-0000-000038010000}"/>
    <cellStyle name="Normal 3 70" xfId="336" xr:uid="{00000000-0005-0000-0000-000039010000}"/>
    <cellStyle name="Normal 3 71" xfId="351" xr:uid="{00000000-0005-0000-0000-00003A010000}"/>
    <cellStyle name="Normal 3 72" xfId="364" xr:uid="{00000000-0005-0000-0000-000027000000}"/>
    <cellStyle name="Normal 3 73" xfId="379" xr:uid="{9E07AA03-E4F5-4533-92AF-D1ADECBFDB92}"/>
    <cellStyle name="Normal 3 74" xfId="376" xr:uid="{8BBA37E2-F3FD-4A62-86A5-049A19F07005}"/>
    <cellStyle name="Normal 3 75" xfId="378" xr:uid="{F891E050-722F-40E3-A2AF-55BB084916C0}"/>
    <cellStyle name="Normal 3 76" xfId="377" xr:uid="{022C0134-7740-4253-B188-A0FE5EF20219}"/>
    <cellStyle name="Normal 3 77" xfId="386" xr:uid="{0F809842-A444-4E9A-8822-20552801ABBC}"/>
    <cellStyle name="Normal 3 78" xfId="380" xr:uid="{4F1FD821-A2A9-4E7D-AB6B-4239F93FAEBC}"/>
    <cellStyle name="Normal 3 79" xfId="385" xr:uid="{F2254EC7-F516-4670-B852-E6525E2F0345}"/>
    <cellStyle name="Normal 3 8" xfId="68" xr:uid="{00000000-0005-0000-0000-00003B010000}"/>
    <cellStyle name="Normal 3 8 2" xfId="205" xr:uid="{00000000-0005-0000-0000-00003C010000}"/>
    <cellStyle name="Normal 3 80" xfId="381" xr:uid="{3C6FF4E2-6C66-4C0D-ABAA-8C2BEA747642}"/>
    <cellStyle name="Normal 3 81" xfId="387" xr:uid="{FA24E5F2-A148-4A33-86EB-3CDE0270639F}"/>
    <cellStyle name="Normal 3 82" xfId="382" xr:uid="{D9891B62-98BC-4FDA-902A-52FE0DD3C694}"/>
    <cellStyle name="Normal 3 83" xfId="383" xr:uid="{E9FCB275-4F85-4706-B923-CE98921DA99C}"/>
    <cellStyle name="Normal 3 84" xfId="388" xr:uid="{1FB30EAE-6F3D-4EA7-9F8F-B12EF6E80C1A}"/>
    <cellStyle name="Normal 3 85" xfId="403" xr:uid="{D76F4251-B24E-4490-954F-8886048C8747}"/>
    <cellStyle name="Normal 3 86" xfId="400" xr:uid="{E9C3B857-63D9-4661-A093-33D4CD6C0B93}"/>
    <cellStyle name="Normal 3 87" xfId="402" xr:uid="{F0882CE3-9AB4-42C7-A126-22F7A321A13B}"/>
    <cellStyle name="Normal 3 88" xfId="418" xr:uid="{C38FCC82-FE10-4C14-810F-EA4A5802DA70}"/>
    <cellStyle name="Normal 3 89" xfId="415" xr:uid="{519A6F8C-7408-4C9F-B07E-BF27BFD9085E}"/>
    <cellStyle name="Normal 3 9" xfId="69" xr:uid="{00000000-0005-0000-0000-00003D010000}"/>
    <cellStyle name="Normal 3 9 2" xfId="206" xr:uid="{00000000-0005-0000-0000-00003E010000}"/>
    <cellStyle name="Normal 3 90" xfId="417" xr:uid="{7C590F99-E33C-412C-B00F-3B0E8AE81A44}"/>
    <cellStyle name="Normal 3 91" xfId="434" xr:uid="{4E61B8A4-4F15-4528-9FA9-F2ACFCE4225B}"/>
    <cellStyle name="Normal 3 92" xfId="431" xr:uid="{33DDEA23-CB2F-4122-87A7-C5350C488B50}"/>
    <cellStyle name="Normal 3 93" xfId="433" xr:uid="{35B2E2A4-5BF2-4937-9E7C-F2154E16C339}"/>
    <cellStyle name="Normal 3 94" xfId="462" xr:uid="{FA84D422-EB3C-4277-8F55-1E12C398182B}"/>
    <cellStyle name="Normal 3 95" xfId="456" xr:uid="{005670E0-D811-4F8F-878C-E9B7CAEDA966}"/>
    <cellStyle name="Normal 3 96" xfId="461" xr:uid="{AFC43A56-2ACC-4259-BDF3-60EC4C12B612}"/>
    <cellStyle name="Normal 3 97" xfId="457" xr:uid="{70BD0C0F-BA3A-4BB0-BE2D-E576E4181705}"/>
    <cellStyle name="Normal 3 98" xfId="444" xr:uid="{29AE070F-8C55-4566-801F-6A5D62B39EE6}"/>
    <cellStyle name="Normal 3 99" xfId="458" xr:uid="{9C1F330D-41FE-41A6-AA4E-CCB51251F2EB}"/>
    <cellStyle name="Normal 3_20150701 Cabinet OfficeReturns" xfId="70" xr:uid="{00000000-0005-0000-0000-00003F010000}"/>
    <cellStyle name="Normal 4" xfId="71" xr:uid="{00000000-0005-0000-0000-000040010000}"/>
    <cellStyle name="Normal 5" xfId="72" xr:uid="{00000000-0005-0000-0000-000041010000}"/>
    <cellStyle name="Normal 5 2" xfId="73" xr:uid="{00000000-0005-0000-0000-000042010000}"/>
    <cellStyle name="Normal 5 3" xfId="74" xr:uid="{00000000-0005-0000-0000-000043010000}"/>
    <cellStyle name="Normal 5_20150701 Cabinet OfficeReturns" xfId="75" xr:uid="{00000000-0005-0000-0000-000044010000}"/>
    <cellStyle name="Normal 6" xfId="76" xr:uid="{00000000-0005-0000-0000-000045010000}"/>
    <cellStyle name="Normal 7" xfId="77" xr:uid="{00000000-0005-0000-0000-000046010000}"/>
    <cellStyle name="Normal 8" xfId="78" xr:uid="{00000000-0005-0000-0000-000047010000}"/>
    <cellStyle name="Normal 8 2" xfId="79" xr:uid="{00000000-0005-0000-0000-000048010000}"/>
    <cellStyle name="Normal 8_20150701 Cabinet OfficeReturns" xfId="80" xr:uid="{00000000-0005-0000-0000-000049010000}"/>
    <cellStyle name="Normal 9" xfId="81" xr:uid="{00000000-0005-0000-0000-00004A010000}"/>
    <cellStyle name="Output Amounts" xfId="82" xr:uid="{00000000-0005-0000-0000-00004B010000}"/>
    <cellStyle name="Percent 2" xfId="83" xr:uid="{00000000-0005-0000-0000-00004C010000}"/>
    <cellStyle name="Percent 2 2" xfId="84" xr:uid="{00000000-0005-0000-0000-00004D010000}"/>
    <cellStyle name="Percent 2 2 2" xfId="207" xr:uid="{00000000-0005-0000-0000-00004E010000}"/>
    <cellStyle name="Percent 2 3" xfId="85" xr:uid="{00000000-0005-0000-0000-00004F010000}"/>
    <cellStyle name="Percent 2 3 2" xfId="208" xr:uid="{00000000-0005-0000-0000-000050010000}"/>
    <cellStyle name="Percent 2 4" xfId="110" xr:uid="{00000000-0005-0000-0000-000051010000}"/>
    <cellStyle name="PersonNr" xfId="86" xr:uid="{00000000-0005-0000-0000-000052010000}"/>
    <cellStyle name="PostNr" xfId="87" xr:uid="{00000000-0005-0000-0000-000053010000}"/>
    <cellStyle name="PostNrNorge" xfId="88" xr:uid="{00000000-0005-0000-0000-000054010000}"/>
    <cellStyle name="SkjulAlt" xfId="89" xr:uid="{00000000-0005-0000-0000-000055010000}"/>
    <cellStyle name="SkjulTall" xfId="90" xr:uid="{00000000-0005-0000-0000-000056010000}"/>
    <cellStyle name="Telefon" xfId="91" xr:uid="{00000000-0005-0000-0000-000057010000}"/>
    <cellStyle name="Timer1" xfId="92" xr:uid="{00000000-0005-0000-0000-000058010000}"/>
    <cellStyle name="Timer2" xfId="93" xr:uid="{00000000-0005-0000-0000-000059010000}"/>
    <cellStyle name="ToSiffer" xfId="94" xr:uid="{00000000-0005-0000-0000-00005A010000}"/>
    <cellStyle name="TreSiffer" xfId="95" xr:uid="{00000000-0005-0000-0000-00005B010000}"/>
    <cellStyle name="Tusenskille1000" xfId="96" xr:uid="{00000000-0005-0000-0000-00005C010000}"/>
    <cellStyle name="TusenskilleFarger" xfId="97" xr:uid="{00000000-0005-0000-0000-00005D010000}"/>
    <cellStyle name="Valuta1000" xfId="98" xr:uid="{00000000-0005-0000-0000-00005E010000}"/>
    <cellStyle name="ValutaFarger" xfId="99" xr:uid="{00000000-0005-0000-0000-00005F010000}"/>
  </cellStyles>
  <dxfs count="410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4D4D4"/>
      <rgbColor rgb="00F7F7E7"/>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40"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00000000-0008-0000-0C00-000002000000}"/>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1B7A1EA9-DE98-4232-81EA-9D78E3D1C9DC}"/>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C39ADD15-755F-41DB-9AA4-81E1E32C9E2B}"/>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CAA49F8F-3C41-46AE-A77F-DF431B87D051}"/>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9666E2AD-788C-4C50-B6B9-0786F939A9E3}"/>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FCFFE667-AE8D-4C52-8A3B-37757AA30B25}"/>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C2F1AE74-E549-4B70-930E-86794E5DEADF}"/>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C3DB99D2-FB6E-4C63-B01F-A2DD47A8CBC1}"/>
            </a:ext>
          </a:extLst>
        </xdr:cNvPr>
        <xdr:cNvSpPr/>
      </xdr:nvSpPr>
      <xdr:spPr>
        <a:xfrm>
          <a:off x="8755380" y="313691"/>
          <a:ext cx="2095076"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764BA37E-3883-4F03-8D13-28C343E67EC9}"/>
            </a:ext>
          </a:extLst>
        </xdr:cNvPr>
        <xdr:cNvSpPr/>
      </xdr:nvSpPr>
      <xdr:spPr>
        <a:xfrm>
          <a:off x="8755380" y="313691"/>
          <a:ext cx="2095076"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D72CAF7F-03ED-4361-84A3-3AB1DEC54382}"/>
            </a:ext>
          </a:extLst>
        </xdr:cNvPr>
        <xdr:cNvSpPr/>
      </xdr:nvSpPr>
      <xdr:spPr>
        <a:xfrm>
          <a:off x="8755380" y="313691"/>
          <a:ext cx="2095076"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2876DA78-7120-4A17-9E6D-8AB246B14D63}"/>
            </a:ext>
          </a:extLst>
        </xdr:cNvPr>
        <xdr:cNvSpPr/>
      </xdr:nvSpPr>
      <xdr:spPr>
        <a:xfrm>
          <a:off x="8755380" y="313691"/>
          <a:ext cx="2095076"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ABF9BA8F-C394-4702-B599-EF1950195783}"/>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55470945-DBD7-43B4-B09C-3130381930FE}"/>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00000000-0008-0000-0D00-000002000000}"/>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9E74439C-E3C6-4B55-B389-E81A2204EC0F}"/>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90ACD239-82B9-4323-A52C-35F706F34D8A}"/>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98BAC11F-5329-465D-95A5-480D9AE2248A}"/>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F242BEC4-E6B6-4310-9D91-9E5104F65CE9}"/>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B8895D31-A593-4679-A1B7-5CC693010EC5}"/>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D53197D5-1AA0-4646-AC31-CDA6C0930C0E}"/>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2E11D6DA-74EE-4E04-9728-C9DFCD969D54}"/>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2C029A2F-24F4-44BB-8F69-B1048624C7EE}"/>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83F76D18-EB7E-435B-8274-08E10066E0F5}"/>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BAA2CCDD-6FC3-4B11-A6DC-556AEED5A5F5}"/>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D1D6AD61-CFC5-4EBE-9A65-CC772BABDAF8}"/>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F2E682CD-2ADF-4A45-B4A9-85A790D880E6}"/>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B1795343-558D-484F-9BF1-976519C34368}"/>
            </a:ext>
          </a:extLst>
        </xdr:cNvPr>
        <xdr:cNvSpPr/>
      </xdr:nvSpPr>
      <xdr:spPr>
        <a:xfrm>
          <a:off x="8648700" y="317501"/>
          <a:ext cx="2072216"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35F6B2D4-BD19-484C-AFCE-8AFAD78654B9}"/>
            </a:ext>
          </a:extLst>
        </xdr:cNvPr>
        <xdr:cNvSpPr/>
      </xdr:nvSpPr>
      <xdr:spPr>
        <a:xfrm>
          <a:off x="8648700" y="317501"/>
          <a:ext cx="2072216"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00000000-0008-0000-0E00-000002000000}"/>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00000000-0008-0000-0300-000002000000}"/>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D4481998-B1A2-4A79-8E5D-F4D5BE9448B2}"/>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A8886D00-344D-4836-8FF4-2734552519D8}"/>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DF0E4A26-7F5B-44AB-9530-56C4805C74FC}"/>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44605FA7-BC62-45E1-BC74-FEF54EB8066A}"/>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80CA4EFC-F8CF-49CC-8A60-0CE74352F8FE}"/>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17.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18.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19.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0.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1.bin"/><Relationship Id="rId4" Type="http://schemas.openxmlformats.org/officeDocument/2006/relationships/comments" Target="../comments2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L38"/>
  <sheetViews>
    <sheetView workbookViewId="0">
      <selection activeCell="B23" sqref="B23"/>
    </sheetView>
  </sheetViews>
  <sheetFormatPr defaultColWidth="8.84375" defaultRowHeight="15.5" x14ac:dyDescent="0.35"/>
  <cols>
    <col min="1" max="1" width="0.84375" style="6" customWidth="1"/>
    <col min="2" max="2" width="47.4609375" style="6" customWidth="1"/>
    <col min="3" max="3" width="8.84375" style="6"/>
    <col min="4" max="4" width="18.84375" style="6" customWidth="1"/>
    <col min="5" max="5" width="6.07421875" style="6" customWidth="1"/>
    <col min="6" max="6" width="1.84375" style="6" customWidth="1"/>
    <col min="7" max="7" width="9.84375" style="6" customWidth="1"/>
    <col min="8" max="16384" width="8.84375" style="6"/>
  </cols>
  <sheetData>
    <row r="1" spans="2:12" ht="23" x14ac:dyDescent="0.5">
      <c r="B1" s="12" t="s">
        <v>0</v>
      </c>
      <c r="L1" s="13"/>
    </row>
    <row r="2" spans="2:12" ht="5.25" customHeight="1" x14ac:dyDescent="0.35"/>
    <row r="3" spans="2:12" ht="27" customHeight="1" x14ac:dyDescent="0.4">
      <c r="B3" s="15" t="s">
        <v>1</v>
      </c>
      <c r="C3" s="323"/>
      <c r="D3" s="324"/>
      <c r="E3" s="20"/>
    </row>
    <row r="4" spans="2:12" ht="5.25" customHeight="1" x14ac:dyDescent="0.4">
      <c r="B4" s="16"/>
      <c r="C4" s="35"/>
      <c r="D4" s="35"/>
    </row>
    <row r="5" spans="2:12" ht="27" customHeight="1" x14ac:dyDescent="0.4">
      <c r="B5" s="15" t="s">
        <v>2</v>
      </c>
      <c r="C5" s="328"/>
      <c r="D5" s="330"/>
      <c r="E5" s="36"/>
    </row>
    <row r="6" spans="2:12" ht="5.25" customHeight="1" x14ac:dyDescent="0.35">
      <c r="B6" s="35"/>
    </row>
    <row r="7" spans="2:12" ht="21" x14ac:dyDescent="0.5">
      <c r="B7" s="7"/>
      <c r="C7" s="331" t="s">
        <v>3</v>
      </c>
      <c r="D7" s="331"/>
      <c r="E7" s="331"/>
      <c r="F7" s="11"/>
      <c r="G7" s="11"/>
      <c r="H7" s="7"/>
      <c r="I7" s="7"/>
      <c r="J7" s="7"/>
      <c r="K7" s="7"/>
    </row>
    <row r="8" spans="2:12" ht="6.75" customHeight="1" x14ac:dyDescent="0.35">
      <c r="B8" s="7"/>
      <c r="C8" s="7"/>
      <c r="D8" s="7"/>
      <c r="E8" s="7"/>
      <c r="F8" s="7"/>
      <c r="G8" s="7"/>
      <c r="H8" s="7"/>
      <c r="I8" s="7"/>
      <c r="J8" s="7"/>
      <c r="K8" s="7"/>
    </row>
    <row r="9" spans="2:12" ht="27" customHeight="1" x14ac:dyDescent="0.35">
      <c r="B9" s="14" t="s">
        <v>4</v>
      </c>
      <c r="C9" s="328"/>
      <c r="D9" s="329"/>
      <c r="E9" s="329"/>
      <c r="F9" s="329"/>
      <c r="G9" s="329"/>
      <c r="H9" s="329"/>
      <c r="I9" s="329"/>
      <c r="J9" s="329"/>
      <c r="K9" s="330"/>
    </row>
    <row r="10" spans="2:12" ht="5.25" customHeight="1" x14ac:dyDescent="0.35">
      <c r="B10" s="14"/>
      <c r="C10" s="8"/>
      <c r="D10" s="8"/>
      <c r="E10" s="8"/>
      <c r="F10" s="8"/>
      <c r="G10" s="8"/>
      <c r="H10" s="8"/>
      <c r="I10" s="8"/>
      <c r="J10" s="8"/>
      <c r="K10" s="8"/>
    </row>
    <row r="11" spans="2:12" ht="27" customHeight="1" x14ac:dyDescent="0.35">
      <c r="B11" s="14" t="s">
        <v>5</v>
      </c>
      <c r="C11" s="325"/>
      <c r="D11" s="326"/>
      <c r="E11" s="326"/>
      <c r="F11" s="326"/>
      <c r="G11" s="326"/>
      <c r="H11" s="326"/>
      <c r="I11" s="326"/>
      <c r="J11" s="326"/>
      <c r="K11" s="327"/>
    </row>
    <row r="12" spans="2:12" ht="5.25" customHeight="1" x14ac:dyDescent="0.35">
      <c r="B12" s="14"/>
      <c r="C12" s="8"/>
      <c r="D12" s="8"/>
      <c r="E12" s="8"/>
      <c r="F12" s="8"/>
      <c r="G12" s="8"/>
      <c r="H12" s="8"/>
      <c r="I12" s="8"/>
      <c r="J12" s="8"/>
      <c r="K12" s="8"/>
    </row>
    <row r="13" spans="2:12" ht="27" customHeight="1" x14ac:dyDescent="0.35">
      <c r="B13" s="14" t="s">
        <v>6</v>
      </c>
      <c r="C13" s="325"/>
      <c r="D13" s="326"/>
      <c r="E13" s="326"/>
      <c r="F13" s="326"/>
      <c r="G13" s="326"/>
      <c r="H13" s="326"/>
      <c r="I13" s="326"/>
      <c r="J13" s="326"/>
      <c r="K13" s="327"/>
    </row>
    <row r="14" spans="2:12" ht="5.25" customHeight="1" x14ac:dyDescent="0.35">
      <c r="B14" s="14"/>
      <c r="C14" s="8"/>
      <c r="D14" s="8"/>
      <c r="E14" s="8"/>
      <c r="F14" s="8"/>
      <c r="G14" s="8"/>
      <c r="H14" s="8"/>
      <c r="I14" s="8"/>
      <c r="J14" s="8"/>
      <c r="K14" s="8"/>
    </row>
    <row r="15" spans="2:12" ht="27" customHeight="1" x14ac:dyDescent="0.35">
      <c r="B15" s="14" t="s">
        <v>7</v>
      </c>
      <c r="C15" s="325"/>
      <c r="D15" s="326"/>
      <c r="E15" s="326"/>
      <c r="F15" s="326"/>
      <c r="G15" s="326"/>
      <c r="H15" s="326"/>
      <c r="I15" s="326"/>
      <c r="J15" s="326"/>
      <c r="K15" s="327"/>
    </row>
    <row r="16" spans="2:12" ht="5.25" customHeight="1" x14ac:dyDescent="0.45">
      <c r="B16" s="10"/>
      <c r="C16" s="9"/>
      <c r="D16" s="9"/>
      <c r="E16" s="9"/>
      <c r="F16" s="9"/>
      <c r="G16" s="7"/>
      <c r="H16" s="7"/>
      <c r="I16" s="7"/>
      <c r="J16" s="7"/>
      <c r="K16" s="7"/>
    </row>
    <row r="17" spans="2:11" ht="21" x14ac:dyDescent="0.5">
      <c r="C17" s="18" t="s">
        <v>8</v>
      </c>
      <c r="D17" s="18"/>
      <c r="E17" s="18"/>
    </row>
    <row r="18" spans="2:11" ht="4.5" customHeight="1" x14ac:dyDescent="0.5">
      <c r="C18" s="18"/>
      <c r="D18" s="18"/>
      <c r="E18" s="18"/>
    </row>
    <row r="19" spans="2:11" ht="27" customHeight="1" x14ac:dyDescent="0.35">
      <c r="B19" s="14" t="s">
        <v>9</v>
      </c>
      <c r="C19" s="328"/>
      <c r="D19" s="330"/>
      <c r="E19" s="19"/>
      <c r="F19" s="17"/>
      <c r="G19" s="17"/>
      <c r="H19" s="17"/>
      <c r="I19" s="17"/>
      <c r="J19" s="17"/>
      <c r="K19" s="17"/>
    </row>
    <row r="20" spans="2:11" ht="5.25" customHeight="1" x14ac:dyDescent="0.45">
      <c r="B20" s="10"/>
      <c r="C20" s="9"/>
      <c r="D20" s="9"/>
      <c r="E20" s="9"/>
      <c r="F20" s="9"/>
      <c r="G20" s="7"/>
      <c r="H20" s="7"/>
      <c r="I20" s="7"/>
      <c r="J20" s="7"/>
      <c r="K20" s="7"/>
    </row>
    <row r="21" spans="2:11" ht="24.75" customHeight="1" x14ac:dyDescent="0.4">
      <c r="B21" s="14" t="s">
        <v>10</v>
      </c>
      <c r="C21" s="328"/>
      <c r="D21" s="329"/>
      <c r="E21" s="329"/>
      <c r="F21" s="330"/>
      <c r="G21" s="37" t="s">
        <v>11</v>
      </c>
      <c r="H21" s="328"/>
      <c r="I21" s="329"/>
      <c r="J21" s="329"/>
      <c r="K21" s="330"/>
    </row>
    <row r="22" spans="2:11" ht="5.25" customHeight="1" x14ac:dyDescent="0.45">
      <c r="B22" s="10"/>
      <c r="C22" s="9"/>
      <c r="D22" s="9"/>
      <c r="E22" s="9"/>
      <c r="F22" s="9"/>
      <c r="G22" s="7"/>
      <c r="H22" s="7"/>
      <c r="I22" s="7"/>
      <c r="J22" s="7"/>
      <c r="K22" s="7"/>
    </row>
    <row r="23" spans="2:11" ht="15.75" customHeight="1" x14ac:dyDescent="0.35">
      <c r="B23" s="313" t="s">
        <v>12</v>
      </c>
      <c r="C23" s="314"/>
      <c r="D23" s="315"/>
      <c r="E23" s="315"/>
      <c r="F23" s="315"/>
      <c r="G23" s="315"/>
      <c r="H23" s="315"/>
      <c r="I23" s="315"/>
      <c r="J23" s="315"/>
      <c r="K23" s="316"/>
    </row>
    <row r="24" spans="2:11" ht="15" customHeight="1" x14ac:dyDescent="0.35">
      <c r="B24" s="313"/>
      <c r="C24" s="317"/>
      <c r="D24" s="318"/>
      <c r="E24" s="318"/>
      <c r="F24" s="318"/>
      <c r="G24" s="318"/>
      <c r="H24" s="318"/>
      <c r="I24" s="318"/>
      <c r="J24" s="318"/>
      <c r="K24" s="319"/>
    </row>
    <row r="25" spans="2:11" ht="15" customHeight="1" x14ac:dyDescent="0.35">
      <c r="B25" s="313"/>
      <c r="C25" s="317"/>
      <c r="D25" s="318"/>
      <c r="E25" s="318"/>
      <c r="F25" s="318"/>
      <c r="G25" s="318"/>
      <c r="H25" s="318"/>
      <c r="I25" s="318"/>
      <c r="J25" s="318"/>
      <c r="K25" s="319"/>
    </row>
    <row r="26" spans="2:11" ht="15" customHeight="1" x14ac:dyDescent="0.35">
      <c r="B26" s="313"/>
      <c r="C26" s="317"/>
      <c r="D26" s="318"/>
      <c r="E26" s="318"/>
      <c r="F26" s="318"/>
      <c r="G26" s="318"/>
      <c r="H26" s="318"/>
      <c r="I26" s="318"/>
      <c r="J26" s="318"/>
      <c r="K26" s="319"/>
    </row>
    <row r="27" spans="2:11" ht="15" customHeight="1" x14ac:dyDescent="0.35">
      <c r="B27" s="313"/>
      <c r="C27" s="317"/>
      <c r="D27" s="318"/>
      <c r="E27" s="318"/>
      <c r="F27" s="318"/>
      <c r="G27" s="318"/>
      <c r="H27" s="318"/>
      <c r="I27" s="318"/>
      <c r="J27" s="318"/>
      <c r="K27" s="319"/>
    </row>
    <row r="28" spans="2:11" ht="15" customHeight="1" x14ac:dyDescent="0.35">
      <c r="B28" s="313"/>
      <c r="C28" s="317"/>
      <c r="D28" s="318"/>
      <c r="E28" s="318"/>
      <c r="F28" s="318"/>
      <c r="G28" s="318"/>
      <c r="H28" s="318"/>
      <c r="I28" s="318"/>
      <c r="J28" s="318"/>
      <c r="K28" s="319"/>
    </row>
    <row r="29" spans="2:11" ht="15" customHeight="1" x14ac:dyDescent="0.35">
      <c r="B29" s="313"/>
      <c r="C29" s="317"/>
      <c r="D29" s="318"/>
      <c r="E29" s="318"/>
      <c r="F29" s="318"/>
      <c r="G29" s="318"/>
      <c r="H29" s="318"/>
      <c r="I29" s="318"/>
      <c r="J29" s="318"/>
      <c r="K29" s="319"/>
    </row>
    <row r="30" spans="2:11" ht="15" customHeight="1" x14ac:dyDescent="0.35">
      <c r="B30" s="313"/>
      <c r="C30" s="317"/>
      <c r="D30" s="318"/>
      <c r="E30" s="318"/>
      <c r="F30" s="318"/>
      <c r="G30" s="318"/>
      <c r="H30" s="318"/>
      <c r="I30" s="318"/>
      <c r="J30" s="318"/>
      <c r="K30" s="319"/>
    </row>
    <row r="31" spans="2:11" ht="15" customHeight="1" x14ac:dyDescent="0.35">
      <c r="B31" s="313"/>
      <c r="C31" s="317"/>
      <c r="D31" s="318"/>
      <c r="E31" s="318"/>
      <c r="F31" s="318"/>
      <c r="G31" s="318"/>
      <c r="H31" s="318"/>
      <c r="I31" s="318"/>
      <c r="J31" s="318"/>
      <c r="K31" s="319"/>
    </row>
    <row r="32" spans="2:11" ht="15" customHeight="1" x14ac:dyDescent="0.35">
      <c r="B32" s="313"/>
      <c r="C32" s="317"/>
      <c r="D32" s="318"/>
      <c r="E32" s="318"/>
      <c r="F32" s="318"/>
      <c r="G32" s="318"/>
      <c r="H32" s="318"/>
      <c r="I32" s="318"/>
      <c r="J32" s="318"/>
      <c r="K32" s="319"/>
    </row>
    <row r="33" spans="2:11" ht="15" customHeight="1" x14ac:dyDescent="0.35">
      <c r="B33" s="313"/>
      <c r="C33" s="317"/>
      <c r="D33" s="318"/>
      <c r="E33" s="318"/>
      <c r="F33" s="318"/>
      <c r="G33" s="318"/>
      <c r="H33" s="318"/>
      <c r="I33" s="318"/>
      <c r="J33" s="318"/>
      <c r="K33" s="319"/>
    </row>
    <row r="34" spans="2:11" ht="15" customHeight="1" x14ac:dyDescent="0.35">
      <c r="B34" s="313"/>
      <c r="C34" s="317"/>
      <c r="D34" s="318"/>
      <c r="E34" s="318"/>
      <c r="F34" s="318"/>
      <c r="G34" s="318"/>
      <c r="H34" s="318"/>
      <c r="I34" s="318"/>
      <c r="J34" s="318"/>
      <c r="K34" s="319"/>
    </row>
    <row r="35" spans="2:11" ht="15" customHeight="1" x14ac:dyDescent="0.35">
      <c r="B35" s="313"/>
      <c r="C35" s="317"/>
      <c r="D35" s="318"/>
      <c r="E35" s="318"/>
      <c r="F35" s="318"/>
      <c r="G35" s="318"/>
      <c r="H35" s="318"/>
      <c r="I35" s="318"/>
      <c r="J35" s="318"/>
      <c r="K35" s="319"/>
    </row>
    <row r="36" spans="2:11" ht="15" customHeight="1" x14ac:dyDescent="0.35">
      <c r="B36" s="313"/>
      <c r="C36" s="317"/>
      <c r="D36" s="318"/>
      <c r="E36" s="318"/>
      <c r="F36" s="318"/>
      <c r="G36" s="318"/>
      <c r="H36" s="318"/>
      <c r="I36" s="318"/>
      <c r="J36" s="318"/>
      <c r="K36" s="319"/>
    </row>
    <row r="37" spans="2:11" ht="15" customHeight="1" x14ac:dyDescent="0.35">
      <c r="B37" s="313"/>
      <c r="C37" s="317"/>
      <c r="D37" s="318"/>
      <c r="E37" s="318"/>
      <c r="F37" s="318"/>
      <c r="G37" s="318"/>
      <c r="H37" s="318"/>
      <c r="I37" s="318"/>
      <c r="J37" s="318"/>
      <c r="K37" s="319"/>
    </row>
    <row r="38" spans="2:11" ht="15" customHeight="1" x14ac:dyDescent="0.35">
      <c r="B38" s="313"/>
      <c r="C38" s="320"/>
      <c r="D38" s="321"/>
      <c r="E38" s="321"/>
      <c r="F38" s="321"/>
      <c r="G38" s="321"/>
      <c r="H38" s="321"/>
      <c r="I38" s="321"/>
      <c r="J38" s="321"/>
      <c r="K38" s="322"/>
    </row>
  </sheetData>
  <mergeCells count="12">
    <mergeCell ref="B23:B38"/>
    <mergeCell ref="C23:K38"/>
    <mergeCell ref="C3:D3"/>
    <mergeCell ref="C11:K11"/>
    <mergeCell ref="C13:K13"/>
    <mergeCell ref="C15:K15"/>
    <mergeCell ref="C9:K9"/>
    <mergeCell ref="C7:E7"/>
    <mergeCell ref="C5:D5"/>
    <mergeCell ref="C19:D19"/>
    <mergeCell ref="C21:F21"/>
    <mergeCell ref="H21:K21"/>
  </mergeCells>
  <phoneticPr fontId="84" type="noConversion"/>
  <dataValidations count="2">
    <dataValidation type="list" allowBlank="1" showInputMessage="1" showErrorMessage="1" sqref="M3" xr:uid="{00000000-0002-0000-0100-000000000000}">
      <formula1>INDIRECT("Month")</formula1>
    </dataValidation>
    <dataValidation type="list" allowBlank="1" showInputMessage="1" showErrorMessage="1" sqref="C19 C5 E5" xr:uid="{00000000-0002-0000-0100-000001000000}">
      <formula1>INDIRECT("Yes_No")</formula1>
    </dataValidation>
  </dataValidations>
  <pageMargins left="0.70866141732283472" right="0.70866141732283472" top="0.74803149606299213" bottom="0.74803149606299213" header="0.31496062992125984" footer="0.31496062992125984"/>
  <pageSetup paperSize="9" scale="80" orientation="landscape" verticalDpi="4"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273C3-1A4D-450B-8377-658CB01BA6B5}">
  <dimension ref="A1:AP473"/>
  <sheetViews>
    <sheetView workbookViewId="0">
      <selection activeCell="A7" sqref="A7"/>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77"/>
      <c r="AE6" s="377"/>
      <c r="AF6" s="377"/>
      <c r="AG6" s="377"/>
      <c r="AH6" s="377"/>
      <c r="AI6" s="377"/>
      <c r="AJ6" s="380"/>
      <c r="AK6" s="377"/>
      <c r="AL6" s="377"/>
      <c r="AM6" s="377"/>
      <c r="AN6" s="373"/>
      <c r="AO6" s="377"/>
      <c r="AP6" s="377"/>
    </row>
    <row r="7" spans="1:42" ht="31" x14ac:dyDescent="0.35">
      <c r="A7" s="54" t="s">
        <v>104</v>
      </c>
      <c r="B7" s="54" t="s">
        <v>105</v>
      </c>
      <c r="C7" s="54" t="s">
        <v>104</v>
      </c>
      <c r="D7" s="38">
        <v>9750</v>
      </c>
      <c r="E7" s="39">
        <v>9255.0378378378373</v>
      </c>
      <c r="F7" s="39">
        <v>5757</v>
      </c>
      <c r="G7" s="39">
        <v>5582.7464864864869</v>
      </c>
      <c r="H7" s="39">
        <v>9476</v>
      </c>
      <c r="I7" s="39">
        <v>9228.5808108108104</v>
      </c>
      <c r="J7" s="39">
        <v>1918</v>
      </c>
      <c r="K7" s="39">
        <v>1883.0267567567569</v>
      </c>
      <c r="L7" s="39">
        <v>245</v>
      </c>
      <c r="M7" s="39">
        <v>241.66621621621621</v>
      </c>
      <c r="N7" s="39">
        <v>10573</v>
      </c>
      <c r="O7" s="39">
        <v>10197.64891891892</v>
      </c>
      <c r="P7" s="40">
        <f t="shared" ref="P7:Q22" si="0">SUM(D7,F7,H7,J7,L7,N7)</f>
        <v>37719</v>
      </c>
      <c r="Q7" s="40">
        <f t="shared" si="0"/>
        <v>36388.707027027034</v>
      </c>
      <c r="R7" s="39">
        <v>74</v>
      </c>
      <c r="S7" s="39">
        <v>73.81</v>
      </c>
      <c r="T7" s="39">
        <v>356</v>
      </c>
      <c r="U7" s="39">
        <v>354.04</v>
      </c>
      <c r="V7" s="41">
        <v>221</v>
      </c>
      <c r="W7" s="41">
        <v>220.0972972972973</v>
      </c>
      <c r="X7" s="41">
        <v>12</v>
      </c>
      <c r="Y7" s="41">
        <v>12</v>
      </c>
      <c r="Z7" s="42">
        <f>SUM(R7,T7,V7,X7,)</f>
        <v>663</v>
      </c>
      <c r="AA7" s="43">
        <f>SUM(S7,U7,W7,Y7)</f>
        <v>659.94729729729738</v>
      </c>
      <c r="AB7" s="44">
        <f>P7+Z7</f>
        <v>38382</v>
      </c>
      <c r="AC7" s="44">
        <f>Q7+AA7</f>
        <v>37048.654324324329</v>
      </c>
      <c r="AD7" s="45">
        <v>119003258.26000001</v>
      </c>
      <c r="AE7" s="45">
        <v>0</v>
      </c>
      <c r="AF7" s="45">
        <v>0</v>
      </c>
      <c r="AG7" s="45">
        <v>3924712.22</v>
      </c>
      <c r="AH7" s="45">
        <v>30120731.440000001</v>
      </c>
      <c r="AI7" s="45">
        <v>12461525.050000001</v>
      </c>
      <c r="AJ7" s="46">
        <f>SUM(AD7:AI7)</f>
        <v>165510226.97000003</v>
      </c>
      <c r="AK7" s="47">
        <v>7437232.1900000004</v>
      </c>
      <c r="AL7" s="47">
        <v>2944553.89</v>
      </c>
      <c r="AM7" s="46">
        <f>SUM(AK7:AL7)</f>
        <v>10381786.08</v>
      </c>
      <c r="AN7" s="46">
        <f>SUM(AM7,AJ7)</f>
        <v>175892013.05000004</v>
      </c>
      <c r="AO7" s="48"/>
      <c r="AP7" s="51"/>
    </row>
    <row r="8" spans="1:42" ht="31" x14ac:dyDescent="0.35">
      <c r="A8" s="54" t="s">
        <v>106</v>
      </c>
      <c r="B8" s="54" t="s">
        <v>105</v>
      </c>
      <c r="C8" s="54" t="s">
        <v>104</v>
      </c>
      <c r="D8" s="38">
        <v>0</v>
      </c>
      <c r="E8" s="39">
        <v>0</v>
      </c>
      <c r="F8" s="39">
        <v>0</v>
      </c>
      <c r="G8" s="39">
        <v>0</v>
      </c>
      <c r="H8" s="39">
        <v>0</v>
      </c>
      <c r="I8" s="39">
        <v>0</v>
      </c>
      <c r="J8" s="39">
        <v>0</v>
      </c>
      <c r="K8" s="39">
        <v>0</v>
      </c>
      <c r="L8" s="39">
        <v>0</v>
      </c>
      <c r="M8" s="39">
        <v>0</v>
      </c>
      <c r="N8" s="39">
        <v>10530</v>
      </c>
      <c r="O8" s="39">
        <v>10215.62972972973</v>
      </c>
      <c r="P8" s="40">
        <f t="shared" si="0"/>
        <v>10530</v>
      </c>
      <c r="Q8" s="40">
        <f t="shared" si="0"/>
        <v>10215.62972972973</v>
      </c>
      <c r="R8" s="39">
        <v>6</v>
      </c>
      <c r="S8" s="39">
        <v>6</v>
      </c>
      <c r="T8" s="39">
        <v>84</v>
      </c>
      <c r="U8" s="39">
        <v>84</v>
      </c>
      <c r="V8" s="41">
        <v>476</v>
      </c>
      <c r="W8" s="41">
        <v>476</v>
      </c>
      <c r="X8" s="41">
        <v>2</v>
      </c>
      <c r="Y8" s="41">
        <v>2</v>
      </c>
      <c r="Z8" s="42">
        <f t="shared" ref="Z8:Z51" si="1">SUM(R8,T8,V8,X8,)</f>
        <v>568</v>
      </c>
      <c r="AA8" s="42">
        <f t="shared" ref="AA8:AA51" si="2">SUM(S8,U8,W8,Y8)</f>
        <v>568</v>
      </c>
      <c r="AB8" s="44">
        <f t="shared" ref="AB8:AC23" si="3">P8+Z8</f>
        <v>11098</v>
      </c>
      <c r="AC8" s="44">
        <f t="shared" si="3"/>
        <v>10783.62972972973</v>
      </c>
      <c r="AD8" s="45">
        <v>27248027.34</v>
      </c>
      <c r="AE8" s="45">
        <v>0</v>
      </c>
      <c r="AF8" s="45">
        <v>0</v>
      </c>
      <c r="AG8" s="45">
        <v>201744.53</v>
      </c>
      <c r="AH8" s="45">
        <v>8426576.1400000006</v>
      </c>
      <c r="AI8" s="45">
        <v>5141879.6900000004</v>
      </c>
      <c r="AJ8" s="46">
        <f t="shared" ref="AJ8:AJ51" si="4">SUM(AD8:AI8)</f>
        <v>41018227.700000003</v>
      </c>
      <c r="AK8" s="47">
        <v>5443834.8499999996</v>
      </c>
      <c r="AL8" s="47">
        <v>610443.67000000004</v>
      </c>
      <c r="AM8" s="46">
        <f t="shared" ref="AM8:AM51" si="5">SUM(AK8:AL8)</f>
        <v>6054278.5199999996</v>
      </c>
      <c r="AN8" s="46">
        <f t="shared" ref="AN8:AN44" si="6">SUM(AM8,AJ8)</f>
        <v>47072506.219999999</v>
      </c>
      <c r="AO8" s="48"/>
      <c r="AP8" s="51"/>
    </row>
    <row r="9" spans="1:42" ht="50.25" customHeight="1" x14ac:dyDescent="0.35">
      <c r="A9" s="54" t="s">
        <v>107</v>
      </c>
      <c r="B9" s="54" t="s">
        <v>108</v>
      </c>
      <c r="C9" s="54" t="s">
        <v>104</v>
      </c>
      <c r="D9" s="38">
        <v>237</v>
      </c>
      <c r="E9" s="39">
        <v>231.39864864864865</v>
      </c>
      <c r="F9" s="39">
        <v>228</v>
      </c>
      <c r="G9" s="39">
        <v>215.62837837837833</v>
      </c>
      <c r="H9" s="39">
        <v>1967</v>
      </c>
      <c r="I9" s="39">
        <v>1894.1554054054063</v>
      </c>
      <c r="J9" s="39">
        <v>1717</v>
      </c>
      <c r="K9" s="39">
        <v>1623.1824324324348</v>
      </c>
      <c r="L9" s="39">
        <v>35</v>
      </c>
      <c r="M9" s="39">
        <v>30.216216216216218</v>
      </c>
      <c r="N9" s="39">
        <v>0</v>
      </c>
      <c r="O9" s="39">
        <v>0</v>
      </c>
      <c r="P9" s="40">
        <f t="shared" si="0"/>
        <v>4184</v>
      </c>
      <c r="Q9" s="40">
        <f t="shared" si="0"/>
        <v>3994.5810810810844</v>
      </c>
      <c r="R9" s="94">
        <v>0</v>
      </c>
      <c r="S9" s="94">
        <v>0</v>
      </c>
      <c r="T9" s="94">
        <v>0</v>
      </c>
      <c r="U9" s="94">
        <v>0</v>
      </c>
      <c r="V9" s="94">
        <v>155</v>
      </c>
      <c r="W9" s="49">
        <v>148.9</v>
      </c>
      <c r="X9" s="94">
        <v>0</v>
      </c>
      <c r="Y9" s="94">
        <v>0</v>
      </c>
      <c r="Z9" s="42">
        <f t="shared" si="1"/>
        <v>155</v>
      </c>
      <c r="AA9" s="43">
        <f t="shared" si="2"/>
        <v>148.9</v>
      </c>
      <c r="AB9" s="44">
        <f t="shared" si="3"/>
        <v>4339</v>
      </c>
      <c r="AC9" s="44">
        <f t="shared" si="3"/>
        <v>4143.4810810810841</v>
      </c>
      <c r="AD9" s="45">
        <v>13056088.24</v>
      </c>
      <c r="AE9" s="45">
        <v>217166.59</v>
      </c>
      <c r="AF9" s="45">
        <v>95486</v>
      </c>
      <c r="AG9" s="45">
        <v>558360.07999999996</v>
      </c>
      <c r="AH9" s="45">
        <v>3521508.54</v>
      </c>
      <c r="AI9" s="45">
        <v>1456803.31</v>
      </c>
      <c r="AJ9" s="46">
        <f t="shared" si="4"/>
        <v>18905412.759999998</v>
      </c>
      <c r="AK9" s="50">
        <v>1089048.6499999999</v>
      </c>
      <c r="AL9" s="50">
        <v>0</v>
      </c>
      <c r="AM9" s="46">
        <f t="shared" si="5"/>
        <v>1089048.6499999999</v>
      </c>
      <c r="AN9" s="46">
        <f t="shared" si="6"/>
        <v>19994461.409999996</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87</v>
      </c>
      <c r="E11" s="49">
        <v>72</v>
      </c>
      <c r="F11" s="49">
        <v>63</v>
      </c>
      <c r="G11" s="49">
        <v>61</v>
      </c>
      <c r="H11" s="49">
        <v>21</v>
      </c>
      <c r="I11" s="49">
        <v>21</v>
      </c>
      <c r="J11" s="49">
        <v>12</v>
      </c>
      <c r="K11" s="49">
        <v>12</v>
      </c>
      <c r="L11" s="49">
        <v>4</v>
      </c>
      <c r="M11" s="49">
        <v>4</v>
      </c>
      <c r="N11" s="49">
        <v>0</v>
      </c>
      <c r="O11" s="49">
        <v>0</v>
      </c>
      <c r="P11" s="40">
        <f t="shared" si="0"/>
        <v>187</v>
      </c>
      <c r="Q11" s="40">
        <f t="shared" si="0"/>
        <v>170</v>
      </c>
      <c r="R11" s="94">
        <v>1</v>
      </c>
      <c r="S11" s="49">
        <v>1</v>
      </c>
      <c r="T11" s="94">
        <v>0</v>
      </c>
      <c r="U11" s="94">
        <v>0</v>
      </c>
      <c r="V11" s="94">
        <v>0</v>
      </c>
      <c r="W11" s="94">
        <v>0</v>
      </c>
      <c r="X11" s="94">
        <v>0</v>
      </c>
      <c r="Y11" s="94">
        <v>0</v>
      </c>
      <c r="Z11" s="42">
        <f t="shared" si="1"/>
        <v>1</v>
      </c>
      <c r="AA11" s="43">
        <f t="shared" si="2"/>
        <v>1</v>
      </c>
      <c r="AB11" s="44">
        <f t="shared" si="3"/>
        <v>188</v>
      </c>
      <c r="AC11" s="44">
        <f t="shared" si="3"/>
        <v>171</v>
      </c>
      <c r="AD11" s="45">
        <v>403594</v>
      </c>
      <c r="AE11" s="45">
        <v>382</v>
      </c>
      <c r="AF11" s="45">
        <v>0</v>
      </c>
      <c r="AG11" s="45">
        <v>12535</v>
      </c>
      <c r="AH11" s="45">
        <v>25981</v>
      </c>
      <c r="AI11" s="45">
        <v>37034</v>
      </c>
      <c r="AJ11" s="46">
        <f t="shared" si="4"/>
        <v>479526</v>
      </c>
      <c r="AK11" s="50">
        <v>1037</v>
      </c>
      <c r="AL11" s="50">
        <v>0</v>
      </c>
      <c r="AM11" s="46">
        <f t="shared" si="5"/>
        <v>1037</v>
      </c>
      <c r="AN11" s="46">
        <f t="shared" si="6"/>
        <v>480563</v>
      </c>
      <c r="AO11" s="99"/>
      <c r="AP11" s="48"/>
    </row>
    <row r="12" spans="1:42" ht="46.5" x14ac:dyDescent="0.35">
      <c r="A12" s="54" t="s">
        <v>112</v>
      </c>
      <c r="B12" s="54" t="s">
        <v>110</v>
      </c>
      <c r="C12" s="54" t="s">
        <v>104</v>
      </c>
      <c r="D12" s="94">
        <v>45</v>
      </c>
      <c r="E12" s="49">
        <v>35.65</v>
      </c>
      <c r="F12" s="94">
        <v>15</v>
      </c>
      <c r="G12" s="49">
        <v>14.48</v>
      </c>
      <c r="H12" s="94">
        <v>30</v>
      </c>
      <c r="I12" s="49">
        <v>28.45</v>
      </c>
      <c r="J12" s="94">
        <v>4</v>
      </c>
      <c r="K12" s="94">
        <v>4</v>
      </c>
      <c r="L12" s="94">
        <v>1</v>
      </c>
      <c r="M12" s="94">
        <v>1</v>
      </c>
      <c r="N12" s="94">
        <v>0</v>
      </c>
      <c r="O12" s="49">
        <v>0</v>
      </c>
      <c r="P12" s="40">
        <f t="shared" si="0"/>
        <v>95</v>
      </c>
      <c r="Q12" s="40">
        <f t="shared" si="0"/>
        <v>83.58</v>
      </c>
      <c r="R12" s="94">
        <v>0</v>
      </c>
      <c r="S12" s="94">
        <v>0</v>
      </c>
      <c r="T12" s="94">
        <v>0</v>
      </c>
      <c r="U12" s="94">
        <v>0</v>
      </c>
      <c r="V12" s="94">
        <v>0</v>
      </c>
      <c r="W12" s="94">
        <v>0</v>
      </c>
      <c r="X12" s="94">
        <v>0</v>
      </c>
      <c r="Y12" s="49">
        <v>0</v>
      </c>
      <c r="Z12" s="42">
        <f t="shared" si="1"/>
        <v>0</v>
      </c>
      <c r="AA12" s="43">
        <f t="shared" si="2"/>
        <v>0</v>
      </c>
      <c r="AB12" s="44">
        <f t="shared" si="3"/>
        <v>95</v>
      </c>
      <c r="AC12" s="44">
        <f t="shared" si="3"/>
        <v>83.58</v>
      </c>
      <c r="AD12" s="45">
        <v>234012.54</v>
      </c>
      <c r="AE12" s="45">
        <v>0</v>
      </c>
      <c r="AF12" s="45">
        <v>0</v>
      </c>
      <c r="AG12" s="45">
        <v>0</v>
      </c>
      <c r="AH12" s="45">
        <v>23064.36</v>
      </c>
      <c r="AI12" s="45">
        <v>23065.62</v>
      </c>
      <c r="AJ12" s="46">
        <f t="shared" si="4"/>
        <v>280142.52</v>
      </c>
      <c r="AK12" s="50">
        <v>0</v>
      </c>
      <c r="AL12" s="50">
        <v>0</v>
      </c>
      <c r="AM12" s="46">
        <f t="shared" si="5"/>
        <v>0</v>
      </c>
      <c r="AN12" s="46">
        <f t="shared" si="6"/>
        <v>280142.52</v>
      </c>
      <c r="AO12" s="48"/>
      <c r="AP12" s="48"/>
    </row>
    <row r="13" spans="1:42" ht="46.5" x14ac:dyDescent="0.35">
      <c r="A13" s="54" t="s">
        <v>113</v>
      </c>
      <c r="B13" s="54" t="s">
        <v>110</v>
      </c>
      <c r="C13" s="54" t="s">
        <v>104</v>
      </c>
      <c r="D13" s="94"/>
      <c r="E13" s="49"/>
      <c r="F13" s="94"/>
      <c r="G13" s="49"/>
      <c r="H13" s="94"/>
      <c r="I13" s="49"/>
      <c r="J13" s="94"/>
      <c r="K13" s="94"/>
      <c r="L13" s="94"/>
      <c r="M13" s="94"/>
      <c r="N13" s="94"/>
      <c r="O13" s="49"/>
      <c r="P13" s="40">
        <f t="shared" si="0"/>
        <v>0</v>
      </c>
      <c r="Q13" s="40">
        <f t="shared" si="0"/>
        <v>0</v>
      </c>
      <c r="R13" s="94"/>
      <c r="S13" s="49"/>
      <c r="T13" s="94"/>
      <c r="U13" s="94"/>
      <c r="V13" s="94"/>
      <c r="W13" s="94"/>
      <c r="X13" s="94"/>
      <c r="Y13" s="49"/>
      <c r="Z13" s="42">
        <f t="shared" si="1"/>
        <v>0</v>
      </c>
      <c r="AA13" s="43">
        <f t="shared" si="2"/>
        <v>0</v>
      </c>
      <c r="AB13" s="44">
        <f t="shared" si="3"/>
        <v>0</v>
      </c>
      <c r="AC13" s="44">
        <f t="shared" si="3"/>
        <v>0</v>
      </c>
      <c r="AD13" s="45"/>
      <c r="AE13" s="45"/>
      <c r="AF13" s="45"/>
      <c r="AG13" s="45"/>
      <c r="AH13" s="45"/>
      <c r="AI13" s="45"/>
      <c r="AJ13" s="46">
        <f t="shared" si="4"/>
        <v>0</v>
      </c>
      <c r="AK13" s="47"/>
      <c r="AL13" s="47"/>
      <c r="AM13" s="46">
        <f t="shared" si="5"/>
        <v>0</v>
      </c>
      <c r="AN13" s="46">
        <f t="shared" si="6"/>
        <v>0</v>
      </c>
      <c r="AO13" s="48"/>
      <c r="AP13" s="48"/>
    </row>
    <row r="14" spans="1:42" ht="31" x14ac:dyDescent="0.35">
      <c r="A14" s="54" t="s">
        <v>114</v>
      </c>
      <c r="B14" s="54" t="s">
        <v>108</v>
      </c>
      <c r="C14" s="54" t="s">
        <v>104</v>
      </c>
      <c r="D14" s="94">
        <v>74</v>
      </c>
      <c r="E14" s="49">
        <v>68.964866999999998</v>
      </c>
      <c r="F14" s="94">
        <v>252</v>
      </c>
      <c r="G14" s="49">
        <v>237.764814</v>
      </c>
      <c r="H14" s="94">
        <v>74</v>
      </c>
      <c r="I14" s="49">
        <v>73.710811000000007</v>
      </c>
      <c r="J14" s="94">
        <v>14</v>
      </c>
      <c r="K14" s="94">
        <v>14</v>
      </c>
      <c r="L14" s="94">
        <v>1</v>
      </c>
      <c r="M14" s="94">
        <v>1</v>
      </c>
      <c r="N14" s="94">
        <v>0</v>
      </c>
      <c r="O14" s="94">
        <v>0</v>
      </c>
      <c r="P14" s="40">
        <f t="shared" si="0"/>
        <v>415</v>
      </c>
      <c r="Q14" s="40">
        <f t="shared" si="0"/>
        <v>395.44049200000006</v>
      </c>
      <c r="R14" s="94">
        <v>11</v>
      </c>
      <c r="S14" s="94">
        <v>11</v>
      </c>
      <c r="T14" s="94" t="s">
        <v>123</v>
      </c>
      <c r="U14" s="94" t="s">
        <v>123</v>
      </c>
      <c r="V14" s="94" t="s">
        <v>123</v>
      </c>
      <c r="W14" s="94" t="s">
        <v>123</v>
      </c>
      <c r="X14" s="94" t="s">
        <v>123</v>
      </c>
      <c r="Y14" s="94" t="s">
        <v>123</v>
      </c>
      <c r="Z14" s="42">
        <f t="shared" si="1"/>
        <v>11</v>
      </c>
      <c r="AA14" s="42">
        <f t="shared" si="2"/>
        <v>11</v>
      </c>
      <c r="AB14" s="44">
        <f t="shared" si="3"/>
        <v>426</v>
      </c>
      <c r="AC14" s="44">
        <f t="shared" si="3"/>
        <v>406.44049200000006</v>
      </c>
      <c r="AD14" s="45">
        <v>937505.73000000056</v>
      </c>
      <c r="AE14" s="45">
        <v>37505.180000000008</v>
      </c>
      <c r="AF14" s="45">
        <v>1400</v>
      </c>
      <c r="AG14" s="45">
        <v>34385.670000000013</v>
      </c>
      <c r="AH14" s="45">
        <v>265267.10999999993</v>
      </c>
      <c r="AI14" s="45">
        <v>97034.990000000122</v>
      </c>
      <c r="AJ14" s="46">
        <f t="shared" si="4"/>
        <v>1373098.6800000009</v>
      </c>
      <c r="AK14" s="50">
        <v>35870.229999999996</v>
      </c>
      <c r="AL14" s="50">
        <v>0</v>
      </c>
      <c r="AM14" s="46">
        <f t="shared" si="5"/>
        <v>35870.229999999996</v>
      </c>
      <c r="AN14" s="46">
        <f t="shared" si="6"/>
        <v>1408968.9100000008</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3196" priority="150">
      <formula>AND(NOT(ISBLANK($A7)),ISBLANK(B7))</formula>
    </cfRule>
  </conditionalFormatting>
  <conditionalFormatting sqref="C7:C51">
    <cfRule type="expression" dxfId="3195" priority="149">
      <formula>AND(NOT(ISBLANK(A7)),ISBLANK(C7))</formula>
    </cfRule>
  </conditionalFormatting>
  <conditionalFormatting sqref="D7:D8 F7:F8 H7:H8 J7:J8 L7:L8 N7:N8 V7:V8 X7:X8 D15:D51">
    <cfRule type="expression" dxfId="3194" priority="148">
      <formula>AND(NOT(ISBLANK(E7)),ISBLANK(D7))</formula>
    </cfRule>
  </conditionalFormatting>
  <conditionalFormatting sqref="E7:E8 G7:G8 I7:I8 K7:K8 M7:M8 O7:O8 W7:W8 Y7:Y8 E15:E51">
    <cfRule type="expression" dxfId="3193" priority="147">
      <formula>AND(NOT(ISBLANK(D7)),ISBLANK(E7))</formula>
    </cfRule>
  </conditionalFormatting>
  <conditionalFormatting sqref="F15:F51">
    <cfRule type="expression" dxfId="3192" priority="146">
      <formula>AND(NOT(ISBLANK(G15)),ISBLANK(F15))</formula>
    </cfRule>
  </conditionalFormatting>
  <conditionalFormatting sqref="G15:G51">
    <cfRule type="expression" dxfId="3191" priority="145">
      <formula>AND(NOT(ISBLANK(F15)),ISBLANK(G15))</formula>
    </cfRule>
  </conditionalFormatting>
  <conditionalFormatting sqref="H15:H51">
    <cfRule type="expression" dxfId="3190" priority="144">
      <formula>AND(NOT(ISBLANK(I15)),ISBLANK(H15))</formula>
    </cfRule>
  </conditionalFormatting>
  <conditionalFormatting sqref="I15:I51">
    <cfRule type="expression" dxfId="3189" priority="143">
      <formula>AND(NOT(ISBLANK(H15)),ISBLANK(I15))</formula>
    </cfRule>
  </conditionalFormatting>
  <conditionalFormatting sqref="J15:J51">
    <cfRule type="expression" dxfId="3188" priority="142">
      <formula>AND(NOT(ISBLANK(K15)),ISBLANK(J15))</formula>
    </cfRule>
  </conditionalFormatting>
  <conditionalFormatting sqref="K15:K51">
    <cfRule type="expression" dxfId="3187" priority="141">
      <formula>AND(NOT(ISBLANK(J15)),ISBLANK(K15))</formula>
    </cfRule>
  </conditionalFormatting>
  <conditionalFormatting sqref="L15:L51">
    <cfRule type="expression" dxfId="3186" priority="140">
      <formula>AND(NOT(ISBLANK(M15)),ISBLANK(L15))</formula>
    </cfRule>
  </conditionalFormatting>
  <conditionalFormatting sqref="M15:M51">
    <cfRule type="expression" dxfId="3185" priority="139">
      <formula>AND(NOT(ISBLANK(L15)),ISBLANK(M15))</formula>
    </cfRule>
  </conditionalFormatting>
  <conditionalFormatting sqref="N15:N51">
    <cfRule type="expression" dxfId="3184" priority="138">
      <formula>AND(NOT(ISBLANK(O15)),ISBLANK(N15))</formula>
    </cfRule>
  </conditionalFormatting>
  <conditionalFormatting sqref="O15:O51">
    <cfRule type="expression" dxfId="3183" priority="137">
      <formula>AND(NOT(ISBLANK(N15)),ISBLANK(O15))</formula>
    </cfRule>
  </conditionalFormatting>
  <conditionalFormatting sqref="R15:R51 R7:Y7 R13:Y13">
    <cfRule type="expression" dxfId="3182" priority="136">
      <formula>AND(NOT(ISBLANK(S7)),ISBLANK(R7))</formula>
    </cfRule>
  </conditionalFormatting>
  <conditionalFormatting sqref="S7 S13 S15:S51">
    <cfRule type="expression" dxfId="3181" priority="135">
      <formula>AND(NOT(ISBLANK(R7)),ISBLANK(S7))</formula>
    </cfRule>
  </conditionalFormatting>
  <conditionalFormatting sqref="T7 T13 T15:T51">
    <cfRule type="expression" dxfId="3180" priority="134">
      <formula>AND(NOT(ISBLANK(U7)),ISBLANK(T7))</formula>
    </cfRule>
  </conditionalFormatting>
  <conditionalFormatting sqref="U7 U13 U15:U51">
    <cfRule type="expression" dxfId="3179" priority="133">
      <formula>AND(NOT(ISBLANK(T7)),ISBLANK(U7))</formula>
    </cfRule>
  </conditionalFormatting>
  <conditionalFormatting sqref="V13 V15:V51">
    <cfRule type="expression" dxfId="3178" priority="132">
      <formula>AND(NOT(ISBLANK(W13)),ISBLANK(V13))</formula>
    </cfRule>
  </conditionalFormatting>
  <conditionalFormatting sqref="W13 W15:W51">
    <cfRule type="expression" dxfId="3177" priority="131">
      <formula>AND(NOT(ISBLANK(V13)),ISBLANK(W13))</formula>
    </cfRule>
  </conditionalFormatting>
  <conditionalFormatting sqref="X13 X15:X51">
    <cfRule type="expression" dxfId="3176" priority="130">
      <formula>AND(NOT(ISBLANK(Y13)),ISBLANK(X13))</formula>
    </cfRule>
  </conditionalFormatting>
  <conditionalFormatting sqref="Y13 Y15:Y51">
    <cfRule type="expression" dxfId="3175" priority="129">
      <formula>AND(NOT(ISBLANK(X13)),ISBLANK(Y13))</formula>
    </cfRule>
  </conditionalFormatting>
  <conditionalFormatting sqref="R8:Y8">
    <cfRule type="expression" dxfId="3174" priority="128">
      <formula>AND(NOT(ISBLANK(S8)),ISBLANK(R8))</formula>
    </cfRule>
  </conditionalFormatting>
  <conditionalFormatting sqref="S8">
    <cfRule type="expression" dxfId="3173" priority="127">
      <formula>AND(NOT(ISBLANK(R8)),ISBLANK(S8))</formula>
    </cfRule>
  </conditionalFormatting>
  <conditionalFormatting sqref="T8">
    <cfRule type="expression" dxfId="3172" priority="126">
      <formula>AND(NOT(ISBLANK(U8)),ISBLANK(T8))</formula>
    </cfRule>
  </conditionalFormatting>
  <conditionalFormatting sqref="U8">
    <cfRule type="expression" dxfId="3171" priority="125">
      <formula>AND(NOT(ISBLANK(T8)),ISBLANK(U8))</formula>
    </cfRule>
  </conditionalFormatting>
  <conditionalFormatting sqref="R9">
    <cfRule type="expression" dxfId="3170" priority="124">
      <formula>AND(NOT(ISBLANK(S9)),ISBLANK(R9))</formula>
    </cfRule>
  </conditionalFormatting>
  <conditionalFormatting sqref="S9">
    <cfRule type="expression" dxfId="3169" priority="123">
      <formula>AND(NOT(ISBLANK(R9)),ISBLANK(S9))</formula>
    </cfRule>
  </conditionalFormatting>
  <conditionalFormatting sqref="T9">
    <cfRule type="expression" dxfId="3168" priority="122">
      <formula>AND(NOT(ISBLANK(U9)),ISBLANK(T9))</formula>
    </cfRule>
  </conditionalFormatting>
  <conditionalFormatting sqref="U9">
    <cfRule type="expression" dxfId="3167" priority="121">
      <formula>AND(NOT(ISBLANK(T9)),ISBLANK(U9))</formula>
    </cfRule>
  </conditionalFormatting>
  <conditionalFormatting sqref="V9">
    <cfRule type="expression" dxfId="3166" priority="120">
      <formula>AND(NOT(ISBLANK(W9)),ISBLANK(V9))</formula>
    </cfRule>
  </conditionalFormatting>
  <conditionalFormatting sqref="W9">
    <cfRule type="expression" dxfId="3165" priority="119">
      <formula>AND(NOT(ISBLANK(V9)),ISBLANK(W9))</formula>
    </cfRule>
  </conditionalFormatting>
  <conditionalFormatting sqref="X9">
    <cfRule type="expression" dxfId="3164" priority="118">
      <formula>AND(NOT(ISBLANK(Y9)),ISBLANK(X9))</formula>
    </cfRule>
  </conditionalFormatting>
  <conditionalFormatting sqref="Y9">
    <cfRule type="expression" dxfId="3163" priority="117">
      <formula>AND(NOT(ISBLANK(X9)),ISBLANK(Y9))</formula>
    </cfRule>
  </conditionalFormatting>
  <conditionalFormatting sqref="R9">
    <cfRule type="expression" dxfId="3162" priority="116">
      <formula>AND(NOT(ISBLANK(S9)),ISBLANK(R9))</formula>
    </cfRule>
  </conditionalFormatting>
  <conditionalFormatting sqref="S9">
    <cfRule type="expression" dxfId="3161" priority="115">
      <formula>AND(NOT(ISBLANK(R9)),ISBLANK(S9))</formula>
    </cfRule>
  </conditionalFormatting>
  <conditionalFormatting sqref="T9">
    <cfRule type="expression" dxfId="3160" priority="114">
      <formula>AND(NOT(ISBLANK(U9)),ISBLANK(T9))</formula>
    </cfRule>
  </conditionalFormatting>
  <conditionalFormatting sqref="U9">
    <cfRule type="expression" dxfId="3159" priority="113">
      <formula>AND(NOT(ISBLANK(T9)),ISBLANK(U9))</formula>
    </cfRule>
  </conditionalFormatting>
  <conditionalFormatting sqref="V9">
    <cfRule type="expression" dxfId="3158" priority="112">
      <formula>AND(NOT(ISBLANK(W9)),ISBLANK(V9))</formula>
    </cfRule>
  </conditionalFormatting>
  <conditionalFormatting sqref="W9">
    <cfRule type="expression" dxfId="3157" priority="111">
      <formula>AND(NOT(ISBLANK(V9)),ISBLANK(W9))</formula>
    </cfRule>
  </conditionalFormatting>
  <conditionalFormatting sqref="X9">
    <cfRule type="expression" dxfId="3156" priority="110">
      <formula>AND(NOT(ISBLANK(Y9)),ISBLANK(X9))</formula>
    </cfRule>
  </conditionalFormatting>
  <conditionalFormatting sqref="Y9">
    <cfRule type="expression" dxfId="3155" priority="109">
      <formula>AND(NOT(ISBLANK(X9)),ISBLANK(Y9))</formula>
    </cfRule>
  </conditionalFormatting>
  <conditionalFormatting sqref="R9">
    <cfRule type="expression" dxfId="3154" priority="108">
      <formula>AND(NOT(ISBLANK(S9)),ISBLANK(R9))</formula>
    </cfRule>
  </conditionalFormatting>
  <conditionalFormatting sqref="S9">
    <cfRule type="expression" dxfId="3153" priority="107">
      <formula>AND(NOT(ISBLANK(R9)),ISBLANK(S9))</formula>
    </cfRule>
  </conditionalFormatting>
  <conditionalFormatting sqref="T9">
    <cfRule type="expression" dxfId="3152" priority="106">
      <formula>AND(NOT(ISBLANK(U9)),ISBLANK(T9))</formula>
    </cfRule>
  </conditionalFormatting>
  <conditionalFormatting sqref="U9">
    <cfRule type="expression" dxfId="3151" priority="105">
      <formula>AND(NOT(ISBLANK(T9)),ISBLANK(U9))</formula>
    </cfRule>
  </conditionalFormatting>
  <conditionalFormatting sqref="V9">
    <cfRule type="expression" dxfId="3150" priority="104">
      <formula>AND(NOT(ISBLANK(W9)),ISBLANK(V9))</formula>
    </cfRule>
  </conditionalFormatting>
  <conditionalFormatting sqref="W9">
    <cfRule type="expression" dxfId="3149" priority="103">
      <formula>AND(NOT(ISBLANK(V9)),ISBLANK(W9))</formula>
    </cfRule>
  </conditionalFormatting>
  <conditionalFormatting sqref="X9">
    <cfRule type="expression" dxfId="3148" priority="102">
      <formula>AND(NOT(ISBLANK(Y9)),ISBLANK(X9))</formula>
    </cfRule>
  </conditionalFormatting>
  <conditionalFormatting sqref="Y9">
    <cfRule type="expression" dxfId="3147" priority="101">
      <formula>AND(NOT(ISBLANK(X9)),ISBLANK(Y9))</formula>
    </cfRule>
  </conditionalFormatting>
  <conditionalFormatting sqref="R9">
    <cfRule type="expression" dxfId="3146" priority="100">
      <formula>AND(NOT(ISBLANK(S9)),ISBLANK(R9))</formula>
    </cfRule>
  </conditionalFormatting>
  <conditionalFormatting sqref="S9">
    <cfRule type="expression" dxfId="3145" priority="99">
      <formula>AND(NOT(ISBLANK(R9)),ISBLANK(S9))</formula>
    </cfRule>
  </conditionalFormatting>
  <conditionalFormatting sqref="T9">
    <cfRule type="expression" dxfId="3144" priority="98">
      <formula>AND(NOT(ISBLANK(U9)),ISBLANK(T9))</formula>
    </cfRule>
  </conditionalFormatting>
  <conditionalFormatting sqref="U9">
    <cfRule type="expression" dxfId="3143" priority="97">
      <formula>AND(NOT(ISBLANK(T9)),ISBLANK(U9))</formula>
    </cfRule>
  </conditionalFormatting>
  <conditionalFormatting sqref="V9">
    <cfRule type="expression" dxfId="3142" priority="96">
      <formula>AND(NOT(ISBLANK(W9)),ISBLANK(V9))</formula>
    </cfRule>
  </conditionalFormatting>
  <conditionalFormatting sqref="W9">
    <cfRule type="expression" dxfId="3141" priority="95">
      <formula>AND(NOT(ISBLANK(V9)),ISBLANK(W9))</formula>
    </cfRule>
  </conditionalFormatting>
  <conditionalFormatting sqref="X9">
    <cfRule type="expression" dxfId="3140" priority="94">
      <formula>AND(NOT(ISBLANK(Y9)),ISBLANK(X9))</formula>
    </cfRule>
  </conditionalFormatting>
  <conditionalFormatting sqref="Y9">
    <cfRule type="expression" dxfId="3139" priority="93">
      <formula>AND(NOT(ISBLANK(X9)),ISBLANK(Y9))</formula>
    </cfRule>
  </conditionalFormatting>
  <conditionalFormatting sqref="D11">
    <cfRule type="expression" dxfId="3138" priority="92">
      <formula>AND(NOT(ISBLANK(E11)),ISBLANK(D11))</formula>
    </cfRule>
  </conditionalFormatting>
  <conditionalFormatting sqref="E11">
    <cfRule type="expression" dxfId="3137" priority="91">
      <formula>AND(NOT(ISBLANK(D11)),ISBLANK(E11))</formula>
    </cfRule>
  </conditionalFormatting>
  <conditionalFormatting sqref="F11">
    <cfRule type="expression" dxfId="3136" priority="90">
      <formula>AND(NOT(ISBLANK(G11)),ISBLANK(F11))</formula>
    </cfRule>
  </conditionalFormatting>
  <conditionalFormatting sqref="G11">
    <cfRule type="expression" dxfId="3135" priority="89">
      <formula>AND(NOT(ISBLANK(F11)),ISBLANK(G11))</formula>
    </cfRule>
  </conditionalFormatting>
  <conditionalFormatting sqref="H11">
    <cfRule type="expression" dxfId="3134" priority="88">
      <formula>AND(NOT(ISBLANK(I11)),ISBLANK(H11))</formula>
    </cfRule>
  </conditionalFormatting>
  <conditionalFormatting sqref="I11">
    <cfRule type="expression" dxfId="3133" priority="87">
      <formula>AND(NOT(ISBLANK(H11)),ISBLANK(I11))</formula>
    </cfRule>
  </conditionalFormatting>
  <conditionalFormatting sqref="J11">
    <cfRule type="expression" dxfId="3132" priority="86">
      <formula>AND(NOT(ISBLANK(K11)),ISBLANK(J11))</formula>
    </cfRule>
  </conditionalFormatting>
  <conditionalFormatting sqref="K11">
    <cfRule type="expression" dxfId="3131" priority="85">
      <formula>AND(NOT(ISBLANK(J11)),ISBLANK(K11))</formula>
    </cfRule>
  </conditionalFormatting>
  <conditionalFormatting sqref="L11">
    <cfRule type="expression" dxfId="3130" priority="84">
      <formula>AND(NOT(ISBLANK(M11)),ISBLANK(L11))</formula>
    </cfRule>
  </conditionalFormatting>
  <conditionalFormatting sqref="M11">
    <cfRule type="expression" dxfId="3129" priority="83">
      <formula>AND(NOT(ISBLANK(L11)),ISBLANK(M11))</formula>
    </cfRule>
  </conditionalFormatting>
  <conditionalFormatting sqref="N11">
    <cfRule type="expression" dxfId="3128" priority="82">
      <formula>AND(NOT(ISBLANK(O11)),ISBLANK(N11))</formula>
    </cfRule>
  </conditionalFormatting>
  <conditionalFormatting sqref="O11">
    <cfRule type="expression" dxfId="3127" priority="81">
      <formula>AND(NOT(ISBLANK(N11)),ISBLANK(O11))</formula>
    </cfRule>
  </conditionalFormatting>
  <conditionalFormatting sqref="R11">
    <cfRule type="expression" dxfId="3126" priority="80">
      <formula>AND(NOT(ISBLANK(S11)),ISBLANK(R11))</formula>
    </cfRule>
  </conditionalFormatting>
  <conditionalFormatting sqref="S11">
    <cfRule type="expression" dxfId="3125" priority="79">
      <formula>AND(NOT(ISBLANK(R11)),ISBLANK(S11))</formula>
    </cfRule>
  </conditionalFormatting>
  <conditionalFormatting sqref="T11">
    <cfRule type="expression" dxfId="3124" priority="78">
      <formula>AND(NOT(ISBLANK(U11)),ISBLANK(T11))</formula>
    </cfRule>
  </conditionalFormatting>
  <conditionalFormatting sqref="U11">
    <cfRule type="expression" dxfId="3123" priority="77">
      <formula>AND(NOT(ISBLANK(T11)),ISBLANK(U11))</formula>
    </cfRule>
  </conditionalFormatting>
  <conditionalFormatting sqref="V11">
    <cfRule type="expression" dxfId="3122" priority="76">
      <formula>AND(NOT(ISBLANK(W11)),ISBLANK(V11))</formula>
    </cfRule>
  </conditionalFormatting>
  <conditionalFormatting sqref="W11">
    <cfRule type="expression" dxfId="3121" priority="75">
      <formula>AND(NOT(ISBLANK(V11)),ISBLANK(W11))</formula>
    </cfRule>
  </conditionalFormatting>
  <conditionalFormatting sqref="X11">
    <cfRule type="expression" dxfId="3120" priority="74">
      <formula>AND(NOT(ISBLANK(Y11)),ISBLANK(X11))</formula>
    </cfRule>
  </conditionalFormatting>
  <conditionalFormatting sqref="Y11">
    <cfRule type="expression" dxfId="3119" priority="73">
      <formula>AND(NOT(ISBLANK(X11)),ISBLANK(Y11))</formula>
    </cfRule>
  </conditionalFormatting>
  <conditionalFormatting sqref="D10">
    <cfRule type="expression" dxfId="3118" priority="72">
      <formula>AND(NOT(ISBLANK(E10)),ISBLANK(D10))</formula>
    </cfRule>
  </conditionalFormatting>
  <conditionalFormatting sqref="E10">
    <cfRule type="expression" dxfId="3117" priority="71">
      <formula>AND(NOT(ISBLANK(D10)),ISBLANK(E10))</formula>
    </cfRule>
  </conditionalFormatting>
  <conditionalFormatting sqref="F10">
    <cfRule type="expression" dxfId="3116" priority="70">
      <formula>AND(NOT(ISBLANK(G10)),ISBLANK(F10))</formula>
    </cfRule>
  </conditionalFormatting>
  <conditionalFormatting sqref="G10">
    <cfRule type="expression" dxfId="3115" priority="69">
      <formula>AND(NOT(ISBLANK(F10)),ISBLANK(G10))</formula>
    </cfRule>
  </conditionalFormatting>
  <conditionalFormatting sqref="H10">
    <cfRule type="expression" dxfId="3114" priority="68">
      <formula>AND(NOT(ISBLANK(I10)),ISBLANK(H10))</formula>
    </cfRule>
  </conditionalFormatting>
  <conditionalFormatting sqref="I10">
    <cfRule type="expression" dxfId="3113" priority="67">
      <formula>AND(NOT(ISBLANK(H10)),ISBLANK(I10))</formula>
    </cfRule>
  </conditionalFormatting>
  <conditionalFormatting sqref="J10">
    <cfRule type="expression" dxfId="3112" priority="66">
      <formula>AND(NOT(ISBLANK(K10)),ISBLANK(J10))</formula>
    </cfRule>
  </conditionalFormatting>
  <conditionalFormatting sqref="K10">
    <cfRule type="expression" dxfId="3111" priority="65">
      <formula>AND(NOT(ISBLANK(J10)),ISBLANK(K10))</formula>
    </cfRule>
  </conditionalFormatting>
  <conditionalFormatting sqref="L10">
    <cfRule type="expression" dxfId="3110" priority="64">
      <formula>AND(NOT(ISBLANK(M10)),ISBLANK(L10))</formula>
    </cfRule>
  </conditionalFormatting>
  <conditionalFormatting sqref="M10">
    <cfRule type="expression" dxfId="3109" priority="63">
      <formula>AND(NOT(ISBLANK(L10)),ISBLANK(M10))</formula>
    </cfRule>
  </conditionalFormatting>
  <conditionalFormatting sqref="N10">
    <cfRule type="expression" dxfId="3108" priority="62">
      <formula>AND(NOT(ISBLANK(O10)),ISBLANK(N10))</formula>
    </cfRule>
  </conditionalFormatting>
  <conditionalFormatting sqref="O10">
    <cfRule type="expression" dxfId="3107" priority="61">
      <formula>AND(NOT(ISBLANK(N10)),ISBLANK(O10))</formula>
    </cfRule>
  </conditionalFormatting>
  <conditionalFormatting sqref="R10">
    <cfRule type="expression" dxfId="3106" priority="60">
      <formula>AND(NOT(ISBLANK(S10)),ISBLANK(R10))</formula>
    </cfRule>
  </conditionalFormatting>
  <conditionalFormatting sqref="S10">
    <cfRule type="expression" dxfId="3105" priority="59">
      <formula>AND(NOT(ISBLANK(R10)),ISBLANK(S10))</formula>
    </cfRule>
  </conditionalFormatting>
  <conditionalFormatting sqref="T10">
    <cfRule type="expression" dxfId="3104" priority="58">
      <formula>AND(NOT(ISBLANK(U10)),ISBLANK(T10))</formula>
    </cfRule>
  </conditionalFormatting>
  <conditionalFormatting sqref="U10">
    <cfRule type="expression" dxfId="3103" priority="57">
      <formula>AND(NOT(ISBLANK(T10)),ISBLANK(U10))</formula>
    </cfRule>
  </conditionalFormatting>
  <conditionalFormatting sqref="V10">
    <cfRule type="expression" dxfId="3102" priority="56">
      <formula>AND(NOT(ISBLANK(W10)),ISBLANK(V10))</formula>
    </cfRule>
  </conditionalFormatting>
  <conditionalFormatting sqref="W10">
    <cfRule type="expression" dxfId="3101" priority="55">
      <formula>AND(NOT(ISBLANK(V10)),ISBLANK(W10))</formula>
    </cfRule>
  </conditionalFormatting>
  <conditionalFormatting sqref="X10">
    <cfRule type="expression" dxfId="3100" priority="54">
      <formula>AND(NOT(ISBLANK(Y10)),ISBLANK(X10))</formula>
    </cfRule>
  </conditionalFormatting>
  <conditionalFormatting sqref="Y10">
    <cfRule type="expression" dxfId="3099" priority="53">
      <formula>AND(NOT(ISBLANK(X10)),ISBLANK(Y10))</formula>
    </cfRule>
  </conditionalFormatting>
  <conditionalFormatting sqref="D14">
    <cfRule type="expression" dxfId="3098" priority="52">
      <formula>AND(NOT(ISBLANK(E14)),ISBLANK(D14))</formula>
    </cfRule>
  </conditionalFormatting>
  <conditionalFormatting sqref="E14">
    <cfRule type="expression" dxfId="3097" priority="51">
      <formula>AND(NOT(ISBLANK(D14)),ISBLANK(E14))</formula>
    </cfRule>
  </conditionalFormatting>
  <conditionalFormatting sqref="F14">
    <cfRule type="expression" dxfId="3096" priority="50">
      <formula>AND(NOT(ISBLANK(G14)),ISBLANK(F14))</formula>
    </cfRule>
  </conditionalFormatting>
  <conditionalFormatting sqref="G14">
    <cfRule type="expression" dxfId="3095" priority="49">
      <formula>AND(NOT(ISBLANK(F14)),ISBLANK(G14))</formula>
    </cfRule>
  </conditionalFormatting>
  <conditionalFormatting sqref="H14">
    <cfRule type="expression" dxfId="3094" priority="48">
      <formula>AND(NOT(ISBLANK(I14)),ISBLANK(H14))</formula>
    </cfRule>
  </conditionalFormatting>
  <conditionalFormatting sqref="J14">
    <cfRule type="expression" dxfId="3093" priority="47">
      <formula>AND(NOT(ISBLANK(K14)),ISBLANK(J14))</formula>
    </cfRule>
  </conditionalFormatting>
  <conditionalFormatting sqref="K14">
    <cfRule type="expression" dxfId="3092" priority="46">
      <formula>AND(NOT(ISBLANK(J14)),ISBLANK(K14))</formula>
    </cfRule>
  </conditionalFormatting>
  <conditionalFormatting sqref="L14">
    <cfRule type="expression" dxfId="3091" priority="45">
      <formula>AND(NOT(ISBLANK(M14)),ISBLANK(L14))</formula>
    </cfRule>
  </conditionalFormatting>
  <conditionalFormatting sqref="M14">
    <cfRule type="expression" dxfId="3090" priority="44">
      <formula>AND(NOT(ISBLANK(L14)),ISBLANK(M14))</formula>
    </cfRule>
  </conditionalFormatting>
  <conditionalFormatting sqref="N14">
    <cfRule type="expression" dxfId="3089" priority="43">
      <formula>AND(NOT(ISBLANK(O14)),ISBLANK(N14))</formula>
    </cfRule>
  </conditionalFormatting>
  <conditionalFormatting sqref="O14">
    <cfRule type="expression" dxfId="3088" priority="42">
      <formula>AND(NOT(ISBLANK(N14)),ISBLANK(O14))</formula>
    </cfRule>
  </conditionalFormatting>
  <conditionalFormatting sqref="R14">
    <cfRule type="expression" dxfId="3087" priority="41">
      <formula>AND(NOT(ISBLANK(S14)),ISBLANK(R14))</formula>
    </cfRule>
  </conditionalFormatting>
  <conditionalFormatting sqref="S14">
    <cfRule type="expression" dxfId="3086" priority="40">
      <formula>AND(NOT(ISBLANK(R14)),ISBLANK(S14))</formula>
    </cfRule>
  </conditionalFormatting>
  <conditionalFormatting sqref="T14">
    <cfRule type="expression" dxfId="3085" priority="39">
      <formula>AND(NOT(ISBLANK(U14)),ISBLANK(T14))</formula>
    </cfRule>
  </conditionalFormatting>
  <conditionalFormatting sqref="U14">
    <cfRule type="expression" dxfId="3084" priority="38">
      <formula>AND(NOT(ISBLANK(T14)),ISBLANK(U14))</formula>
    </cfRule>
  </conditionalFormatting>
  <conditionalFormatting sqref="V14">
    <cfRule type="expression" dxfId="3083" priority="37">
      <formula>AND(NOT(ISBLANK(W14)),ISBLANK(V14))</formula>
    </cfRule>
  </conditionalFormatting>
  <conditionalFormatting sqref="W14">
    <cfRule type="expression" dxfId="3082" priority="36">
      <formula>AND(NOT(ISBLANK(V14)),ISBLANK(W14))</formula>
    </cfRule>
  </conditionalFormatting>
  <conditionalFormatting sqref="X14">
    <cfRule type="expression" dxfId="3081" priority="35">
      <formula>AND(NOT(ISBLANK(Y14)),ISBLANK(X14))</formula>
    </cfRule>
  </conditionalFormatting>
  <conditionalFormatting sqref="Y14">
    <cfRule type="expression" dxfId="3080" priority="34">
      <formula>AND(NOT(ISBLANK(X14)),ISBLANK(Y14))</formula>
    </cfRule>
  </conditionalFormatting>
  <conditionalFormatting sqref="D12">
    <cfRule type="expression" dxfId="3079" priority="33">
      <formula>AND(NOT(ISBLANK(E12)),ISBLANK(D12))</formula>
    </cfRule>
  </conditionalFormatting>
  <conditionalFormatting sqref="E12">
    <cfRule type="expression" dxfId="3078" priority="32">
      <formula>AND(NOT(ISBLANK(D12)),ISBLANK(E12))</formula>
    </cfRule>
  </conditionalFormatting>
  <conditionalFormatting sqref="F12">
    <cfRule type="expression" dxfId="3077" priority="31">
      <formula>AND(NOT(ISBLANK(G12)),ISBLANK(F12))</formula>
    </cfRule>
  </conditionalFormatting>
  <conditionalFormatting sqref="G12">
    <cfRule type="expression" dxfId="3076" priority="30">
      <formula>AND(NOT(ISBLANK(F12)),ISBLANK(G12))</formula>
    </cfRule>
  </conditionalFormatting>
  <conditionalFormatting sqref="H12">
    <cfRule type="expression" dxfId="3075" priority="29">
      <formula>AND(NOT(ISBLANK(I12)),ISBLANK(H12))</formula>
    </cfRule>
  </conditionalFormatting>
  <conditionalFormatting sqref="I12:I14">
    <cfRule type="expression" dxfId="3074" priority="28">
      <formula>AND(NOT(ISBLANK(H12)),ISBLANK(I12))</formula>
    </cfRule>
  </conditionalFormatting>
  <conditionalFormatting sqref="J12">
    <cfRule type="expression" dxfId="3073" priority="27">
      <formula>AND(NOT(ISBLANK(K12)),ISBLANK(J12))</formula>
    </cfRule>
  </conditionalFormatting>
  <conditionalFormatting sqref="K12">
    <cfRule type="expression" dxfId="3072" priority="26">
      <formula>AND(NOT(ISBLANK(J12)),ISBLANK(K12))</formula>
    </cfRule>
  </conditionalFormatting>
  <conditionalFormatting sqref="L12">
    <cfRule type="expression" dxfId="3071" priority="25">
      <formula>AND(NOT(ISBLANK(M12)),ISBLANK(L12))</formula>
    </cfRule>
  </conditionalFormatting>
  <conditionalFormatting sqref="M12">
    <cfRule type="expression" dxfId="3070" priority="24">
      <formula>AND(NOT(ISBLANK(L12)),ISBLANK(M12))</formula>
    </cfRule>
  </conditionalFormatting>
  <conditionalFormatting sqref="N12">
    <cfRule type="expression" dxfId="3069" priority="23">
      <formula>AND(NOT(ISBLANK(O12)),ISBLANK(N12))</formula>
    </cfRule>
  </conditionalFormatting>
  <conditionalFormatting sqref="O12">
    <cfRule type="expression" dxfId="3068" priority="22">
      <formula>AND(NOT(ISBLANK(N12)),ISBLANK(O12))</formula>
    </cfRule>
  </conditionalFormatting>
  <conditionalFormatting sqref="R12">
    <cfRule type="expression" dxfId="3067" priority="21">
      <formula>AND(NOT(ISBLANK(S12)),ISBLANK(R12))</formula>
    </cfRule>
  </conditionalFormatting>
  <conditionalFormatting sqref="S12">
    <cfRule type="expression" dxfId="3066" priority="20">
      <formula>AND(NOT(ISBLANK(R12)),ISBLANK(S12))</formula>
    </cfRule>
  </conditionalFormatting>
  <conditionalFormatting sqref="T12">
    <cfRule type="expression" dxfId="3065" priority="19">
      <formula>AND(NOT(ISBLANK(U12)),ISBLANK(T12))</formula>
    </cfRule>
  </conditionalFormatting>
  <conditionalFormatting sqref="U12">
    <cfRule type="expression" dxfId="3064" priority="18">
      <formula>AND(NOT(ISBLANK(T12)),ISBLANK(U12))</formula>
    </cfRule>
  </conditionalFormatting>
  <conditionalFormatting sqref="V12">
    <cfRule type="expression" dxfId="3063" priority="17">
      <formula>AND(NOT(ISBLANK(W12)),ISBLANK(V12))</formula>
    </cfRule>
  </conditionalFormatting>
  <conditionalFormatting sqref="W12">
    <cfRule type="expression" dxfId="3062" priority="16">
      <formula>AND(NOT(ISBLANK(V12)),ISBLANK(W12))</formula>
    </cfRule>
  </conditionalFormatting>
  <conditionalFormatting sqref="X12">
    <cfRule type="expression" dxfId="3061" priority="15">
      <formula>AND(NOT(ISBLANK(Y12)),ISBLANK(X12))</formula>
    </cfRule>
  </conditionalFormatting>
  <conditionalFormatting sqref="Y12">
    <cfRule type="expression" dxfId="3060" priority="14">
      <formula>AND(NOT(ISBLANK(X12)),ISBLANK(Y12))</formula>
    </cfRule>
  </conditionalFormatting>
  <conditionalFormatting sqref="D9 F9 H9 J9 L9 N9">
    <cfRule type="expression" dxfId="3059" priority="13">
      <formula>AND(NOT(ISBLANK(E9)),ISBLANK(D9))</formula>
    </cfRule>
  </conditionalFormatting>
  <conditionalFormatting sqref="E9 G9 I9 K9 M9 O9">
    <cfRule type="expression" dxfId="3058" priority="12">
      <formula>AND(NOT(ISBLANK(D9)),ISBLANK(E9))</formula>
    </cfRule>
  </conditionalFormatting>
  <conditionalFormatting sqref="D13">
    <cfRule type="expression" dxfId="3057" priority="11">
      <formula>AND(NOT(ISBLANK(E13)),ISBLANK(D13))</formula>
    </cfRule>
  </conditionalFormatting>
  <conditionalFormatting sqref="E13">
    <cfRule type="expression" dxfId="3056" priority="10">
      <formula>AND(NOT(ISBLANK(D13)),ISBLANK(E13))</formula>
    </cfRule>
  </conditionalFormatting>
  <conditionalFormatting sqref="F13">
    <cfRule type="expression" dxfId="3055" priority="9">
      <formula>AND(NOT(ISBLANK(G13)),ISBLANK(F13))</formula>
    </cfRule>
  </conditionalFormatting>
  <conditionalFormatting sqref="G13">
    <cfRule type="expression" dxfId="3054" priority="8">
      <formula>AND(NOT(ISBLANK(F13)),ISBLANK(G13))</formula>
    </cfRule>
  </conditionalFormatting>
  <conditionalFormatting sqref="H13">
    <cfRule type="expression" dxfId="3053" priority="7">
      <formula>AND(NOT(ISBLANK(I13)),ISBLANK(H13))</formula>
    </cfRule>
  </conditionalFormatting>
  <conditionalFormatting sqref="J13">
    <cfRule type="expression" dxfId="3052" priority="6">
      <formula>AND(NOT(ISBLANK(K13)),ISBLANK(J13))</formula>
    </cfRule>
  </conditionalFormatting>
  <conditionalFormatting sqref="K13">
    <cfRule type="expression" dxfId="3051" priority="5">
      <formula>AND(NOT(ISBLANK(J13)),ISBLANK(K13))</formula>
    </cfRule>
  </conditionalFormatting>
  <conditionalFormatting sqref="L13">
    <cfRule type="expression" dxfId="3050" priority="4">
      <formula>AND(NOT(ISBLANK(M13)),ISBLANK(L13))</formula>
    </cfRule>
  </conditionalFormatting>
  <conditionalFormatting sqref="M13">
    <cfRule type="expression" dxfId="3049" priority="3">
      <formula>AND(NOT(ISBLANK(L13)),ISBLANK(M13))</formula>
    </cfRule>
  </conditionalFormatting>
  <conditionalFormatting sqref="N13">
    <cfRule type="expression" dxfId="3048" priority="2">
      <formula>AND(NOT(ISBLANK(O13)),ISBLANK(N13))</formula>
    </cfRule>
  </conditionalFormatting>
  <conditionalFormatting sqref="O13">
    <cfRule type="expression" dxfId="3047" priority="1">
      <formula>AND(NOT(ISBLANK(N13)),ISBLANK(O13))</formula>
    </cfRule>
  </conditionalFormatting>
  <dataValidations count="9">
    <dataValidation type="decimal" operator="greaterThan" allowBlank="1" showInputMessage="1" showErrorMessage="1" sqref="AD9:AI9" xr:uid="{E11F2335-2CEE-459F-B6F6-4C411ECF1BDE}">
      <formula1>0</formula1>
    </dataValidation>
    <dataValidation operator="lessThanOrEqual" allowBlank="1" showInputMessage="1" showErrorMessage="1" error="FTE cannot be greater than Headcount_x000a_" sqref="AO4:AP4 AB4 P5 A4:C4 R4 R52:AN65535 A52:O65535 P7:Q65535 AB6:AC51 AQ1:IV1048576 AO7:AP65535" xr:uid="{C3CB5AF0-0951-48E5-B359-4C9D9ECAE365}"/>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432D7424-141D-455E-9DA0-AE187B2A042A}">
      <formula1>INDIRECT("List_of_organisations")</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4AA78838-8E85-433E-95C7-B3B45BDD10D2}">
      <formula1>E7&lt;=D7</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050A35E6-8B92-426F-9957-2FBC0F631B07}">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ACB78187-326B-435F-8935-59BA7A4BAE3A}">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277EB868-6CCA-4241-967D-033E4360D35A}">
      <formula1>INDIRECT("Main_Department")</formula1>
    </dataValidation>
    <dataValidation operator="greaterThanOrEqual" allowBlank="1" showInputMessage="1" showErrorMessage="1" sqref="AD13:AI13 AF11:AF12 AD7:AI8 AK7:AL9 AF14 AD15:AI51 AK13:AL13 AK15:AL51" xr:uid="{08382E48-5495-4599-B31F-5098558BB632}"/>
    <dataValidation type="decimal" operator="greaterThanOrEqual" allowBlank="1" showInputMessage="1" showErrorMessage="1" sqref="AG11:AI12 AD11:AE12 AK14:AL14 AD10:AI10 AD14:AE14 AG14:AI14 AK10:AL12" xr:uid="{FD7FF7A0-FFBE-40B6-B727-F9709A2677F9}">
      <formula1>0</formula1>
    </dataValidation>
  </dataValidation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DD1D6-0BCA-42C3-9242-E8135B313DFA}">
  <dimension ref="A1:AP473"/>
  <sheetViews>
    <sheetView zoomScaleNormal="100" workbookViewId="0"/>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77"/>
      <c r="AE6" s="377"/>
      <c r="AF6" s="377"/>
      <c r="AG6" s="377"/>
      <c r="AH6" s="377"/>
      <c r="AI6" s="377"/>
      <c r="AJ6" s="380"/>
      <c r="AK6" s="377"/>
      <c r="AL6" s="377"/>
      <c r="AM6" s="377"/>
      <c r="AN6" s="373"/>
      <c r="AO6" s="377"/>
      <c r="AP6" s="377"/>
    </row>
    <row r="7" spans="1:42" ht="31" x14ac:dyDescent="0.35">
      <c r="A7" s="54" t="s">
        <v>104</v>
      </c>
      <c r="B7" s="54" t="s">
        <v>105</v>
      </c>
      <c r="C7" s="54" t="s">
        <v>104</v>
      </c>
      <c r="D7" s="85">
        <v>9731</v>
      </c>
      <c r="E7" s="39">
        <v>9237.6497297297301</v>
      </c>
      <c r="F7" s="80">
        <v>5740</v>
      </c>
      <c r="G7" s="39">
        <v>5566.1572972972972</v>
      </c>
      <c r="H7" s="80">
        <v>9516</v>
      </c>
      <c r="I7" s="39">
        <v>9266.0954054054055</v>
      </c>
      <c r="J7" s="80">
        <v>1953</v>
      </c>
      <c r="K7" s="39">
        <v>1916.9348648648649</v>
      </c>
      <c r="L7" s="80">
        <v>250</v>
      </c>
      <c r="M7" s="39">
        <v>246.66621621621621</v>
      </c>
      <c r="N7" s="80">
        <v>10568</v>
      </c>
      <c r="O7" s="39">
        <v>10192.954324324324</v>
      </c>
      <c r="P7" s="40">
        <f t="shared" ref="P7:Q22" si="0">SUM(D7,F7,H7,J7,L7,N7)</f>
        <v>37758</v>
      </c>
      <c r="Q7" s="40">
        <f t="shared" si="0"/>
        <v>36426.457837837843</v>
      </c>
      <c r="R7" s="80">
        <v>102</v>
      </c>
      <c r="S7" s="39">
        <v>101.81</v>
      </c>
      <c r="T7" s="80">
        <v>344</v>
      </c>
      <c r="U7" s="39">
        <v>342.23</v>
      </c>
      <c r="V7" s="80" t="s">
        <v>124</v>
      </c>
      <c r="W7" s="41">
        <v>220.0972972972973</v>
      </c>
      <c r="X7" s="80" t="s">
        <v>125</v>
      </c>
      <c r="Y7" s="80" t="s">
        <v>125</v>
      </c>
      <c r="Z7" s="42">
        <f>SUM(R7,T7,V7,X7,)</f>
        <v>446</v>
      </c>
      <c r="AA7" s="43">
        <f>SUM(S7,U7,W7,Y7)</f>
        <v>664.13729729729732</v>
      </c>
      <c r="AB7" s="44">
        <f>P7+Z7</f>
        <v>38204</v>
      </c>
      <c r="AC7" s="44">
        <f>Q7+AA7</f>
        <v>37090.59513513514</v>
      </c>
      <c r="AD7" s="45">
        <v>124218126.31999999</v>
      </c>
      <c r="AE7" s="45"/>
      <c r="AF7" s="45"/>
      <c r="AG7" s="45">
        <v>4632821.24</v>
      </c>
      <c r="AH7" s="45">
        <v>30122622.600000001</v>
      </c>
      <c r="AI7" s="45">
        <v>12591683.65</v>
      </c>
      <c r="AJ7" s="46">
        <f>SUM(AD7:AI7)</f>
        <v>171565253.81</v>
      </c>
      <c r="AK7" s="47">
        <v>6688717.1900000004</v>
      </c>
      <c r="AL7" s="47">
        <v>6454426.8300000001</v>
      </c>
      <c r="AM7" s="46">
        <f>SUM(AK7:AL7)</f>
        <v>13143144.02</v>
      </c>
      <c r="AN7" s="46">
        <f>SUM(AM7,AJ7)</f>
        <v>184708397.83000001</v>
      </c>
      <c r="AO7" s="48"/>
      <c r="AP7" s="51"/>
    </row>
    <row r="8" spans="1:42" ht="31" x14ac:dyDescent="0.35">
      <c r="A8" s="54" t="s">
        <v>106</v>
      </c>
      <c r="B8" s="54" t="s">
        <v>105</v>
      </c>
      <c r="C8" s="54" t="s">
        <v>104</v>
      </c>
      <c r="D8" s="38">
        <v>0</v>
      </c>
      <c r="E8" s="39">
        <v>0</v>
      </c>
      <c r="F8" s="39">
        <v>0</v>
      </c>
      <c r="G8" s="39">
        <v>0</v>
      </c>
      <c r="H8" s="39">
        <v>0</v>
      </c>
      <c r="I8" s="39">
        <v>0</v>
      </c>
      <c r="J8" s="39">
        <v>0</v>
      </c>
      <c r="K8" s="39">
        <v>0</v>
      </c>
      <c r="L8" s="39">
        <v>0</v>
      </c>
      <c r="M8" s="39">
        <v>0</v>
      </c>
      <c r="N8" s="80">
        <v>10539</v>
      </c>
      <c r="O8" s="39">
        <v>10221.395405405405</v>
      </c>
      <c r="P8" s="40">
        <f t="shared" si="0"/>
        <v>10539</v>
      </c>
      <c r="Q8" s="40">
        <f t="shared" si="0"/>
        <v>10221.395405405405</v>
      </c>
      <c r="R8" s="80">
        <v>6</v>
      </c>
      <c r="S8" s="39">
        <v>6</v>
      </c>
      <c r="T8" s="80">
        <v>75</v>
      </c>
      <c r="U8" s="39">
        <v>75</v>
      </c>
      <c r="V8" s="80" t="s">
        <v>126</v>
      </c>
      <c r="W8" s="41">
        <v>507</v>
      </c>
      <c r="X8" s="80" t="s">
        <v>118</v>
      </c>
      <c r="Y8" s="80" t="s">
        <v>118</v>
      </c>
      <c r="Z8" s="42">
        <f t="shared" ref="Z8:Z51" si="1">SUM(R8,T8,V8,X8,)</f>
        <v>81</v>
      </c>
      <c r="AA8" s="42">
        <f t="shared" ref="AA8:AA51" si="2">SUM(S8,U8,W8,Y8)</f>
        <v>588</v>
      </c>
      <c r="AB8" s="44">
        <f t="shared" ref="AB8:AC23" si="3">P8+Z8</f>
        <v>10620</v>
      </c>
      <c r="AC8" s="44">
        <f t="shared" si="3"/>
        <v>10809.395405405405</v>
      </c>
      <c r="AD8" s="45">
        <v>31446060.640000001</v>
      </c>
      <c r="AE8" s="45"/>
      <c r="AF8" s="45"/>
      <c r="AG8" s="45">
        <v>587429.42000000004</v>
      </c>
      <c r="AH8" s="45">
        <v>8058174.6900000004</v>
      </c>
      <c r="AI8" s="45">
        <v>3144762.71</v>
      </c>
      <c r="AJ8" s="46">
        <f t="shared" ref="AJ8:AJ51" si="4">SUM(AD8:AI8)</f>
        <v>43236427.460000001</v>
      </c>
      <c r="AK8" s="47">
        <v>7274244.2300000004</v>
      </c>
      <c r="AL8" s="47">
        <v>189750.57</v>
      </c>
      <c r="AM8" s="46">
        <f t="shared" ref="AM8:AM51" si="5">SUM(AK8:AL8)</f>
        <v>7463994.8000000007</v>
      </c>
      <c r="AN8" s="46">
        <f t="shared" ref="AN8:AN44" si="6">SUM(AM8,AJ8)</f>
        <v>50700422.260000005</v>
      </c>
      <c r="AO8" s="48"/>
      <c r="AP8" s="51"/>
    </row>
    <row r="9" spans="1:42" ht="50.25" customHeight="1" x14ac:dyDescent="0.35">
      <c r="A9" s="54" t="s">
        <v>107</v>
      </c>
      <c r="B9" s="54" t="s">
        <v>108</v>
      </c>
      <c r="C9" s="54" t="s">
        <v>104</v>
      </c>
      <c r="D9" s="38"/>
      <c r="E9" s="39"/>
      <c r="F9" s="39"/>
      <c r="G9" s="39"/>
      <c r="H9" s="39"/>
      <c r="I9" s="39"/>
      <c r="J9" s="39"/>
      <c r="K9" s="39"/>
      <c r="L9" s="39"/>
      <c r="M9" s="39"/>
      <c r="N9" s="39"/>
      <c r="O9" s="39"/>
      <c r="P9" s="40">
        <f t="shared" si="0"/>
        <v>0</v>
      </c>
      <c r="Q9" s="40">
        <f t="shared" si="0"/>
        <v>0</v>
      </c>
      <c r="R9" s="94"/>
      <c r="S9" s="94"/>
      <c r="T9" s="94"/>
      <c r="U9" s="94"/>
      <c r="V9" s="94"/>
      <c r="W9" s="49"/>
      <c r="X9" s="94"/>
      <c r="Y9" s="94"/>
      <c r="Z9" s="42">
        <f t="shared" si="1"/>
        <v>0</v>
      </c>
      <c r="AA9" s="43">
        <f t="shared" si="2"/>
        <v>0</v>
      </c>
      <c r="AB9" s="44">
        <f t="shared" si="3"/>
        <v>0</v>
      </c>
      <c r="AC9" s="44">
        <f t="shared" si="3"/>
        <v>0</v>
      </c>
      <c r="AD9" s="45"/>
      <c r="AE9" s="45"/>
      <c r="AF9" s="45"/>
      <c r="AG9" s="45"/>
      <c r="AH9" s="45"/>
      <c r="AI9" s="45"/>
      <c r="AJ9" s="46">
        <f t="shared" si="4"/>
        <v>0</v>
      </c>
      <c r="AK9" s="50"/>
      <c r="AL9" s="50"/>
      <c r="AM9" s="46">
        <f t="shared" si="5"/>
        <v>0</v>
      </c>
      <c r="AN9" s="46">
        <f t="shared" si="6"/>
        <v>0</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c r="E11" s="49"/>
      <c r="F11" s="49"/>
      <c r="G11" s="49"/>
      <c r="H11" s="49"/>
      <c r="I11" s="49"/>
      <c r="J11" s="49"/>
      <c r="K11" s="49"/>
      <c r="L11" s="49"/>
      <c r="M11" s="49"/>
      <c r="N11" s="49"/>
      <c r="O11" s="49"/>
      <c r="P11" s="40">
        <f t="shared" si="0"/>
        <v>0</v>
      </c>
      <c r="Q11" s="40">
        <f t="shared" si="0"/>
        <v>0</v>
      </c>
      <c r="R11" s="94"/>
      <c r="S11" s="49"/>
      <c r="T11" s="94"/>
      <c r="U11" s="94"/>
      <c r="V11" s="94"/>
      <c r="W11" s="94"/>
      <c r="X11" s="94"/>
      <c r="Y11" s="94"/>
      <c r="Z11" s="42">
        <f t="shared" si="1"/>
        <v>0</v>
      </c>
      <c r="AA11" s="43">
        <f t="shared" si="2"/>
        <v>0</v>
      </c>
      <c r="AB11" s="44">
        <f t="shared" si="3"/>
        <v>0</v>
      </c>
      <c r="AC11" s="44">
        <f t="shared" si="3"/>
        <v>0</v>
      </c>
      <c r="AD11" s="45"/>
      <c r="AE11" s="45"/>
      <c r="AF11" s="45"/>
      <c r="AG11" s="45"/>
      <c r="AH11" s="45"/>
      <c r="AI11" s="45"/>
      <c r="AJ11" s="46">
        <f t="shared" si="4"/>
        <v>0</v>
      </c>
      <c r="AK11" s="50"/>
      <c r="AL11" s="50"/>
      <c r="AM11" s="46">
        <f t="shared" si="5"/>
        <v>0</v>
      </c>
      <c r="AN11" s="46">
        <f t="shared" si="6"/>
        <v>0</v>
      </c>
      <c r="AO11" s="99"/>
      <c r="AP11" s="48"/>
    </row>
    <row r="12" spans="1:42" ht="46.5" x14ac:dyDescent="0.35">
      <c r="A12" s="54" t="s">
        <v>112</v>
      </c>
      <c r="B12" s="54" t="s">
        <v>110</v>
      </c>
      <c r="C12" s="54" t="s">
        <v>104</v>
      </c>
      <c r="D12" s="95">
        <f>30+14</f>
        <v>44</v>
      </c>
      <c r="E12" s="95">
        <f>22.19+13.15</f>
        <v>35.340000000000003</v>
      </c>
      <c r="F12" s="95">
        <v>14</v>
      </c>
      <c r="G12" s="95">
        <v>13.48</v>
      </c>
      <c r="H12" s="95">
        <f>21+9</f>
        <v>30</v>
      </c>
      <c r="I12" s="95">
        <f>8.68+19.77</f>
        <v>28.45</v>
      </c>
      <c r="J12" s="95">
        <v>4</v>
      </c>
      <c r="K12" s="95">
        <v>4</v>
      </c>
      <c r="L12" s="95">
        <v>1</v>
      </c>
      <c r="M12" s="95">
        <v>1</v>
      </c>
      <c r="N12" s="95">
        <v>0</v>
      </c>
      <c r="O12" s="95">
        <v>0</v>
      </c>
      <c r="P12" s="40">
        <f t="shared" si="0"/>
        <v>93</v>
      </c>
      <c r="Q12" s="40">
        <f t="shared" si="0"/>
        <v>82.27000000000001</v>
      </c>
      <c r="R12" s="94">
        <v>0</v>
      </c>
      <c r="S12" s="94">
        <v>0</v>
      </c>
      <c r="T12" s="94">
        <v>0</v>
      </c>
      <c r="U12" s="94">
        <v>0</v>
      </c>
      <c r="V12" s="94">
        <v>0</v>
      </c>
      <c r="W12" s="94">
        <v>0</v>
      </c>
      <c r="X12" s="94">
        <v>0</v>
      </c>
      <c r="Y12" s="49">
        <v>0</v>
      </c>
      <c r="Z12" s="42">
        <f t="shared" si="1"/>
        <v>0</v>
      </c>
      <c r="AA12" s="43">
        <f t="shared" si="2"/>
        <v>0</v>
      </c>
      <c r="AB12" s="44">
        <f t="shared" si="3"/>
        <v>93</v>
      </c>
      <c r="AC12" s="44">
        <f t="shared" si="3"/>
        <v>82.27000000000001</v>
      </c>
      <c r="AD12" s="45">
        <v>230626.49</v>
      </c>
      <c r="AE12" s="45">
        <v>0</v>
      </c>
      <c r="AF12" s="45">
        <v>0</v>
      </c>
      <c r="AG12" s="45">
        <v>0</v>
      </c>
      <c r="AH12" s="45">
        <v>26804.26</v>
      </c>
      <c r="AI12" s="45">
        <v>22462.29</v>
      </c>
      <c r="AJ12" s="46">
        <f t="shared" si="4"/>
        <v>279893.03999999998</v>
      </c>
      <c r="AK12" s="50">
        <v>0</v>
      </c>
      <c r="AL12" s="50">
        <v>0</v>
      </c>
      <c r="AM12" s="46">
        <f t="shared" si="5"/>
        <v>0</v>
      </c>
      <c r="AN12" s="46">
        <f t="shared" si="6"/>
        <v>279893.03999999998</v>
      </c>
      <c r="AO12" s="48"/>
      <c r="AP12" s="48"/>
    </row>
    <row r="13" spans="1:42" ht="46.5" x14ac:dyDescent="0.35">
      <c r="A13" s="54" t="s">
        <v>113</v>
      </c>
      <c r="B13" s="54" t="s">
        <v>110</v>
      </c>
      <c r="C13" s="54" t="s">
        <v>104</v>
      </c>
      <c r="D13" s="94">
        <v>289</v>
      </c>
      <c r="E13" s="95">
        <v>110.91</v>
      </c>
      <c r="F13" s="95">
        <v>92</v>
      </c>
      <c r="G13" s="95">
        <v>83.85</v>
      </c>
      <c r="H13" s="95">
        <v>45</v>
      </c>
      <c r="I13" s="95">
        <v>38.96</v>
      </c>
      <c r="J13" s="95">
        <v>0</v>
      </c>
      <c r="K13" s="95">
        <v>0</v>
      </c>
      <c r="L13" s="95">
        <v>4</v>
      </c>
      <c r="M13" s="95">
        <v>4</v>
      </c>
      <c r="N13" s="95">
        <v>0</v>
      </c>
      <c r="O13" s="95">
        <v>0</v>
      </c>
      <c r="P13" s="40">
        <f t="shared" si="0"/>
        <v>430</v>
      </c>
      <c r="Q13" s="40">
        <f t="shared" si="0"/>
        <v>237.72</v>
      </c>
      <c r="R13" s="95">
        <v>0</v>
      </c>
      <c r="S13" s="95">
        <v>0</v>
      </c>
      <c r="T13" s="95">
        <v>0</v>
      </c>
      <c r="U13" s="95">
        <v>0</v>
      </c>
      <c r="V13" s="95">
        <v>0</v>
      </c>
      <c r="W13" s="95">
        <v>0</v>
      </c>
      <c r="X13" s="95">
        <v>1</v>
      </c>
      <c r="Y13" s="95">
        <v>0.4</v>
      </c>
      <c r="Z13" s="42">
        <f t="shared" si="1"/>
        <v>1</v>
      </c>
      <c r="AA13" s="43">
        <f t="shared" si="2"/>
        <v>0.4</v>
      </c>
      <c r="AB13" s="44">
        <f t="shared" si="3"/>
        <v>431</v>
      </c>
      <c r="AC13" s="44">
        <f t="shared" si="3"/>
        <v>238.12</v>
      </c>
      <c r="AD13" s="97">
        <v>542583</v>
      </c>
      <c r="AE13" s="96">
        <v>0</v>
      </c>
      <c r="AF13" s="96">
        <v>0</v>
      </c>
      <c r="AG13" s="96">
        <v>0</v>
      </c>
      <c r="AH13" s="98">
        <v>38558</v>
      </c>
      <c r="AI13" s="98">
        <v>38392</v>
      </c>
      <c r="AJ13" s="46">
        <f t="shared" si="4"/>
        <v>619533</v>
      </c>
      <c r="AK13" s="100">
        <v>0</v>
      </c>
      <c r="AL13" s="99">
        <v>878</v>
      </c>
      <c r="AM13" s="46">
        <f t="shared" si="5"/>
        <v>878</v>
      </c>
      <c r="AN13" s="46">
        <f t="shared" si="6"/>
        <v>620411</v>
      </c>
      <c r="AO13" s="48"/>
      <c r="AP13" s="48"/>
    </row>
    <row r="14" spans="1:42" ht="31" x14ac:dyDescent="0.35">
      <c r="A14" s="54" t="s">
        <v>114</v>
      </c>
      <c r="B14" s="54" t="s">
        <v>108</v>
      </c>
      <c r="C14" s="54" t="s">
        <v>104</v>
      </c>
      <c r="D14" s="94">
        <v>73</v>
      </c>
      <c r="E14" s="49">
        <v>68.364867000000004</v>
      </c>
      <c r="F14" s="94">
        <v>252</v>
      </c>
      <c r="G14" s="49">
        <v>237.764814</v>
      </c>
      <c r="H14" s="94">
        <v>73</v>
      </c>
      <c r="I14" s="49">
        <v>72.621622000000002</v>
      </c>
      <c r="J14" s="94">
        <v>14</v>
      </c>
      <c r="K14" s="94">
        <v>14</v>
      </c>
      <c r="L14" s="94">
        <v>1</v>
      </c>
      <c r="M14" s="94">
        <v>1</v>
      </c>
      <c r="N14" s="94">
        <v>0</v>
      </c>
      <c r="O14" s="94">
        <v>0</v>
      </c>
      <c r="P14" s="40">
        <f t="shared" si="0"/>
        <v>413</v>
      </c>
      <c r="Q14" s="40">
        <f t="shared" si="0"/>
        <v>393.75130300000001</v>
      </c>
      <c r="R14" s="94">
        <v>11</v>
      </c>
      <c r="S14" s="94">
        <v>11</v>
      </c>
      <c r="T14" s="94">
        <v>0</v>
      </c>
      <c r="U14" s="94">
        <v>0</v>
      </c>
      <c r="V14" s="94">
        <v>0</v>
      </c>
      <c r="W14" s="94">
        <v>0</v>
      </c>
      <c r="X14" s="94">
        <v>0</v>
      </c>
      <c r="Y14" s="94">
        <v>0</v>
      </c>
      <c r="Z14" s="42">
        <f t="shared" si="1"/>
        <v>11</v>
      </c>
      <c r="AA14" s="42">
        <f t="shared" si="2"/>
        <v>11</v>
      </c>
      <c r="AB14" s="44">
        <f t="shared" si="3"/>
        <v>424</v>
      </c>
      <c r="AC14" s="44">
        <f t="shared" si="3"/>
        <v>404.75130300000001</v>
      </c>
      <c r="AD14" s="45">
        <v>1127934.02</v>
      </c>
      <c r="AE14" s="45">
        <v>43193.920000000042</v>
      </c>
      <c r="AF14" s="45">
        <v>20500</v>
      </c>
      <c r="AG14" s="45">
        <v>29318.710000000003</v>
      </c>
      <c r="AH14" s="45">
        <v>264082.59999999992</v>
      </c>
      <c r="AI14" s="45">
        <v>125138.77000000018</v>
      </c>
      <c r="AJ14" s="46">
        <f t="shared" si="4"/>
        <v>1610168.02</v>
      </c>
      <c r="AK14" s="50">
        <v>37852.26999999999</v>
      </c>
      <c r="AL14" s="50">
        <v>0</v>
      </c>
      <c r="AM14" s="46">
        <f t="shared" si="5"/>
        <v>37852.26999999999</v>
      </c>
      <c r="AN14" s="46">
        <f t="shared" si="6"/>
        <v>1648020.29</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3046" priority="162">
      <formula>AND(NOT(ISBLANK($A7)),ISBLANK(B7))</formula>
    </cfRule>
  </conditionalFormatting>
  <conditionalFormatting sqref="C7:C51">
    <cfRule type="expression" dxfId="3045" priority="161">
      <formula>AND(NOT(ISBLANK(A7)),ISBLANK(C7))</formula>
    </cfRule>
  </conditionalFormatting>
  <conditionalFormatting sqref="D7:D8 F7:F8 H7:H8 J7:J8 L7:L8 N7:N8 V7:V8 X7:X8 D15:D51">
    <cfRule type="expression" dxfId="3044" priority="160">
      <formula>AND(NOT(ISBLANK(E7)),ISBLANK(D7))</formula>
    </cfRule>
  </conditionalFormatting>
  <conditionalFormatting sqref="E7:E8 G7:G8 I7:I8 K7:K8 M7:M8 O7:O8 W7:W8 Y7:Y8 E15:E51">
    <cfRule type="expression" dxfId="3043" priority="159">
      <formula>AND(NOT(ISBLANK(D7)),ISBLANK(E7))</formula>
    </cfRule>
  </conditionalFormatting>
  <conditionalFormatting sqref="F15:F51">
    <cfRule type="expression" dxfId="3042" priority="158">
      <formula>AND(NOT(ISBLANK(G15)),ISBLANK(F15))</formula>
    </cfRule>
  </conditionalFormatting>
  <conditionalFormatting sqref="G15:G51">
    <cfRule type="expression" dxfId="3041" priority="157">
      <formula>AND(NOT(ISBLANK(F15)),ISBLANK(G15))</formula>
    </cfRule>
  </conditionalFormatting>
  <conditionalFormatting sqref="H15:H51">
    <cfRule type="expression" dxfId="3040" priority="156">
      <formula>AND(NOT(ISBLANK(I15)),ISBLANK(H15))</formula>
    </cfRule>
  </conditionalFormatting>
  <conditionalFormatting sqref="I15:I51">
    <cfRule type="expression" dxfId="3039" priority="155">
      <formula>AND(NOT(ISBLANK(H15)),ISBLANK(I15))</formula>
    </cfRule>
  </conditionalFormatting>
  <conditionalFormatting sqref="J15:J51">
    <cfRule type="expression" dxfId="3038" priority="154">
      <formula>AND(NOT(ISBLANK(K15)),ISBLANK(J15))</formula>
    </cfRule>
  </conditionalFormatting>
  <conditionalFormatting sqref="K15:K51">
    <cfRule type="expression" dxfId="3037" priority="153">
      <formula>AND(NOT(ISBLANK(J15)),ISBLANK(K15))</formula>
    </cfRule>
  </conditionalFormatting>
  <conditionalFormatting sqref="L15:L51">
    <cfRule type="expression" dxfId="3036" priority="152">
      <formula>AND(NOT(ISBLANK(M15)),ISBLANK(L15))</formula>
    </cfRule>
  </conditionalFormatting>
  <conditionalFormatting sqref="M15:M51">
    <cfRule type="expression" dxfId="3035" priority="151">
      <formula>AND(NOT(ISBLANK(L15)),ISBLANK(M15))</formula>
    </cfRule>
  </conditionalFormatting>
  <conditionalFormatting sqref="N15:N51">
    <cfRule type="expression" dxfId="3034" priority="150">
      <formula>AND(NOT(ISBLANK(O15)),ISBLANK(N15))</formula>
    </cfRule>
  </conditionalFormatting>
  <conditionalFormatting sqref="O15:O51">
    <cfRule type="expression" dxfId="3033" priority="149">
      <formula>AND(NOT(ISBLANK(N15)),ISBLANK(O15))</formula>
    </cfRule>
  </conditionalFormatting>
  <conditionalFormatting sqref="R15:R51 R7:Y7 R13:Y13">
    <cfRule type="expression" dxfId="3032" priority="148">
      <formula>AND(NOT(ISBLANK(S7)),ISBLANK(R7))</formula>
    </cfRule>
  </conditionalFormatting>
  <conditionalFormatting sqref="S7 S13 S15:S51">
    <cfRule type="expression" dxfId="3031" priority="147">
      <formula>AND(NOT(ISBLANK(R7)),ISBLANK(S7))</formula>
    </cfRule>
  </conditionalFormatting>
  <conditionalFormatting sqref="T7 T13 T15:T51">
    <cfRule type="expression" dxfId="3030" priority="146">
      <formula>AND(NOT(ISBLANK(U7)),ISBLANK(T7))</formula>
    </cfRule>
  </conditionalFormatting>
  <conditionalFormatting sqref="U7 U13 U15:U51">
    <cfRule type="expression" dxfId="3029" priority="145">
      <formula>AND(NOT(ISBLANK(T7)),ISBLANK(U7))</formula>
    </cfRule>
  </conditionalFormatting>
  <conditionalFormatting sqref="V13 V15:V51">
    <cfRule type="expression" dxfId="3028" priority="144">
      <formula>AND(NOT(ISBLANK(W13)),ISBLANK(V13))</formula>
    </cfRule>
  </conditionalFormatting>
  <conditionalFormatting sqref="W13 W15:W51">
    <cfRule type="expression" dxfId="3027" priority="143">
      <formula>AND(NOT(ISBLANK(V13)),ISBLANK(W13))</formula>
    </cfRule>
  </conditionalFormatting>
  <conditionalFormatting sqref="X13 X15:X51">
    <cfRule type="expression" dxfId="3026" priority="142">
      <formula>AND(NOT(ISBLANK(Y13)),ISBLANK(X13))</formula>
    </cfRule>
  </conditionalFormatting>
  <conditionalFormatting sqref="Y13 Y15:Y51">
    <cfRule type="expression" dxfId="3025" priority="141">
      <formula>AND(NOT(ISBLANK(X13)),ISBLANK(Y13))</formula>
    </cfRule>
  </conditionalFormatting>
  <conditionalFormatting sqref="R8:Y8">
    <cfRule type="expression" dxfId="3024" priority="140">
      <formula>AND(NOT(ISBLANK(S8)),ISBLANK(R8))</formula>
    </cfRule>
  </conditionalFormatting>
  <conditionalFormatting sqref="S8">
    <cfRule type="expression" dxfId="3023" priority="139">
      <formula>AND(NOT(ISBLANK(R8)),ISBLANK(S8))</formula>
    </cfRule>
  </conditionalFormatting>
  <conditionalFormatting sqref="T8">
    <cfRule type="expression" dxfId="3022" priority="138">
      <formula>AND(NOT(ISBLANK(U8)),ISBLANK(T8))</formula>
    </cfRule>
  </conditionalFormatting>
  <conditionalFormatting sqref="U8">
    <cfRule type="expression" dxfId="3021" priority="137">
      <formula>AND(NOT(ISBLANK(T8)),ISBLANK(U8))</formula>
    </cfRule>
  </conditionalFormatting>
  <conditionalFormatting sqref="R9">
    <cfRule type="expression" dxfId="3020" priority="136">
      <formula>AND(NOT(ISBLANK(S9)),ISBLANK(R9))</formula>
    </cfRule>
  </conditionalFormatting>
  <conditionalFormatting sqref="S9">
    <cfRule type="expression" dxfId="3019" priority="135">
      <formula>AND(NOT(ISBLANK(R9)),ISBLANK(S9))</formula>
    </cfRule>
  </conditionalFormatting>
  <conditionalFormatting sqref="T9">
    <cfRule type="expression" dxfId="3018" priority="134">
      <formula>AND(NOT(ISBLANK(U9)),ISBLANK(T9))</formula>
    </cfRule>
  </conditionalFormatting>
  <conditionalFormatting sqref="U9">
    <cfRule type="expression" dxfId="3017" priority="133">
      <formula>AND(NOT(ISBLANK(T9)),ISBLANK(U9))</formula>
    </cfRule>
  </conditionalFormatting>
  <conditionalFormatting sqref="V9">
    <cfRule type="expression" dxfId="3016" priority="132">
      <formula>AND(NOT(ISBLANK(W9)),ISBLANK(V9))</formula>
    </cfRule>
  </conditionalFormatting>
  <conditionalFormatting sqref="W9">
    <cfRule type="expression" dxfId="3015" priority="131">
      <formula>AND(NOT(ISBLANK(V9)),ISBLANK(W9))</formula>
    </cfRule>
  </conditionalFormatting>
  <conditionalFormatting sqref="X9">
    <cfRule type="expression" dxfId="3014" priority="130">
      <formula>AND(NOT(ISBLANK(Y9)),ISBLANK(X9))</formula>
    </cfRule>
  </conditionalFormatting>
  <conditionalFormatting sqref="Y9">
    <cfRule type="expression" dxfId="3013" priority="129">
      <formula>AND(NOT(ISBLANK(X9)),ISBLANK(Y9))</formula>
    </cfRule>
  </conditionalFormatting>
  <conditionalFormatting sqref="R9">
    <cfRule type="expression" dxfId="3012" priority="128">
      <formula>AND(NOT(ISBLANK(S9)),ISBLANK(R9))</formula>
    </cfRule>
  </conditionalFormatting>
  <conditionalFormatting sqref="S9">
    <cfRule type="expression" dxfId="3011" priority="127">
      <formula>AND(NOT(ISBLANK(R9)),ISBLANK(S9))</formula>
    </cfRule>
  </conditionalFormatting>
  <conditionalFormatting sqref="T9">
    <cfRule type="expression" dxfId="3010" priority="126">
      <formula>AND(NOT(ISBLANK(U9)),ISBLANK(T9))</formula>
    </cfRule>
  </conditionalFormatting>
  <conditionalFormatting sqref="U9">
    <cfRule type="expression" dxfId="3009" priority="125">
      <formula>AND(NOT(ISBLANK(T9)),ISBLANK(U9))</formula>
    </cfRule>
  </conditionalFormatting>
  <conditionalFormatting sqref="V9">
    <cfRule type="expression" dxfId="3008" priority="124">
      <formula>AND(NOT(ISBLANK(W9)),ISBLANK(V9))</formula>
    </cfRule>
  </conditionalFormatting>
  <conditionalFormatting sqref="W9">
    <cfRule type="expression" dxfId="3007" priority="123">
      <formula>AND(NOT(ISBLANK(V9)),ISBLANK(W9))</formula>
    </cfRule>
  </conditionalFormatting>
  <conditionalFormatting sqref="X9">
    <cfRule type="expression" dxfId="3006" priority="122">
      <formula>AND(NOT(ISBLANK(Y9)),ISBLANK(X9))</formula>
    </cfRule>
  </conditionalFormatting>
  <conditionalFormatting sqref="Y9">
    <cfRule type="expression" dxfId="3005" priority="121">
      <formula>AND(NOT(ISBLANK(X9)),ISBLANK(Y9))</formula>
    </cfRule>
  </conditionalFormatting>
  <conditionalFormatting sqref="R9">
    <cfRule type="expression" dxfId="3004" priority="120">
      <formula>AND(NOT(ISBLANK(S9)),ISBLANK(R9))</formula>
    </cfRule>
  </conditionalFormatting>
  <conditionalFormatting sqref="S9">
    <cfRule type="expression" dxfId="3003" priority="119">
      <formula>AND(NOT(ISBLANK(R9)),ISBLANK(S9))</formula>
    </cfRule>
  </conditionalFormatting>
  <conditionalFormatting sqref="T9">
    <cfRule type="expression" dxfId="3002" priority="118">
      <formula>AND(NOT(ISBLANK(U9)),ISBLANK(T9))</formula>
    </cfRule>
  </conditionalFormatting>
  <conditionalFormatting sqref="U9">
    <cfRule type="expression" dxfId="3001" priority="117">
      <formula>AND(NOT(ISBLANK(T9)),ISBLANK(U9))</formula>
    </cfRule>
  </conditionalFormatting>
  <conditionalFormatting sqref="V9">
    <cfRule type="expression" dxfId="3000" priority="116">
      <formula>AND(NOT(ISBLANK(W9)),ISBLANK(V9))</formula>
    </cfRule>
  </conditionalFormatting>
  <conditionalFormatting sqref="W9">
    <cfRule type="expression" dxfId="2999" priority="115">
      <formula>AND(NOT(ISBLANK(V9)),ISBLANK(W9))</formula>
    </cfRule>
  </conditionalFormatting>
  <conditionalFormatting sqref="X9">
    <cfRule type="expression" dxfId="2998" priority="114">
      <formula>AND(NOT(ISBLANK(Y9)),ISBLANK(X9))</formula>
    </cfRule>
  </conditionalFormatting>
  <conditionalFormatting sqref="Y9">
    <cfRule type="expression" dxfId="2997" priority="113">
      <formula>AND(NOT(ISBLANK(X9)),ISBLANK(Y9))</formula>
    </cfRule>
  </conditionalFormatting>
  <conditionalFormatting sqref="R9">
    <cfRule type="expression" dxfId="2996" priority="112">
      <formula>AND(NOT(ISBLANK(S9)),ISBLANK(R9))</formula>
    </cfRule>
  </conditionalFormatting>
  <conditionalFormatting sqref="S9">
    <cfRule type="expression" dxfId="2995" priority="111">
      <formula>AND(NOT(ISBLANK(R9)),ISBLANK(S9))</formula>
    </cfRule>
  </conditionalFormatting>
  <conditionalFormatting sqref="T9">
    <cfRule type="expression" dxfId="2994" priority="110">
      <formula>AND(NOT(ISBLANK(U9)),ISBLANK(T9))</formula>
    </cfRule>
  </conditionalFormatting>
  <conditionalFormatting sqref="U9">
    <cfRule type="expression" dxfId="2993" priority="109">
      <formula>AND(NOT(ISBLANK(T9)),ISBLANK(U9))</formula>
    </cfRule>
  </conditionalFormatting>
  <conditionalFormatting sqref="V9">
    <cfRule type="expression" dxfId="2992" priority="108">
      <formula>AND(NOT(ISBLANK(W9)),ISBLANK(V9))</formula>
    </cfRule>
  </conditionalFormatting>
  <conditionalFormatting sqref="W9">
    <cfRule type="expression" dxfId="2991" priority="107">
      <formula>AND(NOT(ISBLANK(V9)),ISBLANK(W9))</formula>
    </cfRule>
  </conditionalFormatting>
  <conditionalFormatting sqref="X9">
    <cfRule type="expression" dxfId="2990" priority="106">
      <formula>AND(NOT(ISBLANK(Y9)),ISBLANK(X9))</formula>
    </cfRule>
  </conditionalFormatting>
  <conditionalFormatting sqref="Y9">
    <cfRule type="expression" dxfId="2989" priority="105">
      <formula>AND(NOT(ISBLANK(X9)),ISBLANK(Y9))</formula>
    </cfRule>
  </conditionalFormatting>
  <conditionalFormatting sqref="D11">
    <cfRule type="expression" dxfId="2988" priority="104">
      <formula>AND(NOT(ISBLANK(E11)),ISBLANK(D11))</formula>
    </cfRule>
  </conditionalFormatting>
  <conditionalFormatting sqref="E11">
    <cfRule type="expression" dxfId="2987" priority="103">
      <formula>AND(NOT(ISBLANK(D11)),ISBLANK(E11))</formula>
    </cfRule>
  </conditionalFormatting>
  <conditionalFormatting sqref="F11">
    <cfRule type="expression" dxfId="2986" priority="102">
      <formula>AND(NOT(ISBLANK(G11)),ISBLANK(F11))</formula>
    </cfRule>
  </conditionalFormatting>
  <conditionalFormatting sqref="G11">
    <cfRule type="expression" dxfId="2985" priority="101">
      <formula>AND(NOT(ISBLANK(F11)),ISBLANK(G11))</formula>
    </cfRule>
  </conditionalFormatting>
  <conditionalFormatting sqref="H11">
    <cfRule type="expression" dxfId="2984" priority="100">
      <formula>AND(NOT(ISBLANK(I11)),ISBLANK(H11))</formula>
    </cfRule>
  </conditionalFormatting>
  <conditionalFormatting sqref="I11">
    <cfRule type="expression" dxfId="2983" priority="99">
      <formula>AND(NOT(ISBLANK(H11)),ISBLANK(I11))</formula>
    </cfRule>
  </conditionalFormatting>
  <conditionalFormatting sqref="J11">
    <cfRule type="expression" dxfId="2982" priority="98">
      <formula>AND(NOT(ISBLANK(K11)),ISBLANK(J11))</formula>
    </cfRule>
  </conditionalFormatting>
  <conditionalFormatting sqref="K11">
    <cfRule type="expression" dxfId="2981" priority="97">
      <formula>AND(NOT(ISBLANK(J11)),ISBLANK(K11))</formula>
    </cfRule>
  </conditionalFormatting>
  <conditionalFormatting sqref="L11">
    <cfRule type="expression" dxfId="2980" priority="96">
      <formula>AND(NOT(ISBLANK(M11)),ISBLANK(L11))</formula>
    </cfRule>
  </conditionalFormatting>
  <conditionalFormatting sqref="M11">
    <cfRule type="expression" dxfId="2979" priority="95">
      <formula>AND(NOT(ISBLANK(L11)),ISBLANK(M11))</formula>
    </cfRule>
  </conditionalFormatting>
  <conditionalFormatting sqref="N11">
    <cfRule type="expression" dxfId="2978" priority="94">
      <formula>AND(NOT(ISBLANK(O11)),ISBLANK(N11))</formula>
    </cfRule>
  </conditionalFormatting>
  <conditionalFormatting sqref="O11">
    <cfRule type="expression" dxfId="2977" priority="93">
      <formula>AND(NOT(ISBLANK(N11)),ISBLANK(O11))</formula>
    </cfRule>
  </conditionalFormatting>
  <conditionalFormatting sqref="R11">
    <cfRule type="expression" dxfId="2976" priority="92">
      <formula>AND(NOT(ISBLANK(S11)),ISBLANK(R11))</formula>
    </cfRule>
  </conditionalFormatting>
  <conditionalFormatting sqref="S11">
    <cfRule type="expression" dxfId="2975" priority="91">
      <formula>AND(NOT(ISBLANK(R11)),ISBLANK(S11))</formula>
    </cfRule>
  </conditionalFormatting>
  <conditionalFormatting sqref="T11">
    <cfRule type="expression" dxfId="2974" priority="90">
      <formula>AND(NOT(ISBLANK(U11)),ISBLANK(T11))</formula>
    </cfRule>
  </conditionalFormatting>
  <conditionalFormatting sqref="U11">
    <cfRule type="expression" dxfId="2973" priority="89">
      <formula>AND(NOT(ISBLANK(T11)),ISBLANK(U11))</formula>
    </cfRule>
  </conditionalFormatting>
  <conditionalFormatting sqref="V11">
    <cfRule type="expression" dxfId="2972" priority="88">
      <formula>AND(NOT(ISBLANK(W11)),ISBLANK(V11))</formula>
    </cfRule>
  </conditionalFormatting>
  <conditionalFormatting sqref="W11">
    <cfRule type="expression" dxfId="2971" priority="87">
      <formula>AND(NOT(ISBLANK(V11)),ISBLANK(W11))</formula>
    </cfRule>
  </conditionalFormatting>
  <conditionalFormatting sqref="X11">
    <cfRule type="expression" dxfId="2970" priority="86">
      <formula>AND(NOT(ISBLANK(Y11)),ISBLANK(X11))</formula>
    </cfRule>
  </conditionalFormatting>
  <conditionalFormatting sqref="Y11">
    <cfRule type="expression" dxfId="2969" priority="85">
      <formula>AND(NOT(ISBLANK(X11)),ISBLANK(Y11))</formula>
    </cfRule>
  </conditionalFormatting>
  <conditionalFormatting sqref="D10">
    <cfRule type="expression" dxfId="2968" priority="84">
      <formula>AND(NOT(ISBLANK(E10)),ISBLANK(D10))</formula>
    </cfRule>
  </conditionalFormatting>
  <conditionalFormatting sqref="E10">
    <cfRule type="expression" dxfId="2967" priority="83">
      <formula>AND(NOT(ISBLANK(D10)),ISBLANK(E10))</formula>
    </cfRule>
  </conditionalFormatting>
  <conditionalFormatting sqref="F10">
    <cfRule type="expression" dxfId="2966" priority="82">
      <formula>AND(NOT(ISBLANK(G10)),ISBLANK(F10))</formula>
    </cfRule>
  </conditionalFormatting>
  <conditionalFormatting sqref="G10">
    <cfRule type="expression" dxfId="2965" priority="81">
      <formula>AND(NOT(ISBLANK(F10)),ISBLANK(G10))</formula>
    </cfRule>
  </conditionalFormatting>
  <conditionalFormatting sqref="H10">
    <cfRule type="expression" dxfId="2964" priority="80">
      <formula>AND(NOT(ISBLANK(I10)),ISBLANK(H10))</formula>
    </cfRule>
  </conditionalFormatting>
  <conditionalFormatting sqref="I10">
    <cfRule type="expression" dxfId="2963" priority="79">
      <formula>AND(NOT(ISBLANK(H10)),ISBLANK(I10))</formula>
    </cfRule>
  </conditionalFormatting>
  <conditionalFormatting sqref="J10">
    <cfRule type="expression" dxfId="2962" priority="78">
      <formula>AND(NOT(ISBLANK(K10)),ISBLANK(J10))</formula>
    </cfRule>
  </conditionalFormatting>
  <conditionalFormatting sqref="K10">
    <cfRule type="expression" dxfId="2961" priority="77">
      <formula>AND(NOT(ISBLANK(J10)),ISBLANK(K10))</formula>
    </cfRule>
  </conditionalFormatting>
  <conditionalFormatting sqref="L10">
    <cfRule type="expression" dxfId="2960" priority="76">
      <formula>AND(NOT(ISBLANK(M10)),ISBLANK(L10))</formula>
    </cfRule>
  </conditionalFormatting>
  <conditionalFormatting sqref="M10">
    <cfRule type="expression" dxfId="2959" priority="75">
      <formula>AND(NOT(ISBLANK(L10)),ISBLANK(M10))</formula>
    </cfRule>
  </conditionalFormatting>
  <conditionalFormatting sqref="N10">
    <cfRule type="expression" dxfId="2958" priority="74">
      <formula>AND(NOT(ISBLANK(O10)),ISBLANK(N10))</formula>
    </cfRule>
  </conditionalFormatting>
  <conditionalFormatting sqref="O10">
    <cfRule type="expression" dxfId="2957" priority="73">
      <formula>AND(NOT(ISBLANK(N10)),ISBLANK(O10))</formula>
    </cfRule>
  </conditionalFormatting>
  <conditionalFormatting sqref="R10">
    <cfRule type="expression" dxfId="2956" priority="72">
      <formula>AND(NOT(ISBLANK(S10)),ISBLANK(R10))</formula>
    </cfRule>
  </conditionalFormatting>
  <conditionalFormatting sqref="S10">
    <cfRule type="expression" dxfId="2955" priority="71">
      <formula>AND(NOT(ISBLANK(R10)),ISBLANK(S10))</formula>
    </cfRule>
  </conditionalFormatting>
  <conditionalFormatting sqref="T10">
    <cfRule type="expression" dxfId="2954" priority="70">
      <formula>AND(NOT(ISBLANK(U10)),ISBLANK(T10))</formula>
    </cfRule>
  </conditionalFormatting>
  <conditionalFormatting sqref="U10">
    <cfRule type="expression" dxfId="2953" priority="69">
      <formula>AND(NOT(ISBLANK(T10)),ISBLANK(U10))</formula>
    </cfRule>
  </conditionalFormatting>
  <conditionalFormatting sqref="V10">
    <cfRule type="expression" dxfId="2952" priority="68">
      <formula>AND(NOT(ISBLANK(W10)),ISBLANK(V10))</formula>
    </cfRule>
  </conditionalFormatting>
  <conditionalFormatting sqref="W10">
    <cfRule type="expression" dxfId="2951" priority="67">
      <formula>AND(NOT(ISBLANK(V10)),ISBLANK(W10))</formula>
    </cfRule>
  </conditionalFormatting>
  <conditionalFormatting sqref="X10">
    <cfRule type="expression" dxfId="2950" priority="66">
      <formula>AND(NOT(ISBLANK(Y10)),ISBLANK(X10))</formula>
    </cfRule>
  </conditionalFormatting>
  <conditionalFormatting sqref="Y10">
    <cfRule type="expression" dxfId="2949" priority="65">
      <formula>AND(NOT(ISBLANK(X10)),ISBLANK(Y10))</formula>
    </cfRule>
  </conditionalFormatting>
  <conditionalFormatting sqref="D14">
    <cfRule type="expression" dxfId="2948" priority="64">
      <formula>AND(NOT(ISBLANK(E14)),ISBLANK(D14))</formula>
    </cfRule>
  </conditionalFormatting>
  <conditionalFormatting sqref="E14">
    <cfRule type="expression" dxfId="2947" priority="63">
      <formula>AND(NOT(ISBLANK(D14)),ISBLANK(E14))</formula>
    </cfRule>
  </conditionalFormatting>
  <conditionalFormatting sqref="F14">
    <cfRule type="expression" dxfId="2946" priority="62">
      <formula>AND(NOT(ISBLANK(G14)),ISBLANK(F14))</formula>
    </cfRule>
  </conditionalFormatting>
  <conditionalFormatting sqref="G14">
    <cfRule type="expression" dxfId="2945" priority="61">
      <formula>AND(NOT(ISBLANK(F14)),ISBLANK(G14))</formula>
    </cfRule>
  </conditionalFormatting>
  <conditionalFormatting sqref="H14">
    <cfRule type="expression" dxfId="2944" priority="60">
      <formula>AND(NOT(ISBLANK(I14)),ISBLANK(H14))</formula>
    </cfRule>
  </conditionalFormatting>
  <conditionalFormatting sqref="J14">
    <cfRule type="expression" dxfId="2943" priority="59">
      <formula>AND(NOT(ISBLANK(K14)),ISBLANK(J14))</formula>
    </cfRule>
  </conditionalFormatting>
  <conditionalFormatting sqref="K14">
    <cfRule type="expression" dxfId="2942" priority="58">
      <formula>AND(NOT(ISBLANK(J14)),ISBLANK(K14))</formula>
    </cfRule>
  </conditionalFormatting>
  <conditionalFormatting sqref="L14">
    <cfRule type="expression" dxfId="2941" priority="57">
      <formula>AND(NOT(ISBLANK(M14)),ISBLANK(L14))</formula>
    </cfRule>
  </conditionalFormatting>
  <conditionalFormatting sqref="M14">
    <cfRule type="expression" dxfId="2940" priority="56">
      <formula>AND(NOT(ISBLANK(L14)),ISBLANK(M14))</formula>
    </cfRule>
  </conditionalFormatting>
  <conditionalFormatting sqref="N14">
    <cfRule type="expression" dxfId="2939" priority="55">
      <formula>AND(NOT(ISBLANK(O14)),ISBLANK(N14))</formula>
    </cfRule>
  </conditionalFormatting>
  <conditionalFormatting sqref="O14">
    <cfRule type="expression" dxfId="2938" priority="54">
      <formula>AND(NOT(ISBLANK(N14)),ISBLANK(O14))</formula>
    </cfRule>
  </conditionalFormatting>
  <conditionalFormatting sqref="R14">
    <cfRule type="expression" dxfId="2937" priority="53">
      <formula>AND(NOT(ISBLANK(S14)),ISBLANK(R14))</formula>
    </cfRule>
  </conditionalFormatting>
  <conditionalFormatting sqref="S14">
    <cfRule type="expression" dxfId="2936" priority="52">
      <formula>AND(NOT(ISBLANK(R14)),ISBLANK(S14))</formula>
    </cfRule>
  </conditionalFormatting>
  <conditionalFormatting sqref="T14">
    <cfRule type="expression" dxfId="2935" priority="51">
      <formula>AND(NOT(ISBLANK(U14)),ISBLANK(T14))</formula>
    </cfRule>
  </conditionalFormatting>
  <conditionalFormatting sqref="U14">
    <cfRule type="expression" dxfId="2934" priority="50">
      <formula>AND(NOT(ISBLANK(T14)),ISBLANK(U14))</formula>
    </cfRule>
  </conditionalFormatting>
  <conditionalFormatting sqref="V14">
    <cfRule type="expression" dxfId="2933" priority="49">
      <formula>AND(NOT(ISBLANK(W14)),ISBLANK(V14))</formula>
    </cfRule>
  </conditionalFormatting>
  <conditionalFormatting sqref="W14">
    <cfRule type="expression" dxfId="2932" priority="48">
      <formula>AND(NOT(ISBLANK(V14)),ISBLANK(W14))</formula>
    </cfRule>
  </conditionalFormatting>
  <conditionalFormatting sqref="X14">
    <cfRule type="expression" dxfId="2931" priority="47">
      <formula>AND(NOT(ISBLANK(Y14)),ISBLANK(X14))</formula>
    </cfRule>
  </conditionalFormatting>
  <conditionalFormatting sqref="Y14">
    <cfRule type="expression" dxfId="2930" priority="46">
      <formula>AND(NOT(ISBLANK(X14)),ISBLANK(Y14))</formula>
    </cfRule>
  </conditionalFormatting>
  <conditionalFormatting sqref="I13:I14">
    <cfRule type="expression" dxfId="2929" priority="40">
      <formula>AND(NOT(ISBLANK(H13)),ISBLANK(I13))</formula>
    </cfRule>
  </conditionalFormatting>
  <conditionalFormatting sqref="R12">
    <cfRule type="expression" dxfId="2928" priority="33">
      <formula>AND(NOT(ISBLANK(S12)),ISBLANK(R12))</formula>
    </cfRule>
  </conditionalFormatting>
  <conditionalFormatting sqref="S12">
    <cfRule type="expression" dxfId="2927" priority="32">
      <formula>AND(NOT(ISBLANK(R12)),ISBLANK(S12))</formula>
    </cfRule>
  </conditionalFormatting>
  <conditionalFormatting sqref="T12">
    <cfRule type="expression" dxfId="2926" priority="31">
      <formula>AND(NOT(ISBLANK(U12)),ISBLANK(T12))</formula>
    </cfRule>
  </conditionalFormatting>
  <conditionalFormatting sqref="U12">
    <cfRule type="expression" dxfId="2925" priority="30">
      <formula>AND(NOT(ISBLANK(T12)),ISBLANK(U12))</formula>
    </cfRule>
  </conditionalFormatting>
  <conditionalFormatting sqref="V12">
    <cfRule type="expression" dxfId="2924" priority="29">
      <formula>AND(NOT(ISBLANK(W12)),ISBLANK(V12))</formula>
    </cfRule>
  </conditionalFormatting>
  <conditionalFormatting sqref="W12">
    <cfRule type="expression" dxfId="2923" priority="28">
      <formula>AND(NOT(ISBLANK(V12)),ISBLANK(W12))</formula>
    </cfRule>
  </conditionalFormatting>
  <conditionalFormatting sqref="X12">
    <cfRule type="expression" dxfId="2922" priority="27">
      <formula>AND(NOT(ISBLANK(Y12)),ISBLANK(X12))</formula>
    </cfRule>
  </conditionalFormatting>
  <conditionalFormatting sqref="Y12">
    <cfRule type="expression" dxfId="2921" priority="26">
      <formula>AND(NOT(ISBLANK(X12)),ISBLANK(Y12))</formula>
    </cfRule>
  </conditionalFormatting>
  <conditionalFormatting sqref="D9 F9 H9 J9 L9 N9">
    <cfRule type="expression" dxfId="2920" priority="25">
      <formula>AND(NOT(ISBLANK(E9)),ISBLANK(D9))</formula>
    </cfRule>
  </conditionalFormatting>
  <conditionalFormatting sqref="E9 G9 I9 K9 M9 O9">
    <cfRule type="expression" dxfId="2919" priority="24">
      <formula>AND(NOT(ISBLANK(D9)),ISBLANK(E9))</formula>
    </cfRule>
  </conditionalFormatting>
  <conditionalFormatting sqref="D13">
    <cfRule type="expression" dxfId="2918" priority="23">
      <formula>AND(NOT(ISBLANK(E13)),ISBLANK(D13))</formula>
    </cfRule>
  </conditionalFormatting>
  <conditionalFormatting sqref="E13">
    <cfRule type="expression" dxfId="2917" priority="22">
      <formula>AND(NOT(ISBLANK(D13)),ISBLANK(E13))</formula>
    </cfRule>
  </conditionalFormatting>
  <conditionalFormatting sqref="F13">
    <cfRule type="expression" dxfId="2916" priority="21">
      <formula>AND(NOT(ISBLANK(G13)),ISBLANK(F13))</formula>
    </cfRule>
  </conditionalFormatting>
  <conditionalFormatting sqref="G13">
    <cfRule type="expression" dxfId="2915" priority="20">
      <formula>AND(NOT(ISBLANK(F13)),ISBLANK(G13))</formula>
    </cfRule>
  </conditionalFormatting>
  <conditionalFormatting sqref="H13">
    <cfRule type="expression" dxfId="2914" priority="19">
      <formula>AND(NOT(ISBLANK(I13)),ISBLANK(H13))</formula>
    </cfRule>
  </conditionalFormatting>
  <conditionalFormatting sqref="J13">
    <cfRule type="expression" dxfId="2913" priority="18">
      <formula>AND(NOT(ISBLANK(K13)),ISBLANK(J13))</formula>
    </cfRule>
  </conditionalFormatting>
  <conditionalFormatting sqref="K13">
    <cfRule type="expression" dxfId="2912" priority="17">
      <formula>AND(NOT(ISBLANK(J13)),ISBLANK(K13))</formula>
    </cfRule>
  </conditionalFormatting>
  <conditionalFormatting sqref="L13">
    <cfRule type="expression" dxfId="2911" priority="16">
      <formula>AND(NOT(ISBLANK(M13)),ISBLANK(L13))</formula>
    </cfRule>
  </conditionalFormatting>
  <conditionalFormatting sqref="M13">
    <cfRule type="expression" dxfId="2910" priority="15">
      <formula>AND(NOT(ISBLANK(L13)),ISBLANK(M13))</formula>
    </cfRule>
  </conditionalFormatting>
  <conditionalFormatting sqref="N13">
    <cfRule type="expression" dxfId="2909" priority="14">
      <formula>AND(NOT(ISBLANK(O13)),ISBLANK(N13))</formula>
    </cfRule>
  </conditionalFormatting>
  <conditionalFormatting sqref="O13">
    <cfRule type="expression" dxfId="2908" priority="13">
      <formula>AND(NOT(ISBLANK(N13)),ISBLANK(O13))</formula>
    </cfRule>
  </conditionalFormatting>
  <conditionalFormatting sqref="L12">
    <cfRule type="expression" dxfId="2907" priority="12">
      <formula>AND(NOT(ISBLANK(M12)),ISBLANK(L12))</formula>
    </cfRule>
  </conditionalFormatting>
  <conditionalFormatting sqref="M12">
    <cfRule type="expression" dxfId="2906" priority="11">
      <formula>AND(NOT(ISBLANK(L12)),ISBLANK(M12))</formula>
    </cfRule>
  </conditionalFormatting>
  <conditionalFormatting sqref="N12">
    <cfRule type="expression" dxfId="2905" priority="10">
      <formula>AND(NOT(ISBLANK(O12)),ISBLANK(N12))</formula>
    </cfRule>
  </conditionalFormatting>
  <conditionalFormatting sqref="O12">
    <cfRule type="expression" dxfId="2904" priority="9">
      <formula>AND(NOT(ISBLANK(N12)),ISBLANK(O12))</formula>
    </cfRule>
  </conditionalFormatting>
  <conditionalFormatting sqref="D12">
    <cfRule type="expression" dxfId="2903" priority="8">
      <formula>AND(NOT(ISBLANK(E12)),ISBLANK(D12))</formula>
    </cfRule>
  </conditionalFormatting>
  <conditionalFormatting sqref="E12">
    <cfRule type="expression" dxfId="2902" priority="7">
      <formula>AND(NOT(ISBLANK(D12)),ISBLANK(E12))</formula>
    </cfRule>
  </conditionalFormatting>
  <conditionalFormatting sqref="F12">
    <cfRule type="expression" dxfId="2901" priority="6">
      <formula>AND(NOT(ISBLANK(G12)),ISBLANK(F12))</formula>
    </cfRule>
  </conditionalFormatting>
  <conditionalFormatting sqref="G12">
    <cfRule type="expression" dxfId="2900" priority="5">
      <formula>AND(NOT(ISBLANK(F12)),ISBLANK(G12))</formula>
    </cfRule>
  </conditionalFormatting>
  <conditionalFormatting sqref="H12">
    <cfRule type="expression" dxfId="2899" priority="4">
      <formula>AND(NOT(ISBLANK(I12)),ISBLANK(H12))</formula>
    </cfRule>
  </conditionalFormatting>
  <conditionalFormatting sqref="I12">
    <cfRule type="expression" dxfId="2898" priority="3">
      <formula>AND(NOT(ISBLANK(H12)),ISBLANK(I12))</formula>
    </cfRule>
  </conditionalFormatting>
  <conditionalFormatting sqref="J12">
    <cfRule type="expression" dxfId="2897" priority="2">
      <formula>AND(NOT(ISBLANK(K12)),ISBLANK(J12))</formula>
    </cfRule>
  </conditionalFormatting>
  <conditionalFormatting sqref="K12">
    <cfRule type="expression" dxfId="2896" priority="1">
      <formula>AND(NOT(ISBLANK(J12)),ISBLANK(K12))</formula>
    </cfRule>
  </conditionalFormatting>
  <dataValidations count="9">
    <dataValidation type="decimal" operator="greaterThanOrEqual" allowBlank="1" showInputMessage="1" showErrorMessage="1" sqref="AG11:AI12 AD11:AE12 AK14:AL14 AD10:AI10 AD14:AE14 AG14:AI14 AK10:AL12" xr:uid="{8A08EC09-F1B5-4B2F-94B4-6A7E7D0257E8}">
      <formula1>0</formula1>
    </dataValidation>
    <dataValidation operator="greaterThanOrEqual" allowBlank="1" showInputMessage="1" showErrorMessage="1" sqref="AD13:AI13 AF11:AF12 AD7:AI8 AK7:AL9 AF14 AD15:AI51 AK13:AL13 AK15:AL51" xr:uid="{E72DE61C-F8B3-4E48-80D7-C27805A27F60}"/>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E65D2FFD-06C3-4C2B-941C-22A730E7A2F0}">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348ADD82-EC32-49E3-861D-D450BC9C6BB5}">
      <formula1>INDIRECT("Organisation_Type")</formula1>
    </dataValidation>
    <dataValidation type="custom" allowBlank="1" showInputMessage="1" showErrorMessage="1" errorTitle="Headcount" error="The value entered in the headcount field must be greater than or equal to the value entered in the FTE field." sqref="R7:R51 T7:T51 X7:X51 V7:V51 J7:J51 H7:H51 F7:F51 D7:D51 N7:N51 L7:L51" xr:uid="{26830CFE-9FD5-453C-89CD-D5FA7791BB22}">
      <formula1>D7&gt;=E7</formula1>
    </dataValidation>
    <dataValidation type="custom" allowBlank="1" showInputMessage="1" showErrorMessage="1" errorTitle="FTE" error="The value entered in the FTE field must be less than or equal to the value entered in the headcount field." sqref="S7:S51 U7:U51 Y7:Y51 W7:W51 I7:I51 G7:G51 M7:M51 E7:E51 O7:O51 K7:K51" xr:uid="{B4B501FF-6D2D-4201-848C-69E343F0640F}">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18134171-4519-4A59-BC8C-883E29068C8E}">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1C4CF6B1-2699-42FD-9922-75DBF751C537}"/>
    <dataValidation type="decimal" operator="greaterThan" allowBlank="1" showInputMessage="1" showErrorMessage="1" sqref="AD9:AI9" xr:uid="{1854A06C-D490-4CDA-8C7A-9FF29D199184}">
      <formula1>0</formula1>
    </dataValidation>
  </dataValidation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76232-CAE2-4E44-9930-198B856BD1EA}">
  <dimension ref="A1:AP473"/>
  <sheetViews>
    <sheetView workbookViewId="0"/>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77"/>
      <c r="AE6" s="377"/>
      <c r="AF6" s="377"/>
      <c r="AG6" s="377"/>
      <c r="AH6" s="377"/>
      <c r="AI6" s="377"/>
      <c r="AJ6" s="380"/>
      <c r="AK6" s="377"/>
      <c r="AL6" s="377"/>
      <c r="AM6" s="377"/>
      <c r="AN6" s="373"/>
      <c r="AO6" s="377"/>
      <c r="AP6" s="377"/>
    </row>
    <row r="7" spans="1:42" ht="31" x14ac:dyDescent="0.35">
      <c r="A7" s="54" t="s">
        <v>104</v>
      </c>
      <c r="B7" s="54" t="s">
        <v>105</v>
      </c>
      <c r="C7" s="54" t="s">
        <v>104</v>
      </c>
      <c r="D7" s="38" t="s">
        <v>127</v>
      </c>
      <c r="E7" s="39">
        <v>9237.6856756756752</v>
      </c>
      <c r="F7" s="39" t="s">
        <v>128</v>
      </c>
      <c r="G7" s="39">
        <v>5619.8216216216215</v>
      </c>
      <c r="H7" s="39" t="s">
        <v>129</v>
      </c>
      <c r="I7" s="39">
        <v>9323.6864864864856</v>
      </c>
      <c r="J7" s="39" t="s">
        <v>130</v>
      </c>
      <c r="K7" s="39">
        <v>1962.3240540540542</v>
      </c>
      <c r="L7" s="39" t="s">
        <v>131</v>
      </c>
      <c r="M7" s="39">
        <v>251.87972972972972</v>
      </c>
      <c r="N7" s="39" t="s">
        <v>132</v>
      </c>
      <c r="O7" s="39">
        <v>10151.974594594594</v>
      </c>
      <c r="P7" s="40">
        <f t="shared" ref="P7:Q22" si="0">SUM(D7,F7,H7,J7,L7,N7)</f>
        <v>0</v>
      </c>
      <c r="Q7" s="40">
        <f t="shared" si="0"/>
        <v>36547.372162162166</v>
      </c>
      <c r="R7" s="39">
        <v>120</v>
      </c>
      <c r="S7" s="39">
        <v>118.59</v>
      </c>
      <c r="T7" s="39">
        <v>348</v>
      </c>
      <c r="U7" s="39">
        <v>346.23</v>
      </c>
      <c r="V7" s="41" t="s">
        <v>133</v>
      </c>
      <c r="W7" s="41">
        <v>224.0972972972973</v>
      </c>
      <c r="X7" s="41" t="s">
        <v>134</v>
      </c>
      <c r="Y7" s="41" t="s">
        <v>134</v>
      </c>
      <c r="Z7" s="42">
        <f>SUM(R7,T7,V7,X7,)</f>
        <v>468</v>
      </c>
      <c r="AA7" s="43">
        <f>SUM(S7,U7,W7,Y7)</f>
        <v>688.91729729729741</v>
      </c>
      <c r="AB7" s="44">
        <f>P7+Z7</f>
        <v>468</v>
      </c>
      <c r="AC7" s="44">
        <f>Q7+AA7</f>
        <v>37236.289459459462</v>
      </c>
      <c r="AD7" s="45">
        <v>112064794.36</v>
      </c>
      <c r="AE7" s="48">
        <v>0</v>
      </c>
      <c r="AF7" s="1">
        <v>0</v>
      </c>
      <c r="AG7" s="45">
        <v>4984811.92</v>
      </c>
      <c r="AH7" s="45">
        <v>29980245.030000001</v>
      </c>
      <c r="AI7" s="45">
        <v>12190527.48</v>
      </c>
      <c r="AJ7" s="46">
        <f>SUM(AD7:AI7)</f>
        <v>159220378.78999999</v>
      </c>
      <c r="AK7" s="47">
        <v>12440816.15</v>
      </c>
      <c r="AL7" s="47">
        <v>4726482.45</v>
      </c>
      <c r="AM7" s="46">
        <f>SUM(AK7:AL7)</f>
        <v>17167298.600000001</v>
      </c>
      <c r="AN7" s="46">
        <f>SUM(AM7,AJ7)</f>
        <v>176387677.38999999</v>
      </c>
      <c r="AO7" s="48"/>
      <c r="AP7" s="51"/>
    </row>
    <row r="8" spans="1:42" ht="31" x14ac:dyDescent="0.35">
      <c r="A8" s="54" t="s">
        <v>106</v>
      </c>
      <c r="B8" s="54" t="s">
        <v>105</v>
      </c>
      <c r="C8" s="54" t="s">
        <v>104</v>
      </c>
      <c r="D8" s="89">
        <v>0</v>
      </c>
      <c r="E8" s="88">
        <v>0</v>
      </c>
      <c r="F8" s="88">
        <v>0</v>
      </c>
      <c r="G8" s="88">
        <v>0</v>
      </c>
      <c r="H8" s="88">
        <v>0</v>
      </c>
      <c r="I8" s="88">
        <v>0</v>
      </c>
      <c r="J8" s="88" t="s">
        <v>121</v>
      </c>
      <c r="K8" s="88">
        <v>0</v>
      </c>
      <c r="L8" s="88" t="s">
        <v>121</v>
      </c>
      <c r="M8" s="88">
        <v>0</v>
      </c>
      <c r="N8" s="39" t="s">
        <v>135</v>
      </c>
      <c r="O8" s="39">
        <v>10385.478378378379</v>
      </c>
      <c r="P8" s="40">
        <f t="shared" si="0"/>
        <v>0</v>
      </c>
      <c r="Q8" s="40">
        <f t="shared" si="0"/>
        <v>10385.478378378379</v>
      </c>
      <c r="R8" s="39">
        <v>4</v>
      </c>
      <c r="S8" s="39">
        <v>4</v>
      </c>
      <c r="T8" s="39">
        <v>78</v>
      </c>
      <c r="U8" s="39">
        <v>78</v>
      </c>
      <c r="V8" s="41" t="s">
        <v>136</v>
      </c>
      <c r="W8" s="41">
        <v>564</v>
      </c>
      <c r="X8" s="41" t="s">
        <v>118</v>
      </c>
      <c r="Y8" s="41" t="s">
        <v>118</v>
      </c>
      <c r="Z8" s="42">
        <f t="shared" ref="Z8:Z51" si="1">SUM(R8,T8,V8,X8,)</f>
        <v>82</v>
      </c>
      <c r="AA8" s="42">
        <f t="shared" ref="AA8:AA51" si="2">SUM(S8,U8,W8,Y8)</f>
        <v>646</v>
      </c>
      <c r="AB8" s="44">
        <f t="shared" ref="AB8:AC23" si="3">P8+Z8</f>
        <v>82</v>
      </c>
      <c r="AC8" s="44">
        <f t="shared" si="3"/>
        <v>11031.478378378379</v>
      </c>
      <c r="AD8" s="45">
        <v>32152155.219999999</v>
      </c>
      <c r="AE8" s="45">
        <v>0</v>
      </c>
      <c r="AF8" s="45">
        <v>0</v>
      </c>
      <c r="AG8" s="45">
        <v>468634.49</v>
      </c>
      <c r="AH8" s="45">
        <v>7896863.8200000003</v>
      </c>
      <c r="AI8" s="45">
        <v>3056148.04</v>
      </c>
      <c r="AJ8" s="46">
        <f t="shared" ref="AJ8:AJ51" si="4">SUM(AD8:AI8)</f>
        <v>43573801.57</v>
      </c>
      <c r="AK8" s="47">
        <v>6737506.8399999999</v>
      </c>
      <c r="AL8" s="47">
        <v>2394476.5499999998</v>
      </c>
      <c r="AM8" s="46">
        <f t="shared" ref="AM8:AM51" si="5">SUM(AK8:AL8)</f>
        <v>9131983.3900000006</v>
      </c>
      <c r="AN8" s="46">
        <f t="shared" ref="AN8:AN44" si="6">SUM(AM8,AJ8)</f>
        <v>52705784.960000001</v>
      </c>
      <c r="AO8" s="48"/>
      <c r="AP8" s="51"/>
    </row>
    <row r="9" spans="1:42" ht="50.25" customHeight="1" x14ac:dyDescent="0.35">
      <c r="A9" s="54" t="s">
        <v>107</v>
      </c>
      <c r="B9" s="54" t="s">
        <v>108</v>
      </c>
      <c r="C9" s="54" t="s">
        <v>104</v>
      </c>
      <c r="D9" s="87">
        <v>223</v>
      </c>
      <c r="E9" s="86">
        <v>218.12837837837839</v>
      </c>
      <c r="F9" s="87">
        <v>244</v>
      </c>
      <c r="G9" s="86">
        <v>231.8513513513513</v>
      </c>
      <c r="H9" s="87">
        <v>2040</v>
      </c>
      <c r="I9" s="86">
        <v>1964.3108108108124</v>
      </c>
      <c r="J9" s="87">
        <v>1724</v>
      </c>
      <c r="K9" s="86">
        <v>1631.4797297297321</v>
      </c>
      <c r="L9" s="87">
        <v>33</v>
      </c>
      <c r="M9" s="86">
        <v>28.891891891891891</v>
      </c>
      <c r="N9" s="89">
        <v>0</v>
      </c>
      <c r="O9" s="89">
        <v>0</v>
      </c>
      <c r="P9" s="40">
        <f t="shared" si="0"/>
        <v>4264</v>
      </c>
      <c r="Q9" s="40">
        <f t="shared" si="0"/>
        <v>4074.6621621621666</v>
      </c>
      <c r="R9" s="89">
        <v>0</v>
      </c>
      <c r="S9" s="89">
        <v>0</v>
      </c>
      <c r="T9" s="89">
        <v>0</v>
      </c>
      <c r="U9" s="89">
        <v>0</v>
      </c>
      <c r="V9" s="95">
        <v>159</v>
      </c>
      <c r="W9" s="95">
        <v>152.9</v>
      </c>
      <c r="X9" s="89">
        <v>0</v>
      </c>
      <c r="Y9" s="89">
        <v>0</v>
      </c>
      <c r="Z9" s="42">
        <f t="shared" si="1"/>
        <v>159</v>
      </c>
      <c r="AA9" s="43">
        <f t="shared" si="2"/>
        <v>152.9</v>
      </c>
      <c r="AB9" s="44">
        <f t="shared" si="3"/>
        <v>4423</v>
      </c>
      <c r="AC9" s="44">
        <f t="shared" si="3"/>
        <v>4227.5621621621667</v>
      </c>
      <c r="AD9" s="87">
        <v>13060119.450000001</v>
      </c>
      <c r="AE9" s="87">
        <v>215919.99999999997</v>
      </c>
      <c r="AF9" s="87">
        <v>41700</v>
      </c>
      <c r="AG9" s="87">
        <v>71977.140000000014</v>
      </c>
      <c r="AH9" s="87">
        <v>3507743.97</v>
      </c>
      <c r="AI9" s="87">
        <v>1386830.69</v>
      </c>
      <c r="AJ9" s="46">
        <f t="shared" si="4"/>
        <v>18284291.250000004</v>
      </c>
      <c r="AK9" s="90">
        <v>1041103.6</v>
      </c>
      <c r="AL9" s="90">
        <v>0</v>
      </c>
      <c r="AM9" s="46">
        <f t="shared" si="5"/>
        <v>1041103.6</v>
      </c>
      <c r="AN9" s="46">
        <f t="shared" si="6"/>
        <v>19325394.850000005</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94">
        <v>77</v>
      </c>
      <c r="E11" s="95">
        <v>64.56</v>
      </c>
      <c r="F11" s="95">
        <v>61</v>
      </c>
      <c r="G11" s="95">
        <v>58.95</v>
      </c>
      <c r="H11" s="95">
        <v>20</v>
      </c>
      <c r="I11" s="95">
        <v>19.8</v>
      </c>
      <c r="J11" s="95">
        <v>11</v>
      </c>
      <c r="K11" s="95">
        <v>11</v>
      </c>
      <c r="L11" s="95">
        <v>4</v>
      </c>
      <c r="M11" s="95">
        <v>4</v>
      </c>
      <c r="N11" s="89">
        <v>0</v>
      </c>
      <c r="O11" s="89">
        <v>0</v>
      </c>
      <c r="P11" s="40">
        <f t="shared" si="0"/>
        <v>173</v>
      </c>
      <c r="Q11" s="40">
        <f t="shared" si="0"/>
        <v>158.31</v>
      </c>
      <c r="R11" s="94">
        <v>0</v>
      </c>
      <c r="S11" s="49">
        <v>0</v>
      </c>
      <c r="T11" s="94">
        <v>0</v>
      </c>
      <c r="U11" s="94">
        <v>0</v>
      </c>
      <c r="V11" s="94">
        <v>0</v>
      </c>
      <c r="W11" s="94">
        <v>0</v>
      </c>
      <c r="X11" s="94">
        <v>0</v>
      </c>
      <c r="Y11" s="94">
        <v>0</v>
      </c>
      <c r="Z11" s="42">
        <f t="shared" si="1"/>
        <v>0</v>
      </c>
      <c r="AA11" s="43">
        <f t="shared" si="2"/>
        <v>0</v>
      </c>
      <c r="AB11" s="44">
        <f t="shared" si="3"/>
        <v>173</v>
      </c>
      <c r="AC11" s="44">
        <f t="shared" si="3"/>
        <v>158.31</v>
      </c>
      <c r="AD11" s="91">
        <v>412922</v>
      </c>
      <c r="AE11" s="96">
        <v>381</v>
      </c>
      <c r="AF11" s="96">
        <v>0</v>
      </c>
      <c r="AG11" s="96">
        <v>7196</v>
      </c>
      <c r="AH11" s="96">
        <v>26294</v>
      </c>
      <c r="AI11" s="96">
        <v>37464</v>
      </c>
      <c r="AJ11" s="46">
        <f t="shared" si="4"/>
        <v>484257</v>
      </c>
      <c r="AK11" s="50">
        <v>0</v>
      </c>
      <c r="AL11" s="50">
        <v>0</v>
      </c>
      <c r="AM11" s="46">
        <f t="shared" si="5"/>
        <v>0</v>
      </c>
      <c r="AN11" s="46">
        <f t="shared" si="6"/>
        <v>484257</v>
      </c>
      <c r="AO11" s="99"/>
      <c r="AP11" s="48"/>
    </row>
    <row r="12" spans="1:42" ht="46.5" x14ac:dyDescent="0.35">
      <c r="A12" s="54" t="s">
        <v>112</v>
      </c>
      <c r="B12" s="54" t="s">
        <v>110</v>
      </c>
      <c r="C12" s="54" t="s">
        <v>104</v>
      </c>
      <c r="D12" s="95">
        <v>46</v>
      </c>
      <c r="E12" s="95">
        <v>36.380000000000003</v>
      </c>
      <c r="F12" s="95">
        <v>13</v>
      </c>
      <c r="G12" s="95">
        <v>12.48</v>
      </c>
      <c r="H12" s="95">
        <v>30</v>
      </c>
      <c r="I12" s="95">
        <v>28.45</v>
      </c>
      <c r="J12" s="95">
        <v>4</v>
      </c>
      <c r="K12" s="95">
        <v>4</v>
      </c>
      <c r="L12" s="95">
        <v>1</v>
      </c>
      <c r="M12" s="95">
        <v>1</v>
      </c>
      <c r="N12" s="89">
        <v>0</v>
      </c>
      <c r="O12" s="89">
        <v>0</v>
      </c>
      <c r="P12" s="40">
        <f t="shared" si="0"/>
        <v>94</v>
      </c>
      <c r="Q12" s="40">
        <f t="shared" si="0"/>
        <v>82.31</v>
      </c>
      <c r="R12" s="94">
        <v>0</v>
      </c>
      <c r="S12" s="94">
        <v>0</v>
      </c>
      <c r="T12" s="94">
        <v>0</v>
      </c>
      <c r="U12" s="94">
        <v>0</v>
      </c>
      <c r="V12" s="94">
        <v>0</v>
      </c>
      <c r="W12" s="94">
        <v>0</v>
      </c>
      <c r="X12" s="94">
        <v>0</v>
      </c>
      <c r="Y12" s="49">
        <v>0</v>
      </c>
      <c r="Z12" s="42">
        <f t="shared" si="1"/>
        <v>0</v>
      </c>
      <c r="AA12" s="43">
        <f t="shared" si="2"/>
        <v>0</v>
      </c>
      <c r="AB12" s="44">
        <f t="shared" si="3"/>
        <v>94</v>
      </c>
      <c r="AC12" s="44">
        <f t="shared" si="3"/>
        <v>82.31</v>
      </c>
      <c r="AD12" s="91">
        <v>255434.36</v>
      </c>
      <c r="AE12" s="96">
        <v>0</v>
      </c>
      <c r="AF12" s="96">
        <v>0</v>
      </c>
      <c r="AG12" s="96">
        <v>0</v>
      </c>
      <c r="AH12" s="96">
        <v>33121.81</v>
      </c>
      <c r="AI12" s="96">
        <v>28465.55</v>
      </c>
      <c r="AJ12" s="46">
        <f t="shared" si="4"/>
        <v>317021.71999999997</v>
      </c>
      <c r="AK12" s="50">
        <v>0</v>
      </c>
      <c r="AL12" s="50">
        <v>0</v>
      </c>
      <c r="AM12" s="46">
        <f t="shared" si="5"/>
        <v>0</v>
      </c>
      <c r="AN12" s="46">
        <f t="shared" si="6"/>
        <v>317021.71999999997</v>
      </c>
      <c r="AO12" s="48"/>
      <c r="AP12" s="48"/>
    </row>
    <row r="13" spans="1:42" ht="46.5" x14ac:dyDescent="0.35">
      <c r="A13" s="54" t="s">
        <v>113</v>
      </c>
      <c r="B13" s="54" t="s">
        <v>110</v>
      </c>
      <c r="C13" s="54" t="s">
        <v>104</v>
      </c>
      <c r="D13" s="94">
        <v>282</v>
      </c>
      <c r="E13" s="95">
        <v>105.05</v>
      </c>
      <c r="F13" s="95">
        <v>90</v>
      </c>
      <c r="G13" s="95">
        <v>81.3</v>
      </c>
      <c r="H13" s="95">
        <v>45</v>
      </c>
      <c r="I13" s="95">
        <v>38.96</v>
      </c>
      <c r="J13" s="95">
        <v>0</v>
      </c>
      <c r="K13" s="95">
        <v>0</v>
      </c>
      <c r="L13" s="95">
        <v>4</v>
      </c>
      <c r="M13" s="95">
        <v>4</v>
      </c>
      <c r="N13" s="95">
        <v>0</v>
      </c>
      <c r="O13" s="95">
        <v>0</v>
      </c>
      <c r="P13" s="40">
        <f t="shared" si="0"/>
        <v>421</v>
      </c>
      <c r="Q13" s="40">
        <f t="shared" si="0"/>
        <v>229.31</v>
      </c>
      <c r="R13" s="95">
        <v>0</v>
      </c>
      <c r="S13" s="95">
        <v>0</v>
      </c>
      <c r="T13" s="95">
        <v>0</v>
      </c>
      <c r="U13" s="95">
        <v>0</v>
      </c>
      <c r="V13" s="95">
        <v>0</v>
      </c>
      <c r="W13" s="95">
        <v>0</v>
      </c>
      <c r="X13" s="95">
        <v>0</v>
      </c>
      <c r="Y13" s="95">
        <v>0</v>
      </c>
      <c r="Z13" s="42">
        <f t="shared" si="1"/>
        <v>0</v>
      </c>
      <c r="AA13" s="43">
        <f t="shared" si="2"/>
        <v>0</v>
      </c>
      <c r="AB13" s="44">
        <f t="shared" si="3"/>
        <v>421</v>
      </c>
      <c r="AC13" s="44">
        <f t="shared" si="3"/>
        <v>229.31</v>
      </c>
      <c r="AD13" s="97">
        <v>525558</v>
      </c>
      <c r="AE13" s="96">
        <v>0</v>
      </c>
      <c r="AF13" s="96">
        <v>0</v>
      </c>
      <c r="AG13" s="96">
        <v>0</v>
      </c>
      <c r="AH13" s="98">
        <v>37879</v>
      </c>
      <c r="AI13" s="98">
        <v>29565</v>
      </c>
      <c r="AJ13" s="46">
        <f t="shared" si="4"/>
        <v>593002</v>
      </c>
      <c r="AK13" s="47">
        <v>0</v>
      </c>
      <c r="AL13" s="47">
        <v>0</v>
      </c>
      <c r="AM13" s="46">
        <f t="shared" si="5"/>
        <v>0</v>
      </c>
      <c r="AN13" s="46">
        <f t="shared" si="6"/>
        <v>593002</v>
      </c>
      <c r="AO13" s="48"/>
      <c r="AP13" s="48"/>
    </row>
    <row r="14" spans="1:42" ht="31" x14ac:dyDescent="0.35">
      <c r="A14" s="54" t="s">
        <v>114</v>
      </c>
      <c r="B14" s="54" t="s">
        <v>108</v>
      </c>
      <c r="C14" s="54" t="s">
        <v>104</v>
      </c>
      <c r="D14" s="94">
        <v>83</v>
      </c>
      <c r="E14" s="95">
        <v>78.364867000000004</v>
      </c>
      <c r="F14" s="95">
        <v>247</v>
      </c>
      <c r="G14" s="95">
        <v>231.22967800000001</v>
      </c>
      <c r="H14" s="95">
        <v>80</v>
      </c>
      <c r="I14" s="95">
        <v>79.621622000000002</v>
      </c>
      <c r="J14" s="95">
        <v>14</v>
      </c>
      <c r="K14" s="95">
        <v>14</v>
      </c>
      <c r="L14" s="95">
        <v>1</v>
      </c>
      <c r="M14" s="95">
        <v>1</v>
      </c>
      <c r="N14" s="89">
        <v>0</v>
      </c>
      <c r="O14" s="89">
        <v>0</v>
      </c>
      <c r="P14" s="40">
        <f t="shared" si="0"/>
        <v>425</v>
      </c>
      <c r="Q14" s="40">
        <f t="shared" si="0"/>
        <v>404.21616700000004</v>
      </c>
      <c r="R14" s="95">
        <v>11</v>
      </c>
      <c r="S14" s="95">
        <v>11</v>
      </c>
      <c r="T14" s="95">
        <v>0</v>
      </c>
      <c r="U14" s="95">
        <v>0</v>
      </c>
      <c r="V14" s="95">
        <v>0</v>
      </c>
      <c r="W14" s="95">
        <v>0</v>
      </c>
      <c r="X14" s="95">
        <v>0</v>
      </c>
      <c r="Y14" s="95">
        <v>0</v>
      </c>
      <c r="Z14" s="42">
        <f t="shared" si="1"/>
        <v>11</v>
      </c>
      <c r="AA14" s="42">
        <f t="shared" si="2"/>
        <v>11</v>
      </c>
      <c r="AB14" s="44">
        <f t="shared" si="3"/>
        <v>436</v>
      </c>
      <c r="AC14" s="44">
        <f t="shared" si="3"/>
        <v>415.21616700000004</v>
      </c>
      <c r="AD14" s="91">
        <v>984339.06999999925</v>
      </c>
      <c r="AE14" s="96">
        <v>41524.440000000031</v>
      </c>
      <c r="AF14" s="96">
        <v>2000</v>
      </c>
      <c r="AG14" s="96">
        <v>24384.699999999986</v>
      </c>
      <c r="AH14" s="96">
        <v>277908.63999999955</v>
      </c>
      <c r="AI14" s="96">
        <v>100846.07000000027</v>
      </c>
      <c r="AJ14" s="46">
        <f t="shared" si="4"/>
        <v>1431002.919999999</v>
      </c>
      <c r="AK14" s="99">
        <v>36020.46</v>
      </c>
      <c r="AL14" s="99">
        <v>0</v>
      </c>
      <c r="AM14" s="46">
        <f t="shared" si="5"/>
        <v>36020.46</v>
      </c>
      <c r="AN14" s="46">
        <f t="shared" si="6"/>
        <v>1467023.379999999</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2895" priority="163">
      <formula>AND(NOT(ISBLANK($A7)),ISBLANK(B7))</formula>
    </cfRule>
  </conditionalFormatting>
  <conditionalFormatting sqref="C7:C51">
    <cfRule type="expression" dxfId="2894" priority="162">
      <formula>AND(NOT(ISBLANK(A7)),ISBLANK(C7))</formula>
    </cfRule>
  </conditionalFormatting>
  <conditionalFormatting sqref="D7:D8 F7:F8 H7:H8 J7:J8 L7:L8 N7:N8 V7:V8 X7:X8 D15:D51">
    <cfRule type="expression" dxfId="2893" priority="161">
      <formula>AND(NOT(ISBLANK(E7)),ISBLANK(D7))</formula>
    </cfRule>
  </conditionalFormatting>
  <conditionalFormatting sqref="E7:E8 G7:G8 I7:I8 K7:K8 M7:M8 O7:O8 W7:W8 Y7:Y8 E15:E51">
    <cfRule type="expression" dxfId="2892" priority="160">
      <formula>AND(NOT(ISBLANK(D7)),ISBLANK(E7))</formula>
    </cfRule>
  </conditionalFormatting>
  <conditionalFormatting sqref="F15:F51">
    <cfRule type="expression" dxfId="2891" priority="159">
      <formula>AND(NOT(ISBLANK(G15)),ISBLANK(F15))</formula>
    </cfRule>
  </conditionalFormatting>
  <conditionalFormatting sqref="G15:G51">
    <cfRule type="expression" dxfId="2890" priority="158">
      <formula>AND(NOT(ISBLANK(F15)),ISBLANK(G15))</formula>
    </cfRule>
  </conditionalFormatting>
  <conditionalFormatting sqref="H15:H51">
    <cfRule type="expression" dxfId="2889" priority="157">
      <formula>AND(NOT(ISBLANK(I15)),ISBLANK(H15))</formula>
    </cfRule>
  </conditionalFormatting>
  <conditionalFormatting sqref="I15:I51">
    <cfRule type="expression" dxfId="2888" priority="156">
      <formula>AND(NOT(ISBLANK(H15)),ISBLANK(I15))</formula>
    </cfRule>
  </conditionalFormatting>
  <conditionalFormatting sqref="J15:J51">
    <cfRule type="expression" dxfId="2887" priority="155">
      <formula>AND(NOT(ISBLANK(K15)),ISBLANK(J15))</formula>
    </cfRule>
  </conditionalFormatting>
  <conditionalFormatting sqref="K15:K51">
    <cfRule type="expression" dxfId="2886" priority="154">
      <formula>AND(NOT(ISBLANK(J15)),ISBLANK(K15))</formula>
    </cfRule>
  </conditionalFormatting>
  <conditionalFormatting sqref="L15:L51">
    <cfRule type="expression" dxfId="2885" priority="153">
      <formula>AND(NOT(ISBLANK(M15)),ISBLANK(L15))</formula>
    </cfRule>
  </conditionalFormatting>
  <conditionalFormatting sqref="M15:M51">
    <cfRule type="expression" dxfId="2884" priority="152">
      <formula>AND(NOT(ISBLANK(L15)),ISBLANK(M15))</formula>
    </cfRule>
  </conditionalFormatting>
  <conditionalFormatting sqref="N15:N51">
    <cfRule type="expression" dxfId="2883" priority="151">
      <formula>AND(NOT(ISBLANK(O15)),ISBLANK(N15))</formula>
    </cfRule>
  </conditionalFormatting>
  <conditionalFormatting sqref="O15:O51">
    <cfRule type="expression" dxfId="2882" priority="150">
      <formula>AND(NOT(ISBLANK(N15)),ISBLANK(O15))</formula>
    </cfRule>
  </conditionalFormatting>
  <conditionalFormatting sqref="R15:R51 R7:Y7 R13:Y13">
    <cfRule type="expression" dxfId="2881" priority="149">
      <formula>AND(NOT(ISBLANK(S7)),ISBLANK(R7))</formula>
    </cfRule>
  </conditionalFormatting>
  <conditionalFormatting sqref="S7 S13 S15:S51">
    <cfRule type="expression" dxfId="2880" priority="148">
      <formula>AND(NOT(ISBLANK(R7)),ISBLANK(S7))</formula>
    </cfRule>
  </conditionalFormatting>
  <conditionalFormatting sqref="T7 T13 T15:T51">
    <cfRule type="expression" dxfId="2879" priority="147">
      <formula>AND(NOT(ISBLANK(U7)),ISBLANK(T7))</formula>
    </cfRule>
  </conditionalFormatting>
  <conditionalFormatting sqref="U7 U13 U15:U51">
    <cfRule type="expression" dxfId="2878" priority="146">
      <formula>AND(NOT(ISBLANK(T7)),ISBLANK(U7))</formula>
    </cfRule>
  </conditionalFormatting>
  <conditionalFormatting sqref="V13 V15:V51">
    <cfRule type="expression" dxfId="2877" priority="145">
      <formula>AND(NOT(ISBLANK(W13)),ISBLANK(V13))</formula>
    </cfRule>
  </conditionalFormatting>
  <conditionalFormatting sqref="W13 W15:W51">
    <cfRule type="expression" dxfId="2876" priority="144">
      <formula>AND(NOT(ISBLANK(V13)),ISBLANK(W13))</formula>
    </cfRule>
  </conditionalFormatting>
  <conditionalFormatting sqref="X13 X15:X51">
    <cfRule type="expression" dxfId="2875" priority="143">
      <formula>AND(NOT(ISBLANK(Y13)),ISBLANK(X13))</formula>
    </cfRule>
  </conditionalFormatting>
  <conditionalFormatting sqref="Y13 Y15:Y51">
    <cfRule type="expression" dxfId="2874" priority="142">
      <formula>AND(NOT(ISBLANK(X13)),ISBLANK(Y13))</formula>
    </cfRule>
  </conditionalFormatting>
  <conditionalFormatting sqref="R8:Y8">
    <cfRule type="expression" dxfId="2873" priority="141">
      <formula>AND(NOT(ISBLANK(S8)),ISBLANK(R8))</formula>
    </cfRule>
  </conditionalFormatting>
  <conditionalFormatting sqref="S8">
    <cfRule type="expression" dxfId="2872" priority="140">
      <formula>AND(NOT(ISBLANK(R8)),ISBLANK(S8))</formula>
    </cfRule>
  </conditionalFormatting>
  <conditionalFormatting sqref="T8">
    <cfRule type="expression" dxfId="2871" priority="139">
      <formula>AND(NOT(ISBLANK(U8)),ISBLANK(T8))</formula>
    </cfRule>
  </conditionalFormatting>
  <conditionalFormatting sqref="U8">
    <cfRule type="expression" dxfId="2870" priority="138">
      <formula>AND(NOT(ISBLANK(T8)),ISBLANK(U8))</formula>
    </cfRule>
  </conditionalFormatting>
  <conditionalFormatting sqref="V9">
    <cfRule type="expression" dxfId="2869" priority="133">
      <formula>AND(NOT(ISBLANK(W9)),ISBLANK(V9))</formula>
    </cfRule>
  </conditionalFormatting>
  <conditionalFormatting sqref="W9">
    <cfRule type="expression" dxfId="2868" priority="132">
      <formula>AND(NOT(ISBLANK(V9)),ISBLANK(W9))</formula>
    </cfRule>
  </conditionalFormatting>
  <conditionalFormatting sqref="V9">
    <cfRule type="expression" dxfId="2867" priority="125">
      <formula>AND(NOT(ISBLANK(W9)),ISBLANK(V9))</formula>
    </cfRule>
  </conditionalFormatting>
  <conditionalFormatting sqref="W9">
    <cfRule type="expression" dxfId="2866" priority="124">
      <formula>AND(NOT(ISBLANK(V9)),ISBLANK(W9))</formula>
    </cfRule>
  </conditionalFormatting>
  <conditionalFormatting sqref="V9">
    <cfRule type="expression" dxfId="2865" priority="117">
      <formula>AND(NOT(ISBLANK(W9)),ISBLANK(V9))</formula>
    </cfRule>
  </conditionalFormatting>
  <conditionalFormatting sqref="W9">
    <cfRule type="expression" dxfId="2864" priority="116">
      <formula>AND(NOT(ISBLANK(V9)),ISBLANK(W9))</formula>
    </cfRule>
  </conditionalFormatting>
  <conditionalFormatting sqref="V9">
    <cfRule type="expression" dxfId="2863" priority="109">
      <formula>AND(NOT(ISBLANK(W9)),ISBLANK(V9))</formula>
    </cfRule>
  </conditionalFormatting>
  <conditionalFormatting sqref="W9">
    <cfRule type="expression" dxfId="2862" priority="108">
      <formula>AND(NOT(ISBLANK(V9)),ISBLANK(W9))</formula>
    </cfRule>
  </conditionalFormatting>
  <conditionalFormatting sqref="D11">
    <cfRule type="expression" dxfId="2861" priority="105">
      <formula>AND(NOT(ISBLANK(E11)),ISBLANK(D11))</formula>
    </cfRule>
  </conditionalFormatting>
  <conditionalFormatting sqref="E11">
    <cfRule type="expression" dxfId="2860" priority="104">
      <formula>AND(NOT(ISBLANK(D11)),ISBLANK(E11))</formula>
    </cfRule>
  </conditionalFormatting>
  <conditionalFormatting sqref="F11">
    <cfRule type="expression" dxfId="2859" priority="103">
      <formula>AND(NOT(ISBLANK(G11)),ISBLANK(F11))</formula>
    </cfRule>
  </conditionalFormatting>
  <conditionalFormatting sqref="G11">
    <cfRule type="expression" dxfId="2858" priority="102">
      <formula>AND(NOT(ISBLANK(F11)),ISBLANK(G11))</formula>
    </cfRule>
  </conditionalFormatting>
  <conditionalFormatting sqref="H11">
    <cfRule type="expression" dxfId="2857" priority="101">
      <formula>AND(NOT(ISBLANK(I11)),ISBLANK(H11))</formula>
    </cfRule>
  </conditionalFormatting>
  <conditionalFormatting sqref="I11">
    <cfRule type="expression" dxfId="2856" priority="100">
      <formula>AND(NOT(ISBLANK(H11)),ISBLANK(I11))</formula>
    </cfRule>
  </conditionalFormatting>
  <conditionalFormatting sqref="J11">
    <cfRule type="expression" dxfId="2855" priority="99">
      <formula>AND(NOT(ISBLANK(K11)),ISBLANK(J11))</formula>
    </cfRule>
  </conditionalFormatting>
  <conditionalFormatting sqref="K11">
    <cfRule type="expression" dxfId="2854" priority="98">
      <formula>AND(NOT(ISBLANK(J11)),ISBLANK(K11))</formula>
    </cfRule>
  </conditionalFormatting>
  <conditionalFormatting sqref="L11">
    <cfRule type="expression" dxfId="2853" priority="97">
      <formula>AND(NOT(ISBLANK(M11)),ISBLANK(L11))</formula>
    </cfRule>
  </conditionalFormatting>
  <conditionalFormatting sqref="M11">
    <cfRule type="expression" dxfId="2852" priority="96">
      <formula>AND(NOT(ISBLANK(L11)),ISBLANK(M11))</formula>
    </cfRule>
  </conditionalFormatting>
  <conditionalFormatting sqref="R11">
    <cfRule type="expression" dxfId="2851" priority="93">
      <formula>AND(NOT(ISBLANK(S11)),ISBLANK(R11))</formula>
    </cfRule>
  </conditionalFormatting>
  <conditionalFormatting sqref="S11">
    <cfRule type="expression" dxfId="2850" priority="92">
      <formula>AND(NOT(ISBLANK(R11)),ISBLANK(S11))</formula>
    </cfRule>
  </conditionalFormatting>
  <conditionalFormatting sqref="T11">
    <cfRule type="expression" dxfId="2849" priority="91">
      <formula>AND(NOT(ISBLANK(U11)),ISBLANK(T11))</formula>
    </cfRule>
  </conditionalFormatting>
  <conditionalFormatting sqref="U11">
    <cfRule type="expression" dxfId="2848" priority="90">
      <formula>AND(NOT(ISBLANK(T11)),ISBLANK(U11))</formula>
    </cfRule>
  </conditionalFormatting>
  <conditionalFormatting sqref="V11">
    <cfRule type="expression" dxfId="2847" priority="89">
      <formula>AND(NOT(ISBLANK(W11)),ISBLANK(V11))</formula>
    </cfRule>
  </conditionalFormatting>
  <conditionalFormatting sqref="W11">
    <cfRule type="expression" dxfId="2846" priority="88">
      <formula>AND(NOT(ISBLANK(V11)),ISBLANK(W11))</formula>
    </cfRule>
  </conditionalFormatting>
  <conditionalFormatting sqref="X11">
    <cfRule type="expression" dxfId="2845" priority="87">
      <formula>AND(NOT(ISBLANK(Y11)),ISBLANK(X11))</formula>
    </cfRule>
  </conditionalFormatting>
  <conditionalFormatting sqref="Y11">
    <cfRule type="expression" dxfId="2844" priority="86">
      <formula>AND(NOT(ISBLANK(X11)),ISBLANK(Y11))</formula>
    </cfRule>
  </conditionalFormatting>
  <conditionalFormatting sqref="D10">
    <cfRule type="expression" dxfId="2843" priority="85">
      <formula>AND(NOT(ISBLANK(E10)),ISBLANK(D10))</formula>
    </cfRule>
  </conditionalFormatting>
  <conditionalFormatting sqref="E10">
    <cfRule type="expression" dxfId="2842" priority="84">
      <formula>AND(NOT(ISBLANK(D10)),ISBLANK(E10))</formula>
    </cfRule>
  </conditionalFormatting>
  <conditionalFormatting sqref="F10">
    <cfRule type="expression" dxfId="2841" priority="83">
      <formula>AND(NOT(ISBLANK(G10)),ISBLANK(F10))</formula>
    </cfRule>
  </conditionalFormatting>
  <conditionalFormatting sqref="G10">
    <cfRule type="expression" dxfId="2840" priority="82">
      <formula>AND(NOT(ISBLANK(F10)),ISBLANK(G10))</formula>
    </cfRule>
  </conditionalFormatting>
  <conditionalFormatting sqref="H10">
    <cfRule type="expression" dxfId="2839" priority="81">
      <formula>AND(NOT(ISBLANK(I10)),ISBLANK(H10))</formula>
    </cfRule>
  </conditionalFormatting>
  <conditionalFormatting sqref="I10">
    <cfRule type="expression" dxfId="2838" priority="80">
      <formula>AND(NOT(ISBLANK(H10)),ISBLANK(I10))</formula>
    </cfRule>
  </conditionalFormatting>
  <conditionalFormatting sqref="J10">
    <cfRule type="expression" dxfId="2837" priority="79">
      <formula>AND(NOT(ISBLANK(K10)),ISBLANK(J10))</formula>
    </cfRule>
  </conditionalFormatting>
  <conditionalFormatting sqref="K10">
    <cfRule type="expression" dxfId="2836" priority="78">
      <formula>AND(NOT(ISBLANK(J10)),ISBLANK(K10))</formula>
    </cfRule>
  </conditionalFormatting>
  <conditionalFormatting sqref="L10">
    <cfRule type="expression" dxfId="2835" priority="77">
      <formula>AND(NOT(ISBLANK(M10)),ISBLANK(L10))</formula>
    </cfRule>
  </conditionalFormatting>
  <conditionalFormatting sqref="M10">
    <cfRule type="expression" dxfId="2834" priority="76">
      <formula>AND(NOT(ISBLANK(L10)),ISBLANK(M10))</formula>
    </cfRule>
  </conditionalFormatting>
  <conditionalFormatting sqref="N10">
    <cfRule type="expression" dxfId="2833" priority="75">
      <formula>AND(NOT(ISBLANK(O10)),ISBLANK(N10))</formula>
    </cfRule>
  </conditionalFormatting>
  <conditionalFormatting sqref="O10">
    <cfRule type="expression" dxfId="2832" priority="74">
      <formula>AND(NOT(ISBLANK(N10)),ISBLANK(O10))</formula>
    </cfRule>
  </conditionalFormatting>
  <conditionalFormatting sqref="R10">
    <cfRule type="expression" dxfId="2831" priority="73">
      <formula>AND(NOT(ISBLANK(S10)),ISBLANK(R10))</formula>
    </cfRule>
  </conditionalFormatting>
  <conditionalFormatting sqref="S10">
    <cfRule type="expression" dxfId="2830" priority="72">
      <formula>AND(NOT(ISBLANK(R10)),ISBLANK(S10))</formula>
    </cfRule>
  </conditionalFormatting>
  <conditionalFormatting sqref="T10">
    <cfRule type="expression" dxfId="2829" priority="71">
      <formula>AND(NOT(ISBLANK(U10)),ISBLANK(T10))</formula>
    </cfRule>
  </conditionalFormatting>
  <conditionalFormatting sqref="U10">
    <cfRule type="expression" dxfId="2828" priority="70">
      <formula>AND(NOT(ISBLANK(T10)),ISBLANK(U10))</formula>
    </cfRule>
  </conditionalFormatting>
  <conditionalFormatting sqref="V10">
    <cfRule type="expression" dxfId="2827" priority="69">
      <formula>AND(NOT(ISBLANK(W10)),ISBLANK(V10))</formula>
    </cfRule>
  </conditionalFormatting>
  <conditionalFormatting sqref="W10">
    <cfRule type="expression" dxfId="2826" priority="68">
      <formula>AND(NOT(ISBLANK(V10)),ISBLANK(W10))</formula>
    </cfRule>
  </conditionalFormatting>
  <conditionalFormatting sqref="X10">
    <cfRule type="expression" dxfId="2825" priority="67">
      <formula>AND(NOT(ISBLANK(Y10)),ISBLANK(X10))</formula>
    </cfRule>
  </conditionalFormatting>
  <conditionalFormatting sqref="Y10">
    <cfRule type="expression" dxfId="2824" priority="66">
      <formula>AND(NOT(ISBLANK(X10)),ISBLANK(Y10))</formula>
    </cfRule>
  </conditionalFormatting>
  <conditionalFormatting sqref="D14">
    <cfRule type="expression" dxfId="2823" priority="65">
      <formula>AND(NOT(ISBLANK(E14)),ISBLANK(D14))</formula>
    </cfRule>
  </conditionalFormatting>
  <conditionalFormatting sqref="E14">
    <cfRule type="expression" dxfId="2822" priority="64">
      <formula>AND(NOT(ISBLANK(D14)),ISBLANK(E14))</formula>
    </cfRule>
  </conditionalFormatting>
  <conditionalFormatting sqref="F14">
    <cfRule type="expression" dxfId="2821" priority="63">
      <formula>AND(NOT(ISBLANK(G14)),ISBLANK(F14))</formula>
    </cfRule>
  </conditionalFormatting>
  <conditionalFormatting sqref="G14">
    <cfRule type="expression" dxfId="2820" priority="62">
      <formula>AND(NOT(ISBLANK(F14)),ISBLANK(G14))</formula>
    </cfRule>
  </conditionalFormatting>
  <conditionalFormatting sqref="H14">
    <cfRule type="expression" dxfId="2819" priority="61">
      <formula>AND(NOT(ISBLANK(I14)),ISBLANK(H14))</formula>
    </cfRule>
  </conditionalFormatting>
  <conditionalFormatting sqref="J14">
    <cfRule type="expression" dxfId="2818" priority="60">
      <formula>AND(NOT(ISBLANK(K14)),ISBLANK(J14))</formula>
    </cfRule>
  </conditionalFormatting>
  <conditionalFormatting sqref="K14">
    <cfRule type="expression" dxfId="2817" priority="59">
      <formula>AND(NOT(ISBLANK(J14)),ISBLANK(K14))</formula>
    </cfRule>
  </conditionalFormatting>
  <conditionalFormatting sqref="L14">
    <cfRule type="expression" dxfId="2816" priority="58">
      <formula>AND(NOT(ISBLANK(M14)),ISBLANK(L14))</formula>
    </cfRule>
  </conditionalFormatting>
  <conditionalFormatting sqref="M14">
    <cfRule type="expression" dxfId="2815" priority="57">
      <formula>AND(NOT(ISBLANK(L14)),ISBLANK(M14))</formula>
    </cfRule>
  </conditionalFormatting>
  <conditionalFormatting sqref="R14">
    <cfRule type="expression" dxfId="2814" priority="54">
      <formula>AND(NOT(ISBLANK(S14)),ISBLANK(R14))</formula>
    </cfRule>
  </conditionalFormatting>
  <conditionalFormatting sqref="S14">
    <cfRule type="expression" dxfId="2813" priority="53">
      <formula>AND(NOT(ISBLANK(R14)),ISBLANK(S14))</formula>
    </cfRule>
  </conditionalFormatting>
  <conditionalFormatting sqref="T14">
    <cfRule type="expression" dxfId="2812" priority="52">
      <formula>AND(NOT(ISBLANK(U14)),ISBLANK(T14))</formula>
    </cfRule>
  </conditionalFormatting>
  <conditionalFormatting sqref="U14">
    <cfRule type="expression" dxfId="2811" priority="51">
      <formula>AND(NOT(ISBLANK(T14)),ISBLANK(U14))</formula>
    </cfRule>
  </conditionalFormatting>
  <conditionalFormatting sqref="V14">
    <cfRule type="expression" dxfId="2810" priority="50">
      <formula>AND(NOT(ISBLANK(W14)),ISBLANK(V14))</formula>
    </cfRule>
  </conditionalFormatting>
  <conditionalFormatting sqref="W14">
    <cfRule type="expression" dxfId="2809" priority="49">
      <formula>AND(NOT(ISBLANK(V14)),ISBLANK(W14))</formula>
    </cfRule>
  </conditionalFormatting>
  <conditionalFormatting sqref="X14">
    <cfRule type="expression" dxfId="2808" priority="48">
      <formula>AND(NOT(ISBLANK(Y14)),ISBLANK(X14))</formula>
    </cfRule>
  </conditionalFormatting>
  <conditionalFormatting sqref="Y14">
    <cfRule type="expression" dxfId="2807" priority="47">
      <formula>AND(NOT(ISBLANK(X14)),ISBLANK(Y14))</formula>
    </cfRule>
  </conditionalFormatting>
  <conditionalFormatting sqref="D12">
    <cfRule type="expression" dxfId="2806" priority="46">
      <formula>AND(NOT(ISBLANK(E12)),ISBLANK(D12))</formula>
    </cfRule>
  </conditionalFormatting>
  <conditionalFormatting sqref="E12">
    <cfRule type="expression" dxfId="2805" priority="45">
      <formula>AND(NOT(ISBLANK(D12)),ISBLANK(E12))</formula>
    </cfRule>
  </conditionalFormatting>
  <conditionalFormatting sqref="F12">
    <cfRule type="expression" dxfId="2804" priority="44">
      <formula>AND(NOT(ISBLANK(G12)),ISBLANK(F12))</formula>
    </cfRule>
  </conditionalFormatting>
  <conditionalFormatting sqref="G12">
    <cfRule type="expression" dxfId="2803" priority="43">
      <formula>AND(NOT(ISBLANK(F12)),ISBLANK(G12))</formula>
    </cfRule>
  </conditionalFormatting>
  <conditionalFormatting sqref="H12">
    <cfRule type="expression" dxfId="2802" priority="42">
      <formula>AND(NOT(ISBLANK(I12)),ISBLANK(H12))</formula>
    </cfRule>
  </conditionalFormatting>
  <conditionalFormatting sqref="I12:I14">
    <cfRule type="expression" dxfId="2801" priority="41">
      <formula>AND(NOT(ISBLANK(H12)),ISBLANK(I12))</formula>
    </cfRule>
  </conditionalFormatting>
  <conditionalFormatting sqref="J12">
    <cfRule type="expression" dxfId="2800" priority="40">
      <formula>AND(NOT(ISBLANK(K12)),ISBLANK(J12))</formula>
    </cfRule>
  </conditionalFormatting>
  <conditionalFormatting sqref="K12">
    <cfRule type="expression" dxfId="2799" priority="39">
      <formula>AND(NOT(ISBLANK(J12)),ISBLANK(K12))</formula>
    </cfRule>
  </conditionalFormatting>
  <conditionalFormatting sqref="L12">
    <cfRule type="expression" dxfId="2798" priority="38">
      <formula>AND(NOT(ISBLANK(M12)),ISBLANK(L12))</formula>
    </cfRule>
  </conditionalFormatting>
  <conditionalFormatting sqref="M12">
    <cfRule type="expression" dxfId="2797" priority="37">
      <formula>AND(NOT(ISBLANK(L12)),ISBLANK(M12))</formula>
    </cfRule>
  </conditionalFormatting>
  <conditionalFormatting sqref="R12">
    <cfRule type="expression" dxfId="2796" priority="34">
      <formula>AND(NOT(ISBLANK(S12)),ISBLANK(R12))</formula>
    </cfRule>
  </conditionalFormatting>
  <conditionalFormatting sqref="S12">
    <cfRule type="expression" dxfId="2795" priority="33">
      <formula>AND(NOT(ISBLANK(R12)),ISBLANK(S12))</formula>
    </cfRule>
  </conditionalFormatting>
  <conditionalFormatting sqref="T12">
    <cfRule type="expression" dxfId="2794" priority="32">
      <formula>AND(NOT(ISBLANK(U12)),ISBLANK(T12))</formula>
    </cfRule>
  </conditionalFormatting>
  <conditionalFormatting sqref="U12">
    <cfRule type="expression" dxfId="2793" priority="31">
      <formula>AND(NOT(ISBLANK(T12)),ISBLANK(U12))</formula>
    </cfRule>
  </conditionalFormatting>
  <conditionalFormatting sqref="V12">
    <cfRule type="expression" dxfId="2792" priority="30">
      <formula>AND(NOT(ISBLANK(W12)),ISBLANK(V12))</formula>
    </cfRule>
  </conditionalFormatting>
  <conditionalFormatting sqref="W12">
    <cfRule type="expression" dxfId="2791" priority="29">
      <formula>AND(NOT(ISBLANK(V12)),ISBLANK(W12))</formula>
    </cfRule>
  </conditionalFormatting>
  <conditionalFormatting sqref="X12">
    <cfRule type="expression" dxfId="2790" priority="28">
      <formula>AND(NOT(ISBLANK(Y12)),ISBLANK(X12))</formula>
    </cfRule>
  </conditionalFormatting>
  <conditionalFormatting sqref="Y12">
    <cfRule type="expression" dxfId="2789" priority="27">
      <formula>AND(NOT(ISBLANK(X12)),ISBLANK(Y12))</formula>
    </cfRule>
  </conditionalFormatting>
  <conditionalFormatting sqref="D9 F9 H9 J9 L9">
    <cfRule type="expression" dxfId="2788" priority="26">
      <formula>AND(NOT(ISBLANK(E9)),ISBLANK(D9))</formula>
    </cfRule>
  </conditionalFormatting>
  <conditionalFormatting sqref="E9 G9 I9 K9 M9">
    <cfRule type="expression" dxfId="2787" priority="25">
      <formula>AND(NOT(ISBLANK(D9)),ISBLANK(E9))</formula>
    </cfRule>
  </conditionalFormatting>
  <conditionalFormatting sqref="D13">
    <cfRule type="expression" dxfId="2786" priority="24">
      <formula>AND(NOT(ISBLANK(E13)),ISBLANK(D13))</formula>
    </cfRule>
  </conditionalFormatting>
  <conditionalFormatting sqref="E13">
    <cfRule type="expression" dxfId="2785" priority="23">
      <formula>AND(NOT(ISBLANK(D13)),ISBLANK(E13))</formula>
    </cfRule>
  </conditionalFormatting>
  <conditionalFormatting sqref="F13">
    <cfRule type="expression" dxfId="2784" priority="22">
      <formula>AND(NOT(ISBLANK(G13)),ISBLANK(F13))</formula>
    </cfRule>
  </conditionalFormatting>
  <conditionalFormatting sqref="G13">
    <cfRule type="expression" dxfId="2783" priority="21">
      <formula>AND(NOT(ISBLANK(F13)),ISBLANK(G13))</formula>
    </cfRule>
  </conditionalFormatting>
  <conditionalFormatting sqref="H13">
    <cfRule type="expression" dxfId="2782" priority="20">
      <formula>AND(NOT(ISBLANK(I13)),ISBLANK(H13))</formula>
    </cfRule>
  </conditionalFormatting>
  <conditionalFormatting sqref="J13">
    <cfRule type="expression" dxfId="2781" priority="19">
      <formula>AND(NOT(ISBLANK(K13)),ISBLANK(J13))</formula>
    </cfRule>
  </conditionalFormatting>
  <conditionalFormatting sqref="K13">
    <cfRule type="expression" dxfId="2780" priority="18">
      <formula>AND(NOT(ISBLANK(J13)),ISBLANK(K13))</formula>
    </cfRule>
  </conditionalFormatting>
  <conditionalFormatting sqref="L13">
    <cfRule type="expression" dxfId="2779" priority="17">
      <formula>AND(NOT(ISBLANK(M13)),ISBLANK(L13))</formula>
    </cfRule>
  </conditionalFormatting>
  <conditionalFormatting sqref="M13">
    <cfRule type="expression" dxfId="2778" priority="16">
      <formula>AND(NOT(ISBLANK(L13)),ISBLANK(M13))</formula>
    </cfRule>
  </conditionalFormatting>
  <conditionalFormatting sqref="N13">
    <cfRule type="expression" dxfId="2777" priority="15">
      <formula>AND(NOT(ISBLANK(O13)),ISBLANK(N13))</formula>
    </cfRule>
  </conditionalFormatting>
  <conditionalFormatting sqref="O13">
    <cfRule type="expression" dxfId="2776" priority="14">
      <formula>AND(NOT(ISBLANK(N13)),ISBLANK(O13))</formula>
    </cfRule>
  </conditionalFormatting>
  <conditionalFormatting sqref="N9:O9">
    <cfRule type="expression" dxfId="2775" priority="13">
      <formula>AND(NOT(ISBLANK(O9)),ISBLANK(N9))</formula>
    </cfRule>
  </conditionalFormatting>
  <conditionalFormatting sqref="N11">
    <cfRule type="expression" dxfId="2774" priority="12">
      <formula>AND(NOT(ISBLANK(O11)),ISBLANK(N11))</formula>
    </cfRule>
  </conditionalFormatting>
  <conditionalFormatting sqref="N12">
    <cfRule type="expression" dxfId="2773" priority="11">
      <formula>AND(NOT(ISBLANK(O12)),ISBLANK(N12))</formula>
    </cfRule>
  </conditionalFormatting>
  <conditionalFormatting sqref="N14">
    <cfRule type="expression" dxfId="2772" priority="10">
      <formula>AND(NOT(ISBLANK(O14)),ISBLANK(N14))</formula>
    </cfRule>
  </conditionalFormatting>
  <conditionalFormatting sqref="O11">
    <cfRule type="expression" dxfId="2771" priority="9">
      <formula>AND(NOT(ISBLANK(P11)),ISBLANK(O11))</formula>
    </cfRule>
  </conditionalFormatting>
  <conditionalFormatting sqref="O12">
    <cfRule type="expression" dxfId="2770" priority="8">
      <formula>AND(NOT(ISBLANK(P12)),ISBLANK(O12))</formula>
    </cfRule>
  </conditionalFormatting>
  <conditionalFormatting sqref="O14">
    <cfRule type="expression" dxfId="2769" priority="7">
      <formula>AND(NOT(ISBLANK(P14)),ISBLANK(O14))</formula>
    </cfRule>
  </conditionalFormatting>
  <conditionalFormatting sqref="R9">
    <cfRule type="expression" dxfId="2768" priority="6">
      <formula>AND(NOT(ISBLANK(S9)),ISBLANK(R9))</formula>
    </cfRule>
  </conditionalFormatting>
  <conditionalFormatting sqref="S9">
    <cfRule type="expression" dxfId="2767" priority="5">
      <formula>AND(NOT(ISBLANK(T9)),ISBLANK(S9))</formula>
    </cfRule>
  </conditionalFormatting>
  <conditionalFormatting sqref="T9">
    <cfRule type="expression" dxfId="2766" priority="4">
      <formula>AND(NOT(ISBLANK(U9)),ISBLANK(T9))</formula>
    </cfRule>
  </conditionalFormatting>
  <conditionalFormatting sqref="U9">
    <cfRule type="expression" dxfId="2765" priority="3">
      <formula>AND(NOT(ISBLANK(V9)),ISBLANK(U9))</formula>
    </cfRule>
  </conditionalFormatting>
  <conditionalFormatting sqref="X9">
    <cfRule type="expression" dxfId="2764" priority="2">
      <formula>AND(NOT(ISBLANK(Y9)),ISBLANK(X9))</formula>
    </cfRule>
  </conditionalFormatting>
  <conditionalFormatting sqref="Y9">
    <cfRule type="expression" dxfId="2763" priority="1">
      <formula>AND(NOT(ISBLANK(Z9)),ISBLANK(Y9))</formula>
    </cfRule>
  </conditionalFormatting>
  <dataValidations count="9">
    <dataValidation type="decimal" operator="greaterThan" allowBlank="1" showInputMessage="1" showErrorMessage="1" sqref="AD9:AI9" xr:uid="{9D9718DA-A8F5-446D-BD28-3CA963E235B4}">
      <formula1>0</formula1>
    </dataValidation>
    <dataValidation operator="lessThanOrEqual" allowBlank="1" showInputMessage="1" showErrorMessage="1" error="FTE cannot be greater than Headcount_x000a_" sqref="AO4:AP4 AB4 P5 A4:C4 R4 R52:AN65535 A52:O65535 P7:Q65535 AB6:AC51 AQ1:IV1048576 AO7:AP65535" xr:uid="{8DFA3400-F2CD-42F0-AD56-A10C58083510}"/>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F5C5ECFD-9E65-4CE7-8FCD-252EDBF840E7}">
      <formula1>INDIRECT("List_of_organisations")</formula1>
    </dataValidation>
    <dataValidation type="custom" allowBlank="1" showInputMessage="1" showErrorMessage="1" errorTitle="FTE" error="The value entered in the FTE field must be less than or equal to the value entered in the headcount field." sqref="O15:O51 S10:S51 U10:U51 W7:W51 K7:K51 I7:I51 E7:E51 M7:M51 G7:G51 O7:O8 O10 O13 S7:S8 U7:U8 Y7:Y8 Y10:Y51" xr:uid="{909CB9E6-593C-41FE-ADCB-34324A715D39}">
      <formula1>E7&lt;=D7</formula1>
    </dataValidation>
    <dataValidation type="custom" allowBlank="1" showInputMessage="1" showErrorMessage="1" errorTitle="Headcount" error="The value entered in the headcount field must be greater than or equal to the value entered in the FTE field." sqref="O14 S9:U9 T10:T51 V7:V51 L7:L51 J7:J51 D7:D51 F7:F51 H7:H51 O9 N7:N51 O11:O12 R7:R51 T7:T8 X7:X51 Y9" xr:uid="{810CC40E-5FA2-42B1-83B0-59313DF536B1}">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79F6DED6-F18E-4ECE-B03A-B0FCDE53BBC1}">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D6EFB841-8357-42C2-9396-F3A89F68C5C9}">
      <formula1>INDIRECT("Main_Department")</formula1>
    </dataValidation>
    <dataValidation operator="greaterThanOrEqual" allowBlank="1" showInputMessage="1" showErrorMessage="1" sqref="AD13:AI13 AF11:AF12 AK7:AL9 AF14 AD15:AI51 AK13:AL13 AK15:AL51 AG7:AI7 AD8:AI8 AD7" xr:uid="{47049306-56AD-4D33-A516-C76E7803B5A8}"/>
    <dataValidation type="decimal" operator="greaterThanOrEqual" allowBlank="1" showInputMessage="1" showErrorMessage="1" sqref="AG11:AI12 AD11:AE12 AK14:AL14 AD10:AI10 AD14:AE14 AG14:AI14 AK10:AL12" xr:uid="{EA697CB7-E8EF-4BEF-9CCF-7F27EC477AC9}">
      <formula1>0</formula1>
    </dataValidation>
  </dataValidation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6FEE-13EB-4060-B3EB-BD6B6BC4F48D}">
  <dimension ref="A1:AP473"/>
  <sheetViews>
    <sheetView zoomScale="70" zoomScaleNormal="70" workbookViewId="0"/>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77"/>
      <c r="AE6" s="377"/>
      <c r="AF6" s="377"/>
      <c r="AG6" s="377"/>
      <c r="AH6" s="377"/>
      <c r="AI6" s="377"/>
      <c r="AJ6" s="380"/>
      <c r="AK6" s="377"/>
      <c r="AL6" s="377"/>
      <c r="AM6" s="377"/>
      <c r="AN6" s="373"/>
      <c r="AO6" s="377"/>
      <c r="AP6" s="377"/>
    </row>
    <row r="7" spans="1:42" ht="31" x14ac:dyDescent="0.35">
      <c r="A7" s="54" t="s">
        <v>104</v>
      </c>
      <c r="B7" s="54" t="s">
        <v>105</v>
      </c>
      <c r="C7" s="54" t="s">
        <v>104</v>
      </c>
      <c r="D7" s="38" t="s">
        <v>137</v>
      </c>
      <c r="E7" s="39">
        <v>9271.3886486486481</v>
      </c>
      <c r="F7" s="39" t="s">
        <v>138</v>
      </c>
      <c r="G7" s="39">
        <v>5604.1832432432429</v>
      </c>
      <c r="H7" s="39" t="s">
        <v>139</v>
      </c>
      <c r="I7" s="39">
        <v>9380.0610810810813</v>
      </c>
      <c r="J7" s="39" t="s">
        <v>140</v>
      </c>
      <c r="K7" s="39">
        <v>1970.07</v>
      </c>
      <c r="L7" s="39" t="s">
        <v>141</v>
      </c>
      <c r="M7" s="39">
        <v>250.28513513513514</v>
      </c>
      <c r="N7" s="39" t="s">
        <v>142</v>
      </c>
      <c r="O7" s="39">
        <v>10180.62945945946</v>
      </c>
      <c r="P7" s="40">
        <f t="shared" ref="P7:Q22" si="0">SUM(D7,F7,H7,J7,L7,N7)</f>
        <v>0</v>
      </c>
      <c r="Q7" s="40">
        <f t="shared" si="0"/>
        <v>36656.617567567562</v>
      </c>
      <c r="R7" s="39">
        <v>146</v>
      </c>
      <c r="S7" s="39">
        <v>144.78000000000003</v>
      </c>
      <c r="T7" s="39">
        <v>347</v>
      </c>
      <c r="U7" s="39">
        <v>345.23</v>
      </c>
      <c r="V7" s="41" t="s">
        <v>143</v>
      </c>
      <c r="W7" s="41">
        <v>228.0972972972973</v>
      </c>
      <c r="X7" s="41" t="s">
        <v>134</v>
      </c>
      <c r="Y7" s="41" t="s">
        <v>134</v>
      </c>
      <c r="Z7" s="42">
        <f>SUM(R7,T7,V7,X7,)</f>
        <v>493</v>
      </c>
      <c r="AA7" s="43">
        <f>SUM(S7,U7,W7,Y7)</f>
        <v>718.10729729729735</v>
      </c>
      <c r="AB7" s="44">
        <f>P7+Z7</f>
        <v>493</v>
      </c>
      <c r="AC7" s="44">
        <f>Q7+AA7</f>
        <v>37374.72486486486</v>
      </c>
      <c r="AD7" s="45">
        <v>120285285.47</v>
      </c>
      <c r="AE7" s="45">
        <v>0</v>
      </c>
      <c r="AF7" s="45">
        <v>0</v>
      </c>
      <c r="AG7" s="45">
        <v>4802781.95</v>
      </c>
      <c r="AH7" s="45">
        <v>29513647.389999997</v>
      </c>
      <c r="AI7" s="45">
        <v>12076448.790000001</v>
      </c>
      <c r="AJ7" s="46">
        <f>SUM(AD7:AI7)</f>
        <v>166678163.59999999</v>
      </c>
      <c r="AK7" s="47">
        <v>9788636.6400000006</v>
      </c>
      <c r="AL7" s="47">
        <v>3584665.1100000003</v>
      </c>
      <c r="AM7" s="46">
        <f>SUM(AK7:AL7)</f>
        <v>13373301.75</v>
      </c>
      <c r="AN7" s="46">
        <f>SUM(AM7,AJ7)</f>
        <v>180051465.34999999</v>
      </c>
      <c r="AO7" s="48"/>
      <c r="AP7" s="51"/>
    </row>
    <row r="8" spans="1:42" ht="31" x14ac:dyDescent="0.35">
      <c r="A8" s="54" t="s">
        <v>106</v>
      </c>
      <c r="B8" s="54" t="s">
        <v>105</v>
      </c>
      <c r="C8" s="54" t="s">
        <v>104</v>
      </c>
      <c r="D8" s="38">
        <v>0</v>
      </c>
      <c r="E8" s="39">
        <v>0</v>
      </c>
      <c r="F8" s="39">
        <v>0</v>
      </c>
      <c r="G8" s="39">
        <v>0</v>
      </c>
      <c r="H8" s="39">
        <v>0</v>
      </c>
      <c r="I8" s="39">
        <v>0</v>
      </c>
      <c r="J8" s="39" t="s">
        <v>121</v>
      </c>
      <c r="K8" s="39">
        <v>0</v>
      </c>
      <c r="L8" s="39" t="s">
        <v>121</v>
      </c>
      <c r="M8" s="39">
        <v>0</v>
      </c>
      <c r="N8" s="39" t="s">
        <v>144</v>
      </c>
      <c r="O8" s="39">
        <v>10478.41081081081</v>
      </c>
      <c r="P8" s="40">
        <f>SUM(D8,F8,H8,J8,L8,N8)</f>
        <v>0</v>
      </c>
      <c r="Q8" s="40">
        <f>SUM(E8,G8,I8,K8,M8,O8)</f>
        <v>10478.41081081081</v>
      </c>
      <c r="R8" s="39">
        <v>4</v>
      </c>
      <c r="S8" s="39">
        <v>4</v>
      </c>
      <c r="T8" s="39">
        <v>77</v>
      </c>
      <c r="U8" s="39">
        <v>77</v>
      </c>
      <c r="V8" s="41" t="s">
        <v>145</v>
      </c>
      <c r="W8" s="41">
        <v>603.5</v>
      </c>
      <c r="X8" s="41" t="s">
        <v>118</v>
      </c>
      <c r="Y8" s="41" t="s">
        <v>118</v>
      </c>
      <c r="Z8" s="42">
        <f t="shared" ref="Z8:Z51" si="1">SUM(R8,T8,V8,X8,)</f>
        <v>81</v>
      </c>
      <c r="AA8" s="42">
        <f t="shared" ref="AA8:AA51" si="2">SUM(S8,U8,W8,Y8)</f>
        <v>684.5</v>
      </c>
      <c r="AB8" s="44">
        <f t="shared" ref="AB8:AC23" si="3">P8+Z8</f>
        <v>81</v>
      </c>
      <c r="AC8" s="44">
        <f t="shared" si="3"/>
        <v>11162.91081081081</v>
      </c>
      <c r="AD8" s="45">
        <v>44087982.050000004</v>
      </c>
      <c r="AE8" s="45">
        <v>0</v>
      </c>
      <c r="AF8" s="45">
        <v>0</v>
      </c>
      <c r="AG8" s="45">
        <v>688012.72</v>
      </c>
      <c r="AH8" s="45">
        <v>8119731.8600000003</v>
      </c>
      <c r="AI8" s="45">
        <v>3170427.31</v>
      </c>
      <c r="AJ8" s="46">
        <f t="shared" ref="AJ8:AJ51" si="4">SUM(AD8:AI8)</f>
        <v>56066153.940000005</v>
      </c>
      <c r="AK8" s="47">
        <v>6750849.8399999999</v>
      </c>
      <c r="AL8" s="47">
        <v>-484112.56</v>
      </c>
      <c r="AM8" s="46">
        <f t="shared" ref="AM8:AM51" si="5">SUM(AK8:AL8)</f>
        <v>6266737.2800000003</v>
      </c>
      <c r="AN8" s="46">
        <f t="shared" ref="AN8:AN44" si="6">SUM(AM8,AJ8)</f>
        <v>62332891.220000006</v>
      </c>
      <c r="AO8" s="48"/>
      <c r="AP8" s="51"/>
    </row>
    <row r="9" spans="1:42" ht="50.25" customHeight="1" x14ac:dyDescent="0.35">
      <c r="A9" s="54" t="s">
        <v>107</v>
      </c>
      <c r="B9" s="54" t="s">
        <v>108</v>
      </c>
      <c r="C9" s="54" t="s">
        <v>104</v>
      </c>
      <c r="D9" s="38">
        <v>210</v>
      </c>
      <c r="E9" s="39">
        <v>210</v>
      </c>
      <c r="F9" s="39">
        <v>242</v>
      </c>
      <c r="G9" s="39">
        <v>242</v>
      </c>
      <c r="H9" s="39">
        <v>2098</v>
      </c>
      <c r="I9" s="39">
        <v>2098</v>
      </c>
      <c r="J9" s="39">
        <v>1731</v>
      </c>
      <c r="K9" s="39">
        <v>1731</v>
      </c>
      <c r="L9" s="39">
        <v>34</v>
      </c>
      <c r="M9" s="39">
        <v>34</v>
      </c>
      <c r="N9" s="39">
        <v>0</v>
      </c>
      <c r="O9" s="39">
        <v>0</v>
      </c>
      <c r="P9" s="40">
        <f>SUM(D9,F9,H9,J9,L9,N9)</f>
        <v>4315</v>
      </c>
      <c r="Q9" s="40">
        <f>SUM(E9,G9,I9,K9,M9,O9)</f>
        <v>4315</v>
      </c>
      <c r="R9" s="94">
        <v>0</v>
      </c>
      <c r="S9" s="94">
        <v>0</v>
      </c>
      <c r="T9" s="94">
        <v>0</v>
      </c>
      <c r="U9" s="94">
        <v>0</v>
      </c>
      <c r="V9" s="94">
        <v>168</v>
      </c>
      <c r="W9" s="49">
        <v>161.9</v>
      </c>
      <c r="X9" s="94">
        <v>0</v>
      </c>
      <c r="Y9" s="94">
        <v>0</v>
      </c>
      <c r="Z9" s="42">
        <f t="shared" si="1"/>
        <v>168</v>
      </c>
      <c r="AA9" s="43">
        <f t="shared" si="2"/>
        <v>161.9</v>
      </c>
      <c r="AB9" s="44">
        <f t="shared" si="3"/>
        <v>4483</v>
      </c>
      <c r="AC9" s="44">
        <f t="shared" si="3"/>
        <v>4476.8999999999996</v>
      </c>
      <c r="AD9" s="45">
        <v>13271528.949999999</v>
      </c>
      <c r="AE9" s="45">
        <v>172157.04</v>
      </c>
      <c r="AF9" s="45">
        <v>315900</v>
      </c>
      <c r="AG9" s="45">
        <v>904150.61</v>
      </c>
      <c r="AH9" s="45">
        <v>3599783.24</v>
      </c>
      <c r="AI9" s="45">
        <v>1533017.75</v>
      </c>
      <c r="AJ9" s="46">
        <f t="shared" si="4"/>
        <v>19796537.589999996</v>
      </c>
      <c r="AK9" s="50">
        <v>1201843.71</v>
      </c>
      <c r="AL9" s="50">
        <v>0</v>
      </c>
      <c r="AM9" s="46">
        <f t="shared" si="5"/>
        <v>1201843.71</v>
      </c>
      <c r="AN9" s="46">
        <f t="shared" si="6"/>
        <v>20998381.299999997</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83</v>
      </c>
      <c r="E11" s="49">
        <v>68.040000000000006</v>
      </c>
      <c r="F11" s="49">
        <v>74</v>
      </c>
      <c r="G11" s="49">
        <v>70.400000000000006</v>
      </c>
      <c r="H11" s="49">
        <v>21</v>
      </c>
      <c r="I11" s="49">
        <v>20.8</v>
      </c>
      <c r="J11" s="49">
        <v>13</v>
      </c>
      <c r="K11" s="49">
        <v>13</v>
      </c>
      <c r="L11" s="49">
        <v>4</v>
      </c>
      <c r="M11" s="49">
        <v>4</v>
      </c>
      <c r="N11" s="49">
        <v>0</v>
      </c>
      <c r="O11" s="49">
        <v>0</v>
      </c>
      <c r="P11" s="40">
        <f t="shared" si="0"/>
        <v>195</v>
      </c>
      <c r="Q11" s="40">
        <f t="shared" si="0"/>
        <v>176.24</v>
      </c>
      <c r="R11" s="94">
        <v>0</v>
      </c>
      <c r="S11" s="49">
        <v>0</v>
      </c>
      <c r="T11" s="94">
        <v>0</v>
      </c>
      <c r="U11" s="94">
        <v>0</v>
      </c>
      <c r="V11" s="94">
        <v>0</v>
      </c>
      <c r="W11" s="94">
        <v>0</v>
      </c>
      <c r="X11" s="94">
        <v>0</v>
      </c>
      <c r="Y11" s="94">
        <v>0</v>
      </c>
      <c r="Z11" s="42">
        <f t="shared" si="1"/>
        <v>0</v>
      </c>
      <c r="AA11" s="43">
        <f t="shared" si="2"/>
        <v>0</v>
      </c>
      <c r="AB11" s="44">
        <f t="shared" si="3"/>
        <v>195</v>
      </c>
      <c r="AC11" s="44">
        <f t="shared" si="3"/>
        <v>176.24</v>
      </c>
      <c r="AD11" s="91">
        <v>453392</v>
      </c>
      <c r="AE11" s="96">
        <v>381</v>
      </c>
      <c r="AF11" s="96">
        <v>0</v>
      </c>
      <c r="AG11" s="96">
        <v>3405</v>
      </c>
      <c r="AH11" s="96">
        <v>27960</v>
      </c>
      <c r="AI11" s="96">
        <v>42803</v>
      </c>
      <c r="AJ11" s="46">
        <f t="shared" si="4"/>
        <v>527941</v>
      </c>
      <c r="AK11" s="50">
        <v>0</v>
      </c>
      <c r="AL11" s="50">
        <v>0</v>
      </c>
      <c r="AM11" s="46">
        <f t="shared" si="5"/>
        <v>0</v>
      </c>
      <c r="AN11" s="46">
        <f t="shared" si="6"/>
        <v>527941</v>
      </c>
      <c r="AO11" s="99"/>
      <c r="AP11" s="48"/>
    </row>
    <row r="12" spans="1:42" ht="46.5" x14ac:dyDescent="0.35">
      <c r="A12" s="54" t="s">
        <v>112</v>
      </c>
      <c r="B12" s="54" t="s">
        <v>110</v>
      </c>
      <c r="C12" s="54" t="s">
        <v>104</v>
      </c>
      <c r="D12" s="94">
        <v>48</v>
      </c>
      <c r="E12" s="49">
        <v>37.450000000000003</v>
      </c>
      <c r="F12" s="94">
        <v>13</v>
      </c>
      <c r="G12" s="49">
        <v>12.48</v>
      </c>
      <c r="H12" s="94">
        <v>28</v>
      </c>
      <c r="I12" s="49">
        <v>26.61</v>
      </c>
      <c r="J12" s="94">
        <v>5</v>
      </c>
      <c r="K12" s="94">
        <v>5</v>
      </c>
      <c r="L12" s="94">
        <v>1</v>
      </c>
      <c r="M12" s="94">
        <v>1</v>
      </c>
      <c r="N12" s="94">
        <v>0</v>
      </c>
      <c r="O12" s="49">
        <v>0</v>
      </c>
      <c r="P12" s="40">
        <f t="shared" si="0"/>
        <v>95</v>
      </c>
      <c r="Q12" s="40">
        <f t="shared" si="0"/>
        <v>82.54</v>
      </c>
      <c r="R12" s="94">
        <v>0</v>
      </c>
      <c r="S12" s="94">
        <v>0</v>
      </c>
      <c r="T12" s="94">
        <v>0</v>
      </c>
      <c r="U12" s="94">
        <v>0</v>
      </c>
      <c r="V12" s="94">
        <v>0</v>
      </c>
      <c r="W12" s="94">
        <v>0</v>
      </c>
      <c r="X12" s="94">
        <v>0</v>
      </c>
      <c r="Y12" s="49">
        <v>0</v>
      </c>
      <c r="Z12" s="42">
        <f t="shared" si="1"/>
        <v>0</v>
      </c>
      <c r="AA12" s="43">
        <f t="shared" si="2"/>
        <v>0</v>
      </c>
      <c r="AB12" s="44">
        <f t="shared" si="3"/>
        <v>95</v>
      </c>
      <c r="AC12" s="44">
        <f t="shared" si="3"/>
        <v>82.54</v>
      </c>
      <c r="AD12" s="45">
        <v>244002.93</v>
      </c>
      <c r="AE12" s="45">
        <v>0</v>
      </c>
      <c r="AF12" s="45">
        <v>0</v>
      </c>
      <c r="AG12" s="45">
        <v>0</v>
      </c>
      <c r="AH12" s="45">
        <v>31740.33</v>
      </c>
      <c r="AI12" s="45">
        <v>25143.119999999999</v>
      </c>
      <c r="AJ12" s="46">
        <f t="shared" si="4"/>
        <v>300886.38</v>
      </c>
      <c r="AK12" s="50">
        <v>0</v>
      </c>
      <c r="AL12" s="50">
        <v>0</v>
      </c>
      <c r="AM12" s="46">
        <f t="shared" si="5"/>
        <v>0</v>
      </c>
      <c r="AN12" s="46">
        <f t="shared" si="6"/>
        <v>300886.38</v>
      </c>
      <c r="AO12" s="48"/>
      <c r="AP12" s="48"/>
    </row>
    <row r="13" spans="1:42" ht="46.5" x14ac:dyDescent="0.35">
      <c r="A13" s="54" t="s">
        <v>113</v>
      </c>
      <c r="B13" s="54" t="s">
        <v>110</v>
      </c>
      <c r="C13" s="54" t="s">
        <v>104</v>
      </c>
      <c r="D13" s="94">
        <v>276</v>
      </c>
      <c r="E13" s="95">
        <v>103.72</v>
      </c>
      <c r="F13" s="95">
        <v>92</v>
      </c>
      <c r="G13" s="95">
        <v>81.650000000000006</v>
      </c>
      <c r="H13" s="95">
        <v>45</v>
      </c>
      <c r="I13" s="95">
        <v>38.67</v>
      </c>
      <c r="J13" s="95">
        <v>0</v>
      </c>
      <c r="K13" s="95">
        <v>0</v>
      </c>
      <c r="L13" s="95">
        <v>4</v>
      </c>
      <c r="M13" s="95">
        <v>4</v>
      </c>
      <c r="N13" s="95">
        <v>0</v>
      </c>
      <c r="O13" s="95">
        <v>0</v>
      </c>
      <c r="P13" s="40">
        <f t="shared" si="0"/>
        <v>417</v>
      </c>
      <c r="Q13" s="40">
        <f t="shared" si="0"/>
        <v>228.04000000000002</v>
      </c>
      <c r="R13" s="95">
        <v>0</v>
      </c>
      <c r="S13" s="95">
        <v>0</v>
      </c>
      <c r="T13" s="95">
        <v>0</v>
      </c>
      <c r="U13" s="95">
        <v>0</v>
      </c>
      <c r="V13" s="95">
        <v>0</v>
      </c>
      <c r="W13" s="95">
        <v>0</v>
      </c>
      <c r="X13" s="95">
        <v>1</v>
      </c>
      <c r="Y13" s="95">
        <v>0.4</v>
      </c>
      <c r="Z13" s="42">
        <f t="shared" si="1"/>
        <v>1</v>
      </c>
      <c r="AA13" s="43">
        <f t="shared" si="2"/>
        <v>0.4</v>
      </c>
      <c r="AB13" s="44">
        <f t="shared" si="3"/>
        <v>418</v>
      </c>
      <c r="AC13" s="44">
        <f t="shared" si="3"/>
        <v>228.44000000000003</v>
      </c>
      <c r="AD13" s="97">
        <v>464398</v>
      </c>
      <c r="AE13" s="96">
        <v>0</v>
      </c>
      <c r="AF13" s="96">
        <v>0</v>
      </c>
      <c r="AG13" s="96">
        <v>0</v>
      </c>
      <c r="AH13" s="98">
        <v>37140</v>
      </c>
      <c r="AI13" s="98">
        <v>32852</v>
      </c>
      <c r="AJ13" s="46">
        <f t="shared" si="4"/>
        <v>534390</v>
      </c>
      <c r="AK13" s="100">
        <v>0</v>
      </c>
      <c r="AL13" s="99">
        <v>1250</v>
      </c>
      <c r="AM13" s="46">
        <f t="shared" si="5"/>
        <v>1250</v>
      </c>
      <c r="AN13" s="46">
        <f t="shared" si="6"/>
        <v>535640</v>
      </c>
      <c r="AO13" s="48"/>
      <c r="AP13" s="48"/>
    </row>
    <row r="14" spans="1:42" ht="31" x14ac:dyDescent="0.35">
      <c r="A14" s="54" t="s">
        <v>114</v>
      </c>
      <c r="B14" s="54" t="s">
        <v>108</v>
      </c>
      <c r="C14" s="54" t="s">
        <v>104</v>
      </c>
      <c r="D14" s="94">
        <v>83</v>
      </c>
      <c r="E14" s="49">
        <v>78.364869999999996</v>
      </c>
      <c r="F14" s="94">
        <v>245</v>
      </c>
      <c r="G14" s="49">
        <v>229.69450000000001</v>
      </c>
      <c r="H14" s="94">
        <v>80</v>
      </c>
      <c r="I14" s="49">
        <v>79.621619999999993</v>
      </c>
      <c r="J14" s="94">
        <v>14</v>
      </c>
      <c r="K14" s="94">
        <v>14</v>
      </c>
      <c r="L14" s="94">
        <v>1</v>
      </c>
      <c r="M14" s="94">
        <v>1</v>
      </c>
      <c r="N14" s="94">
        <v>0</v>
      </c>
      <c r="O14" s="94">
        <v>0</v>
      </c>
      <c r="P14" s="40">
        <f t="shared" si="0"/>
        <v>423</v>
      </c>
      <c r="Q14" s="40">
        <f t="shared" si="0"/>
        <v>402.68099000000001</v>
      </c>
      <c r="R14" s="94">
        <v>10</v>
      </c>
      <c r="S14" s="94">
        <v>10</v>
      </c>
      <c r="T14" s="94">
        <v>0</v>
      </c>
      <c r="U14" s="94">
        <v>0</v>
      </c>
      <c r="V14" s="94">
        <v>0</v>
      </c>
      <c r="W14" s="94">
        <v>0</v>
      </c>
      <c r="X14" s="94">
        <v>0</v>
      </c>
      <c r="Y14" s="94">
        <v>0</v>
      </c>
      <c r="Z14" s="42">
        <f t="shared" si="1"/>
        <v>10</v>
      </c>
      <c r="AA14" s="42">
        <f t="shared" si="2"/>
        <v>10</v>
      </c>
      <c r="AB14" s="44">
        <f t="shared" si="3"/>
        <v>433</v>
      </c>
      <c r="AC14" s="44">
        <f t="shared" si="3"/>
        <v>412.68099000000001</v>
      </c>
      <c r="AD14" s="45">
        <v>966767.75</v>
      </c>
      <c r="AE14" s="45">
        <v>47371.63</v>
      </c>
      <c r="AF14" s="45">
        <v>2000</v>
      </c>
      <c r="AG14" s="45">
        <v>37256.230000000003</v>
      </c>
      <c r="AH14" s="45">
        <v>275913.31</v>
      </c>
      <c r="AI14" s="45">
        <v>100916.7</v>
      </c>
      <c r="AJ14" s="46">
        <f t="shared" si="4"/>
        <v>1430225.62</v>
      </c>
      <c r="AK14" s="50">
        <v>25320.55</v>
      </c>
      <c r="AL14" s="50">
        <v>0</v>
      </c>
      <c r="AM14" s="46">
        <f t="shared" si="5"/>
        <v>25320.55</v>
      </c>
      <c r="AN14" s="46">
        <f t="shared" si="6"/>
        <v>1455546.1700000002</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2762" priority="172">
      <formula>AND(NOT(ISBLANK($A7)),ISBLANK(B7))</formula>
    </cfRule>
  </conditionalFormatting>
  <conditionalFormatting sqref="C7:C51">
    <cfRule type="expression" dxfId="2761" priority="171">
      <formula>AND(NOT(ISBLANK(A7)),ISBLANK(C7))</formula>
    </cfRule>
  </conditionalFormatting>
  <conditionalFormatting sqref="D7:D8 F7:F8 H7:H8 J7:J8 L7:L8 N7:N8 V7:V8 X7:X8 D15:D51">
    <cfRule type="expression" dxfId="2760" priority="170">
      <formula>AND(NOT(ISBLANK(E7)),ISBLANK(D7))</formula>
    </cfRule>
  </conditionalFormatting>
  <conditionalFormatting sqref="E7:E8 G7:G8 I7:I8 K7:K8 M7:M8 O7:O8 W7:W8 Y7:Y8 E15:E51">
    <cfRule type="expression" dxfId="2759" priority="169">
      <formula>AND(NOT(ISBLANK(D7)),ISBLANK(E7))</formula>
    </cfRule>
  </conditionalFormatting>
  <conditionalFormatting sqref="F15:F51">
    <cfRule type="expression" dxfId="2758" priority="168">
      <formula>AND(NOT(ISBLANK(G15)),ISBLANK(F15))</formula>
    </cfRule>
  </conditionalFormatting>
  <conditionalFormatting sqref="G15:G51">
    <cfRule type="expression" dxfId="2757" priority="167">
      <formula>AND(NOT(ISBLANK(F15)),ISBLANK(G15))</formula>
    </cfRule>
  </conditionalFormatting>
  <conditionalFormatting sqref="H15:H51">
    <cfRule type="expression" dxfId="2756" priority="166">
      <formula>AND(NOT(ISBLANK(I15)),ISBLANK(H15))</formula>
    </cfRule>
  </conditionalFormatting>
  <conditionalFormatting sqref="I15:I51">
    <cfRule type="expression" dxfId="2755" priority="165">
      <formula>AND(NOT(ISBLANK(H15)),ISBLANK(I15))</formula>
    </cfRule>
  </conditionalFormatting>
  <conditionalFormatting sqref="J15:J51">
    <cfRule type="expression" dxfId="2754" priority="164">
      <formula>AND(NOT(ISBLANK(K15)),ISBLANK(J15))</formula>
    </cfRule>
  </conditionalFormatting>
  <conditionalFormatting sqref="K15:K51">
    <cfRule type="expression" dxfId="2753" priority="163">
      <formula>AND(NOT(ISBLANK(J15)),ISBLANK(K15))</formula>
    </cfRule>
  </conditionalFormatting>
  <conditionalFormatting sqref="L15:L51">
    <cfRule type="expression" dxfId="2752" priority="162">
      <formula>AND(NOT(ISBLANK(M15)),ISBLANK(L15))</formula>
    </cfRule>
  </conditionalFormatting>
  <conditionalFormatting sqref="M15:M51">
    <cfRule type="expression" dxfId="2751" priority="161">
      <formula>AND(NOT(ISBLANK(L15)),ISBLANK(M15))</formula>
    </cfRule>
  </conditionalFormatting>
  <conditionalFormatting sqref="N15:N51">
    <cfRule type="expression" dxfId="2750" priority="160">
      <formula>AND(NOT(ISBLANK(O15)),ISBLANK(N15))</formula>
    </cfRule>
  </conditionalFormatting>
  <conditionalFormatting sqref="O15:O51">
    <cfRule type="expression" dxfId="2749" priority="159">
      <formula>AND(NOT(ISBLANK(N15)),ISBLANK(O15))</formula>
    </cfRule>
  </conditionalFormatting>
  <conditionalFormatting sqref="R15:R51 R7:Y7 R13:Y13">
    <cfRule type="expression" dxfId="2748" priority="158">
      <formula>AND(NOT(ISBLANK(S7)),ISBLANK(R7))</formula>
    </cfRule>
  </conditionalFormatting>
  <conditionalFormatting sqref="S7 S13 S15:S51">
    <cfRule type="expression" dxfId="2747" priority="157">
      <formula>AND(NOT(ISBLANK(R7)),ISBLANK(S7))</formula>
    </cfRule>
  </conditionalFormatting>
  <conditionalFormatting sqref="T7 T13 T15:T51">
    <cfRule type="expression" dxfId="2746" priority="156">
      <formula>AND(NOT(ISBLANK(U7)),ISBLANK(T7))</formula>
    </cfRule>
  </conditionalFormatting>
  <conditionalFormatting sqref="U7 U13 U15:U51">
    <cfRule type="expression" dxfId="2745" priority="155">
      <formula>AND(NOT(ISBLANK(T7)),ISBLANK(U7))</formula>
    </cfRule>
  </conditionalFormatting>
  <conditionalFormatting sqref="V13 V15:V51">
    <cfRule type="expression" dxfId="2744" priority="154">
      <formula>AND(NOT(ISBLANK(W13)),ISBLANK(V13))</formula>
    </cfRule>
  </conditionalFormatting>
  <conditionalFormatting sqref="W13 W15:W51">
    <cfRule type="expression" dxfId="2743" priority="153">
      <formula>AND(NOT(ISBLANK(V13)),ISBLANK(W13))</formula>
    </cfRule>
  </conditionalFormatting>
  <conditionalFormatting sqref="X13 X15:X51">
    <cfRule type="expression" dxfId="2742" priority="152">
      <formula>AND(NOT(ISBLANK(Y13)),ISBLANK(X13))</formula>
    </cfRule>
  </conditionalFormatting>
  <conditionalFormatting sqref="Y13 Y15:Y51">
    <cfRule type="expression" dxfId="2741" priority="151">
      <formula>AND(NOT(ISBLANK(X13)),ISBLANK(Y13))</formula>
    </cfRule>
  </conditionalFormatting>
  <conditionalFormatting sqref="R8:Y8">
    <cfRule type="expression" dxfId="2740" priority="150">
      <formula>AND(NOT(ISBLANK(S8)),ISBLANK(R8))</formula>
    </cfRule>
  </conditionalFormatting>
  <conditionalFormatting sqref="S8">
    <cfRule type="expression" dxfId="2739" priority="149">
      <formula>AND(NOT(ISBLANK(R8)),ISBLANK(S8))</formula>
    </cfRule>
  </conditionalFormatting>
  <conditionalFormatting sqref="T8">
    <cfRule type="expression" dxfId="2738" priority="148">
      <formula>AND(NOT(ISBLANK(U8)),ISBLANK(T8))</formula>
    </cfRule>
  </conditionalFormatting>
  <conditionalFormatting sqref="U8">
    <cfRule type="expression" dxfId="2737" priority="147">
      <formula>AND(NOT(ISBLANK(T8)),ISBLANK(U8))</formula>
    </cfRule>
  </conditionalFormatting>
  <conditionalFormatting sqref="R9">
    <cfRule type="expression" dxfId="2736" priority="146">
      <formula>AND(NOT(ISBLANK(S9)),ISBLANK(R9))</formula>
    </cfRule>
  </conditionalFormatting>
  <conditionalFormatting sqref="S9">
    <cfRule type="expression" dxfId="2735" priority="145">
      <formula>AND(NOT(ISBLANK(R9)),ISBLANK(S9))</formula>
    </cfRule>
  </conditionalFormatting>
  <conditionalFormatting sqref="T9">
    <cfRule type="expression" dxfId="2734" priority="144">
      <formula>AND(NOT(ISBLANK(U9)),ISBLANK(T9))</formula>
    </cfRule>
  </conditionalFormatting>
  <conditionalFormatting sqref="U9">
    <cfRule type="expression" dxfId="2733" priority="143">
      <formula>AND(NOT(ISBLANK(T9)),ISBLANK(U9))</formula>
    </cfRule>
  </conditionalFormatting>
  <conditionalFormatting sqref="V9">
    <cfRule type="expression" dxfId="2732" priority="142">
      <formula>AND(NOT(ISBLANK(W9)),ISBLANK(V9))</formula>
    </cfRule>
  </conditionalFormatting>
  <conditionalFormatting sqref="W9">
    <cfRule type="expression" dxfId="2731" priority="141">
      <formula>AND(NOT(ISBLANK(V9)),ISBLANK(W9))</formula>
    </cfRule>
  </conditionalFormatting>
  <conditionalFormatting sqref="X9">
    <cfRule type="expression" dxfId="2730" priority="140">
      <formula>AND(NOT(ISBLANK(Y9)),ISBLANK(X9))</formula>
    </cfRule>
  </conditionalFormatting>
  <conditionalFormatting sqref="Y9">
    <cfRule type="expression" dxfId="2729" priority="139">
      <formula>AND(NOT(ISBLANK(X9)),ISBLANK(Y9))</formula>
    </cfRule>
  </conditionalFormatting>
  <conditionalFormatting sqref="R9">
    <cfRule type="expression" dxfId="2728" priority="138">
      <formula>AND(NOT(ISBLANK(S9)),ISBLANK(R9))</formula>
    </cfRule>
  </conditionalFormatting>
  <conditionalFormatting sqref="S9">
    <cfRule type="expression" dxfId="2727" priority="137">
      <formula>AND(NOT(ISBLANK(R9)),ISBLANK(S9))</formula>
    </cfRule>
  </conditionalFormatting>
  <conditionalFormatting sqref="T9">
    <cfRule type="expression" dxfId="2726" priority="136">
      <formula>AND(NOT(ISBLANK(U9)),ISBLANK(T9))</formula>
    </cfRule>
  </conditionalFormatting>
  <conditionalFormatting sqref="U9">
    <cfRule type="expression" dxfId="2725" priority="135">
      <formula>AND(NOT(ISBLANK(T9)),ISBLANK(U9))</formula>
    </cfRule>
  </conditionalFormatting>
  <conditionalFormatting sqref="V9">
    <cfRule type="expression" dxfId="2724" priority="134">
      <formula>AND(NOT(ISBLANK(W9)),ISBLANK(V9))</formula>
    </cfRule>
  </conditionalFormatting>
  <conditionalFormatting sqref="W9">
    <cfRule type="expression" dxfId="2723" priority="133">
      <formula>AND(NOT(ISBLANK(V9)),ISBLANK(W9))</formula>
    </cfRule>
  </conditionalFormatting>
  <conditionalFormatting sqref="X9">
    <cfRule type="expression" dxfId="2722" priority="132">
      <formula>AND(NOT(ISBLANK(Y9)),ISBLANK(X9))</formula>
    </cfRule>
  </conditionalFormatting>
  <conditionalFormatting sqref="Y9">
    <cfRule type="expression" dxfId="2721" priority="131">
      <formula>AND(NOT(ISBLANK(X9)),ISBLANK(Y9))</formula>
    </cfRule>
  </conditionalFormatting>
  <conditionalFormatting sqref="R9">
    <cfRule type="expression" dxfId="2720" priority="130">
      <formula>AND(NOT(ISBLANK(S9)),ISBLANK(R9))</formula>
    </cfRule>
  </conditionalFormatting>
  <conditionalFormatting sqref="S9">
    <cfRule type="expression" dxfId="2719" priority="129">
      <formula>AND(NOT(ISBLANK(R9)),ISBLANK(S9))</formula>
    </cfRule>
  </conditionalFormatting>
  <conditionalFormatting sqref="T9">
    <cfRule type="expression" dxfId="2718" priority="128">
      <formula>AND(NOT(ISBLANK(U9)),ISBLANK(T9))</formula>
    </cfRule>
  </conditionalFormatting>
  <conditionalFormatting sqref="U9">
    <cfRule type="expression" dxfId="2717" priority="127">
      <formula>AND(NOT(ISBLANK(T9)),ISBLANK(U9))</formula>
    </cfRule>
  </conditionalFormatting>
  <conditionalFormatting sqref="V9">
    <cfRule type="expression" dxfId="2716" priority="126">
      <formula>AND(NOT(ISBLANK(W9)),ISBLANK(V9))</formula>
    </cfRule>
  </conditionalFormatting>
  <conditionalFormatting sqref="W9">
    <cfRule type="expression" dxfId="2715" priority="125">
      <formula>AND(NOT(ISBLANK(V9)),ISBLANK(W9))</formula>
    </cfRule>
  </conditionalFormatting>
  <conditionalFormatting sqref="X9">
    <cfRule type="expression" dxfId="2714" priority="124">
      <formula>AND(NOT(ISBLANK(Y9)),ISBLANK(X9))</formula>
    </cfRule>
  </conditionalFormatting>
  <conditionalFormatting sqref="Y9">
    <cfRule type="expression" dxfId="2713" priority="123">
      <formula>AND(NOT(ISBLANK(X9)),ISBLANK(Y9))</formula>
    </cfRule>
  </conditionalFormatting>
  <conditionalFormatting sqref="R9">
    <cfRule type="expression" dxfId="2712" priority="122">
      <formula>AND(NOT(ISBLANK(S9)),ISBLANK(R9))</formula>
    </cfRule>
  </conditionalFormatting>
  <conditionalFormatting sqref="S9">
    <cfRule type="expression" dxfId="2711" priority="121">
      <formula>AND(NOT(ISBLANK(R9)),ISBLANK(S9))</formula>
    </cfRule>
  </conditionalFormatting>
  <conditionalFormatting sqref="T9">
    <cfRule type="expression" dxfId="2710" priority="120">
      <formula>AND(NOT(ISBLANK(U9)),ISBLANK(T9))</formula>
    </cfRule>
  </conditionalFormatting>
  <conditionalFormatting sqref="U9">
    <cfRule type="expression" dxfId="2709" priority="119">
      <formula>AND(NOT(ISBLANK(T9)),ISBLANK(U9))</formula>
    </cfRule>
  </conditionalFormatting>
  <conditionalFormatting sqref="V9">
    <cfRule type="expression" dxfId="2708" priority="118">
      <formula>AND(NOT(ISBLANK(W9)),ISBLANK(V9))</formula>
    </cfRule>
  </conditionalFormatting>
  <conditionalFormatting sqref="W9">
    <cfRule type="expression" dxfId="2707" priority="117">
      <formula>AND(NOT(ISBLANK(V9)),ISBLANK(W9))</formula>
    </cfRule>
  </conditionalFormatting>
  <conditionalFormatting sqref="X9">
    <cfRule type="expression" dxfId="2706" priority="116">
      <formula>AND(NOT(ISBLANK(Y9)),ISBLANK(X9))</formula>
    </cfRule>
  </conditionalFormatting>
  <conditionalFormatting sqref="Y9">
    <cfRule type="expression" dxfId="2705" priority="115">
      <formula>AND(NOT(ISBLANK(X9)),ISBLANK(Y9))</formula>
    </cfRule>
  </conditionalFormatting>
  <conditionalFormatting sqref="D10">
    <cfRule type="expression" dxfId="2704" priority="94">
      <formula>AND(NOT(ISBLANK(E10)),ISBLANK(D10))</formula>
    </cfRule>
  </conditionalFormatting>
  <conditionalFormatting sqref="E10">
    <cfRule type="expression" dxfId="2703" priority="93">
      <formula>AND(NOT(ISBLANK(D10)),ISBLANK(E10))</formula>
    </cfRule>
  </conditionalFormatting>
  <conditionalFormatting sqref="F10">
    <cfRule type="expression" dxfId="2702" priority="92">
      <formula>AND(NOT(ISBLANK(G10)),ISBLANK(F10))</formula>
    </cfRule>
  </conditionalFormatting>
  <conditionalFormatting sqref="G10">
    <cfRule type="expression" dxfId="2701" priority="91">
      <formula>AND(NOT(ISBLANK(F10)),ISBLANK(G10))</formula>
    </cfRule>
  </conditionalFormatting>
  <conditionalFormatting sqref="H10">
    <cfRule type="expression" dxfId="2700" priority="90">
      <formula>AND(NOT(ISBLANK(I10)),ISBLANK(H10))</formula>
    </cfRule>
  </conditionalFormatting>
  <conditionalFormatting sqref="I10">
    <cfRule type="expression" dxfId="2699" priority="89">
      <formula>AND(NOT(ISBLANK(H10)),ISBLANK(I10))</formula>
    </cfRule>
  </conditionalFormatting>
  <conditionalFormatting sqref="J10">
    <cfRule type="expression" dxfId="2698" priority="88">
      <formula>AND(NOT(ISBLANK(K10)),ISBLANK(J10))</formula>
    </cfRule>
  </conditionalFormatting>
  <conditionalFormatting sqref="K10">
    <cfRule type="expression" dxfId="2697" priority="87">
      <formula>AND(NOT(ISBLANK(J10)),ISBLANK(K10))</formula>
    </cfRule>
  </conditionalFormatting>
  <conditionalFormatting sqref="L10">
    <cfRule type="expression" dxfId="2696" priority="86">
      <formula>AND(NOT(ISBLANK(M10)),ISBLANK(L10))</formula>
    </cfRule>
  </conditionalFormatting>
  <conditionalFormatting sqref="M10">
    <cfRule type="expression" dxfId="2695" priority="85">
      <formula>AND(NOT(ISBLANK(L10)),ISBLANK(M10))</formula>
    </cfRule>
  </conditionalFormatting>
  <conditionalFormatting sqref="N10">
    <cfRule type="expression" dxfId="2694" priority="84">
      <formula>AND(NOT(ISBLANK(O10)),ISBLANK(N10))</formula>
    </cfRule>
  </conditionalFormatting>
  <conditionalFormatting sqref="O10">
    <cfRule type="expression" dxfId="2693" priority="83">
      <formula>AND(NOT(ISBLANK(N10)),ISBLANK(O10))</formula>
    </cfRule>
  </conditionalFormatting>
  <conditionalFormatting sqref="R10">
    <cfRule type="expression" dxfId="2692" priority="82">
      <formula>AND(NOT(ISBLANK(S10)),ISBLANK(R10))</formula>
    </cfRule>
  </conditionalFormatting>
  <conditionalFormatting sqref="S10">
    <cfRule type="expression" dxfId="2691" priority="81">
      <formula>AND(NOT(ISBLANK(R10)),ISBLANK(S10))</formula>
    </cfRule>
  </conditionalFormatting>
  <conditionalFormatting sqref="T10">
    <cfRule type="expression" dxfId="2690" priority="80">
      <formula>AND(NOT(ISBLANK(U10)),ISBLANK(T10))</formula>
    </cfRule>
  </conditionalFormatting>
  <conditionalFormatting sqref="U10">
    <cfRule type="expression" dxfId="2689" priority="79">
      <formula>AND(NOT(ISBLANK(T10)),ISBLANK(U10))</formula>
    </cfRule>
  </conditionalFormatting>
  <conditionalFormatting sqref="V10">
    <cfRule type="expression" dxfId="2688" priority="78">
      <formula>AND(NOT(ISBLANK(W10)),ISBLANK(V10))</formula>
    </cfRule>
  </conditionalFormatting>
  <conditionalFormatting sqref="W10">
    <cfRule type="expression" dxfId="2687" priority="77">
      <formula>AND(NOT(ISBLANK(V10)),ISBLANK(W10))</formula>
    </cfRule>
  </conditionalFormatting>
  <conditionalFormatting sqref="X10">
    <cfRule type="expression" dxfId="2686" priority="76">
      <formula>AND(NOT(ISBLANK(Y10)),ISBLANK(X10))</formula>
    </cfRule>
  </conditionalFormatting>
  <conditionalFormatting sqref="Y10">
    <cfRule type="expression" dxfId="2685" priority="75">
      <formula>AND(NOT(ISBLANK(X10)),ISBLANK(Y10))</formula>
    </cfRule>
  </conditionalFormatting>
  <conditionalFormatting sqref="D14">
    <cfRule type="expression" dxfId="2684" priority="74">
      <formula>AND(NOT(ISBLANK(E14)),ISBLANK(D14))</formula>
    </cfRule>
  </conditionalFormatting>
  <conditionalFormatting sqref="E14">
    <cfRule type="expression" dxfId="2683" priority="73">
      <formula>AND(NOT(ISBLANK(D14)),ISBLANK(E14))</formula>
    </cfRule>
  </conditionalFormatting>
  <conditionalFormatting sqref="F14">
    <cfRule type="expression" dxfId="2682" priority="72">
      <formula>AND(NOT(ISBLANK(G14)),ISBLANK(F14))</formula>
    </cfRule>
  </conditionalFormatting>
  <conditionalFormatting sqref="G14">
    <cfRule type="expression" dxfId="2681" priority="71">
      <formula>AND(NOT(ISBLANK(F14)),ISBLANK(G14))</formula>
    </cfRule>
  </conditionalFormatting>
  <conditionalFormatting sqref="H14">
    <cfRule type="expression" dxfId="2680" priority="70">
      <formula>AND(NOT(ISBLANK(I14)),ISBLANK(H14))</formula>
    </cfRule>
  </conditionalFormatting>
  <conditionalFormatting sqref="J14">
    <cfRule type="expression" dxfId="2679" priority="69">
      <formula>AND(NOT(ISBLANK(K14)),ISBLANK(J14))</formula>
    </cfRule>
  </conditionalFormatting>
  <conditionalFormatting sqref="K14">
    <cfRule type="expression" dxfId="2678" priority="68">
      <formula>AND(NOT(ISBLANK(J14)),ISBLANK(K14))</formula>
    </cfRule>
  </conditionalFormatting>
  <conditionalFormatting sqref="L14">
    <cfRule type="expression" dxfId="2677" priority="67">
      <formula>AND(NOT(ISBLANK(M14)),ISBLANK(L14))</formula>
    </cfRule>
  </conditionalFormatting>
  <conditionalFormatting sqref="M14">
    <cfRule type="expression" dxfId="2676" priority="66">
      <formula>AND(NOT(ISBLANK(L14)),ISBLANK(M14))</formula>
    </cfRule>
  </conditionalFormatting>
  <conditionalFormatting sqref="N14">
    <cfRule type="expression" dxfId="2675" priority="65">
      <formula>AND(NOT(ISBLANK(O14)),ISBLANK(N14))</formula>
    </cfRule>
  </conditionalFormatting>
  <conditionalFormatting sqref="O14">
    <cfRule type="expression" dxfId="2674" priority="64">
      <formula>AND(NOT(ISBLANK(N14)),ISBLANK(O14))</formula>
    </cfRule>
  </conditionalFormatting>
  <conditionalFormatting sqref="R14">
    <cfRule type="expression" dxfId="2673" priority="63">
      <formula>AND(NOT(ISBLANK(S14)),ISBLANK(R14))</formula>
    </cfRule>
  </conditionalFormatting>
  <conditionalFormatting sqref="S14">
    <cfRule type="expression" dxfId="2672" priority="62">
      <formula>AND(NOT(ISBLANK(R14)),ISBLANK(S14))</formula>
    </cfRule>
  </conditionalFormatting>
  <conditionalFormatting sqref="T14">
    <cfRule type="expression" dxfId="2671" priority="61">
      <formula>AND(NOT(ISBLANK(U14)),ISBLANK(T14))</formula>
    </cfRule>
  </conditionalFormatting>
  <conditionalFormatting sqref="U14">
    <cfRule type="expression" dxfId="2670" priority="60">
      <formula>AND(NOT(ISBLANK(T14)),ISBLANK(U14))</formula>
    </cfRule>
  </conditionalFormatting>
  <conditionalFormatting sqref="V14">
    <cfRule type="expression" dxfId="2669" priority="59">
      <formula>AND(NOT(ISBLANK(W14)),ISBLANK(V14))</formula>
    </cfRule>
  </conditionalFormatting>
  <conditionalFormatting sqref="W14">
    <cfRule type="expression" dxfId="2668" priority="58">
      <formula>AND(NOT(ISBLANK(V14)),ISBLANK(W14))</formula>
    </cfRule>
  </conditionalFormatting>
  <conditionalFormatting sqref="X14">
    <cfRule type="expression" dxfId="2667" priority="57">
      <formula>AND(NOT(ISBLANK(Y14)),ISBLANK(X14))</formula>
    </cfRule>
  </conditionalFormatting>
  <conditionalFormatting sqref="Y14">
    <cfRule type="expression" dxfId="2666" priority="56">
      <formula>AND(NOT(ISBLANK(X14)),ISBLANK(Y14))</formula>
    </cfRule>
  </conditionalFormatting>
  <conditionalFormatting sqref="D12">
    <cfRule type="expression" dxfId="2665" priority="55">
      <formula>AND(NOT(ISBLANK(E12)),ISBLANK(D12))</formula>
    </cfRule>
  </conditionalFormatting>
  <conditionalFormatting sqref="E12">
    <cfRule type="expression" dxfId="2664" priority="54">
      <formula>AND(NOT(ISBLANK(D12)),ISBLANK(E12))</formula>
    </cfRule>
  </conditionalFormatting>
  <conditionalFormatting sqref="F12">
    <cfRule type="expression" dxfId="2663" priority="53">
      <formula>AND(NOT(ISBLANK(G12)),ISBLANK(F12))</formula>
    </cfRule>
  </conditionalFormatting>
  <conditionalFormatting sqref="G12">
    <cfRule type="expression" dxfId="2662" priority="52">
      <formula>AND(NOT(ISBLANK(F12)),ISBLANK(G12))</formula>
    </cfRule>
  </conditionalFormatting>
  <conditionalFormatting sqref="H12">
    <cfRule type="expression" dxfId="2661" priority="51">
      <formula>AND(NOT(ISBLANK(I12)),ISBLANK(H12))</formula>
    </cfRule>
  </conditionalFormatting>
  <conditionalFormatting sqref="I12:I14">
    <cfRule type="expression" dxfId="2660" priority="50">
      <formula>AND(NOT(ISBLANK(H12)),ISBLANK(I12))</formula>
    </cfRule>
  </conditionalFormatting>
  <conditionalFormatting sqref="J12">
    <cfRule type="expression" dxfId="2659" priority="49">
      <formula>AND(NOT(ISBLANK(K12)),ISBLANK(J12))</formula>
    </cfRule>
  </conditionalFormatting>
  <conditionalFormatting sqref="K12">
    <cfRule type="expression" dxfId="2658" priority="48">
      <formula>AND(NOT(ISBLANK(J12)),ISBLANK(K12))</formula>
    </cfRule>
  </conditionalFormatting>
  <conditionalFormatting sqref="L12">
    <cfRule type="expression" dxfId="2657" priority="47">
      <formula>AND(NOT(ISBLANK(M12)),ISBLANK(L12))</formula>
    </cfRule>
  </conditionalFormatting>
  <conditionalFormatting sqref="M12">
    <cfRule type="expression" dxfId="2656" priority="46">
      <formula>AND(NOT(ISBLANK(L12)),ISBLANK(M12))</formula>
    </cfRule>
  </conditionalFormatting>
  <conditionalFormatting sqref="N12">
    <cfRule type="expression" dxfId="2655" priority="45">
      <formula>AND(NOT(ISBLANK(O12)),ISBLANK(N12))</formula>
    </cfRule>
  </conditionalFormatting>
  <conditionalFormatting sqref="O12">
    <cfRule type="expression" dxfId="2654" priority="44">
      <formula>AND(NOT(ISBLANK(N12)),ISBLANK(O12))</formula>
    </cfRule>
  </conditionalFormatting>
  <conditionalFormatting sqref="R12">
    <cfRule type="expression" dxfId="2653" priority="43">
      <formula>AND(NOT(ISBLANK(S12)),ISBLANK(R12))</formula>
    </cfRule>
  </conditionalFormatting>
  <conditionalFormatting sqref="S12">
    <cfRule type="expression" dxfId="2652" priority="42">
      <formula>AND(NOT(ISBLANK(R12)),ISBLANK(S12))</formula>
    </cfRule>
  </conditionalFormatting>
  <conditionalFormatting sqref="T12">
    <cfRule type="expression" dxfId="2651" priority="41">
      <formula>AND(NOT(ISBLANK(U12)),ISBLANK(T12))</formula>
    </cfRule>
  </conditionalFormatting>
  <conditionalFormatting sqref="U12">
    <cfRule type="expression" dxfId="2650" priority="40">
      <formula>AND(NOT(ISBLANK(T12)),ISBLANK(U12))</formula>
    </cfRule>
  </conditionalFormatting>
  <conditionalFormatting sqref="V12">
    <cfRule type="expression" dxfId="2649" priority="39">
      <formula>AND(NOT(ISBLANK(W12)),ISBLANK(V12))</formula>
    </cfRule>
  </conditionalFormatting>
  <conditionalFormatting sqref="W12">
    <cfRule type="expression" dxfId="2648" priority="38">
      <formula>AND(NOT(ISBLANK(V12)),ISBLANK(W12))</formula>
    </cfRule>
  </conditionalFormatting>
  <conditionalFormatting sqref="X12">
    <cfRule type="expression" dxfId="2647" priority="37">
      <formula>AND(NOT(ISBLANK(Y12)),ISBLANK(X12))</formula>
    </cfRule>
  </conditionalFormatting>
  <conditionalFormatting sqref="Y12">
    <cfRule type="expression" dxfId="2646" priority="36">
      <formula>AND(NOT(ISBLANK(X12)),ISBLANK(Y12))</formula>
    </cfRule>
  </conditionalFormatting>
  <conditionalFormatting sqref="D13">
    <cfRule type="expression" dxfId="2645" priority="33">
      <formula>AND(NOT(ISBLANK(E13)),ISBLANK(D13))</formula>
    </cfRule>
  </conditionalFormatting>
  <conditionalFormatting sqref="E13">
    <cfRule type="expression" dxfId="2644" priority="32">
      <formula>AND(NOT(ISBLANK(D13)),ISBLANK(E13))</formula>
    </cfRule>
  </conditionalFormatting>
  <conditionalFormatting sqref="F13">
    <cfRule type="expression" dxfId="2643" priority="31">
      <formula>AND(NOT(ISBLANK(G13)),ISBLANK(F13))</formula>
    </cfRule>
  </conditionalFormatting>
  <conditionalFormatting sqref="G13">
    <cfRule type="expression" dxfId="2642" priority="30">
      <formula>AND(NOT(ISBLANK(F13)),ISBLANK(G13))</formula>
    </cfRule>
  </conditionalFormatting>
  <conditionalFormatting sqref="H13">
    <cfRule type="expression" dxfId="2641" priority="29">
      <formula>AND(NOT(ISBLANK(I13)),ISBLANK(H13))</formula>
    </cfRule>
  </conditionalFormatting>
  <conditionalFormatting sqref="J13">
    <cfRule type="expression" dxfId="2640" priority="28">
      <formula>AND(NOT(ISBLANK(K13)),ISBLANK(J13))</formula>
    </cfRule>
  </conditionalFormatting>
  <conditionalFormatting sqref="K13">
    <cfRule type="expression" dxfId="2639" priority="27">
      <formula>AND(NOT(ISBLANK(J13)),ISBLANK(K13))</formula>
    </cfRule>
  </conditionalFormatting>
  <conditionalFormatting sqref="L13">
    <cfRule type="expression" dxfId="2638" priority="26">
      <formula>AND(NOT(ISBLANK(M13)),ISBLANK(L13))</formula>
    </cfRule>
  </conditionalFormatting>
  <conditionalFormatting sqref="M13">
    <cfRule type="expression" dxfId="2637" priority="25">
      <formula>AND(NOT(ISBLANK(L13)),ISBLANK(M13))</formula>
    </cfRule>
  </conditionalFormatting>
  <conditionalFormatting sqref="N13">
    <cfRule type="expression" dxfId="2636" priority="24">
      <formula>AND(NOT(ISBLANK(O13)),ISBLANK(N13))</formula>
    </cfRule>
  </conditionalFormatting>
  <conditionalFormatting sqref="O13">
    <cfRule type="expression" dxfId="2635" priority="23">
      <formula>AND(NOT(ISBLANK(N13)),ISBLANK(O13))</formula>
    </cfRule>
  </conditionalFormatting>
  <conditionalFormatting sqref="D9 F9 H9 J9 L9 N9">
    <cfRule type="expression" dxfId="2634" priority="22">
      <formula>AND(NOT(ISBLANK(E9)),ISBLANK(D9))</formula>
    </cfRule>
  </conditionalFormatting>
  <conditionalFormatting sqref="E9 G9 I9 K9 M9 O9">
    <cfRule type="expression" dxfId="2633" priority="21">
      <formula>AND(NOT(ISBLANK(D9)),ISBLANK(E9))</formula>
    </cfRule>
  </conditionalFormatting>
  <conditionalFormatting sqref="D11">
    <cfRule type="expression" dxfId="2632" priority="20">
      <formula>AND(NOT(ISBLANK(E11)),ISBLANK(D11))</formula>
    </cfRule>
  </conditionalFormatting>
  <conditionalFormatting sqref="E11">
    <cfRule type="expression" dxfId="2631" priority="19">
      <formula>AND(NOT(ISBLANK(D11)),ISBLANK(E11))</formula>
    </cfRule>
  </conditionalFormatting>
  <conditionalFormatting sqref="F11">
    <cfRule type="expression" dxfId="2630" priority="18">
      <formula>AND(NOT(ISBLANK(G11)),ISBLANK(F11))</formula>
    </cfRule>
  </conditionalFormatting>
  <conditionalFormatting sqref="G11">
    <cfRule type="expression" dxfId="2629" priority="17">
      <formula>AND(NOT(ISBLANK(F11)),ISBLANK(G11))</formula>
    </cfRule>
  </conditionalFormatting>
  <conditionalFormatting sqref="H11">
    <cfRule type="expression" dxfId="2628" priority="16">
      <formula>AND(NOT(ISBLANK(I11)),ISBLANK(H11))</formula>
    </cfRule>
  </conditionalFormatting>
  <conditionalFormatting sqref="I11">
    <cfRule type="expression" dxfId="2627" priority="15">
      <formula>AND(NOT(ISBLANK(H11)),ISBLANK(I11))</formula>
    </cfRule>
  </conditionalFormatting>
  <conditionalFormatting sqref="J11">
    <cfRule type="expression" dxfId="2626" priority="14">
      <formula>AND(NOT(ISBLANK(K11)),ISBLANK(J11))</formula>
    </cfRule>
  </conditionalFormatting>
  <conditionalFormatting sqref="K11">
    <cfRule type="expression" dxfId="2625" priority="13">
      <formula>AND(NOT(ISBLANK(J11)),ISBLANK(K11))</formula>
    </cfRule>
  </conditionalFormatting>
  <conditionalFormatting sqref="L11">
    <cfRule type="expression" dxfId="2624" priority="12">
      <formula>AND(NOT(ISBLANK(M11)),ISBLANK(L11))</formula>
    </cfRule>
  </conditionalFormatting>
  <conditionalFormatting sqref="M11">
    <cfRule type="expression" dxfId="2623" priority="11">
      <formula>AND(NOT(ISBLANK(L11)),ISBLANK(M11))</formula>
    </cfRule>
  </conditionalFormatting>
  <conditionalFormatting sqref="N11">
    <cfRule type="expression" dxfId="2622" priority="10">
      <formula>AND(NOT(ISBLANK(O11)),ISBLANK(N11))</formula>
    </cfRule>
  </conditionalFormatting>
  <conditionalFormatting sqref="O11">
    <cfRule type="expression" dxfId="2621" priority="9">
      <formula>AND(NOT(ISBLANK(N11)),ISBLANK(O11))</formula>
    </cfRule>
  </conditionalFormatting>
  <conditionalFormatting sqref="R11">
    <cfRule type="expression" dxfId="2620" priority="8">
      <formula>AND(NOT(ISBLANK(S11)),ISBLANK(R11))</formula>
    </cfRule>
  </conditionalFormatting>
  <conditionalFormatting sqref="S11">
    <cfRule type="expression" dxfId="2619" priority="7">
      <formula>AND(NOT(ISBLANK(R11)),ISBLANK(S11))</formula>
    </cfRule>
  </conditionalFormatting>
  <conditionalFormatting sqref="T11">
    <cfRule type="expression" dxfId="2618" priority="6">
      <formula>AND(NOT(ISBLANK(U11)),ISBLANK(T11))</formula>
    </cfRule>
  </conditionalFormatting>
  <conditionalFormatting sqref="U11">
    <cfRule type="expression" dxfId="2617" priority="5">
      <formula>AND(NOT(ISBLANK(T11)),ISBLANK(U11))</formula>
    </cfRule>
  </conditionalFormatting>
  <conditionalFormatting sqref="V11">
    <cfRule type="expression" dxfId="2616" priority="4">
      <formula>AND(NOT(ISBLANK(W11)),ISBLANK(V11))</formula>
    </cfRule>
  </conditionalFormatting>
  <conditionalFormatting sqref="W11">
    <cfRule type="expression" dxfId="2615" priority="3">
      <formula>AND(NOT(ISBLANK(V11)),ISBLANK(W11))</formula>
    </cfRule>
  </conditionalFormatting>
  <conditionalFormatting sqref="X11">
    <cfRule type="expression" dxfId="2614" priority="2">
      <formula>AND(NOT(ISBLANK(Y11)),ISBLANK(X11))</formula>
    </cfRule>
  </conditionalFormatting>
  <conditionalFormatting sqref="Y11">
    <cfRule type="expression" dxfId="2613" priority="1">
      <formula>AND(NOT(ISBLANK(X11)),ISBLANK(Y11))</formula>
    </cfRule>
  </conditionalFormatting>
  <dataValidations count="9">
    <dataValidation type="decimal" operator="greaterThanOrEqual" allowBlank="1" showInputMessage="1" showErrorMessage="1" sqref="AD11:AE12 AF11 AK14:AL14 AD10:AI10 AD14:AE14 AG14:AI14 AG11:AI12 AK10:AL12" xr:uid="{4F66C5F9-50E1-440D-A903-48F16D7330DE}">
      <formula1>0</formula1>
    </dataValidation>
    <dataValidation operator="greaterThanOrEqual" allowBlank="1" showInputMessage="1" showErrorMessage="1" sqref="AD13:AI13 AK15:AL51 AD7:AI8 AK7:AL9 AF14 AD15:AI51 AK13:AL13 AF12" xr:uid="{74252E09-E1BF-4AC5-AD3B-31909250250B}"/>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B69C5298-3DF2-496A-A5CB-008B688EF6E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60D2A6D5-0099-48ED-B109-D86AD42EAC38}">
      <formula1>INDIRECT("Organisation_Type")</formula1>
    </dataValidation>
    <dataValidation type="custom" allowBlank="1" showInputMessage="1" showErrorMessage="1" errorTitle="Headcount" error="The value entered in the headcount field must be greater than or equal to the value entered in the FTE field." sqref="J7:J51 L7:L51 N7:N51 D7:D51 F7:F51 H7:H51 V7:V51 X7:X51 T7:T51 R7:R51" xr:uid="{BA8863DA-1E63-4E63-AF74-4225BF9E04F7}">
      <formula1>D7&gt;=E7</formula1>
    </dataValidation>
    <dataValidation type="custom" allowBlank="1" showInputMessage="1" showErrorMessage="1" errorTitle="FTE" error="The value entered in the FTE field must be less than or equal to the value entered in the headcount field." sqref="I7:I51 K7:K51 O7:O51 E7:E51 M7:M51 G7:G51 W7:W51 Y7:Y51 U7:U51 S7:S51" xr:uid="{33E78547-CEEA-47BF-A74E-86AE51C3C0CB}">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C2576152-C2FC-4F1C-BE77-9C70167712DF}">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029B10B4-2820-43AC-8163-AED7228CF0DD}"/>
    <dataValidation type="decimal" operator="greaterThan" allowBlank="1" showInputMessage="1" showErrorMessage="1" sqref="AD9:AI9" xr:uid="{634A70E6-FF15-4281-AA8C-B1F21074F22A}">
      <formula1>0</formula1>
    </dataValidation>
  </dataValidation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B7C8A-851C-40EE-9B27-4D7CB32AC7E2}">
  <dimension ref="A1:AP473"/>
  <sheetViews>
    <sheetView zoomScale="70" zoomScaleNormal="70" workbookViewId="0">
      <selection activeCell="AJ12" sqref="AJ12"/>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77"/>
      <c r="AE6" s="377"/>
      <c r="AF6" s="377"/>
      <c r="AG6" s="377"/>
      <c r="AH6" s="377"/>
      <c r="AI6" s="377"/>
      <c r="AJ6" s="380"/>
      <c r="AK6" s="377"/>
      <c r="AL6" s="377"/>
      <c r="AM6" s="377"/>
      <c r="AN6" s="373"/>
      <c r="AO6" s="377"/>
      <c r="AP6" s="377"/>
    </row>
    <row r="7" spans="1:42" ht="31" x14ac:dyDescent="0.35">
      <c r="A7" s="54" t="s">
        <v>104</v>
      </c>
      <c r="B7" s="54" t="s">
        <v>105</v>
      </c>
      <c r="C7" s="54" t="s">
        <v>104</v>
      </c>
      <c r="D7" s="38">
        <v>9761</v>
      </c>
      <c r="E7" s="39">
        <v>9264.9900000000416</v>
      </c>
      <c r="F7" s="39">
        <v>5784</v>
      </c>
      <c r="G7" s="39">
        <v>5605.5200000000023</v>
      </c>
      <c r="H7" s="39">
        <v>9711</v>
      </c>
      <c r="I7" s="39">
        <v>9450.9400000000169</v>
      </c>
      <c r="J7" s="39">
        <v>2034</v>
      </c>
      <c r="K7" s="39">
        <v>1994.5899999999986</v>
      </c>
      <c r="L7" s="39">
        <v>262</v>
      </c>
      <c r="M7" s="39">
        <v>256.67999999999995</v>
      </c>
      <c r="N7" s="39">
        <v>12325</v>
      </c>
      <c r="O7" s="39">
        <v>11962.79000000003</v>
      </c>
      <c r="P7" s="40">
        <f t="shared" ref="P7:Q22" si="0">SUM(D7,F7,H7,J7,L7,N7)</f>
        <v>39877</v>
      </c>
      <c r="Q7" s="40">
        <f t="shared" si="0"/>
        <v>38535.510000000097</v>
      </c>
      <c r="R7" s="39">
        <v>141</v>
      </c>
      <c r="S7" s="39">
        <v>139.28</v>
      </c>
      <c r="T7" s="39">
        <v>364</v>
      </c>
      <c r="U7" s="39">
        <v>362.23</v>
      </c>
      <c r="V7" s="41">
        <v>232</v>
      </c>
      <c r="W7" s="41">
        <v>231.0972972972973</v>
      </c>
      <c r="X7" s="41">
        <v>11</v>
      </c>
      <c r="Y7" s="41">
        <v>11</v>
      </c>
      <c r="Z7" s="42">
        <f>SUM(R7,T7,V7,X7,)</f>
        <v>748</v>
      </c>
      <c r="AA7" s="43">
        <f>SUM(S7,U7,W7,Y7)</f>
        <v>743.60729729729724</v>
      </c>
      <c r="AB7" s="44">
        <f>P7+Z7</f>
        <v>40625</v>
      </c>
      <c r="AC7" s="44">
        <f>Q7+AA7</f>
        <v>39279.117297297395</v>
      </c>
      <c r="AD7" s="45">
        <f>115.83966537*1000000</f>
        <v>115839665.37</v>
      </c>
      <c r="AE7" s="45">
        <v>0</v>
      </c>
      <c r="AF7" s="45">
        <v>0</v>
      </c>
      <c r="AG7" s="45">
        <f>4.59612022*1000000</f>
        <v>4596120.2200000007</v>
      </c>
      <c r="AH7" s="45">
        <f>29.07422581*1000000</f>
        <v>29074225.810000002</v>
      </c>
      <c r="AI7" s="45">
        <f>11.96626911*1000000</f>
        <v>11966269.110000001</v>
      </c>
      <c r="AJ7" s="46">
        <f>SUM(AD7:AI7)</f>
        <v>161476280.51000002</v>
      </c>
      <c r="AK7" s="47">
        <f>10.07312638*1000000</f>
        <v>10073126.379999999</v>
      </c>
      <c r="AL7" s="47">
        <f>-0.57330316*1000000</f>
        <v>-573303.16</v>
      </c>
      <c r="AM7" s="46">
        <f>SUM(AK7:AL7)</f>
        <v>9499823.2199999988</v>
      </c>
      <c r="AN7" s="46">
        <f>SUM(AM7,AJ7)</f>
        <v>170976103.73000002</v>
      </c>
      <c r="AO7" s="48"/>
      <c r="AP7" s="51"/>
    </row>
    <row r="8" spans="1:42" ht="31" x14ac:dyDescent="0.35">
      <c r="A8" s="54" t="s">
        <v>106</v>
      </c>
      <c r="B8" s="54" t="s">
        <v>105</v>
      </c>
      <c r="C8" s="54" t="s">
        <v>104</v>
      </c>
      <c r="D8" s="38">
        <v>0</v>
      </c>
      <c r="E8" s="39">
        <v>0</v>
      </c>
      <c r="F8" s="39">
        <v>0</v>
      </c>
      <c r="G8" s="39">
        <v>0</v>
      </c>
      <c r="H8" s="39">
        <v>0</v>
      </c>
      <c r="I8" s="39">
        <v>0</v>
      </c>
      <c r="J8" s="39">
        <v>0</v>
      </c>
      <c r="K8" s="39">
        <v>0</v>
      </c>
      <c r="L8" s="39">
        <v>0</v>
      </c>
      <c r="M8" s="39">
        <v>0</v>
      </c>
      <c r="N8" s="39">
        <v>10923</v>
      </c>
      <c r="O8" s="39">
        <v>10580.760000000007</v>
      </c>
      <c r="P8" s="40">
        <f t="shared" si="0"/>
        <v>10923</v>
      </c>
      <c r="Q8" s="40">
        <f t="shared" si="0"/>
        <v>10580.760000000007</v>
      </c>
      <c r="R8" s="39">
        <v>3</v>
      </c>
      <c r="S8" s="39">
        <v>3</v>
      </c>
      <c r="T8" s="39">
        <v>77</v>
      </c>
      <c r="U8" s="39">
        <v>77</v>
      </c>
      <c r="V8" s="41">
        <v>664</v>
      </c>
      <c r="W8" s="41">
        <v>662.5</v>
      </c>
      <c r="X8" s="41">
        <v>2</v>
      </c>
      <c r="Y8" s="41">
        <v>2</v>
      </c>
      <c r="Z8" s="42">
        <f t="shared" ref="Z8:Z51" si="1">SUM(R8,T8,V8,X8,)</f>
        <v>746</v>
      </c>
      <c r="AA8" s="42">
        <f t="shared" ref="AA8:AA51" si="2">SUM(S8,U8,W8,Y8)</f>
        <v>744.5</v>
      </c>
      <c r="AB8" s="44">
        <f t="shared" ref="AB8:AC23" si="3">P8+Z8</f>
        <v>11669</v>
      </c>
      <c r="AC8" s="44">
        <f t="shared" si="3"/>
        <v>11325.260000000007</v>
      </c>
      <c r="AD8" s="45">
        <f>34.63441996*1000000</f>
        <v>34634419.960000001</v>
      </c>
      <c r="AE8" s="45">
        <v>0</v>
      </c>
      <c r="AF8" s="45">
        <v>0</v>
      </c>
      <c r="AG8" s="45">
        <f>0.84944319*1000000</f>
        <v>849443.19000000006</v>
      </c>
      <c r="AH8" s="45">
        <f>8.16911869*1000000</f>
        <v>8169118.6899999995</v>
      </c>
      <c r="AI8" s="45">
        <f>3.20037355*1000000</f>
        <v>3200373.5500000003</v>
      </c>
      <c r="AJ8" s="46">
        <f t="shared" ref="AJ8:AJ51" si="4">SUM(AD8:AI8)</f>
        <v>46853355.389999993</v>
      </c>
      <c r="AK8" s="47">
        <f>4.34866928*1000000</f>
        <v>4348669.28</v>
      </c>
      <c r="AL8" s="47">
        <f>1.24528858*1000000</f>
        <v>1245288.58</v>
      </c>
      <c r="AM8" s="46">
        <f t="shared" ref="AM8:AM51" si="5">SUM(AK8:AL8)</f>
        <v>5593957.8600000003</v>
      </c>
      <c r="AN8" s="46">
        <f t="shared" ref="AN8:AN44" si="6">SUM(AM8,AJ8)</f>
        <v>52447313.249999993</v>
      </c>
      <c r="AO8" s="48"/>
      <c r="AP8" s="51"/>
    </row>
    <row r="9" spans="1:42" ht="50.25" customHeight="1" x14ac:dyDescent="0.35">
      <c r="A9" s="54" t="s">
        <v>107</v>
      </c>
      <c r="B9" s="54" t="s">
        <v>108</v>
      </c>
      <c r="C9" s="54" t="s">
        <v>104</v>
      </c>
      <c r="D9" s="38">
        <v>191</v>
      </c>
      <c r="E9" s="39">
        <v>187.11</v>
      </c>
      <c r="F9" s="39">
        <v>247</v>
      </c>
      <c r="G9" s="39">
        <v>234.07</v>
      </c>
      <c r="H9" s="39">
        <v>2090</v>
      </c>
      <c r="I9" s="39">
        <v>2013.24</v>
      </c>
      <c r="J9" s="39">
        <v>1794</v>
      </c>
      <c r="K9" s="39">
        <v>1695.55</v>
      </c>
      <c r="L9" s="39">
        <v>34</v>
      </c>
      <c r="M9" s="39">
        <v>28.89</v>
      </c>
      <c r="N9" s="39">
        <v>0</v>
      </c>
      <c r="O9" s="39">
        <v>0</v>
      </c>
      <c r="P9" s="40">
        <f t="shared" si="0"/>
        <v>4356</v>
      </c>
      <c r="Q9" s="40">
        <f t="shared" si="0"/>
        <v>4158.8600000000006</v>
      </c>
      <c r="R9" s="94">
        <v>0</v>
      </c>
      <c r="S9" s="94">
        <v>0</v>
      </c>
      <c r="T9" s="94">
        <v>0</v>
      </c>
      <c r="U9" s="94">
        <v>0</v>
      </c>
      <c r="V9" s="94">
        <v>172</v>
      </c>
      <c r="W9" s="49">
        <v>165.9</v>
      </c>
      <c r="X9" s="94">
        <v>0</v>
      </c>
      <c r="Y9" s="94">
        <v>0</v>
      </c>
      <c r="Z9" s="42">
        <f t="shared" si="1"/>
        <v>172</v>
      </c>
      <c r="AA9" s="43">
        <f t="shared" si="2"/>
        <v>165.9</v>
      </c>
      <c r="AB9" s="44">
        <f t="shared" si="3"/>
        <v>4528</v>
      </c>
      <c r="AC9" s="44">
        <f t="shared" si="3"/>
        <v>4324.76</v>
      </c>
      <c r="AD9" s="45">
        <v>13419559.59</v>
      </c>
      <c r="AE9" s="45">
        <v>199024.58</v>
      </c>
      <c r="AF9" s="45">
        <v>263459</v>
      </c>
      <c r="AG9" s="45">
        <v>495379.03</v>
      </c>
      <c r="AH9" s="45">
        <v>3539759.12</v>
      </c>
      <c r="AI9" s="45">
        <v>1503261.1</v>
      </c>
      <c r="AJ9" s="46">
        <f t="shared" si="4"/>
        <v>19420442.420000002</v>
      </c>
      <c r="AK9" s="50">
        <v>1484656.93</v>
      </c>
      <c r="AL9" s="50">
        <v>0</v>
      </c>
      <c r="AM9" s="46">
        <f t="shared" si="5"/>
        <v>1484656.93</v>
      </c>
      <c r="AN9" s="46">
        <f t="shared" si="6"/>
        <v>20905099.350000001</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80</v>
      </c>
      <c r="E11" s="49">
        <v>67.25</v>
      </c>
      <c r="F11" s="49">
        <v>74</v>
      </c>
      <c r="G11" s="49">
        <v>72</v>
      </c>
      <c r="H11" s="49">
        <v>21</v>
      </c>
      <c r="I11" s="49">
        <v>20.8</v>
      </c>
      <c r="J11" s="49">
        <v>14</v>
      </c>
      <c r="K11" s="49">
        <v>14</v>
      </c>
      <c r="L11" s="49">
        <v>4</v>
      </c>
      <c r="M11" s="49">
        <v>4</v>
      </c>
      <c r="N11" s="49">
        <v>0</v>
      </c>
      <c r="O11" s="49">
        <v>0</v>
      </c>
      <c r="P11" s="40">
        <f t="shared" si="0"/>
        <v>193</v>
      </c>
      <c r="Q11" s="40">
        <f t="shared" si="0"/>
        <v>178.05</v>
      </c>
      <c r="R11" s="94">
        <v>0</v>
      </c>
      <c r="S11" s="49">
        <v>0</v>
      </c>
      <c r="T11" s="94">
        <v>0</v>
      </c>
      <c r="U11" s="94">
        <v>0</v>
      </c>
      <c r="V11" s="94">
        <v>0</v>
      </c>
      <c r="W11" s="94">
        <v>0</v>
      </c>
      <c r="X11" s="94">
        <v>0</v>
      </c>
      <c r="Y11" s="94">
        <v>0</v>
      </c>
      <c r="Z11" s="42">
        <f t="shared" si="1"/>
        <v>0</v>
      </c>
      <c r="AA11" s="43">
        <f t="shared" si="2"/>
        <v>0</v>
      </c>
      <c r="AB11" s="44">
        <f t="shared" si="3"/>
        <v>193</v>
      </c>
      <c r="AC11" s="44">
        <f t="shared" si="3"/>
        <v>178.05</v>
      </c>
      <c r="AD11" s="45">
        <v>415957</v>
      </c>
      <c r="AE11" s="45">
        <v>1327</v>
      </c>
      <c r="AF11" s="45">
        <v>0</v>
      </c>
      <c r="AG11" s="45">
        <v>9403</v>
      </c>
      <c r="AH11" s="45">
        <v>17500</v>
      </c>
      <c r="AI11" s="45">
        <v>35030</v>
      </c>
      <c r="AJ11" s="46">
        <f t="shared" si="4"/>
        <v>479217</v>
      </c>
      <c r="AK11" s="50">
        <v>0</v>
      </c>
      <c r="AL11" s="50">
        <v>0</v>
      </c>
      <c r="AM11" s="46">
        <f t="shared" si="5"/>
        <v>0</v>
      </c>
      <c r="AN11" s="46">
        <f t="shared" si="6"/>
        <v>479217</v>
      </c>
      <c r="AO11" s="99"/>
      <c r="AP11" s="48"/>
    </row>
    <row r="12" spans="1:42" ht="46.5" x14ac:dyDescent="0.35">
      <c r="A12" s="54" t="s">
        <v>112</v>
      </c>
      <c r="B12" s="54" t="s">
        <v>110</v>
      </c>
      <c r="C12" s="54" t="s">
        <v>104</v>
      </c>
      <c r="D12" s="94">
        <v>50</v>
      </c>
      <c r="E12" s="49">
        <v>39.39</v>
      </c>
      <c r="F12" s="94">
        <v>13</v>
      </c>
      <c r="G12" s="49">
        <v>12.48</v>
      </c>
      <c r="H12" s="94">
        <v>28</v>
      </c>
      <c r="I12" s="49">
        <v>26.61</v>
      </c>
      <c r="J12" s="94">
        <v>5</v>
      </c>
      <c r="K12" s="94">
        <v>5</v>
      </c>
      <c r="L12" s="94">
        <v>1</v>
      </c>
      <c r="M12" s="94">
        <v>1</v>
      </c>
      <c r="N12" s="94">
        <v>0</v>
      </c>
      <c r="O12" s="49">
        <v>0</v>
      </c>
      <c r="P12" s="40">
        <f t="shared" si="0"/>
        <v>97</v>
      </c>
      <c r="Q12" s="40">
        <f t="shared" si="0"/>
        <v>84.48</v>
      </c>
      <c r="R12" s="94">
        <v>0</v>
      </c>
      <c r="S12" s="94">
        <v>0</v>
      </c>
      <c r="T12" s="94">
        <v>0</v>
      </c>
      <c r="U12" s="94">
        <v>0</v>
      </c>
      <c r="V12" s="94">
        <v>0</v>
      </c>
      <c r="W12" s="94">
        <v>0</v>
      </c>
      <c r="X12" s="94">
        <v>0</v>
      </c>
      <c r="Y12" s="49">
        <v>0</v>
      </c>
      <c r="Z12" s="42">
        <f t="shared" si="1"/>
        <v>0</v>
      </c>
      <c r="AA12" s="43">
        <f t="shared" si="2"/>
        <v>0</v>
      </c>
      <c r="AB12" s="44">
        <f t="shared" si="3"/>
        <v>97</v>
      </c>
      <c r="AC12" s="44">
        <f t="shared" si="3"/>
        <v>84.48</v>
      </c>
      <c r="AD12" s="45">
        <v>233556.96</v>
      </c>
      <c r="AE12" s="45">
        <v>0</v>
      </c>
      <c r="AF12" s="45">
        <v>0</v>
      </c>
      <c r="AG12" s="45">
        <v>0</v>
      </c>
      <c r="AH12" s="45">
        <v>31857.03</v>
      </c>
      <c r="AI12" s="45">
        <v>25163.11</v>
      </c>
      <c r="AJ12" s="46">
        <f t="shared" si="4"/>
        <v>290577.09999999998</v>
      </c>
      <c r="AK12" s="50">
        <v>0</v>
      </c>
      <c r="AL12" s="50">
        <v>0</v>
      </c>
      <c r="AM12" s="46">
        <f t="shared" si="5"/>
        <v>0</v>
      </c>
      <c r="AN12" s="46">
        <f t="shared" si="6"/>
        <v>290577.09999999998</v>
      </c>
      <c r="AO12" s="48"/>
      <c r="AP12" s="48" t="s">
        <v>146</v>
      </c>
    </row>
    <row r="13" spans="1:42" ht="46.5" x14ac:dyDescent="0.35">
      <c r="A13" s="54" t="s">
        <v>113</v>
      </c>
      <c r="B13" s="54" t="s">
        <v>110</v>
      </c>
      <c r="C13" s="54" t="s">
        <v>104</v>
      </c>
      <c r="D13" s="94">
        <v>266</v>
      </c>
      <c r="E13" s="95">
        <v>90.17</v>
      </c>
      <c r="F13" s="95">
        <v>94</v>
      </c>
      <c r="G13" s="95">
        <v>83.85</v>
      </c>
      <c r="H13" s="95">
        <v>47</v>
      </c>
      <c r="I13" s="95">
        <v>40.159999999999997</v>
      </c>
      <c r="J13" s="95">
        <v>0</v>
      </c>
      <c r="K13" s="95">
        <v>0</v>
      </c>
      <c r="L13" s="95">
        <v>4</v>
      </c>
      <c r="M13" s="95">
        <v>4</v>
      </c>
      <c r="N13" s="95">
        <v>0</v>
      </c>
      <c r="O13" s="95">
        <v>0</v>
      </c>
      <c r="P13" s="40">
        <f t="shared" si="0"/>
        <v>411</v>
      </c>
      <c r="Q13" s="40">
        <f t="shared" si="0"/>
        <v>218.17999999999998</v>
      </c>
      <c r="R13" s="95">
        <v>0</v>
      </c>
      <c r="S13" s="95">
        <v>0</v>
      </c>
      <c r="T13" s="95">
        <v>0</v>
      </c>
      <c r="U13" s="95">
        <v>0</v>
      </c>
      <c r="V13" s="95">
        <v>0</v>
      </c>
      <c r="W13" s="95">
        <v>0</v>
      </c>
      <c r="X13" s="95">
        <v>1</v>
      </c>
      <c r="Y13" s="95">
        <v>0.2</v>
      </c>
      <c r="Z13" s="42">
        <f t="shared" si="1"/>
        <v>1</v>
      </c>
      <c r="AA13" s="43">
        <f t="shared" si="2"/>
        <v>0.2</v>
      </c>
      <c r="AB13" s="44">
        <f t="shared" si="3"/>
        <v>412</v>
      </c>
      <c r="AC13" s="44">
        <f t="shared" si="3"/>
        <v>218.37999999999997</v>
      </c>
      <c r="AD13" s="97">
        <v>498126</v>
      </c>
      <c r="AE13" s="96">
        <v>0</v>
      </c>
      <c r="AF13" s="96">
        <v>0</v>
      </c>
      <c r="AG13" s="96"/>
      <c r="AH13" s="98">
        <v>39968</v>
      </c>
      <c r="AI13" s="98">
        <v>29262</v>
      </c>
      <c r="AJ13" s="46">
        <f t="shared" si="4"/>
        <v>567356</v>
      </c>
      <c r="AK13" s="100">
        <v>0</v>
      </c>
      <c r="AL13" s="99">
        <v>272</v>
      </c>
      <c r="AM13" s="46">
        <f t="shared" si="5"/>
        <v>272</v>
      </c>
      <c r="AN13" s="46">
        <f t="shared" si="6"/>
        <v>567628</v>
      </c>
      <c r="AO13" s="48"/>
      <c r="AP13" s="48"/>
    </row>
    <row r="14" spans="1:42" ht="31" x14ac:dyDescent="0.35">
      <c r="A14" s="54" t="s">
        <v>114</v>
      </c>
      <c r="B14" s="54" t="s">
        <v>108</v>
      </c>
      <c r="C14" s="54" t="s">
        <v>104</v>
      </c>
      <c r="D14" s="94">
        <v>83</v>
      </c>
      <c r="E14" s="49">
        <v>78.364867000000004</v>
      </c>
      <c r="F14" s="94">
        <v>248</v>
      </c>
      <c r="G14" s="49">
        <v>231.97832700000001</v>
      </c>
      <c r="H14" s="94">
        <v>79</v>
      </c>
      <c r="I14" s="49">
        <v>78.621622000000002</v>
      </c>
      <c r="J14" s="94">
        <v>14</v>
      </c>
      <c r="K14" s="94">
        <v>14</v>
      </c>
      <c r="L14" s="94">
        <v>1</v>
      </c>
      <c r="M14" s="94">
        <v>1</v>
      </c>
      <c r="N14" s="94">
        <v>0</v>
      </c>
      <c r="O14" s="94">
        <v>0</v>
      </c>
      <c r="P14" s="40">
        <f t="shared" si="0"/>
        <v>425</v>
      </c>
      <c r="Q14" s="40">
        <f t="shared" si="0"/>
        <v>403.96481600000004</v>
      </c>
      <c r="R14" s="94">
        <v>9</v>
      </c>
      <c r="S14" s="94">
        <v>9</v>
      </c>
      <c r="T14" s="94">
        <v>0</v>
      </c>
      <c r="U14" s="94">
        <v>0</v>
      </c>
      <c r="V14" s="94">
        <v>0</v>
      </c>
      <c r="W14" s="94">
        <v>0</v>
      </c>
      <c r="X14" s="94">
        <v>0</v>
      </c>
      <c r="Y14" s="94">
        <v>0</v>
      </c>
      <c r="Z14" s="42">
        <f t="shared" si="1"/>
        <v>9</v>
      </c>
      <c r="AA14" s="42">
        <f t="shared" si="2"/>
        <v>9</v>
      </c>
      <c r="AB14" s="44">
        <f t="shared" si="3"/>
        <v>434</v>
      </c>
      <c r="AC14" s="44">
        <f t="shared" si="3"/>
        <v>412.96481600000004</v>
      </c>
      <c r="AD14" s="45">
        <v>972641.95999999915</v>
      </c>
      <c r="AE14" s="45">
        <v>39419.890000000036</v>
      </c>
      <c r="AF14" s="45">
        <v>0</v>
      </c>
      <c r="AG14" s="45">
        <v>38496.30000000001</v>
      </c>
      <c r="AH14" s="45">
        <v>272803.11000000028</v>
      </c>
      <c r="AI14" s="45">
        <v>100444.11999999988</v>
      </c>
      <c r="AJ14" s="46">
        <f t="shared" si="4"/>
        <v>1423805.3799999994</v>
      </c>
      <c r="AK14" s="50">
        <v>15487.6</v>
      </c>
      <c r="AL14" s="50">
        <v>0</v>
      </c>
      <c r="AM14" s="46">
        <f t="shared" si="5"/>
        <v>15487.6</v>
      </c>
      <c r="AN14" s="46">
        <f t="shared" si="6"/>
        <v>1439292.9799999995</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2612" priority="150">
      <formula>AND(NOT(ISBLANK($A7)),ISBLANK(B7))</formula>
    </cfRule>
  </conditionalFormatting>
  <conditionalFormatting sqref="C7:C51">
    <cfRule type="expression" dxfId="2611" priority="149">
      <formula>AND(NOT(ISBLANK(A7)),ISBLANK(C7))</formula>
    </cfRule>
  </conditionalFormatting>
  <conditionalFormatting sqref="D7:D8 F7:F8 H7:H8 J7:J8 L7:L8 N7:N8 V7:V8 X7:X8 D15:D51">
    <cfRule type="expression" dxfId="2610" priority="148">
      <formula>AND(NOT(ISBLANK(E7)),ISBLANK(D7))</formula>
    </cfRule>
  </conditionalFormatting>
  <conditionalFormatting sqref="E7:E8 G7:G8 I7:I8 K7:K8 M7:M8 O7:O8 W7:W8 Y7:Y8 E15:E51">
    <cfRule type="expression" dxfId="2609" priority="147">
      <formula>AND(NOT(ISBLANK(D7)),ISBLANK(E7))</formula>
    </cfRule>
  </conditionalFormatting>
  <conditionalFormatting sqref="F15:F51">
    <cfRule type="expression" dxfId="2608" priority="146">
      <formula>AND(NOT(ISBLANK(G15)),ISBLANK(F15))</formula>
    </cfRule>
  </conditionalFormatting>
  <conditionalFormatting sqref="G15:G51">
    <cfRule type="expression" dxfId="2607" priority="145">
      <formula>AND(NOT(ISBLANK(F15)),ISBLANK(G15))</formula>
    </cfRule>
  </conditionalFormatting>
  <conditionalFormatting sqref="H15:H51">
    <cfRule type="expression" dxfId="2606" priority="144">
      <formula>AND(NOT(ISBLANK(I15)),ISBLANK(H15))</formula>
    </cfRule>
  </conditionalFormatting>
  <conditionalFormatting sqref="I15:I51">
    <cfRule type="expression" dxfId="2605" priority="143">
      <formula>AND(NOT(ISBLANK(H15)),ISBLANK(I15))</formula>
    </cfRule>
  </conditionalFormatting>
  <conditionalFormatting sqref="J15:J51">
    <cfRule type="expression" dxfId="2604" priority="142">
      <formula>AND(NOT(ISBLANK(K15)),ISBLANK(J15))</formula>
    </cfRule>
  </conditionalFormatting>
  <conditionalFormatting sqref="K15:K51">
    <cfRule type="expression" dxfId="2603" priority="141">
      <formula>AND(NOT(ISBLANK(J15)),ISBLANK(K15))</formula>
    </cfRule>
  </conditionalFormatting>
  <conditionalFormatting sqref="L15:L51">
    <cfRule type="expression" dxfId="2602" priority="140">
      <formula>AND(NOT(ISBLANK(M15)),ISBLANK(L15))</formula>
    </cfRule>
  </conditionalFormatting>
  <conditionalFormatting sqref="M15:M51">
    <cfRule type="expression" dxfId="2601" priority="139">
      <formula>AND(NOT(ISBLANK(L15)),ISBLANK(M15))</formula>
    </cfRule>
  </conditionalFormatting>
  <conditionalFormatting sqref="N15:N51">
    <cfRule type="expression" dxfId="2600" priority="138">
      <formula>AND(NOT(ISBLANK(O15)),ISBLANK(N15))</formula>
    </cfRule>
  </conditionalFormatting>
  <conditionalFormatting sqref="O15:O51">
    <cfRule type="expression" dxfId="2599" priority="137">
      <formula>AND(NOT(ISBLANK(N15)),ISBLANK(O15))</formula>
    </cfRule>
  </conditionalFormatting>
  <conditionalFormatting sqref="R15:R51 R7:Y7 R13:Y13">
    <cfRule type="expression" dxfId="2598" priority="136">
      <formula>AND(NOT(ISBLANK(S7)),ISBLANK(R7))</formula>
    </cfRule>
  </conditionalFormatting>
  <conditionalFormatting sqref="S7 S13 S15:S51">
    <cfRule type="expression" dxfId="2597" priority="135">
      <formula>AND(NOT(ISBLANK(R7)),ISBLANK(S7))</formula>
    </cfRule>
  </conditionalFormatting>
  <conditionalFormatting sqref="T7 T13 T15:T51">
    <cfRule type="expression" dxfId="2596" priority="134">
      <formula>AND(NOT(ISBLANK(U7)),ISBLANK(T7))</formula>
    </cfRule>
  </conditionalFormatting>
  <conditionalFormatting sqref="U7 U13 U15:U51">
    <cfRule type="expression" dxfId="2595" priority="133">
      <formula>AND(NOT(ISBLANK(T7)),ISBLANK(U7))</formula>
    </cfRule>
  </conditionalFormatting>
  <conditionalFormatting sqref="V13 V15:V51">
    <cfRule type="expression" dxfId="2594" priority="132">
      <formula>AND(NOT(ISBLANK(W13)),ISBLANK(V13))</formula>
    </cfRule>
  </conditionalFormatting>
  <conditionalFormatting sqref="W13 W15:W51">
    <cfRule type="expression" dxfId="2593" priority="131">
      <formula>AND(NOT(ISBLANK(V13)),ISBLANK(W13))</formula>
    </cfRule>
  </conditionalFormatting>
  <conditionalFormatting sqref="X13 X15:X51">
    <cfRule type="expression" dxfId="2592" priority="130">
      <formula>AND(NOT(ISBLANK(Y13)),ISBLANK(X13))</formula>
    </cfRule>
  </conditionalFormatting>
  <conditionalFormatting sqref="Y13 Y15:Y51">
    <cfRule type="expression" dxfId="2591" priority="129">
      <formula>AND(NOT(ISBLANK(X13)),ISBLANK(Y13))</formula>
    </cfRule>
  </conditionalFormatting>
  <conditionalFormatting sqref="R8:Y8">
    <cfRule type="expression" dxfId="2590" priority="128">
      <formula>AND(NOT(ISBLANK(S8)),ISBLANK(R8))</formula>
    </cfRule>
  </conditionalFormatting>
  <conditionalFormatting sqref="S8">
    <cfRule type="expression" dxfId="2589" priority="127">
      <formula>AND(NOT(ISBLANK(R8)),ISBLANK(S8))</formula>
    </cfRule>
  </conditionalFormatting>
  <conditionalFormatting sqref="T8">
    <cfRule type="expression" dxfId="2588" priority="126">
      <formula>AND(NOT(ISBLANK(U8)),ISBLANK(T8))</formula>
    </cfRule>
  </conditionalFormatting>
  <conditionalFormatting sqref="U8">
    <cfRule type="expression" dxfId="2587" priority="125">
      <formula>AND(NOT(ISBLANK(T8)),ISBLANK(U8))</formula>
    </cfRule>
  </conditionalFormatting>
  <conditionalFormatting sqref="R9">
    <cfRule type="expression" dxfId="2586" priority="124">
      <formula>AND(NOT(ISBLANK(S9)),ISBLANK(R9))</formula>
    </cfRule>
  </conditionalFormatting>
  <conditionalFormatting sqref="S9">
    <cfRule type="expression" dxfId="2585" priority="123">
      <formula>AND(NOT(ISBLANK(R9)),ISBLANK(S9))</formula>
    </cfRule>
  </conditionalFormatting>
  <conditionalFormatting sqref="T9">
    <cfRule type="expression" dxfId="2584" priority="122">
      <formula>AND(NOT(ISBLANK(U9)),ISBLANK(T9))</formula>
    </cfRule>
  </conditionalFormatting>
  <conditionalFormatting sqref="U9">
    <cfRule type="expression" dxfId="2583" priority="121">
      <formula>AND(NOT(ISBLANK(T9)),ISBLANK(U9))</formula>
    </cfRule>
  </conditionalFormatting>
  <conditionalFormatting sqref="V9">
    <cfRule type="expression" dxfId="2582" priority="120">
      <formula>AND(NOT(ISBLANK(W9)),ISBLANK(V9))</formula>
    </cfRule>
  </conditionalFormatting>
  <conditionalFormatting sqref="W9">
    <cfRule type="expression" dxfId="2581" priority="119">
      <formula>AND(NOT(ISBLANK(V9)),ISBLANK(W9))</formula>
    </cfRule>
  </conditionalFormatting>
  <conditionalFormatting sqref="X9">
    <cfRule type="expression" dxfId="2580" priority="118">
      <formula>AND(NOT(ISBLANK(Y9)),ISBLANK(X9))</formula>
    </cfRule>
  </conditionalFormatting>
  <conditionalFormatting sqref="Y9">
    <cfRule type="expression" dxfId="2579" priority="117">
      <formula>AND(NOT(ISBLANK(X9)),ISBLANK(Y9))</formula>
    </cfRule>
  </conditionalFormatting>
  <conditionalFormatting sqref="R9">
    <cfRule type="expression" dxfId="2578" priority="116">
      <formula>AND(NOT(ISBLANK(S9)),ISBLANK(R9))</formula>
    </cfRule>
  </conditionalFormatting>
  <conditionalFormatting sqref="S9">
    <cfRule type="expression" dxfId="2577" priority="115">
      <formula>AND(NOT(ISBLANK(R9)),ISBLANK(S9))</formula>
    </cfRule>
  </conditionalFormatting>
  <conditionalFormatting sqref="T9">
    <cfRule type="expression" dxfId="2576" priority="114">
      <formula>AND(NOT(ISBLANK(U9)),ISBLANK(T9))</formula>
    </cfRule>
  </conditionalFormatting>
  <conditionalFormatting sqref="U9">
    <cfRule type="expression" dxfId="2575" priority="113">
      <formula>AND(NOT(ISBLANK(T9)),ISBLANK(U9))</formula>
    </cfRule>
  </conditionalFormatting>
  <conditionalFormatting sqref="V9">
    <cfRule type="expression" dxfId="2574" priority="112">
      <formula>AND(NOT(ISBLANK(W9)),ISBLANK(V9))</formula>
    </cfRule>
  </conditionalFormatting>
  <conditionalFormatting sqref="W9">
    <cfRule type="expression" dxfId="2573" priority="111">
      <formula>AND(NOT(ISBLANK(V9)),ISBLANK(W9))</formula>
    </cfRule>
  </conditionalFormatting>
  <conditionalFormatting sqref="X9">
    <cfRule type="expression" dxfId="2572" priority="110">
      <formula>AND(NOT(ISBLANK(Y9)),ISBLANK(X9))</formula>
    </cfRule>
  </conditionalFormatting>
  <conditionalFormatting sqref="Y9">
    <cfRule type="expression" dxfId="2571" priority="109">
      <formula>AND(NOT(ISBLANK(X9)),ISBLANK(Y9))</formula>
    </cfRule>
  </conditionalFormatting>
  <conditionalFormatting sqref="R9">
    <cfRule type="expression" dxfId="2570" priority="108">
      <formula>AND(NOT(ISBLANK(S9)),ISBLANK(R9))</formula>
    </cfRule>
  </conditionalFormatting>
  <conditionalFormatting sqref="S9">
    <cfRule type="expression" dxfId="2569" priority="107">
      <formula>AND(NOT(ISBLANK(R9)),ISBLANK(S9))</formula>
    </cfRule>
  </conditionalFormatting>
  <conditionalFormatting sqref="T9">
    <cfRule type="expression" dxfId="2568" priority="106">
      <formula>AND(NOT(ISBLANK(U9)),ISBLANK(T9))</formula>
    </cfRule>
  </conditionalFormatting>
  <conditionalFormatting sqref="U9">
    <cfRule type="expression" dxfId="2567" priority="105">
      <formula>AND(NOT(ISBLANK(T9)),ISBLANK(U9))</formula>
    </cfRule>
  </conditionalFormatting>
  <conditionalFormatting sqref="V9">
    <cfRule type="expression" dxfId="2566" priority="104">
      <formula>AND(NOT(ISBLANK(W9)),ISBLANK(V9))</formula>
    </cfRule>
  </conditionalFormatting>
  <conditionalFormatting sqref="W9">
    <cfRule type="expression" dxfId="2565" priority="103">
      <formula>AND(NOT(ISBLANK(V9)),ISBLANK(W9))</formula>
    </cfRule>
  </conditionalFormatting>
  <conditionalFormatting sqref="X9">
    <cfRule type="expression" dxfId="2564" priority="102">
      <formula>AND(NOT(ISBLANK(Y9)),ISBLANK(X9))</formula>
    </cfRule>
  </conditionalFormatting>
  <conditionalFormatting sqref="Y9">
    <cfRule type="expression" dxfId="2563" priority="101">
      <formula>AND(NOT(ISBLANK(X9)),ISBLANK(Y9))</formula>
    </cfRule>
  </conditionalFormatting>
  <conditionalFormatting sqref="R9">
    <cfRule type="expression" dxfId="2562" priority="100">
      <formula>AND(NOT(ISBLANK(S9)),ISBLANK(R9))</formula>
    </cfRule>
  </conditionalFormatting>
  <conditionalFormatting sqref="S9">
    <cfRule type="expression" dxfId="2561" priority="99">
      <formula>AND(NOT(ISBLANK(R9)),ISBLANK(S9))</formula>
    </cfRule>
  </conditionalFormatting>
  <conditionalFormatting sqref="T9">
    <cfRule type="expression" dxfId="2560" priority="98">
      <formula>AND(NOT(ISBLANK(U9)),ISBLANK(T9))</formula>
    </cfRule>
  </conditionalFormatting>
  <conditionalFormatting sqref="U9">
    <cfRule type="expression" dxfId="2559" priority="97">
      <formula>AND(NOT(ISBLANK(T9)),ISBLANK(U9))</formula>
    </cfRule>
  </conditionalFormatting>
  <conditionalFormatting sqref="V9">
    <cfRule type="expression" dxfId="2558" priority="96">
      <formula>AND(NOT(ISBLANK(W9)),ISBLANK(V9))</formula>
    </cfRule>
  </conditionalFormatting>
  <conditionalFormatting sqref="W9">
    <cfRule type="expression" dxfId="2557" priority="95">
      <formula>AND(NOT(ISBLANK(V9)),ISBLANK(W9))</formula>
    </cfRule>
  </conditionalFormatting>
  <conditionalFormatting sqref="X9">
    <cfRule type="expression" dxfId="2556" priority="94">
      <formula>AND(NOT(ISBLANK(Y9)),ISBLANK(X9))</formula>
    </cfRule>
  </conditionalFormatting>
  <conditionalFormatting sqref="Y9">
    <cfRule type="expression" dxfId="2555" priority="93">
      <formula>AND(NOT(ISBLANK(X9)),ISBLANK(Y9))</formula>
    </cfRule>
  </conditionalFormatting>
  <conditionalFormatting sqref="D11">
    <cfRule type="expression" dxfId="2554" priority="92">
      <formula>AND(NOT(ISBLANK(E11)),ISBLANK(D11))</formula>
    </cfRule>
  </conditionalFormatting>
  <conditionalFormatting sqref="E11">
    <cfRule type="expression" dxfId="2553" priority="91">
      <formula>AND(NOT(ISBLANK(D11)),ISBLANK(E11))</formula>
    </cfRule>
  </conditionalFormatting>
  <conditionalFormatting sqref="F11">
    <cfRule type="expression" dxfId="2552" priority="90">
      <formula>AND(NOT(ISBLANK(G11)),ISBLANK(F11))</formula>
    </cfRule>
  </conditionalFormatting>
  <conditionalFormatting sqref="G11">
    <cfRule type="expression" dxfId="2551" priority="89">
      <formula>AND(NOT(ISBLANK(F11)),ISBLANK(G11))</formula>
    </cfRule>
  </conditionalFormatting>
  <conditionalFormatting sqref="H11">
    <cfRule type="expression" dxfId="2550" priority="88">
      <formula>AND(NOT(ISBLANK(I11)),ISBLANK(H11))</formula>
    </cfRule>
  </conditionalFormatting>
  <conditionalFormatting sqref="I11">
    <cfRule type="expression" dxfId="2549" priority="87">
      <formula>AND(NOT(ISBLANK(H11)),ISBLANK(I11))</formula>
    </cfRule>
  </conditionalFormatting>
  <conditionalFormatting sqref="J11">
    <cfRule type="expression" dxfId="2548" priority="86">
      <formula>AND(NOT(ISBLANK(K11)),ISBLANK(J11))</formula>
    </cfRule>
  </conditionalFormatting>
  <conditionalFormatting sqref="K11">
    <cfRule type="expression" dxfId="2547" priority="85">
      <formula>AND(NOT(ISBLANK(J11)),ISBLANK(K11))</formula>
    </cfRule>
  </conditionalFormatting>
  <conditionalFormatting sqref="L11">
    <cfRule type="expression" dxfId="2546" priority="84">
      <formula>AND(NOT(ISBLANK(M11)),ISBLANK(L11))</formula>
    </cfRule>
  </conditionalFormatting>
  <conditionalFormatting sqref="M11">
    <cfRule type="expression" dxfId="2545" priority="83">
      <formula>AND(NOT(ISBLANK(L11)),ISBLANK(M11))</formula>
    </cfRule>
  </conditionalFormatting>
  <conditionalFormatting sqref="N11">
    <cfRule type="expression" dxfId="2544" priority="82">
      <formula>AND(NOT(ISBLANK(O11)),ISBLANK(N11))</formula>
    </cfRule>
  </conditionalFormatting>
  <conditionalFormatting sqref="O11">
    <cfRule type="expression" dxfId="2543" priority="81">
      <formula>AND(NOT(ISBLANK(N11)),ISBLANK(O11))</formula>
    </cfRule>
  </conditionalFormatting>
  <conditionalFormatting sqref="R11">
    <cfRule type="expression" dxfId="2542" priority="80">
      <formula>AND(NOT(ISBLANK(S11)),ISBLANK(R11))</formula>
    </cfRule>
  </conditionalFormatting>
  <conditionalFormatting sqref="S11">
    <cfRule type="expression" dxfId="2541" priority="79">
      <formula>AND(NOT(ISBLANK(R11)),ISBLANK(S11))</formula>
    </cfRule>
  </conditionalFormatting>
  <conditionalFormatting sqref="T11">
    <cfRule type="expression" dxfId="2540" priority="78">
      <formula>AND(NOT(ISBLANK(U11)),ISBLANK(T11))</formula>
    </cfRule>
  </conditionalFormatting>
  <conditionalFormatting sqref="U11">
    <cfRule type="expression" dxfId="2539" priority="77">
      <formula>AND(NOT(ISBLANK(T11)),ISBLANK(U11))</formula>
    </cfRule>
  </conditionalFormatting>
  <conditionalFormatting sqref="V11">
    <cfRule type="expression" dxfId="2538" priority="76">
      <formula>AND(NOT(ISBLANK(W11)),ISBLANK(V11))</formula>
    </cfRule>
  </conditionalFormatting>
  <conditionalFormatting sqref="W11">
    <cfRule type="expression" dxfId="2537" priority="75">
      <formula>AND(NOT(ISBLANK(V11)),ISBLANK(W11))</formula>
    </cfRule>
  </conditionalFormatting>
  <conditionalFormatting sqref="X11">
    <cfRule type="expression" dxfId="2536" priority="74">
      <formula>AND(NOT(ISBLANK(Y11)),ISBLANK(X11))</formula>
    </cfRule>
  </conditionalFormatting>
  <conditionalFormatting sqref="Y11">
    <cfRule type="expression" dxfId="2535" priority="73">
      <formula>AND(NOT(ISBLANK(X11)),ISBLANK(Y11))</formula>
    </cfRule>
  </conditionalFormatting>
  <conditionalFormatting sqref="D10">
    <cfRule type="expression" dxfId="2534" priority="72">
      <formula>AND(NOT(ISBLANK(E10)),ISBLANK(D10))</formula>
    </cfRule>
  </conditionalFormatting>
  <conditionalFormatting sqref="E10">
    <cfRule type="expression" dxfId="2533" priority="71">
      <formula>AND(NOT(ISBLANK(D10)),ISBLANK(E10))</formula>
    </cfRule>
  </conditionalFormatting>
  <conditionalFormatting sqref="F10">
    <cfRule type="expression" dxfId="2532" priority="70">
      <formula>AND(NOT(ISBLANK(G10)),ISBLANK(F10))</formula>
    </cfRule>
  </conditionalFormatting>
  <conditionalFormatting sqref="G10">
    <cfRule type="expression" dxfId="2531" priority="69">
      <formula>AND(NOT(ISBLANK(F10)),ISBLANK(G10))</formula>
    </cfRule>
  </conditionalFormatting>
  <conditionalFormatting sqref="H10">
    <cfRule type="expression" dxfId="2530" priority="68">
      <formula>AND(NOT(ISBLANK(I10)),ISBLANK(H10))</formula>
    </cfRule>
  </conditionalFormatting>
  <conditionalFormatting sqref="I10">
    <cfRule type="expression" dxfId="2529" priority="67">
      <formula>AND(NOT(ISBLANK(H10)),ISBLANK(I10))</formula>
    </cfRule>
  </conditionalFormatting>
  <conditionalFormatting sqref="J10">
    <cfRule type="expression" dxfId="2528" priority="66">
      <formula>AND(NOT(ISBLANK(K10)),ISBLANK(J10))</formula>
    </cfRule>
  </conditionalFormatting>
  <conditionalFormatting sqref="K10">
    <cfRule type="expression" dxfId="2527" priority="65">
      <formula>AND(NOT(ISBLANK(J10)),ISBLANK(K10))</formula>
    </cfRule>
  </conditionalFormatting>
  <conditionalFormatting sqref="L10">
    <cfRule type="expression" dxfId="2526" priority="64">
      <formula>AND(NOT(ISBLANK(M10)),ISBLANK(L10))</formula>
    </cfRule>
  </conditionalFormatting>
  <conditionalFormatting sqref="M10">
    <cfRule type="expression" dxfId="2525" priority="63">
      <formula>AND(NOT(ISBLANK(L10)),ISBLANK(M10))</formula>
    </cfRule>
  </conditionalFormatting>
  <conditionalFormatting sqref="N10">
    <cfRule type="expression" dxfId="2524" priority="62">
      <formula>AND(NOT(ISBLANK(O10)),ISBLANK(N10))</formula>
    </cfRule>
  </conditionalFormatting>
  <conditionalFormatting sqref="O10">
    <cfRule type="expression" dxfId="2523" priority="61">
      <formula>AND(NOT(ISBLANK(N10)),ISBLANK(O10))</formula>
    </cfRule>
  </conditionalFormatting>
  <conditionalFormatting sqref="R10">
    <cfRule type="expression" dxfId="2522" priority="60">
      <formula>AND(NOT(ISBLANK(S10)),ISBLANK(R10))</formula>
    </cfRule>
  </conditionalFormatting>
  <conditionalFormatting sqref="S10">
    <cfRule type="expression" dxfId="2521" priority="59">
      <formula>AND(NOT(ISBLANK(R10)),ISBLANK(S10))</formula>
    </cfRule>
  </conditionalFormatting>
  <conditionalFormatting sqref="T10">
    <cfRule type="expression" dxfId="2520" priority="58">
      <formula>AND(NOT(ISBLANK(U10)),ISBLANK(T10))</formula>
    </cfRule>
  </conditionalFormatting>
  <conditionalFormatting sqref="U10">
    <cfRule type="expression" dxfId="2519" priority="57">
      <formula>AND(NOT(ISBLANK(T10)),ISBLANK(U10))</formula>
    </cfRule>
  </conditionalFormatting>
  <conditionalFormatting sqref="V10">
    <cfRule type="expression" dxfId="2518" priority="56">
      <formula>AND(NOT(ISBLANK(W10)),ISBLANK(V10))</formula>
    </cfRule>
  </conditionalFormatting>
  <conditionalFormatting sqref="W10">
    <cfRule type="expression" dxfId="2517" priority="55">
      <formula>AND(NOT(ISBLANK(V10)),ISBLANK(W10))</formula>
    </cfRule>
  </conditionalFormatting>
  <conditionalFormatting sqref="X10">
    <cfRule type="expression" dxfId="2516" priority="54">
      <formula>AND(NOT(ISBLANK(Y10)),ISBLANK(X10))</formula>
    </cfRule>
  </conditionalFormatting>
  <conditionalFormatting sqref="Y10">
    <cfRule type="expression" dxfId="2515" priority="53">
      <formula>AND(NOT(ISBLANK(X10)),ISBLANK(Y10))</formula>
    </cfRule>
  </conditionalFormatting>
  <conditionalFormatting sqref="D14">
    <cfRule type="expression" dxfId="2514" priority="52">
      <formula>AND(NOT(ISBLANK(E14)),ISBLANK(D14))</formula>
    </cfRule>
  </conditionalFormatting>
  <conditionalFormatting sqref="E14">
    <cfRule type="expression" dxfId="2513" priority="51">
      <formula>AND(NOT(ISBLANK(D14)),ISBLANK(E14))</formula>
    </cfRule>
  </conditionalFormatting>
  <conditionalFormatting sqref="F14">
    <cfRule type="expression" dxfId="2512" priority="50">
      <formula>AND(NOT(ISBLANK(G14)),ISBLANK(F14))</formula>
    </cfRule>
  </conditionalFormatting>
  <conditionalFormatting sqref="G14">
    <cfRule type="expression" dxfId="2511" priority="49">
      <formula>AND(NOT(ISBLANK(F14)),ISBLANK(G14))</formula>
    </cfRule>
  </conditionalFormatting>
  <conditionalFormatting sqref="H14">
    <cfRule type="expression" dxfId="2510" priority="48">
      <formula>AND(NOT(ISBLANK(I14)),ISBLANK(H14))</formula>
    </cfRule>
  </conditionalFormatting>
  <conditionalFormatting sqref="J14">
    <cfRule type="expression" dxfId="2509" priority="47">
      <formula>AND(NOT(ISBLANK(K14)),ISBLANK(J14))</formula>
    </cfRule>
  </conditionalFormatting>
  <conditionalFormatting sqref="K14">
    <cfRule type="expression" dxfId="2508" priority="46">
      <formula>AND(NOT(ISBLANK(J14)),ISBLANK(K14))</formula>
    </cfRule>
  </conditionalFormatting>
  <conditionalFormatting sqref="L14">
    <cfRule type="expression" dxfId="2507" priority="45">
      <formula>AND(NOT(ISBLANK(M14)),ISBLANK(L14))</formula>
    </cfRule>
  </conditionalFormatting>
  <conditionalFormatting sqref="M14">
    <cfRule type="expression" dxfId="2506" priority="44">
      <formula>AND(NOT(ISBLANK(L14)),ISBLANK(M14))</formula>
    </cfRule>
  </conditionalFormatting>
  <conditionalFormatting sqref="N14">
    <cfRule type="expression" dxfId="2505" priority="43">
      <formula>AND(NOT(ISBLANK(O14)),ISBLANK(N14))</formula>
    </cfRule>
  </conditionalFormatting>
  <conditionalFormatting sqref="O14">
    <cfRule type="expression" dxfId="2504" priority="42">
      <formula>AND(NOT(ISBLANK(N14)),ISBLANK(O14))</formula>
    </cfRule>
  </conditionalFormatting>
  <conditionalFormatting sqref="R14">
    <cfRule type="expression" dxfId="2503" priority="41">
      <formula>AND(NOT(ISBLANK(S14)),ISBLANK(R14))</formula>
    </cfRule>
  </conditionalFormatting>
  <conditionalFormatting sqref="S14">
    <cfRule type="expression" dxfId="2502" priority="40">
      <formula>AND(NOT(ISBLANK(R14)),ISBLANK(S14))</formula>
    </cfRule>
  </conditionalFormatting>
  <conditionalFormatting sqref="T14">
    <cfRule type="expression" dxfId="2501" priority="39">
      <formula>AND(NOT(ISBLANK(U14)),ISBLANK(T14))</formula>
    </cfRule>
  </conditionalFormatting>
  <conditionalFormatting sqref="U14">
    <cfRule type="expression" dxfId="2500" priority="38">
      <formula>AND(NOT(ISBLANK(T14)),ISBLANK(U14))</formula>
    </cfRule>
  </conditionalFormatting>
  <conditionalFormatting sqref="V14">
    <cfRule type="expression" dxfId="2499" priority="37">
      <formula>AND(NOT(ISBLANK(W14)),ISBLANK(V14))</formula>
    </cfRule>
  </conditionalFormatting>
  <conditionalFormatting sqref="W14">
    <cfRule type="expression" dxfId="2498" priority="36">
      <formula>AND(NOT(ISBLANK(V14)),ISBLANK(W14))</formula>
    </cfRule>
  </conditionalFormatting>
  <conditionalFormatting sqref="X14">
    <cfRule type="expression" dxfId="2497" priority="35">
      <formula>AND(NOT(ISBLANK(Y14)),ISBLANK(X14))</formula>
    </cfRule>
  </conditionalFormatting>
  <conditionalFormatting sqref="Y14">
    <cfRule type="expression" dxfId="2496" priority="34">
      <formula>AND(NOT(ISBLANK(X14)),ISBLANK(Y14))</formula>
    </cfRule>
  </conditionalFormatting>
  <conditionalFormatting sqref="D12">
    <cfRule type="expression" dxfId="2495" priority="33">
      <formula>AND(NOT(ISBLANK(E12)),ISBLANK(D12))</formula>
    </cfRule>
  </conditionalFormatting>
  <conditionalFormatting sqref="E12">
    <cfRule type="expression" dxfId="2494" priority="32">
      <formula>AND(NOT(ISBLANK(D12)),ISBLANK(E12))</formula>
    </cfRule>
  </conditionalFormatting>
  <conditionalFormatting sqref="F12">
    <cfRule type="expression" dxfId="2493" priority="31">
      <formula>AND(NOT(ISBLANK(G12)),ISBLANK(F12))</formula>
    </cfRule>
  </conditionalFormatting>
  <conditionalFormatting sqref="G12">
    <cfRule type="expression" dxfId="2492" priority="30">
      <formula>AND(NOT(ISBLANK(F12)),ISBLANK(G12))</formula>
    </cfRule>
  </conditionalFormatting>
  <conditionalFormatting sqref="H12">
    <cfRule type="expression" dxfId="2491" priority="29">
      <formula>AND(NOT(ISBLANK(I12)),ISBLANK(H12))</formula>
    </cfRule>
  </conditionalFormatting>
  <conditionalFormatting sqref="I12:I14">
    <cfRule type="expression" dxfId="2490" priority="28">
      <formula>AND(NOT(ISBLANK(H12)),ISBLANK(I12))</formula>
    </cfRule>
  </conditionalFormatting>
  <conditionalFormatting sqref="J12">
    <cfRule type="expression" dxfId="2489" priority="27">
      <formula>AND(NOT(ISBLANK(K12)),ISBLANK(J12))</formula>
    </cfRule>
  </conditionalFormatting>
  <conditionalFormatting sqref="K12">
    <cfRule type="expression" dxfId="2488" priority="26">
      <formula>AND(NOT(ISBLANK(J12)),ISBLANK(K12))</formula>
    </cfRule>
  </conditionalFormatting>
  <conditionalFormatting sqref="L12">
    <cfRule type="expression" dxfId="2487" priority="25">
      <formula>AND(NOT(ISBLANK(M12)),ISBLANK(L12))</formula>
    </cfRule>
  </conditionalFormatting>
  <conditionalFormatting sqref="M12">
    <cfRule type="expression" dxfId="2486" priority="24">
      <formula>AND(NOT(ISBLANK(L12)),ISBLANK(M12))</formula>
    </cfRule>
  </conditionalFormatting>
  <conditionalFormatting sqref="N12">
    <cfRule type="expression" dxfId="2485" priority="23">
      <formula>AND(NOT(ISBLANK(O12)),ISBLANK(N12))</formula>
    </cfRule>
  </conditionalFormatting>
  <conditionalFormatting sqref="O12">
    <cfRule type="expression" dxfId="2484" priority="22">
      <formula>AND(NOT(ISBLANK(N12)),ISBLANK(O12))</formula>
    </cfRule>
  </conditionalFormatting>
  <conditionalFormatting sqref="R12">
    <cfRule type="expression" dxfId="2483" priority="21">
      <formula>AND(NOT(ISBLANK(S12)),ISBLANK(R12))</formula>
    </cfRule>
  </conditionalFormatting>
  <conditionalFormatting sqref="S12">
    <cfRule type="expression" dxfId="2482" priority="20">
      <formula>AND(NOT(ISBLANK(R12)),ISBLANK(S12))</formula>
    </cfRule>
  </conditionalFormatting>
  <conditionalFormatting sqref="T12">
    <cfRule type="expression" dxfId="2481" priority="19">
      <formula>AND(NOT(ISBLANK(U12)),ISBLANK(T12))</formula>
    </cfRule>
  </conditionalFormatting>
  <conditionalFormatting sqref="U12">
    <cfRule type="expression" dxfId="2480" priority="18">
      <formula>AND(NOT(ISBLANK(T12)),ISBLANK(U12))</formula>
    </cfRule>
  </conditionalFormatting>
  <conditionalFormatting sqref="V12">
    <cfRule type="expression" dxfId="2479" priority="17">
      <formula>AND(NOT(ISBLANK(W12)),ISBLANK(V12))</formula>
    </cfRule>
  </conditionalFormatting>
  <conditionalFormatting sqref="W12">
    <cfRule type="expression" dxfId="2478" priority="16">
      <formula>AND(NOT(ISBLANK(V12)),ISBLANK(W12))</formula>
    </cfRule>
  </conditionalFormatting>
  <conditionalFormatting sqref="X12">
    <cfRule type="expression" dxfId="2477" priority="15">
      <formula>AND(NOT(ISBLANK(Y12)),ISBLANK(X12))</formula>
    </cfRule>
  </conditionalFormatting>
  <conditionalFormatting sqref="Y12">
    <cfRule type="expression" dxfId="2476" priority="14">
      <formula>AND(NOT(ISBLANK(X12)),ISBLANK(Y12))</formula>
    </cfRule>
  </conditionalFormatting>
  <conditionalFormatting sqref="D9 F9 H9 J9 L9 N9">
    <cfRule type="expression" dxfId="2475" priority="13">
      <formula>AND(NOT(ISBLANK(E9)),ISBLANK(D9))</formula>
    </cfRule>
  </conditionalFormatting>
  <conditionalFormatting sqref="E9 G9 I9 K9 M9 O9">
    <cfRule type="expression" dxfId="2474" priority="12">
      <formula>AND(NOT(ISBLANK(D9)),ISBLANK(E9))</formula>
    </cfRule>
  </conditionalFormatting>
  <conditionalFormatting sqref="D13">
    <cfRule type="expression" dxfId="2473" priority="11">
      <formula>AND(NOT(ISBLANK(E13)),ISBLANK(D13))</formula>
    </cfRule>
  </conditionalFormatting>
  <conditionalFormatting sqref="E13">
    <cfRule type="expression" dxfId="2472" priority="10">
      <formula>AND(NOT(ISBLANK(D13)),ISBLANK(E13))</formula>
    </cfRule>
  </conditionalFormatting>
  <conditionalFormatting sqref="F13">
    <cfRule type="expression" dxfId="2471" priority="9">
      <formula>AND(NOT(ISBLANK(G13)),ISBLANK(F13))</formula>
    </cfRule>
  </conditionalFormatting>
  <conditionalFormatting sqref="G13">
    <cfRule type="expression" dxfId="2470" priority="8">
      <formula>AND(NOT(ISBLANK(F13)),ISBLANK(G13))</formula>
    </cfRule>
  </conditionalFormatting>
  <conditionalFormatting sqref="H13">
    <cfRule type="expression" dxfId="2469" priority="7">
      <formula>AND(NOT(ISBLANK(I13)),ISBLANK(H13))</formula>
    </cfRule>
  </conditionalFormatting>
  <conditionalFormatting sqref="J13">
    <cfRule type="expression" dxfId="2468" priority="6">
      <formula>AND(NOT(ISBLANK(K13)),ISBLANK(J13))</formula>
    </cfRule>
  </conditionalFormatting>
  <conditionalFormatting sqref="K13">
    <cfRule type="expression" dxfId="2467" priority="5">
      <formula>AND(NOT(ISBLANK(J13)),ISBLANK(K13))</formula>
    </cfRule>
  </conditionalFormatting>
  <conditionalFormatting sqref="L13">
    <cfRule type="expression" dxfId="2466" priority="4">
      <formula>AND(NOT(ISBLANK(M13)),ISBLANK(L13))</formula>
    </cfRule>
  </conditionalFormatting>
  <conditionalFormatting sqref="M13">
    <cfRule type="expression" dxfId="2465" priority="3">
      <formula>AND(NOT(ISBLANK(L13)),ISBLANK(M13))</formula>
    </cfRule>
  </conditionalFormatting>
  <conditionalFormatting sqref="N13">
    <cfRule type="expression" dxfId="2464" priority="2">
      <formula>AND(NOT(ISBLANK(O13)),ISBLANK(N13))</formula>
    </cfRule>
  </conditionalFormatting>
  <conditionalFormatting sqref="O13">
    <cfRule type="expression" dxfId="2463" priority="1">
      <formula>AND(NOT(ISBLANK(N13)),ISBLANK(O13))</formula>
    </cfRule>
  </conditionalFormatting>
  <dataValidations count="9">
    <dataValidation type="decimal" operator="greaterThan" allowBlank="1" showInputMessage="1" showErrorMessage="1" sqref="AD9:AI9" xr:uid="{C5E0B258-2F9A-4A1B-80C3-240AF527C8C9}">
      <formula1>0</formula1>
    </dataValidation>
    <dataValidation operator="lessThanOrEqual" allowBlank="1" showInputMessage="1" showErrorMessage="1" error="FTE cannot be greater than Headcount_x000a_" sqref="AO4:AP4 AB4 P5 A4:C4 R4 R52:AN65535 A52:O65535 P7:Q65535 AB6:AC51 AQ1:IV1048576 AO7:AP65535" xr:uid="{96AC5950-5467-4505-981E-D3B847E9CADE}"/>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96DC37E1-E8C5-42FD-8D1E-6987D887B30F}">
      <formula1>INDIRECT("List_of_organisations")</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BAE99D14-79B6-4886-8188-64E86E939EBB}">
      <formula1>E7&lt;=D7</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F5A648D8-29D0-4736-8F32-DC9DA75DA335}">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F7C981E9-D97A-4539-A493-85C7FA5955FD}">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83897761-AC85-41DB-8880-490A9737E019}">
      <formula1>INDIRECT("Main_Department")</formula1>
    </dataValidation>
    <dataValidation operator="greaterThanOrEqual" allowBlank="1" showInputMessage="1" showErrorMessage="1" sqref="AD13:AI13 AF11:AF12 AD7:AI8 AK7:AL9 AF14 AD15:AI51 AK13:AL13 AK15:AL51" xr:uid="{1F484FD1-8201-431D-B342-4B47D2F2E902}"/>
    <dataValidation type="decimal" operator="greaterThanOrEqual" allowBlank="1" showInputMessage="1" showErrorMessage="1" sqref="AG11:AI12 AD11:AE12 AK14:AL14 AD10:AI10 AD14:AE14 AG14:AI14 AK10:AL12" xr:uid="{35A96DF5-E502-43F1-B275-38227ADBA550}">
      <formula1>0</formula1>
    </dataValidation>
  </dataValidations>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96A00-D9DE-4D67-BC02-BB4A8912556A}">
  <dimension ref="A1:AP473"/>
  <sheetViews>
    <sheetView topLeftCell="A4" zoomScale="70" zoomScaleNormal="70" workbookViewId="0">
      <selection activeCell="O7" sqref="O7"/>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77"/>
      <c r="AE6" s="377"/>
      <c r="AF6" s="377"/>
      <c r="AG6" s="377"/>
      <c r="AH6" s="377"/>
      <c r="AI6" s="377"/>
      <c r="AJ6" s="380"/>
      <c r="AK6" s="377"/>
      <c r="AL6" s="377"/>
      <c r="AM6" s="377"/>
      <c r="AN6" s="373"/>
      <c r="AO6" s="377"/>
      <c r="AP6" s="377"/>
    </row>
    <row r="7" spans="1:42" ht="31" x14ac:dyDescent="0.35">
      <c r="A7" s="54" t="s">
        <v>104</v>
      </c>
      <c r="B7" s="54" t="s">
        <v>105</v>
      </c>
      <c r="C7" s="54" t="s">
        <v>104</v>
      </c>
      <c r="D7" s="38" t="s">
        <v>147</v>
      </c>
      <c r="E7" s="39">
        <v>9242.9481081081085</v>
      </c>
      <c r="F7" s="39" t="s">
        <v>148</v>
      </c>
      <c r="G7" s="39">
        <v>5600.0491891891888</v>
      </c>
      <c r="H7" s="39" t="s">
        <v>149</v>
      </c>
      <c r="I7" s="39">
        <v>9490.25</v>
      </c>
      <c r="J7" s="39" t="s">
        <v>150</v>
      </c>
      <c r="K7" s="39">
        <v>2008.5621621621622</v>
      </c>
      <c r="L7" s="39" t="s">
        <v>151</v>
      </c>
      <c r="M7" s="39">
        <v>261.68513513513511</v>
      </c>
      <c r="N7" s="39" t="s">
        <v>152</v>
      </c>
      <c r="O7" s="39">
        <f>10121.8145945946+1800</f>
        <v>11921.8145945946</v>
      </c>
      <c r="P7" s="40">
        <f t="shared" ref="P7:Q22" si="0">SUM(D7,F7,H7,J7,L7,N7)</f>
        <v>0</v>
      </c>
      <c r="Q7" s="40">
        <f t="shared" si="0"/>
        <v>38525.309189189196</v>
      </c>
      <c r="R7" s="39">
        <v>141</v>
      </c>
      <c r="S7" s="39">
        <v>139.78</v>
      </c>
      <c r="T7" s="39">
        <v>354</v>
      </c>
      <c r="U7" s="39">
        <v>352.23</v>
      </c>
      <c r="V7" s="41" t="s">
        <v>153</v>
      </c>
      <c r="W7" s="41">
        <v>234.0972972972973</v>
      </c>
      <c r="X7" s="41" t="s">
        <v>154</v>
      </c>
      <c r="Y7" s="41" t="s">
        <v>154</v>
      </c>
      <c r="Z7" s="42">
        <f>SUM(R7,T7,V7,X7,)</f>
        <v>495</v>
      </c>
      <c r="AA7" s="43">
        <f>SUM(S7,U7,W7,Y7)</f>
        <v>726.10729729729724</v>
      </c>
      <c r="AB7" s="44">
        <f>P7+Z7</f>
        <v>495</v>
      </c>
      <c r="AC7" s="44">
        <f>Q7+AA7</f>
        <v>39251.416486486494</v>
      </c>
      <c r="AD7" s="45">
        <v>122039196.36</v>
      </c>
      <c r="AE7" s="96">
        <v>0</v>
      </c>
      <c r="AF7" s="96">
        <v>0</v>
      </c>
      <c r="AG7" s="45">
        <v>732890.21</v>
      </c>
      <c r="AH7" s="45">
        <v>8231815.4099999992</v>
      </c>
      <c r="AI7" s="45">
        <v>3265153.83</v>
      </c>
      <c r="AJ7" s="46">
        <f>SUM(AD7:AI7)</f>
        <v>134269055.81</v>
      </c>
      <c r="AK7" s="47">
        <v>11096985.129999999</v>
      </c>
      <c r="AL7" s="47">
        <v>3833868.0799999996</v>
      </c>
      <c r="AM7" s="46">
        <f>SUM(AK7:AL7)</f>
        <v>14930853.209999999</v>
      </c>
      <c r="AN7" s="46">
        <f>SUM(AM7,AJ7)</f>
        <v>149199909.02000001</v>
      </c>
      <c r="AO7" s="48"/>
      <c r="AP7" s="51"/>
    </row>
    <row r="8" spans="1:42" ht="31" x14ac:dyDescent="0.35">
      <c r="A8" s="54" t="s">
        <v>106</v>
      </c>
      <c r="B8" s="54" t="s">
        <v>105</v>
      </c>
      <c r="C8" s="54" t="s">
        <v>104</v>
      </c>
      <c r="D8" s="38">
        <v>0</v>
      </c>
      <c r="E8" s="39">
        <v>0</v>
      </c>
      <c r="F8" s="39">
        <v>0</v>
      </c>
      <c r="G8" s="39">
        <v>0</v>
      </c>
      <c r="H8" s="39">
        <v>0</v>
      </c>
      <c r="I8" s="39">
        <v>0</v>
      </c>
      <c r="J8" s="39">
        <v>0</v>
      </c>
      <c r="K8" s="39">
        <v>0</v>
      </c>
      <c r="L8" s="39">
        <v>0</v>
      </c>
      <c r="M8" s="39">
        <v>0</v>
      </c>
      <c r="N8" s="39" t="s">
        <v>155</v>
      </c>
      <c r="O8" s="39">
        <f>10587.0797297297+24</f>
        <v>10611.079729729699</v>
      </c>
      <c r="P8" s="40">
        <f t="shared" si="0"/>
        <v>0</v>
      </c>
      <c r="Q8" s="40">
        <f t="shared" si="0"/>
        <v>10611.079729729699</v>
      </c>
      <c r="R8" s="39">
        <v>2</v>
      </c>
      <c r="S8" s="39">
        <v>2</v>
      </c>
      <c r="T8" s="39">
        <v>78</v>
      </c>
      <c r="U8" s="39">
        <v>78</v>
      </c>
      <c r="V8" s="41" t="s">
        <v>156</v>
      </c>
      <c r="W8" s="41">
        <v>672.5</v>
      </c>
      <c r="X8" s="41" t="s">
        <v>118</v>
      </c>
      <c r="Y8" s="41" t="s">
        <v>118</v>
      </c>
      <c r="Z8" s="42">
        <f t="shared" ref="Z8:Z51" si="1">SUM(R8,T8,V8,X8,)</f>
        <v>80</v>
      </c>
      <c r="AA8" s="42">
        <f t="shared" ref="AA8:AA51" si="2">SUM(S8,U8,W8,Y8)</f>
        <v>752.5</v>
      </c>
      <c r="AB8" s="44">
        <f t="shared" ref="AB8:AC23" si="3">P8+Z8</f>
        <v>80</v>
      </c>
      <c r="AC8" s="44">
        <f t="shared" si="3"/>
        <v>11363.579729729699</v>
      </c>
      <c r="AD8" s="45">
        <v>33251904.940000001</v>
      </c>
      <c r="AE8" s="96">
        <v>0</v>
      </c>
      <c r="AF8" s="96">
        <v>0</v>
      </c>
      <c r="AG8" s="45">
        <v>3721042.47</v>
      </c>
      <c r="AH8" s="45">
        <v>30221504.169999998</v>
      </c>
      <c r="AI8" s="45">
        <v>12529763.23</v>
      </c>
      <c r="AJ8" s="46">
        <f t="shared" ref="AJ8:AJ51" si="4">SUM(AD8:AI8)</f>
        <v>79724214.810000002</v>
      </c>
      <c r="AK8" s="47">
        <v>8085573.5000000009</v>
      </c>
      <c r="AL8" s="47">
        <v>-170473.80000000002</v>
      </c>
      <c r="AM8" s="46">
        <f t="shared" ref="AM8:AM51" si="5">SUM(AK8:AL8)</f>
        <v>7915099.7000000011</v>
      </c>
      <c r="AN8" s="46">
        <f t="shared" ref="AN8:AN44" si="6">SUM(AM8,AJ8)</f>
        <v>87639314.510000005</v>
      </c>
      <c r="AO8" s="48"/>
      <c r="AP8" s="51"/>
    </row>
    <row r="9" spans="1:42" ht="50.25" customHeight="1" x14ac:dyDescent="0.35">
      <c r="A9" s="54" t="s">
        <v>107</v>
      </c>
      <c r="B9" s="54" t="s">
        <v>108</v>
      </c>
      <c r="C9" s="54" t="s">
        <v>104</v>
      </c>
      <c r="D9" s="38">
        <v>187</v>
      </c>
      <c r="E9" s="39">
        <v>183.11</v>
      </c>
      <c r="F9" s="39">
        <v>251</v>
      </c>
      <c r="G9" s="39">
        <v>237.58</v>
      </c>
      <c r="H9" s="39">
        <v>2112</v>
      </c>
      <c r="I9" s="39">
        <v>2035.47</v>
      </c>
      <c r="J9" s="39">
        <v>1796</v>
      </c>
      <c r="K9" s="39">
        <v>1698.32</v>
      </c>
      <c r="L9" s="39">
        <v>35</v>
      </c>
      <c r="M9" s="39">
        <v>29.89</v>
      </c>
      <c r="N9" s="39">
        <v>4381</v>
      </c>
      <c r="O9" s="39">
        <v>4184.37</v>
      </c>
      <c r="P9" s="40">
        <f t="shared" si="0"/>
        <v>8762</v>
      </c>
      <c r="Q9" s="40">
        <f t="shared" si="0"/>
        <v>8368.74</v>
      </c>
      <c r="R9" s="94">
        <v>0</v>
      </c>
      <c r="S9" s="94">
        <v>0</v>
      </c>
      <c r="T9" s="94">
        <v>0</v>
      </c>
      <c r="U9" s="94">
        <v>0</v>
      </c>
      <c r="V9" s="94">
        <v>176</v>
      </c>
      <c r="W9" s="49">
        <v>169.9</v>
      </c>
      <c r="X9" s="94">
        <v>0</v>
      </c>
      <c r="Y9" s="94">
        <v>0</v>
      </c>
      <c r="Z9" s="42">
        <f t="shared" si="1"/>
        <v>176</v>
      </c>
      <c r="AA9" s="43">
        <f t="shared" si="2"/>
        <v>169.9</v>
      </c>
      <c r="AB9" s="44">
        <f t="shared" si="3"/>
        <v>8938</v>
      </c>
      <c r="AC9" s="44">
        <f t="shared" si="3"/>
        <v>8538.64</v>
      </c>
      <c r="AD9" s="96">
        <v>0</v>
      </c>
      <c r="AE9" s="96">
        <v>0</v>
      </c>
      <c r="AF9" s="96">
        <v>0</v>
      </c>
      <c r="AG9" s="96">
        <v>0</v>
      </c>
      <c r="AH9" s="96">
        <v>0</v>
      </c>
      <c r="AI9" s="96">
        <v>0</v>
      </c>
      <c r="AJ9" s="46">
        <f t="shared" si="4"/>
        <v>0</v>
      </c>
      <c r="AK9" s="99">
        <v>916598.22</v>
      </c>
      <c r="AL9" s="50">
        <v>0</v>
      </c>
      <c r="AM9" s="46">
        <f t="shared" si="5"/>
        <v>916598.22</v>
      </c>
      <c r="AN9" s="46">
        <f t="shared" si="6"/>
        <v>916598.22</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94">
        <v>84</v>
      </c>
      <c r="E11" s="95">
        <v>79</v>
      </c>
      <c r="F11" s="95">
        <v>76</v>
      </c>
      <c r="G11" s="95">
        <v>64</v>
      </c>
      <c r="H11" s="95">
        <v>20</v>
      </c>
      <c r="I11" s="95">
        <v>19.8</v>
      </c>
      <c r="J11" s="95">
        <v>12</v>
      </c>
      <c r="K11" s="95">
        <v>12</v>
      </c>
      <c r="L11" s="95">
        <v>4</v>
      </c>
      <c r="M11" s="95">
        <v>4</v>
      </c>
      <c r="N11" s="95">
        <v>0</v>
      </c>
      <c r="O11" s="95">
        <v>0</v>
      </c>
      <c r="P11" s="40">
        <f t="shared" si="0"/>
        <v>196</v>
      </c>
      <c r="Q11" s="40">
        <f t="shared" si="0"/>
        <v>178.8</v>
      </c>
      <c r="R11" s="94">
        <v>1</v>
      </c>
      <c r="S11" s="49">
        <v>1</v>
      </c>
      <c r="T11" s="94">
        <v>0</v>
      </c>
      <c r="U11" s="94">
        <v>0</v>
      </c>
      <c r="V11" s="94">
        <v>0</v>
      </c>
      <c r="W11" s="94">
        <v>0</v>
      </c>
      <c r="X11" s="94">
        <v>0</v>
      </c>
      <c r="Y11" s="94">
        <v>0</v>
      </c>
      <c r="Z11" s="42">
        <f t="shared" si="1"/>
        <v>1</v>
      </c>
      <c r="AA11" s="43">
        <f t="shared" si="2"/>
        <v>1</v>
      </c>
      <c r="AB11" s="44">
        <f t="shared" si="3"/>
        <v>197</v>
      </c>
      <c r="AC11" s="44">
        <f t="shared" si="3"/>
        <v>179.8</v>
      </c>
      <c r="AD11" s="91">
        <v>400639</v>
      </c>
      <c r="AE11" s="96">
        <v>0</v>
      </c>
      <c r="AF11" s="96">
        <v>0</v>
      </c>
      <c r="AG11" s="96">
        <v>3256</v>
      </c>
      <c r="AH11" s="96">
        <v>25812</v>
      </c>
      <c r="AI11" s="96">
        <v>36607</v>
      </c>
      <c r="AJ11" s="46">
        <f t="shared" si="4"/>
        <v>466314</v>
      </c>
      <c r="AK11" s="50">
        <v>0</v>
      </c>
      <c r="AL11" s="50">
        <v>0</v>
      </c>
      <c r="AM11" s="46">
        <f t="shared" si="5"/>
        <v>0</v>
      </c>
      <c r="AN11" s="46">
        <f t="shared" si="6"/>
        <v>466314</v>
      </c>
      <c r="AO11" s="99"/>
      <c r="AP11" s="48"/>
    </row>
    <row r="12" spans="1:42" ht="46.5" x14ac:dyDescent="0.35">
      <c r="A12" s="54" t="s">
        <v>112</v>
      </c>
      <c r="B12" s="54" t="s">
        <v>110</v>
      </c>
      <c r="C12" s="54" t="s">
        <v>104</v>
      </c>
      <c r="D12" s="94">
        <v>50</v>
      </c>
      <c r="E12" s="49">
        <v>39.39</v>
      </c>
      <c r="F12" s="94">
        <v>13</v>
      </c>
      <c r="G12" s="49">
        <v>12.48</v>
      </c>
      <c r="H12" s="94">
        <v>29</v>
      </c>
      <c r="I12" s="49">
        <v>27.61</v>
      </c>
      <c r="J12" s="94">
        <v>5</v>
      </c>
      <c r="K12" s="94">
        <v>5</v>
      </c>
      <c r="L12" s="94">
        <v>1</v>
      </c>
      <c r="M12" s="94">
        <v>1</v>
      </c>
      <c r="N12" s="94">
        <v>0</v>
      </c>
      <c r="O12" s="49">
        <v>0</v>
      </c>
      <c r="P12" s="40">
        <f t="shared" si="0"/>
        <v>98</v>
      </c>
      <c r="Q12" s="40">
        <f t="shared" si="0"/>
        <v>85.48</v>
      </c>
      <c r="R12" s="94">
        <v>0</v>
      </c>
      <c r="S12" s="94">
        <v>0</v>
      </c>
      <c r="T12" s="94">
        <v>0</v>
      </c>
      <c r="U12" s="94">
        <v>0</v>
      </c>
      <c r="V12" s="94">
        <v>0</v>
      </c>
      <c r="W12" s="94">
        <v>0</v>
      </c>
      <c r="X12" s="94">
        <v>0</v>
      </c>
      <c r="Y12" s="49">
        <v>0</v>
      </c>
      <c r="Z12" s="42">
        <f t="shared" si="1"/>
        <v>0</v>
      </c>
      <c r="AA12" s="43">
        <f t="shared" si="2"/>
        <v>0</v>
      </c>
      <c r="AB12" s="44">
        <f t="shared" si="3"/>
        <v>98</v>
      </c>
      <c r="AC12" s="44">
        <f t="shared" si="3"/>
        <v>85.48</v>
      </c>
      <c r="AD12" s="91">
        <v>235825.82</v>
      </c>
      <c r="AE12" s="96">
        <v>0</v>
      </c>
      <c r="AF12" s="96">
        <v>0</v>
      </c>
      <c r="AG12" s="96">
        <v>0</v>
      </c>
      <c r="AH12" s="96">
        <v>32039.64</v>
      </c>
      <c r="AI12" s="96">
        <v>25566.89</v>
      </c>
      <c r="AJ12" s="46">
        <f t="shared" si="4"/>
        <v>293432.35000000003</v>
      </c>
      <c r="AK12" s="50">
        <v>0</v>
      </c>
      <c r="AL12" s="50">
        <v>0</v>
      </c>
      <c r="AM12" s="46">
        <f t="shared" si="5"/>
        <v>0</v>
      </c>
      <c r="AN12" s="46">
        <f t="shared" si="6"/>
        <v>293432.35000000003</v>
      </c>
      <c r="AO12" s="48"/>
      <c r="AP12" s="48"/>
    </row>
    <row r="13" spans="1:42" ht="46.5" x14ac:dyDescent="0.35">
      <c r="A13" s="54" t="s">
        <v>113</v>
      </c>
      <c r="B13" s="54" t="s">
        <v>110</v>
      </c>
      <c r="C13" s="54" t="s">
        <v>104</v>
      </c>
      <c r="D13" s="94">
        <v>255</v>
      </c>
      <c r="E13" s="95">
        <v>85.25</v>
      </c>
      <c r="F13" s="95">
        <v>91</v>
      </c>
      <c r="G13" s="95">
        <v>78.25</v>
      </c>
      <c r="H13" s="95">
        <v>46</v>
      </c>
      <c r="I13" s="95">
        <v>39.409999999999997</v>
      </c>
      <c r="J13" s="95">
        <v>0</v>
      </c>
      <c r="K13" s="95">
        <v>0</v>
      </c>
      <c r="L13" s="95">
        <v>3</v>
      </c>
      <c r="M13" s="95">
        <v>3</v>
      </c>
      <c r="N13" s="95">
        <v>0</v>
      </c>
      <c r="O13" s="95">
        <v>0</v>
      </c>
      <c r="P13" s="40">
        <f t="shared" si="0"/>
        <v>395</v>
      </c>
      <c r="Q13" s="40">
        <f t="shared" si="0"/>
        <v>205.91</v>
      </c>
      <c r="R13" s="95">
        <v>0</v>
      </c>
      <c r="S13" s="95">
        <v>0</v>
      </c>
      <c r="T13" s="95">
        <v>0</v>
      </c>
      <c r="U13" s="95">
        <v>0</v>
      </c>
      <c r="V13" s="95">
        <v>0</v>
      </c>
      <c r="W13" s="95">
        <v>0</v>
      </c>
      <c r="X13" s="95">
        <v>0</v>
      </c>
      <c r="Y13" s="95">
        <v>0</v>
      </c>
      <c r="Z13" s="42">
        <f t="shared" si="1"/>
        <v>0</v>
      </c>
      <c r="AA13" s="43">
        <f t="shared" si="2"/>
        <v>0</v>
      </c>
      <c r="AB13" s="44">
        <f t="shared" si="3"/>
        <v>395</v>
      </c>
      <c r="AC13" s="44">
        <f t="shared" si="3"/>
        <v>205.91</v>
      </c>
      <c r="AD13" s="92">
        <v>521336</v>
      </c>
      <c r="AE13" s="96">
        <v>0</v>
      </c>
      <c r="AF13" s="96">
        <v>0</v>
      </c>
      <c r="AG13" s="96">
        <v>0</v>
      </c>
      <c r="AH13" s="93">
        <v>37517</v>
      </c>
      <c r="AI13" s="93">
        <v>31388</v>
      </c>
      <c r="AJ13" s="46">
        <f t="shared" si="4"/>
        <v>590241</v>
      </c>
      <c r="AK13" s="47">
        <v>0</v>
      </c>
      <c r="AL13" s="47">
        <v>0</v>
      </c>
      <c r="AM13" s="46">
        <f t="shared" si="5"/>
        <v>0</v>
      </c>
      <c r="AN13" s="46">
        <f t="shared" si="6"/>
        <v>590241</v>
      </c>
      <c r="AO13" s="48"/>
      <c r="AP13" s="48"/>
    </row>
    <row r="14" spans="1:42" ht="31" x14ac:dyDescent="0.35">
      <c r="A14" s="54" t="s">
        <v>114</v>
      </c>
      <c r="B14" s="54" t="s">
        <v>108</v>
      </c>
      <c r="C14" s="54" t="s">
        <v>104</v>
      </c>
      <c r="D14" s="94">
        <v>87</v>
      </c>
      <c r="E14" s="49">
        <v>82.364867000000004</v>
      </c>
      <c r="F14" s="94">
        <v>246</v>
      </c>
      <c r="G14" s="49">
        <v>229.735084</v>
      </c>
      <c r="H14" s="94">
        <v>81</v>
      </c>
      <c r="I14" s="49">
        <v>80.621622000000002</v>
      </c>
      <c r="J14" s="94">
        <v>14</v>
      </c>
      <c r="K14" s="94">
        <v>14</v>
      </c>
      <c r="L14" s="94">
        <v>1</v>
      </c>
      <c r="M14" s="94">
        <v>1</v>
      </c>
      <c r="N14" s="94">
        <v>0</v>
      </c>
      <c r="O14" s="94">
        <v>0</v>
      </c>
      <c r="P14" s="40">
        <f t="shared" si="0"/>
        <v>429</v>
      </c>
      <c r="Q14" s="40">
        <f t="shared" si="0"/>
        <v>407.72157300000003</v>
      </c>
      <c r="R14" s="94">
        <v>9</v>
      </c>
      <c r="S14" s="94">
        <v>9</v>
      </c>
      <c r="T14" s="94">
        <v>0</v>
      </c>
      <c r="U14" s="94">
        <v>0</v>
      </c>
      <c r="V14" s="94">
        <v>0</v>
      </c>
      <c r="W14" s="94">
        <v>0</v>
      </c>
      <c r="X14" s="94">
        <v>0</v>
      </c>
      <c r="Y14" s="94">
        <v>0</v>
      </c>
      <c r="Z14" s="42">
        <f t="shared" si="1"/>
        <v>9</v>
      </c>
      <c r="AA14" s="42">
        <f t="shared" si="2"/>
        <v>9</v>
      </c>
      <c r="AB14" s="44">
        <f t="shared" si="3"/>
        <v>438</v>
      </c>
      <c r="AC14" s="44">
        <f t="shared" si="3"/>
        <v>416.72157300000003</v>
      </c>
      <c r="AD14" s="45">
        <v>969671.57999999973</v>
      </c>
      <c r="AE14" s="45">
        <v>37944.540000000059</v>
      </c>
      <c r="AF14" s="45">
        <v>1500</v>
      </c>
      <c r="AG14" s="45">
        <v>24056.170000000002</v>
      </c>
      <c r="AH14" s="45">
        <v>271800.5400000001</v>
      </c>
      <c r="AI14" s="45">
        <v>97765.73999999986</v>
      </c>
      <c r="AJ14" s="46">
        <f t="shared" si="4"/>
        <v>1402738.5699999996</v>
      </c>
      <c r="AK14" s="50">
        <v>26650.480000000003</v>
      </c>
      <c r="AL14" s="50">
        <v>0</v>
      </c>
      <c r="AM14" s="46">
        <f t="shared" si="5"/>
        <v>26650.480000000003</v>
      </c>
      <c r="AN14" s="46">
        <f t="shared" si="6"/>
        <v>1429389.0499999996</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2462" priority="150">
      <formula>AND(NOT(ISBLANK($A7)),ISBLANK(B7))</formula>
    </cfRule>
  </conditionalFormatting>
  <conditionalFormatting sqref="C7:C51">
    <cfRule type="expression" dxfId="2461" priority="149">
      <formula>AND(NOT(ISBLANK(A7)),ISBLANK(C7))</formula>
    </cfRule>
  </conditionalFormatting>
  <conditionalFormatting sqref="D7:D8 F7:F8 H7:H8 J7:J8 L7:L8 N7:N8 V7:V8 X7:X8 D15:D51">
    <cfRule type="expression" dxfId="2460" priority="148">
      <formula>AND(NOT(ISBLANK(E7)),ISBLANK(D7))</formula>
    </cfRule>
  </conditionalFormatting>
  <conditionalFormatting sqref="E7:E8 G7:G8 I7:I8 K7:K8 M7:M8 O7:O8 W7:W8 Y7:Y8 E15:E51">
    <cfRule type="expression" dxfId="2459" priority="147">
      <formula>AND(NOT(ISBLANK(D7)),ISBLANK(E7))</formula>
    </cfRule>
  </conditionalFormatting>
  <conditionalFormatting sqref="F15:F51">
    <cfRule type="expression" dxfId="2458" priority="146">
      <formula>AND(NOT(ISBLANK(G15)),ISBLANK(F15))</formula>
    </cfRule>
  </conditionalFormatting>
  <conditionalFormatting sqref="G15:G51">
    <cfRule type="expression" dxfId="2457" priority="145">
      <formula>AND(NOT(ISBLANK(F15)),ISBLANK(G15))</formula>
    </cfRule>
  </conditionalFormatting>
  <conditionalFormatting sqref="H15:H51">
    <cfRule type="expression" dxfId="2456" priority="144">
      <formula>AND(NOT(ISBLANK(I15)),ISBLANK(H15))</formula>
    </cfRule>
  </conditionalFormatting>
  <conditionalFormatting sqref="I15:I51">
    <cfRule type="expression" dxfId="2455" priority="143">
      <formula>AND(NOT(ISBLANK(H15)),ISBLANK(I15))</formula>
    </cfRule>
  </conditionalFormatting>
  <conditionalFormatting sqref="J15:J51">
    <cfRule type="expression" dxfId="2454" priority="142">
      <formula>AND(NOT(ISBLANK(K15)),ISBLANK(J15))</formula>
    </cfRule>
  </conditionalFormatting>
  <conditionalFormatting sqref="K15:K51">
    <cfRule type="expression" dxfId="2453" priority="141">
      <formula>AND(NOT(ISBLANK(J15)),ISBLANK(K15))</formula>
    </cfRule>
  </conditionalFormatting>
  <conditionalFormatting sqref="L15:L51">
    <cfRule type="expression" dxfId="2452" priority="140">
      <formula>AND(NOT(ISBLANK(M15)),ISBLANK(L15))</formula>
    </cfRule>
  </conditionalFormatting>
  <conditionalFormatting sqref="M15:M51">
    <cfRule type="expression" dxfId="2451" priority="139">
      <formula>AND(NOT(ISBLANK(L15)),ISBLANK(M15))</formula>
    </cfRule>
  </conditionalFormatting>
  <conditionalFormatting sqref="N15:N51">
    <cfRule type="expression" dxfId="2450" priority="138">
      <formula>AND(NOT(ISBLANK(O15)),ISBLANK(N15))</formula>
    </cfRule>
  </conditionalFormatting>
  <conditionalFormatting sqref="O15:O51">
    <cfRule type="expression" dxfId="2449" priority="137">
      <formula>AND(NOT(ISBLANK(N15)),ISBLANK(O15))</formula>
    </cfRule>
  </conditionalFormatting>
  <conditionalFormatting sqref="R15:R51 R7:Y7 R13:Y13">
    <cfRule type="expression" dxfId="2448" priority="136">
      <formula>AND(NOT(ISBLANK(S7)),ISBLANK(R7))</formula>
    </cfRule>
  </conditionalFormatting>
  <conditionalFormatting sqref="S7 S13 S15:S51">
    <cfRule type="expression" dxfId="2447" priority="135">
      <formula>AND(NOT(ISBLANK(R7)),ISBLANK(S7))</formula>
    </cfRule>
  </conditionalFormatting>
  <conditionalFormatting sqref="T7 T13 T15:T51">
    <cfRule type="expression" dxfId="2446" priority="134">
      <formula>AND(NOT(ISBLANK(U7)),ISBLANK(T7))</formula>
    </cfRule>
  </conditionalFormatting>
  <conditionalFormatting sqref="U7 U13 U15:U51">
    <cfRule type="expression" dxfId="2445" priority="133">
      <formula>AND(NOT(ISBLANK(T7)),ISBLANK(U7))</formula>
    </cfRule>
  </conditionalFormatting>
  <conditionalFormatting sqref="V13 V15:V51">
    <cfRule type="expression" dxfId="2444" priority="132">
      <formula>AND(NOT(ISBLANK(W13)),ISBLANK(V13))</formula>
    </cfRule>
  </conditionalFormatting>
  <conditionalFormatting sqref="W13 W15:W51">
    <cfRule type="expression" dxfId="2443" priority="131">
      <formula>AND(NOT(ISBLANK(V13)),ISBLANK(W13))</formula>
    </cfRule>
  </conditionalFormatting>
  <conditionalFormatting sqref="X13 X15:X51">
    <cfRule type="expression" dxfId="2442" priority="130">
      <formula>AND(NOT(ISBLANK(Y13)),ISBLANK(X13))</formula>
    </cfRule>
  </conditionalFormatting>
  <conditionalFormatting sqref="Y13 Y15:Y51">
    <cfRule type="expression" dxfId="2441" priority="129">
      <formula>AND(NOT(ISBLANK(X13)),ISBLANK(Y13))</formula>
    </cfRule>
  </conditionalFormatting>
  <conditionalFormatting sqref="R8:Y8">
    <cfRule type="expression" dxfId="2440" priority="128">
      <formula>AND(NOT(ISBLANK(S8)),ISBLANK(R8))</formula>
    </cfRule>
  </conditionalFormatting>
  <conditionalFormatting sqref="S8">
    <cfRule type="expression" dxfId="2439" priority="127">
      <formula>AND(NOT(ISBLANK(R8)),ISBLANK(S8))</formula>
    </cfRule>
  </conditionalFormatting>
  <conditionalFormatting sqref="T8">
    <cfRule type="expression" dxfId="2438" priority="126">
      <formula>AND(NOT(ISBLANK(U8)),ISBLANK(T8))</formula>
    </cfRule>
  </conditionalFormatting>
  <conditionalFormatting sqref="U8">
    <cfRule type="expression" dxfId="2437" priority="125">
      <formula>AND(NOT(ISBLANK(T8)),ISBLANK(U8))</formula>
    </cfRule>
  </conditionalFormatting>
  <conditionalFormatting sqref="R9">
    <cfRule type="expression" dxfId="2436" priority="124">
      <formula>AND(NOT(ISBLANK(S9)),ISBLANK(R9))</formula>
    </cfRule>
  </conditionalFormatting>
  <conditionalFormatting sqref="S9">
    <cfRule type="expression" dxfId="2435" priority="123">
      <formula>AND(NOT(ISBLANK(R9)),ISBLANK(S9))</formula>
    </cfRule>
  </conditionalFormatting>
  <conditionalFormatting sqref="T9">
    <cfRule type="expression" dxfId="2434" priority="122">
      <formula>AND(NOT(ISBLANK(U9)),ISBLANK(T9))</formula>
    </cfRule>
  </conditionalFormatting>
  <conditionalFormatting sqref="U9">
    <cfRule type="expression" dxfId="2433" priority="121">
      <formula>AND(NOT(ISBLANK(T9)),ISBLANK(U9))</formula>
    </cfRule>
  </conditionalFormatting>
  <conditionalFormatting sqref="V9">
    <cfRule type="expression" dxfId="2432" priority="120">
      <formula>AND(NOT(ISBLANK(W9)),ISBLANK(V9))</formula>
    </cfRule>
  </conditionalFormatting>
  <conditionalFormatting sqref="W9">
    <cfRule type="expression" dxfId="2431" priority="119">
      <formula>AND(NOT(ISBLANK(V9)),ISBLANK(W9))</formula>
    </cfRule>
  </conditionalFormatting>
  <conditionalFormatting sqref="X9">
    <cfRule type="expression" dxfId="2430" priority="118">
      <formula>AND(NOT(ISBLANK(Y9)),ISBLANK(X9))</formula>
    </cfRule>
  </conditionalFormatting>
  <conditionalFormatting sqref="Y9">
    <cfRule type="expression" dxfId="2429" priority="117">
      <formula>AND(NOT(ISBLANK(X9)),ISBLANK(Y9))</formula>
    </cfRule>
  </conditionalFormatting>
  <conditionalFormatting sqref="R9">
    <cfRule type="expression" dxfId="2428" priority="116">
      <formula>AND(NOT(ISBLANK(S9)),ISBLANK(R9))</formula>
    </cfRule>
  </conditionalFormatting>
  <conditionalFormatting sqref="S9">
    <cfRule type="expression" dxfId="2427" priority="115">
      <formula>AND(NOT(ISBLANK(R9)),ISBLANK(S9))</formula>
    </cfRule>
  </conditionalFormatting>
  <conditionalFormatting sqref="T9">
    <cfRule type="expression" dxfId="2426" priority="114">
      <formula>AND(NOT(ISBLANK(U9)),ISBLANK(T9))</formula>
    </cfRule>
  </conditionalFormatting>
  <conditionalFormatting sqref="U9">
    <cfRule type="expression" dxfId="2425" priority="113">
      <formula>AND(NOT(ISBLANK(T9)),ISBLANK(U9))</formula>
    </cfRule>
  </conditionalFormatting>
  <conditionalFormatting sqref="V9">
    <cfRule type="expression" dxfId="2424" priority="112">
      <formula>AND(NOT(ISBLANK(W9)),ISBLANK(V9))</formula>
    </cfRule>
  </conditionalFormatting>
  <conditionalFormatting sqref="W9">
    <cfRule type="expression" dxfId="2423" priority="111">
      <formula>AND(NOT(ISBLANK(V9)),ISBLANK(W9))</formula>
    </cfRule>
  </conditionalFormatting>
  <conditionalFormatting sqref="X9">
    <cfRule type="expression" dxfId="2422" priority="110">
      <formula>AND(NOT(ISBLANK(Y9)),ISBLANK(X9))</formula>
    </cfRule>
  </conditionalFormatting>
  <conditionalFormatting sqref="Y9">
    <cfRule type="expression" dxfId="2421" priority="109">
      <formula>AND(NOT(ISBLANK(X9)),ISBLANK(Y9))</formula>
    </cfRule>
  </conditionalFormatting>
  <conditionalFormatting sqref="R9">
    <cfRule type="expression" dxfId="2420" priority="108">
      <formula>AND(NOT(ISBLANK(S9)),ISBLANK(R9))</formula>
    </cfRule>
  </conditionalFormatting>
  <conditionalFormatting sqref="S9">
    <cfRule type="expression" dxfId="2419" priority="107">
      <formula>AND(NOT(ISBLANK(R9)),ISBLANK(S9))</formula>
    </cfRule>
  </conditionalFormatting>
  <conditionalFormatting sqref="T9">
    <cfRule type="expression" dxfId="2418" priority="106">
      <formula>AND(NOT(ISBLANK(U9)),ISBLANK(T9))</formula>
    </cfRule>
  </conditionalFormatting>
  <conditionalFormatting sqref="U9">
    <cfRule type="expression" dxfId="2417" priority="105">
      <formula>AND(NOT(ISBLANK(T9)),ISBLANK(U9))</formula>
    </cfRule>
  </conditionalFormatting>
  <conditionalFormatting sqref="V9">
    <cfRule type="expression" dxfId="2416" priority="104">
      <formula>AND(NOT(ISBLANK(W9)),ISBLANK(V9))</formula>
    </cfRule>
  </conditionalFormatting>
  <conditionalFormatting sqref="W9">
    <cfRule type="expression" dxfId="2415" priority="103">
      <formula>AND(NOT(ISBLANK(V9)),ISBLANK(W9))</formula>
    </cfRule>
  </conditionalFormatting>
  <conditionalFormatting sqref="X9">
    <cfRule type="expression" dxfId="2414" priority="102">
      <formula>AND(NOT(ISBLANK(Y9)),ISBLANK(X9))</formula>
    </cfRule>
  </conditionalFormatting>
  <conditionalFormatting sqref="Y9">
    <cfRule type="expression" dxfId="2413" priority="101">
      <formula>AND(NOT(ISBLANK(X9)),ISBLANK(Y9))</formula>
    </cfRule>
  </conditionalFormatting>
  <conditionalFormatting sqref="R9">
    <cfRule type="expression" dxfId="2412" priority="100">
      <formula>AND(NOT(ISBLANK(S9)),ISBLANK(R9))</formula>
    </cfRule>
  </conditionalFormatting>
  <conditionalFormatting sqref="S9">
    <cfRule type="expression" dxfId="2411" priority="99">
      <formula>AND(NOT(ISBLANK(R9)),ISBLANK(S9))</formula>
    </cfRule>
  </conditionalFormatting>
  <conditionalFormatting sqref="T9">
    <cfRule type="expression" dxfId="2410" priority="98">
      <formula>AND(NOT(ISBLANK(U9)),ISBLANK(T9))</formula>
    </cfRule>
  </conditionalFormatting>
  <conditionalFormatting sqref="U9">
    <cfRule type="expression" dxfId="2409" priority="97">
      <formula>AND(NOT(ISBLANK(T9)),ISBLANK(U9))</formula>
    </cfRule>
  </conditionalFormatting>
  <conditionalFormatting sqref="V9">
    <cfRule type="expression" dxfId="2408" priority="96">
      <formula>AND(NOT(ISBLANK(W9)),ISBLANK(V9))</formula>
    </cfRule>
  </conditionalFormatting>
  <conditionalFormatting sqref="W9">
    <cfRule type="expression" dxfId="2407" priority="95">
      <formula>AND(NOT(ISBLANK(V9)),ISBLANK(W9))</formula>
    </cfRule>
  </conditionalFormatting>
  <conditionalFormatting sqref="X9">
    <cfRule type="expression" dxfId="2406" priority="94">
      <formula>AND(NOT(ISBLANK(Y9)),ISBLANK(X9))</formula>
    </cfRule>
  </conditionalFormatting>
  <conditionalFormatting sqref="Y9">
    <cfRule type="expression" dxfId="2405" priority="93">
      <formula>AND(NOT(ISBLANK(X9)),ISBLANK(Y9))</formula>
    </cfRule>
  </conditionalFormatting>
  <conditionalFormatting sqref="D11">
    <cfRule type="expression" dxfId="2404" priority="92">
      <formula>AND(NOT(ISBLANK(E11)),ISBLANK(D11))</formula>
    </cfRule>
  </conditionalFormatting>
  <conditionalFormatting sqref="E11">
    <cfRule type="expression" dxfId="2403" priority="91">
      <formula>AND(NOT(ISBLANK(D11)),ISBLANK(E11))</formula>
    </cfRule>
  </conditionalFormatting>
  <conditionalFormatting sqref="F11">
    <cfRule type="expression" dxfId="2402" priority="90">
      <formula>AND(NOT(ISBLANK(G11)),ISBLANK(F11))</formula>
    </cfRule>
  </conditionalFormatting>
  <conditionalFormatting sqref="G11">
    <cfRule type="expression" dxfId="2401" priority="89">
      <formula>AND(NOT(ISBLANK(F11)),ISBLANK(G11))</formula>
    </cfRule>
  </conditionalFormatting>
  <conditionalFormatting sqref="H11">
    <cfRule type="expression" dxfId="2400" priority="88">
      <formula>AND(NOT(ISBLANK(I11)),ISBLANK(H11))</formula>
    </cfRule>
  </conditionalFormatting>
  <conditionalFormatting sqref="I11">
    <cfRule type="expression" dxfId="2399" priority="87">
      <formula>AND(NOT(ISBLANK(H11)),ISBLANK(I11))</formula>
    </cfRule>
  </conditionalFormatting>
  <conditionalFormatting sqref="J11">
    <cfRule type="expression" dxfId="2398" priority="86">
      <formula>AND(NOT(ISBLANK(K11)),ISBLANK(J11))</formula>
    </cfRule>
  </conditionalFormatting>
  <conditionalFormatting sqref="K11">
    <cfRule type="expression" dxfId="2397" priority="85">
      <formula>AND(NOT(ISBLANK(J11)),ISBLANK(K11))</formula>
    </cfRule>
  </conditionalFormatting>
  <conditionalFormatting sqref="L11">
    <cfRule type="expression" dxfId="2396" priority="84">
      <formula>AND(NOT(ISBLANK(M11)),ISBLANK(L11))</formula>
    </cfRule>
  </conditionalFormatting>
  <conditionalFormatting sqref="M11">
    <cfRule type="expression" dxfId="2395" priority="83">
      <formula>AND(NOT(ISBLANK(L11)),ISBLANK(M11))</formula>
    </cfRule>
  </conditionalFormatting>
  <conditionalFormatting sqref="N11">
    <cfRule type="expression" dxfId="2394" priority="82">
      <formula>AND(NOT(ISBLANK(O11)),ISBLANK(N11))</formula>
    </cfRule>
  </conditionalFormatting>
  <conditionalFormatting sqref="O11">
    <cfRule type="expression" dxfId="2393" priority="81">
      <formula>AND(NOT(ISBLANK(N11)),ISBLANK(O11))</formula>
    </cfRule>
  </conditionalFormatting>
  <conditionalFormatting sqref="R11">
    <cfRule type="expression" dxfId="2392" priority="80">
      <formula>AND(NOT(ISBLANK(S11)),ISBLANK(R11))</formula>
    </cfRule>
  </conditionalFormatting>
  <conditionalFormatting sqref="S11">
    <cfRule type="expression" dxfId="2391" priority="79">
      <formula>AND(NOT(ISBLANK(R11)),ISBLANK(S11))</formula>
    </cfRule>
  </conditionalFormatting>
  <conditionalFormatting sqref="T11">
    <cfRule type="expression" dxfId="2390" priority="78">
      <formula>AND(NOT(ISBLANK(U11)),ISBLANK(T11))</formula>
    </cfRule>
  </conditionalFormatting>
  <conditionalFormatting sqref="U11">
    <cfRule type="expression" dxfId="2389" priority="77">
      <formula>AND(NOT(ISBLANK(T11)),ISBLANK(U11))</formula>
    </cfRule>
  </conditionalFormatting>
  <conditionalFormatting sqref="V11">
    <cfRule type="expression" dxfId="2388" priority="76">
      <formula>AND(NOT(ISBLANK(W11)),ISBLANK(V11))</formula>
    </cfRule>
  </conditionalFormatting>
  <conditionalFormatting sqref="W11">
    <cfRule type="expression" dxfId="2387" priority="75">
      <formula>AND(NOT(ISBLANK(V11)),ISBLANK(W11))</formula>
    </cfRule>
  </conditionalFormatting>
  <conditionalFormatting sqref="X11">
    <cfRule type="expression" dxfId="2386" priority="74">
      <formula>AND(NOT(ISBLANK(Y11)),ISBLANK(X11))</formula>
    </cfRule>
  </conditionalFormatting>
  <conditionalFormatting sqref="Y11">
    <cfRule type="expression" dxfId="2385" priority="73">
      <formula>AND(NOT(ISBLANK(X11)),ISBLANK(Y11))</formula>
    </cfRule>
  </conditionalFormatting>
  <conditionalFormatting sqref="D10">
    <cfRule type="expression" dxfId="2384" priority="72">
      <formula>AND(NOT(ISBLANK(E10)),ISBLANK(D10))</formula>
    </cfRule>
  </conditionalFormatting>
  <conditionalFormatting sqref="E10">
    <cfRule type="expression" dxfId="2383" priority="71">
      <formula>AND(NOT(ISBLANK(D10)),ISBLANK(E10))</formula>
    </cfRule>
  </conditionalFormatting>
  <conditionalFormatting sqref="F10">
    <cfRule type="expression" dxfId="2382" priority="70">
      <formula>AND(NOT(ISBLANK(G10)),ISBLANK(F10))</formula>
    </cfRule>
  </conditionalFormatting>
  <conditionalFormatting sqref="G10">
    <cfRule type="expression" dxfId="2381" priority="69">
      <formula>AND(NOT(ISBLANK(F10)),ISBLANK(G10))</formula>
    </cfRule>
  </conditionalFormatting>
  <conditionalFormatting sqref="H10">
    <cfRule type="expression" dxfId="2380" priority="68">
      <formula>AND(NOT(ISBLANK(I10)),ISBLANK(H10))</formula>
    </cfRule>
  </conditionalFormatting>
  <conditionalFormatting sqref="I10">
    <cfRule type="expression" dxfId="2379" priority="67">
      <formula>AND(NOT(ISBLANK(H10)),ISBLANK(I10))</formula>
    </cfRule>
  </conditionalFormatting>
  <conditionalFormatting sqref="J10">
    <cfRule type="expression" dxfId="2378" priority="66">
      <formula>AND(NOT(ISBLANK(K10)),ISBLANK(J10))</formula>
    </cfRule>
  </conditionalFormatting>
  <conditionalFormatting sqref="K10">
    <cfRule type="expression" dxfId="2377" priority="65">
      <formula>AND(NOT(ISBLANK(J10)),ISBLANK(K10))</formula>
    </cfRule>
  </conditionalFormatting>
  <conditionalFormatting sqref="L10">
    <cfRule type="expression" dxfId="2376" priority="64">
      <formula>AND(NOT(ISBLANK(M10)),ISBLANK(L10))</formula>
    </cfRule>
  </conditionalFormatting>
  <conditionalFormatting sqref="M10">
    <cfRule type="expression" dxfId="2375" priority="63">
      <formula>AND(NOT(ISBLANK(L10)),ISBLANK(M10))</formula>
    </cfRule>
  </conditionalFormatting>
  <conditionalFormatting sqref="N10">
    <cfRule type="expression" dxfId="2374" priority="62">
      <formula>AND(NOT(ISBLANK(O10)),ISBLANK(N10))</formula>
    </cfRule>
  </conditionalFormatting>
  <conditionalFormatting sqref="O10">
    <cfRule type="expression" dxfId="2373" priority="61">
      <formula>AND(NOT(ISBLANK(N10)),ISBLANK(O10))</formula>
    </cfRule>
  </conditionalFormatting>
  <conditionalFormatting sqref="R10">
    <cfRule type="expression" dxfId="2372" priority="60">
      <formula>AND(NOT(ISBLANK(S10)),ISBLANK(R10))</formula>
    </cfRule>
  </conditionalFormatting>
  <conditionalFormatting sqref="S10">
    <cfRule type="expression" dxfId="2371" priority="59">
      <formula>AND(NOT(ISBLANK(R10)),ISBLANK(S10))</formula>
    </cfRule>
  </conditionalFormatting>
  <conditionalFormatting sqref="T10">
    <cfRule type="expression" dxfId="2370" priority="58">
      <formula>AND(NOT(ISBLANK(U10)),ISBLANK(T10))</formula>
    </cfRule>
  </conditionalFormatting>
  <conditionalFormatting sqref="U10">
    <cfRule type="expression" dxfId="2369" priority="57">
      <formula>AND(NOT(ISBLANK(T10)),ISBLANK(U10))</formula>
    </cfRule>
  </conditionalFormatting>
  <conditionalFormatting sqref="V10">
    <cfRule type="expression" dxfId="2368" priority="56">
      <formula>AND(NOT(ISBLANK(W10)),ISBLANK(V10))</formula>
    </cfRule>
  </conditionalFormatting>
  <conditionalFormatting sqref="W10">
    <cfRule type="expression" dxfId="2367" priority="55">
      <formula>AND(NOT(ISBLANK(V10)),ISBLANK(W10))</formula>
    </cfRule>
  </conditionalFormatting>
  <conditionalFormatting sqref="X10">
    <cfRule type="expression" dxfId="2366" priority="54">
      <formula>AND(NOT(ISBLANK(Y10)),ISBLANK(X10))</formula>
    </cfRule>
  </conditionalFormatting>
  <conditionalFormatting sqref="Y10">
    <cfRule type="expression" dxfId="2365" priority="53">
      <formula>AND(NOT(ISBLANK(X10)),ISBLANK(Y10))</formula>
    </cfRule>
  </conditionalFormatting>
  <conditionalFormatting sqref="D14">
    <cfRule type="expression" dxfId="2364" priority="52">
      <formula>AND(NOT(ISBLANK(E14)),ISBLANK(D14))</formula>
    </cfRule>
  </conditionalFormatting>
  <conditionalFormatting sqref="E14">
    <cfRule type="expression" dxfId="2363" priority="51">
      <formula>AND(NOT(ISBLANK(D14)),ISBLANK(E14))</formula>
    </cfRule>
  </conditionalFormatting>
  <conditionalFormatting sqref="F14">
    <cfRule type="expression" dxfId="2362" priority="50">
      <formula>AND(NOT(ISBLANK(G14)),ISBLANK(F14))</formula>
    </cfRule>
  </conditionalFormatting>
  <conditionalFormatting sqref="G14">
    <cfRule type="expression" dxfId="2361" priority="49">
      <formula>AND(NOT(ISBLANK(F14)),ISBLANK(G14))</formula>
    </cfRule>
  </conditionalFormatting>
  <conditionalFormatting sqref="H14">
    <cfRule type="expression" dxfId="2360" priority="48">
      <formula>AND(NOT(ISBLANK(I14)),ISBLANK(H14))</formula>
    </cfRule>
  </conditionalFormatting>
  <conditionalFormatting sqref="J14">
    <cfRule type="expression" dxfId="2359" priority="47">
      <formula>AND(NOT(ISBLANK(K14)),ISBLANK(J14))</formula>
    </cfRule>
  </conditionalFormatting>
  <conditionalFormatting sqref="K14">
    <cfRule type="expression" dxfId="2358" priority="46">
      <formula>AND(NOT(ISBLANK(J14)),ISBLANK(K14))</formula>
    </cfRule>
  </conditionalFormatting>
  <conditionalFormatting sqref="L14">
    <cfRule type="expression" dxfId="2357" priority="45">
      <formula>AND(NOT(ISBLANK(M14)),ISBLANK(L14))</formula>
    </cfRule>
  </conditionalFormatting>
  <conditionalFormatting sqref="M14">
    <cfRule type="expression" dxfId="2356" priority="44">
      <formula>AND(NOT(ISBLANK(L14)),ISBLANK(M14))</formula>
    </cfRule>
  </conditionalFormatting>
  <conditionalFormatting sqref="N14">
    <cfRule type="expression" dxfId="2355" priority="43">
      <formula>AND(NOT(ISBLANK(O14)),ISBLANK(N14))</formula>
    </cfRule>
  </conditionalFormatting>
  <conditionalFormatting sqref="O14">
    <cfRule type="expression" dxfId="2354" priority="42">
      <formula>AND(NOT(ISBLANK(N14)),ISBLANK(O14))</formula>
    </cfRule>
  </conditionalFormatting>
  <conditionalFormatting sqref="R14">
    <cfRule type="expression" dxfId="2353" priority="41">
      <formula>AND(NOT(ISBLANK(S14)),ISBLANK(R14))</formula>
    </cfRule>
  </conditionalFormatting>
  <conditionalFormatting sqref="S14">
    <cfRule type="expression" dxfId="2352" priority="40">
      <formula>AND(NOT(ISBLANK(R14)),ISBLANK(S14))</formula>
    </cfRule>
  </conditionalFormatting>
  <conditionalFormatting sqref="T14">
    <cfRule type="expression" dxfId="2351" priority="39">
      <formula>AND(NOT(ISBLANK(U14)),ISBLANK(T14))</formula>
    </cfRule>
  </conditionalFormatting>
  <conditionalFormatting sqref="U14">
    <cfRule type="expression" dxfId="2350" priority="38">
      <formula>AND(NOT(ISBLANK(T14)),ISBLANK(U14))</formula>
    </cfRule>
  </conditionalFormatting>
  <conditionalFormatting sqref="V14">
    <cfRule type="expression" dxfId="2349" priority="37">
      <formula>AND(NOT(ISBLANK(W14)),ISBLANK(V14))</formula>
    </cfRule>
  </conditionalFormatting>
  <conditionalFormatting sqref="W14">
    <cfRule type="expression" dxfId="2348" priority="36">
      <formula>AND(NOT(ISBLANK(V14)),ISBLANK(W14))</formula>
    </cfRule>
  </conditionalFormatting>
  <conditionalFormatting sqref="X14">
    <cfRule type="expression" dxfId="2347" priority="35">
      <formula>AND(NOT(ISBLANK(Y14)),ISBLANK(X14))</formula>
    </cfRule>
  </conditionalFormatting>
  <conditionalFormatting sqref="Y14">
    <cfRule type="expression" dxfId="2346" priority="34">
      <formula>AND(NOT(ISBLANK(X14)),ISBLANK(Y14))</formula>
    </cfRule>
  </conditionalFormatting>
  <conditionalFormatting sqref="D12">
    <cfRule type="expression" dxfId="2345" priority="33">
      <formula>AND(NOT(ISBLANK(E12)),ISBLANK(D12))</formula>
    </cfRule>
  </conditionalFormatting>
  <conditionalFormatting sqref="E12">
    <cfRule type="expression" dxfId="2344" priority="32">
      <formula>AND(NOT(ISBLANK(D12)),ISBLANK(E12))</formula>
    </cfRule>
  </conditionalFormatting>
  <conditionalFormatting sqref="F12">
    <cfRule type="expression" dxfId="2343" priority="31">
      <formula>AND(NOT(ISBLANK(G12)),ISBLANK(F12))</formula>
    </cfRule>
  </conditionalFormatting>
  <conditionalFormatting sqref="G12">
    <cfRule type="expression" dxfId="2342" priority="30">
      <formula>AND(NOT(ISBLANK(F12)),ISBLANK(G12))</formula>
    </cfRule>
  </conditionalFormatting>
  <conditionalFormatting sqref="H12">
    <cfRule type="expression" dxfId="2341" priority="29">
      <formula>AND(NOT(ISBLANK(I12)),ISBLANK(H12))</formula>
    </cfRule>
  </conditionalFormatting>
  <conditionalFormatting sqref="I12:I14">
    <cfRule type="expression" dxfId="2340" priority="28">
      <formula>AND(NOT(ISBLANK(H12)),ISBLANK(I12))</formula>
    </cfRule>
  </conditionalFormatting>
  <conditionalFormatting sqref="J12">
    <cfRule type="expression" dxfId="2339" priority="27">
      <formula>AND(NOT(ISBLANK(K12)),ISBLANK(J12))</formula>
    </cfRule>
  </conditionalFormatting>
  <conditionalFormatting sqref="K12">
    <cfRule type="expression" dxfId="2338" priority="26">
      <formula>AND(NOT(ISBLANK(J12)),ISBLANK(K12))</formula>
    </cfRule>
  </conditionalFormatting>
  <conditionalFormatting sqref="L12">
    <cfRule type="expression" dxfId="2337" priority="25">
      <formula>AND(NOT(ISBLANK(M12)),ISBLANK(L12))</formula>
    </cfRule>
  </conditionalFormatting>
  <conditionalFormatting sqref="M12">
    <cfRule type="expression" dxfId="2336" priority="24">
      <formula>AND(NOT(ISBLANK(L12)),ISBLANK(M12))</formula>
    </cfRule>
  </conditionalFormatting>
  <conditionalFormatting sqref="N12">
    <cfRule type="expression" dxfId="2335" priority="23">
      <formula>AND(NOT(ISBLANK(O12)),ISBLANK(N12))</formula>
    </cfRule>
  </conditionalFormatting>
  <conditionalFormatting sqref="O12">
    <cfRule type="expression" dxfId="2334" priority="22">
      <formula>AND(NOT(ISBLANK(N12)),ISBLANK(O12))</formula>
    </cfRule>
  </conditionalFormatting>
  <conditionalFormatting sqref="R12">
    <cfRule type="expression" dxfId="2333" priority="21">
      <formula>AND(NOT(ISBLANK(S12)),ISBLANK(R12))</formula>
    </cfRule>
  </conditionalFormatting>
  <conditionalFormatting sqref="S12">
    <cfRule type="expression" dxfId="2332" priority="20">
      <formula>AND(NOT(ISBLANK(R12)),ISBLANK(S12))</formula>
    </cfRule>
  </conditionalFormatting>
  <conditionalFormatting sqref="T12">
    <cfRule type="expression" dxfId="2331" priority="19">
      <formula>AND(NOT(ISBLANK(U12)),ISBLANK(T12))</formula>
    </cfRule>
  </conditionalFormatting>
  <conditionalFormatting sqref="U12">
    <cfRule type="expression" dxfId="2330" priority="18">
      <formula>AND(NOT(ISBLANK(T12)),ISBLANK(U12))</formula>
    </cfRule>
  </conditionalFormatting>
  <conditionalFormatting sqref="V12">
    <cfRule type="expression" dxfId="2329" priority="17">
      <formula>AND(NOT(ISBLANK(W12)),ISBLANK(V12))</formula>
    </cfRule>
  </conditionalFormatting>
  <conditionalFormatting sqref="W12">
    <cfRule type="expression" dxfId="2328" priority="16">
      <formula>AND(NOT(ISBLANK(V12)),ISBLANK(W12))</formula>
    </cfRule>
  </conditionalFormatting>
  <conditionalFormatting sqref="X12">
    <cfRule type="expression" dxfId="2327" priority="15">
      <formula>AND(NOT(ISBLANK(Y12)),ISBLANK(X12))</formula>
    </cfRule>
  </conditionalFormatting>
  <conditionalFormatting sqref="Y12">
    <cfRule type="expression" dxfId="2326" priority="14">
      <formula>AND(NOT(ISBLANK(X12)),ISBLANK(Y12))</formula>
    </cfRule>
  </conditionalFormatting>
  <conditionalFormatting sqref="D9 F9 H9 J9 L9 N9">
    <cfRule type="expression" dxfId="2325" priority="13">
      <formula>AND(NOT(ISBLANK(E9)),ISBLANK(D9))</formula>
    </cfRule>
  </conditionalFormatting>
  <conditionalFormatting sqref="E9 G9 I9 K9 M9 O9">
    <cfRule type="expression" dxfId="2324" priority="12">
      <formula>AND(NOT(ISBLANK(D9)),ISBLANK(E9))</formula>
    </cfRule>
  </conditionalFormatting>
  <conditionalFormatting sqref="D13">
    <cfRule type="expression" dxfId="2323" priority="11">
      <formula>AND(NOT(ISBLANK(E13)),ISBLANK(D13))</formula>
    </cfRule>
  </conditionalFormatting>
  <conditionalFormatting sqref="E13">
    <cfRule type="expression" dxfId="2322" priority="10">
      <formula>AND(NOT(ISBLANK(D13)),ISBLANK(E13))</formula>
    </cfRule>
  </conditionalFormatting>
  <conditionalFormatting sqref="F13">
    <cfRule type="expression" dxfId="2321" priority="9">
      <formula>AND(NOT(ISBLANK(G13)),ISBLANK(F13))</formula>
    </cfRule>
  </conditionalFormatting>
  <conditionalFormatting sqref="G13">
    <cfRule type="expression" dxfId="2320" priority="8">
      <formula>AND(NOT(ISBLANK(F13)),ISBLANK(G13))</formula>
    </cfRule>
  </conditionalFormatting>
  <conditionalFormatting sqref="H13">
    <cfRule type="expression" dxfId="2319" priority="7">
      <formula>AND(NOT(ISBLANK(I13)),ISBLANK(H13))</formula>
    </cfRule>
  </conditionalFormatting>
  <conditionalFormatting sqref="J13">
    <cfRule type="expression" dxfId="2318" priority="6">
      <formula>AND(NOT(ISBLANK(K13)),ISBLANK(J13))</formula>
    </cfRule>
  </conditionalFormatting>
  <conditionalFormatting sqref="K13">
    <cfRule type="expression" dxfId="2317" priority="5">
      <formula>AND(NOT(ISBLANK(J13)),ISBLANK(K13))</formula>
    </cfRule>
  </conditionalFormatting>
  <conditionalFormatting sqref="L13">
    <cfRule type="expression" dxfId="2316" priority="4">
      <formula>AND(NOT(ISBLANK(M13)),ISBLANK(L13))</formula>
    </cfRule>
  </conditionalFormatting>
  <conditionalFormatting sqref="M13">
    <cfRule type="expression" dxfId="2315" priority="3">
      <formula>AND(NOT(ISBLANK(L13)),ISBLANK(M13))</formula>
    </cfRule>
  </conditionalFormatting>
  <conditionalFormatting sqref="N13">
    <cfRule type="expression" dxfId="2314" priority="2">
      <formula>AND(NOT(ISBLANK(O13)),ISBLANK(N13))</formula>
    </cfRule>
  </conditionalFormatting>
  <conditionalFormatting sqref="O13">
    <cfRule type="expression" dxfId="2313" priority="1">
      <formula>AND(NOT(ISBLANK(N13)),ISBLANK(O13))</formula>
    </cfRule>
  </conditionalFormatting>
  <dataValidations count="8">
    <dataValidation type="decimal" operator="greaterThanOrEqual" allowBlank="1" showInputMessage="1" showErrorMessage="1" sqref="AD11:AE12 AK10:AL12 AK14:AL14 AD14:AE14 AG14:AI14 AG11:AI12 AK9 AD9:AI10 AE7:AF8" xr:uid="{ED715BCC-0CF7-4FFC-ACB5-C3E0F49E28CB}">
      <formula1>0</formula1>
    </dataValidation>
    <dataValidation operator="greaterThanOrEqual" allowBlank="1" showInputMessage="1" showErrorMessage="1" sqref="AD13:AI13 AK15:AL51 AK7:AK8 AF11:AF12 AF14 AD15:AI51 AK13:AL13 AL7:AL9 AD7:AD8 AG7:AI8" xr:uid="{2C237C40-5170-4114-AA87-4C0A81CAEC85}"/>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4F80A9AB-BBA2-4AF9-9F00-921A8FDA3FCB}">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FD9E1CE5-2697-438D-B150-1817FF509050}">
      <formula1>INDIRECT("Organisation_Type")</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5F96F8EE-976C-4283-9647-B9A2D878B3C4}">
      <formula1>D7&gt;=E7</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2113DB2C-5F02-43B8-AB88-67D89163346B}">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E33A15AC-9C9C-4505-A549-D16EFC369085}">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EF2ABEA7-46B2-4C3D-8A67-0C8A45704E5E}"/>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28917-340A-4D04-8079-12B7956638FF}">
  <dimension ref="A1:AP473"/>
  <sheetViews>
    <sheetView workbookViewId="0">
      <selection activeCell="A4" sqref="A4:A6"/>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77"/>
      <c r="AE6" s="377"/>
      <c r="AF6" s="377"/>
      <c r="AG6" s="377"/>
      <c r="AH6" s="377"/>
      <c r="AI6" s="377"/>
      <c r="AJ6" s="380"/>
      <c r="AK6" s="377"/>
      <c r="AL6" s="377"/>
      <c r="AM6" s="377"/>
      <c r="AN6" s="373"/>
      <c r="AO6" s="377"/>
      <c r="AP6" s="377"/>
    </row>
    <row r="7" spans="1:42" ht="31" x14ac:dyDescent="0.35">
      <c r="A7" s="54" t="s">
        <v>104</v>
      </c>
      <c r="B7" s="54" t="s">
        <v>105</v>
      </c>
      <c r="C7" s="54" t="s">
        <v>104</v>
      </c>
      <c r="D7" s="38">
        <v>9773</v>
      </c>
      <c r="E7" s="38">
        <v>9272.9921621621615</v>
      </c>
      <c r="F7" s="38">
        <v>5801</v>
      </c>
      <c r="G7" s="38">
        <v>5622.7389189189189</v>
      </c>
      <c r="H7" s="38">
        <v>9872</v>
      </c>
      <c r="I7" s="38">
        <v>9605.9521621621625</v>
      </c>
      <c r="J7" s="38">
        <v>2082</v>
      </c>
      <c r="K7" s="38">
        <v>2041.1783783783783</v>
      </c>
      <c r="L7" s="38">
        <v>267</v>
      </c>
      <c r="M7" s="38">
        <v>261.72027027027025</v>
      </c>
      <c r="N7" s="38">
        <f>10534+1817</f>
        <v>12351</v>
      </c>
      <c r="O7" s="38">
        <f>10174.1875675676+1817</f>
        <v>11991.1875675676</v>
      </c>
      <c r="P7" s="40">
        <f t="shared" ref="P7:Q22" si="0">SUM(D7,F7,H7,J7,L7,N7)</f>
        <v>40146</v>
      </c>
      <c r="Q7" s="40">
        <f t="shared" si="0"/>
        <v>38795.769459459494</v>
      </c>
      <c r="R7" s="39">
        <v>139</v>
      </c>
      <c r="S7" s="39">
        <v>137.77999999999997</v>
      </c>
      <c r="T7" s="39">
        <v>379</v>
      </c>
      <c r="U7" s="39">
        <v>377.23</v>
      </c>
      <c r="V7" s="39" t="s">
        <v>157</v>
      </c>
      <c r="W7" s="39">
        <v>246.0972972972973</v>
      </c>
      <c r="X7" s="39" t="s">
        <v>154</v>
      </c>
      <c r="Y7" s="39" t="s">
        <v>154</v>
      </c>
      <c r="Z7" s="42">
        <f>SUM(R7,T7,V7,X7,)</f>
        <v>518</v>
      </c>
      <c r="AA7" s="43">
        <f>SUM(S7,U7,W7,Y7)</f>
        <v>761.10729729729724</v>
      </c>
      <c r="AB7" s="44">
        <f>P7+Z7</f>
        <v>40664</v>
      </c>
      <c r="AC7" s="44">
        <f>Q7+AA7</f>
        <v>39556.876756756792</v>
      </c>
      <c r="AD7" s="45">
        <v>118708270.01999998</v>
      </c>
      <c r="AE7" s="45">
        <v>0</v>
      </c>
      <c r="AF7" s="45">
        <v>0</v>
      </c>
      <c r="AG7" s="45">
        <v>4596519.75</v>
      </c>
      <c r="AH7" s="45">
        <v>30494582.360000003</v>
      </c>
      <c r="AI7" s="45">
        <v>12575945.67</v>
      </c>
      <c r="AJ7" s="46">
        <f>SUM(AD7:AI7)</f>
        <v>166375317.79999998</v>
      </c>
      <c r="AK7" s="47">
        <v>7861443.5</v>
      </c>
      <c r="AL7" s="47">
        <v>6059772.9500000002</v>
      </c>
      <c r="AM7" s="46">
        <f>SUM(AK7:AL7)</f>
        <v>13921216.449999999</v>
      </c>
      <c r="AN7" s="46">
        <f>SUM(AM7,AJ7)</f>
        <v>180296534.24999997</v>
      </c>
      <c r="AO7" s="48"/>
      <c r="AP7" s="51"/>
    </row>
    <row r="8" spans="1:42" ht="31" x14ac:dyDescent="0.35">
      <c r="A8" s="54" t="s">
        <v>106</v>
      </c>
      <c r="B8" s="54" t="s">
        <v>105</v>
      </c>
      <c r="C8" s="54" t="s">
        <v>104</v>
      </c>
      <c r="D8" s="39">
        <v>0</v>
      </c>
      <c r="E8" s="39">
        <v>0</v>
      </c>
      <c r="F8" s="39">
        <v>0</v>
      </c>
      <c r="G8" s="39">
        <v>0</v>
      </c>
      <c r="H8" s="39">
        <v>0</v>
      </c>
      <c r="I8" s="39">
        <v>0</v>
      </c>
      <c r="J8" s="39">
        <v>0</v>
      </c>
      <c r="K8" s="39">
        <v>0</v>
      </c>
      <c r="L8" s="39">
        <v>0</v>
      </c>
      <c r="M8" s="39">
        <v>0</v>
      </c>
      <c r="N8" s="39">
        <f>11009+24</f>
        <v>11033</v>
      </c>
      <c r="O8" s="39">
        <f>10658.6805405405+24</f>
        <v>10682.680540540499</v>
      </c>
      <c r="P8" s="40">
        <f t="shared" si="0"/>
        <v>11033</v>
      </c>
      <c r="Q8" s="40">
        <f t="shared" si="0"/>
        <v>10682.680540540499</v>
      </c>
      <c r="R8" s="39">
        <v>3</v>
      </c>
      <c r="S8" s="39">
        <v>3</v>
      </c>
      <c r="T8" s="39">
        <v>79</v>
      </c>
      <c r="U8" s="39">
        <v>79</v>
      </c>
      <c r="V8" s="39" t="s">
        <v>158</v>
      </c>
      <c r="W8" s="39">
        <v>690.5</v>
      </c>
      <c r="X8" s="39" t="s">
        <v>118</v>
      </c>
      <c r="Y8" s="39" t="s">
        <v>118</v>
      </c>
      <c r="Z8" s="42">
        <f t="shared" ref="Z8:Z51" si="1">SUM(R8,T8,V8,X8,)</f>
        <v>82</v>
      </c>
      <c r="AA8" s="42">
        <f t="shared" ref="AA8:AA51" si="2">SUM(S8,U8,W8,Y8)</f>
        <v>772.5</v>
      </c>
      <c r="AB8" s="44">
        <f t="shared" ref="AB8:AC23" si="3">P8+Z8</f>
        <v>11115</v>
      </c>
      <c r="AC8" s="44">
        <f t="shared" si="3"/>
        <v>11455.180540540499</v>
      </c>
      <c r="AD8" s="45">
        <v>32098353.179999996</v>
      </c>
      <c r="AE8" s="45">
        <v>0</v>
      </c>
      <c r="AF8" s="45">
        <v>0</v>
      </c>
      <c r="AG8" s="45">
        <v>529812.39</v>
      </c>
      <c r="AH8" s="45">
        <v>7955448.8900000006</v>
      </c>
      <c r="AI8" s="45">
        <v>3116461.08</v>
      </c>
      <c r="AJ8" s="46">
        <f t="shared" ref="AJ8:AJ51" si="4">SUM(AD8:AI8)</f>
        <v>43700075.539999992</v>
      </c>
      <c r="AK8" s="47">
        <v>10159260.4</v>
      </c>
      <c r="AL8" s="47">
        <v>449867.97000000003</v>
      </c>
      <c r="AM8" s="46">
        <f t="shared" ref="AM8:AM51" si="5">SUM(AK8:AL8)</f>
        <v>10609128.370000001</v>
      </c>
      <c r="AN8" s="46">
        <f t="shared" ref="AN8:AN44" si="6">SUM(AM8,AJ8)</f>
        <v>54309203.909999996</v>
      </c>
      <c r="AO8" s="48"/>
      <c r="AP8" s="51"/>
    </row>
    <row r="9" spans="1:42" ht="50.25" customHeight="1" x14ac:dyDescent="0.35">
      <c r="A9" s="54" t="s">
        <v>107</v>
      </c>
      <c r="B9" s="54" t="s">
        <v>108</v>
      </c>
      <c r="C9" s="54" t="s">
        <v>104</v>
      </c>
      <c r="D9" s="38">
        <v>189</v>
      </c>
      <c r="E9" s="39">
        <v>183.65</v>
      </c>
      <c r="F9" s="39">
        <v>261</v>
      </c>
      <c r="G9" s="39">
        <v>246.69</v>
      </c>
      <c r="H9" s="39">
        <v>2124</v>
      </c>
      <c r="I9" s="39">
        <v>2047.64</v>
      </c>
      <c r="J9" s="39">
        <v>1801</v>
      </c>
      <c r="K9" s="39">
        <v>1701.06</v>
      </c>
      <c r="L9" s="39">
        <v>37</v>
      </c>
      <c r="M9" s="39">
        <v>31.89</v>
      </c>
      <c r="N9" s="39">
        <v>2</v>
      </c>
      <c r="O9" s="39">
        <v>2</v>
      </c>
      <c r="P9" s="40">
        <f t="shared" si="0"/>
        <v>4414</v>
      </c>
      <c r="Q9" s="40">
        <f t="shared" si="0"/>
        <v>4212.93</v>
      </c>
      <c r="R9" s="94">
        <v>0</v>
      </c>
      <c r="S9" s="94">
        <v>0</v>
      </c>
      <c r="T9" s="94">
        <v>0</v>
      </c>
      <c r="U9" s="94">
        <v>0</v>
      </c>
      <c r="V9" s="94">
        <v>183</v>
      </c>
      <c r="W9" s="49">
        <v>176.9</v>
      </c>
      <c r="X9" s="94">
        <v>0</v>
      </c>
      <c r="Y9" s="94">
        <v>0</v>
      </c>
      <c r="Z9" s="42">
        <f t="shared" si="1"/>
        <v>183</v>
      </c>
      <c r="AA9" s="43">
        <f t="shared" si="2"/>
        <v>176.9</v>
      </c>
      <c r="AB9" s="44">
        <f t="shared" si="3"/>
        <v>4597</v>
      </c>
      <c r="AC9" s="44">
        <f t="shared" si="3"/>
        <v>4389.83</v>
      </c>
      <c r="AD9" s="45">
        <v>13776849.060000004</v>
      </c>
      <c r="AE9" s="45">
        <v>165613.96</v>
      </c>
      <c r="AF9" s="45">
        <v>156300</v>
      </c>
      <c r="AG9" s="45">
        <v>283766.45000000007</v>
      </c>
      <c r="AH9" s="45">
        <v>3686500.13</v>
      </c>
      <c r="AI9" s="45">
        <v>1510319.96</v>
      </c>
      <c r="AJ9" s="46">
        <f t="shared" si="4"/>
        <v>19579349.560000006</v>
      </c>
      <c r="AK9" s="50">
        <v>1356204.94</v>
      </c>
      <c r="AL9" s="50"/>
      <c r="AM9" s="46">
        <f t="shared" si="5"/>
        <v>1356204.94</v>
      </c>
      <c r="AN9" s="46">
        <f t="shared" si="6"/>
        <v>20935554.500000007</v>
      </c>
      <c r="AO9" s="48"/>
      <c r="AP9" s="51"/>
    </row>
    <row r="10" spans="1:42" ht="46.5" x14ac:dyDescent="0.35">
      <c r="A10" s="54" t="s">
        <v>109</v>
      </c>
      <c r="B10" s="54" t="s">
        <v>110</v>
      </c>
      <c r="C10" s="54" t="s">
        <v>104</v>
      </c>
      <c r="D10" s="94">
        <v>63</v>
      </c>
      <c r="E10" s="49">
        <v>61.3</v>
      </c>
      <c r="F10" s="94">
        <v>232</v>
      </c>
      <c r="G10" s="49">
        <v>216.83</v>
      </c>
      <c r="H10" s="94">
        <v>465</v>
      </c>
      <c r="I10" s="49">
        <v>448.33</v>
      </c>
      <c r="J10" s="94">
        <v>59</v>
      </c>
      <c r="K10" s="49">
        <v>58.06</v>
      </c>
      <c r="L10" s="94">
        <v>4</v>
      </c>
      <c r="M10" s="94">
        <v>4</v>
      </c>
      <c r="N10" s="94">
        <v>0</v>
      </c>
      <c r="O10" s="94">
        <v>0</v>
      </c>
      <c r="P10" s="40">
        <f t="shared" si="0"/>
        <v>823</v>
      </c>
      <c r="Q10" s="40">
        <f t="shared" si="0"/>
        <v>788.52</v>
      </c>
      <c r="R10" s="94">
        <v>10</v>
      </c>
      <c r="S10" s="94">
        <v>9.4</v>
      </c>
      <c r="T10" s="94">
        <v>0</v>
      </c>
      <c r="U10" s="94">
        <v>0</v>
      </c>
      <c r="V10" s="94">
        <v>15</v>
      </c>
      <c r="W10" s="49">
        <v>14.01</v>
      </c>
      <c r="X10" s="94">
        <v>0</v>
      </c>
      <c r="Y10" s="94">
        <v>0</v>
      </c>
      <c r="Z10" s="42">
        <f t="shared" si="1"/>
        <v>25</v>
      </c>
      <c r="AA10" s="43">
        <f t="shared" si="2"/>
        <v>23.41</v>
      </c>
      <c r="AB10" s="44">
        <f t="shared" si="3"/>
        <v>848</v>
      </c>
      <c r="AC10" s="44">
        <f t="shared" si="3"/>
        <v>811.93</v>
      </c>
      <c r="AD10" s="45">
        <v>2203046.98</v>
      </c>
      <c r="AE10" s="45">
        <v>55323.24</v>
      </c>
      <c r="AF10" s="45">
        <v>18700</v>
      </c>
      <c r="AG10" s="45">
        <v>66355.97</v>
      </c>
      <c r="AH10" s="45">
        <v>611890.62</v>
      </c>
      <c r="AI10" s="45">
        <v>237409.43</v>
      </c>
      <c r="AJ10" s="46">
        <f t="shared" si="4"/>
        <v>3192726.2400000007</v>
      </c>
      <c r="AK10" s="50">
        <v>181154</v>
      </c>
      <c r="AL10" s="50"/>
      <c r="AM10" s="46">
        <f t="shared" si="5"/>
        <v>181154</v>
      </c>
      <c r="AN10" s="46">
        <f t="shared" si="6"/>
        <v>3373880.2400000007</v>
      </c>
      <c r="AO10" s="48"/>
      <c r="AP10" s="48"/>
    </row>
    <row r="11" spans="1:42" ht="46.5" x14ac:dyDescent="0.35">
      <c r="A11" s="54" t="s">
        <v>111</v>
      </c>
      <c r="B11" s="54" t="s">
        <v>110</v>
      </c>
      <c r="C11" s="54" t="s">
        <v>104</v>
      </c>
      <c r="D11" s="94">
        <v>84</v>
      </c>
      <c r="E11" s="94">
        <v>65</v>
      </c>
      <c r="F11" s="94">
        <v>76</v>
      </c>
      <c r="G11" s="94">
        <v>71</v>
      </c>
      <c r="H11" s="94">
        <v>25</v>
      </c>
      <c r="I11" s="94">
        <v>23</v>
      </c>
      <c r="J11" s="94">
        <v>13</v>
      </c>
      <c r="K11" s="94">
        <v>13</v>
      </c>
      <c r="L11" s="94">
        <v>4</v>
      </c>
      <c r="M11" s="94">
        <v>4</v>
      </c>
      <c r="N11" s="49">
        <v>0</v>
      </c>
      <c r="O11" s="49">
        <v>0</v>
      </c>
      <c r="P11" s="40">
        <f t="shared" si="0"/>
        <v>202</v>
      </c>
      <c r="Q11" s="40">
        <f t="shared" si="0"/>
        <v>176</v>
      </c>
      <c r="R11" s="94">
        <v>1</v>
      </c>
      <c r="S11" s="49">
        <v>1</v>
      </c>
      <c r="T11" s="94">
        <v>0</v>
      </c>
      <c r="U11" s="94">
        <v>0</v>
      </c>
      <c r="V11" s="94">
        <v>0</v>
      </c>
      <c r="W11" s="94">
        <v>0</v>
      </c>
      <c r="X11" s="94">
        <v>1</v>
      </c>
      <c r="Y11" s="94">
        <v>0.5</v>
      </c>
      <c r="Z11" s="42">
        <f t="shared" si="1"/>
        <v>2</v>
      </c>
      <c r="AA11" s="43">
        <f t="shared" si="2"/>
        <v>1.5</v>
      </c>
      <c r="AB11" s="44">
        <f t="shared" si="3"/>
        <v>204</v>
      </c>
      <c r="AC11" s="44">
        <f t="shared" si="3"/>
        <v>177.5</v>
      </c>
      <c r="AD11" s="91">
        <v>400572</v>
      </c>
      <c r="AE11" s="91">
        <v>1443</v>
      </c>
      <c r="AF11" s="91">
        <v>2592</v>
      </c>
      <c r="AG11" s="91">
        <v>25992</v>
      </c>
      <c r="AH11" s="91">
        <v>36622</v>
      </c>
      <c r="AI11" s="45">
        <v>0</v>
      </c>
      <c r="AJ11" s="46">
        <f t="shared" si="4"/>
        <v>467221</v>
      </c>
      <c r="AK11" s="50"/>
      <c r="AL11" s="50"/>
      <c r="AM11" s="46">
        <f t="shared" si="5"/>
        <v>0</v>
      </c>
      <c r="AN11" s="46">
        <f t="shared" si="6"/>
        <v>467221</v>
      </c>
      <c r="AO11" s="99"/>
      <c r="AP11" s="48"/>
    </row>
    <row r="12" spans="1:42" ht="46.5" x14ac:dyDescent="0.35">
      <c r="A12" s="54" t="s">
        <v>112</v>
      </c>
      <c r="B12" s="54" t="s">
        <v>110</v>
      </c>
      <c r="C12" s="54" t="s">
        <v>104</v>
      </c>
      <c r="D12" s="94">
        <v>45</v>
      </c>
      <c r="E12" s="49">
        <v>36.260000000000005</v>
      </c>
      <c r="F12" s="94">
        <v>11</v>
      </c>
      <c r="G12" s="49">
        <v>10.48</v>
      </c>
      <c r="H12" s="94">
        <v>31</v>
      </c>
      <c r="I12" s="49">
        <v>29.93</v>
      </c>
      <c r="J12" s="94">
        <v>5</v>
      </c>
      <c r="K12" s="94">
        <v>5</v>
      </c>
      <c r="L12" s="94">
        <v>1</v>
      </c>
      <c r="M12" s="94">
        <v>1</v>
      </c>
      <c r="N12" s="94">
        <v>0</v>
      </c>
      <c r="O12" s="49">
        <v>0</v>
      </c>
      <c r="P12" s="40">
        <f t="shared" si="0"/>
        <v>93</v>
      </c>
      <c r="Q12" s="40">
        <f t="shared" si="0"/>
        <v>82.670000000000016</v>
      </c>
      <c r="R12" s="94">
        <v>0</v>
      </c>
      <c r="S12" s="94">
        <v>0</v>
      </c>
      <c r="T12" s="94">
        <v>0</v>
      </c>
      <c r="U12" s="94">
        <v>0</v>
      </c>
      <c r="V12" s="94">
        <v>0</v>
      </c>
      <c r="W12" s="94">
        <v>0</v>
      </c>
      <c r="X12" s="94">
        <v>0</v>
      </c>
      <c r="Y12" s="49">
        <v>0</v>
      </c>
      <c r="Z12" s="42">
        <f t="shared" si="1"/>
        <v>0</v>
      </c>
      <c r="AA12" s="43">
        <f t="shared" si="2"/>
        <v>0</v>
      </c>
      <c r="AB12" s="44">
        <f t="shared" si="3"/>
        <v>93</v>
      </c>
      <c r="AC12" s="44">
        <f t="shared" si="3"/>
        <v>82.670000000000016</v>
      </c>
      <c r="AD12" s="45">
        <v>232327.03</v>
      </c>
      <c r="AE12" s="45">
        <v>0</v>
      </c>
      <c r="AF12" s="45">
        <v>0</v>
      </c>
      <c r="AG12" s="45">
        <v>0</v>
      </c>
      <c r="AH12" s="45">
        <v>25923.58</v>
      </c>
      <c r="AI12" s="45">
        <v>22868.23</v>
      </c>
      <c r="AJ12" s="46">
        <f t="shared" si="4"/>
        <v>281118.83999999997</v>
      </c>
      <c r="AK12" s="50"/>
      <c r="AL12" s="50"/>
      <c r="AM12" s="46">
        <f t="shared" si="5"/>
        <v>0</v>
      </c>
      <c r="AN12" s="46">
        <f t="shared" si="6"/>
        <v>281118.83999999997</v>
      </c>
      <c r="AO12" s="48"/>
      <c r="AP12" s="48"/>
    </row>
    <row r="13" spans="1:42" ht="46.5" x14ac:dyDescent="0.35">
      <c r="A13" s="54" t="s">
        <v>113</v>
      </c>
      <c r="B13" s="54" t="s">
        <v>110</v>
      </c>
      <c r="C13" s="54" t="s">
        <v>104</v>
      </c>
      <c r="D13" s="94">
        <v>246</v>
      </c>
      <c r="E13" s="49">
        <v>84.04</v>
      </c>
      <c r="F13" s="94">
        <v>90</v>
      </c>
      <c r="G13" s="49">
        <v>78.05</v>
      </c>
      <c r="H13" s="94">
        <v>46</v>
      </c>
      <c r="I13" s="49">
        <v>41.41</v>
      </c>
      <c r="J13" s="94">
        <v>0</v>
      </c>
      <c r="K13" s="94">
        <v>0</v>
      </c>
      <c r="L13" s="94">
        <v>3</v>
      </c>
      <c r="M13" s="94">
        <v>3</v>
      </c>
      <c r="N13" s="94">
        <v>0</v>
      </c>
      <c r="O13" s="49">
        <v>0</v>
      </c>
      <c r="P13" s="40">
        <f t="shared" si="0"/>
        <v>385</v>
      </c>
      <c r="Q13" s="40">
        <f t="shared" si="0"/>
        <v>206.5</v>
      </c>
      <c r="R13" s="94">
        <v>0</v>
      </c>
      <c r="S13" s="49">
        <v>0</v>
      </c>
      <c r="T13" s="94">
        <v>0</v>
      </c>
      <c r="U13" s="94">
        <v>0</v>
      </c>
      <c r="V13" s="94">
        <v>0</v>
      </c>
      <c r="W13" s="94">
        <v>0</v>
      </c>
      <c r="X13" s="94">
        <v>0</v>
      </c>
      <c r="Y13" s="49">
        <v>0</v>
      </c>
      <c r="Z13" s="42">
        <f t="shared" si="1"/>
        <v>0</v>
      </c>
      <c r="AA13" s="43">
        <f t="shared" si="2"/>
        <v>0</v>
      </c>
      <c r="AB13" s="44">
        <f t="shared" si="3"/>
        <v>385</v>
      </c>
      <c r="AC13" s="44">
        <f t="shared" si="3"/>
        <v>206.5</v>
      </c>
      <c r="AD13" s="45">
        <v>458476</v>
      </c>
      <c r="AE13" s="45">
        <v>0</v>
      </c>
      <c r="AF13" s="45">
        <v>0</v>
      </c>
      <c r="AG13" s="45">
        <v>0</v>
      </c>
      <c r="AH13" s="45">
        <v>34970</v>
      </c>
      <c r="AI13" s="45">
        <v>28845</v>
      </c>
      <c r="AJ13" s="46">
        <f t="shared" si="4"/>
        <v>522291</v>
      </c>
      <c r="AK13" s="47"/>
      <c r="AL13" s="47"/>
      <c r="AM13" s="46">
        <f t="shared" si="5"/>
        <v>0</v>
      </c>
      <c r="AN13" s="46">
        <f t="shared" si="6"/>
        <v>522291</v>
      </c>
      <c r="AO13" s="48"/>
      <c r="AP13" s="48"/>
    </row>
    <row r="14" spans="1:42" ht="31" x14ac:dyDescent="0.35">
      <c r="A14" s="54" t="s">
        <v>114</v>
      </c>
      <c r="B14" s="54" t="s">
        <v>108</v>
      </c>
      <c r="C14" s="54" t="s">
        <v>104</v>
      </c>
      <c r="D14" s="94">
        <v>86</v>
      </c>
      <c r="E14" s="49">
        <v>81.197299000000001</v>
      </c>
      <c r="F14" s="94">
        <v>247</v>
      </c>
      <c r="G14" s="49">
        <v>230.16751600000001</v>
      </c>
      <c r="H14" s="94">
        <v>82</v>
      </c>
      <c r="I14" s="49">
        <v>81.621622000000002</v>
      </c>
      <c r="J14" s="94">
        <v>14</v>
      </c>
      <c r="K14" s="94">
        <v>14</v>
      </c>
      <c r="L14" s="94">
        <v>1</v>
      </c>
      <c r="M14" s="94">
        <v>1</v>
      </c>
      <c r="N14" s="94">
        <v>0</v>
      </c>
      <c r="O14" s="94">
        <v>0</v>
      </c>
      <c r="P14" s="40">
        <f t="shared" si="0"/>
        <v>430</v>
      </c>
      <c r="Q14" s="40">
        <f t="shared" si="0"/>
        <v>407.98643700000002</v>
      </c>
      <c r="R14" s="94">
        <v>10</v>
      </c>
      <c r="S14" s="94">
        <v>10</v>
      </c>
      <c r="T14" s="94">
        <v>0</v>
      </c>
      <c r="U14" s="94">
        <v>0</v>
      </c>
      <c r="V14" s="94">
        <v>0</v>
      </c>
      <c r="W14" s="94">
        <v>0</v>
      </c>
      <c r="X14" s="94">
        <v>0</v>
      </c>
      <c r="Y14" s="94">
        <v>0</v>
      </c>
      <c r="Z14" s="42">
        <f t="shared" si="1"/>
        <v>10</v>
      </c>
      <c r="AA14" s="42">
        <f t="shared" si="2"/>
        <v>10</v>
      </c>
      <c r="AB14" s="44">
        <f t="shared" si="3"/>
        <v>440</v>
      </c>
      <c r="AC14" s="44">
        <f t="shared" si="3"/>
        <v>417.98643700000002</v>
      </c>
      <c r="AD14" s="45">
        <v>968300.41999999934</v>
      </c>
      <c r="AE14" s="45">
        <v>41527.080000000031</v>
      </c>
      <c r="AF14" s="45">
        <v>1000</v>
      </c>
      <c r="AG14" s="45">
        <v>17473.399999999991</v>
      </c>
      <c r="AH14" s="45">
        <v>271421.19000000024</v>
      </c>
      <c r="AI14" s="45">
        <v>96985.729999999923</v>
      </c>
      <c r="AJ14" s="46">
        <f t="shared" si="4"/>
        <v>1396707.8199999996</v>
      </c>
      <c r="AK14" s="50">
        <v>35869.050000000003</v>
      </c>
      <c r="AL14" s="50"/>
      <c r="AM14" s="46">
        <f t="shared" si="5"/>
        <v>35869.050000000003</v>
      </c>
      <c r="AN14" s="46">
        <f t="shared" si="6"/>
        <v>1432576.8699999996</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2312" priority="156">
      <formula>AND(NOT(ISBLANK($A7)),ISBLANK(B7))</formula>
    </cfRule>
  </conditionalFormatting>
  <conditionalFormatting sqref="C7:C51">
    <cfRule type="expression" dxfId="2311" priority="155">
      <formula>AND(NOT(ISBLANK(A7)),ISBLANK(C7))</formula>
    </cfRule>
  </conditionalFormatting>
  <conditionalFormatting sqref="D15:D51">
    <cfRule type="expression" dxfId="2310" priority="154">
      <formula>AND(NOT(ISBLANK(E15)),ISBLANK(D15))</formula>
    </cfRule>
  </conditionalFormatting>
  <conditionalFormatting sqref="E15:E51">
    <cfRule type="expression" dxfId="2309" priority="153">
      <formula>AND(NOT(ISBLANK(D15)),ISBLANK(E15))</formula>
    </cfRule>
  </conditionalFormatting>
  <conditionalFormatting sqref="F15:F51">
    <cfRule type="expression" dxfId="2308" priority="152">
      <formula>AND(NOT(ISBLANK(G15)),ISBLANK(F15))</formula>
    </cfRule>
  </conditionalFormatting>
  <conditionalFormatting sqref="G15:G51">
    <cfRule type="expression" dxfId="2307" priority="151">
      <formula>AND(NOT(ISBLANK(F15)),ISBLANK(G15))</formula>
    </cfRule>
  </conditionalFormatting>
  <conditionalFormatting sqref="H15:H51">
    <cfRule type="expression" dxfId="2306" priority="150">
      <formula>AND(NOT(ISBLANK(I15)),ISBLANK(H15))</formula>
    </cfRule>
  </conditionalFormatting>
  <conditionalFormatting sqref="I15:I51">
    <cfRule type="expression" dxfId="2305" priority="149">
      <formula>AND(NOT(ISBLANK(H15)),ISBLANK(I15))</formula>
    </cfRule>
  </conditionalFormatting>
  <conditionalFormatting sqref="J15:J51">
    <cfRule type="expression" dxfId="2304" priority="148">
      <formula>AND(NOT(ISBLANK(K15)),ISBLANK(J15))</formula>
    </cfRule>
  </conditionalFormatting>
  <conditionalFormatting sqref="K15:K51">
    <cfRule type="expression" dxfId="2303" priority="147">
      <formula>AND(NOT(ISBLANK(J15)),ISBLANK(K15))</formula>
    </cfRule>
  </conditionalFormatting>
  <conditionalFormatting sqref="L15:L51">
    <cfRule type="expression" dxfId="2302" priority="146">
      <formula>AND(NOT(ISBLANK(M15)),ISBLANK(L15))</formula>
    </cfRule>
  </conditionalFormatting>
  <conditionalFormatting sqref="M15:M51">
    <cfRule type="expression" dxfId="2301" priority="145">
      <formula>AND(NOT(ISBLANK(L15)),ISBLANK(M15))</formula>
    </cfRule>
  </conditionalFormatting>
  <conditionalFormatting sqref="N15:N51">
    <cfRule type="expression" dxfId="2300" priority="144">
      <formula>AND(NOT(ISBLANK(O15)),ISBLANK(N15))</formula>
    </cfRule>
  </conditionalFormatting>
  <conditionalFormatting sqref="O15:O51">
    <cfRule type="expression" dxfId="2299" priority="143">
      <formula>AND(NOT(ISBLANK(N15)),ISBLANK(O15))</formula>
    </cfRule>
  </conditionalFormatting>
  <conditionalFormatting sqref="R15:R51 R7:U7 R13:Y13">
    <cfRule type="expression" dxfId="2298" priority="142">
      <formula>AND(NOT(ISBLANK(S7)),ISBLANK(R7))</formula>
    </cfRule>
  </conditionalFormatting>
  <conditionalFormatting sqref="S7 S13 S15:S51">
    <cfRule type="expression" dxfId="2297" priority="141">
      <formula>AND(NOT(ISBLANK(R7)),ISBLANK(S7))</formula>
    </cfRule>
  </conditionalFormatting>
  <conditionalFormatting sqref="T7 T13 T15:T51">
    <cfRule type="expression" dxfId="2296" priority="140">
      <formula>AND(NOT(ISBLANK(U7)),ISBLANK(T7))</formula>
    </cfRule>
  </conditionalFormatting>
  <conditionalFormatting sqref="U7 U13 U15:U51">
    <cfRule type="expression" dxfId="2295" priority="139">
      <formula>AND(NOT(ISBLANK(T7)),ISBLANK(U7))</formula>
    </cfRule>
  </conditionalFormatting>
  <conditionalFormatting sqref="V13 V15:V51">
    <cfRule type="expression" dxfId="2294" priority="138">
      <formula>AND(NOT(ISBLANK(W13)),ISBLANK(V13))</formula>
    </cfRule>
  </conditionalFormatting>
  <conditionalFormatting sqref="W13 W15:W51">
    <cfRule type="expression" dxfId="2293" priority="137">
      <formula>AND(NOT(ISBLANK(V13)),ISBLANK(W13))</formula>
    </cfRule>
  </conditionalFormatting>
  <conditionalFormatting sqref="X13 X15:X51">
    <cfRule type="expression" dxfId="2292" priority="136">
      <formula>AND(NOT(ISBLANK(Y13)),ISBLANK(X13))</formula>
    </cfRule>
  </conditionalFormatting>
  <conditionalFormatting sqref="Y13 Y15:Y51">
    <cfRule type="expression" dxfId="2291" priority="135">
      <formula>AND(NOT(ISBLANK(X13)),ISBLANK(Y13))</formula>
    </cfRule>
  </conditionalFormatting>
  <conditionalFormatting sqref="R8:U8">
    <cfRule type="expression" dxfId="2290" priority="134">
      <formula>AND(NOT(ISBLANK(S8)),ISBLANK(R8))</formula>
    </cfRule>
  </conditionalFormatting>
  <conditionalFormatting sqref="S8">
    <cfRule type="expression" dxfId="2289" priority="133">
      <formula>AND(NOT(ISBLANK(R8)),ISBLANK(S8))</formula>
    </cfRule>
  </conditionalFormatting>
  <conditionalFormatting sqref="T8">
    <cfRule type="expression" dxfId="2288" priority="132">
      <formula>AND(NOT(ISBLANK(U8)),ISBLANK(T8))</formula>
    </cfRule>
  </conditionalFormatting>
  <conditionalFormatting sqref="U8">
    <cfRule type="expression" dxfId="2287" priority="131">
      <formula>AND(NOT(ISBLANK(T8)),ISBLANK(U8))</formula>
    </cfRule>
  </conditionalFormatting>
  <conditionalFormatting sqref="R9">
    <cfRule type="expression" dxfId="2286" priority="130">
      <formula>AND(NOT(ISBLANK(S9)),ISBLANK(R9))</formula>
    </cfRule>
  </conditionalFormatting>
  <conditionalFormatting sqref="S9">
    <cfRule type="expression" dxfId="2285" priority="129">
      <formula>AND(NOT(ISBLANK(R9)),ISBLANK(S9))</formula>
    </cfRule>
  </conditionalFormatting>
  <conditionalFormatting sqref="T9">
    <cfRule type="expression" dxfId="2284" priority="128">
      <formula>AND(NOT(ISBLANK(U9)),ISBLANK(T9))</formula>
    </cfRule>
  </conditionalFormatting>
  <conditionalFormatting sqref="U9">
    <cfRule type="expression" dxfId="2283" priority="127">
      <formula>AND(NOT(ISBLANK(T9)),ISBLANK(U9))</formula>
    </cfRule>
  </conditionalFormatting>
  <conditionalFormatting sqref="V9">
    <cfRule type="expression" dxfId="2282" priority="126">
      <formula>AND(NOT(ISBLANK(W9)),ISBLANK(V9))</formula>
    </cfRule>
  </conditionalFormatting>
  <conditionalFormatting sqref="W9">
    <cfRule type="expression" dxfId="2281" priority="125">
      <formula>AND(NOT(ISBLANK(V9)),ISBLANK(W9))</formula>
    </cfRule>
  </conditionalFormatting>
  <conditionalFormatting sqref="X9">
    <cfRule type="expression" dxfId="2280" priority="124">
      <formula>AND(NOT(ISBLANK(Y9)),ISBLANK(X9))</formula>
    </cfRule>
  </conditionalFormatting>
  <conditionalFormatting sqref="Y9">
    <cfRule type="expression" dxfId="2279" priority="123">
      <formula>AND(NOT(ISBLANK(X9)),ISBLANK(Y9))</formula>
    </cfRule>
  </conditionalFormatting>
  <conditionalFormatting sqref="R9">
    <cfRule type="expression" dxfId="2278" priority="122">
      <formula>AND(NOT(ISBLANK(S9)),ISBLANK(R9))</formula>
    </cfRule>
  </conditionalFormatting>
  <conditionalFormatting sqref="S9">
    <cfRule type="expression" dxfId="2277" priority="121">
      <formula>AND(NOT(ISBLANK(R9)),ISBLANK(S9))</formula>
    </cfRule>
  </conditionalFormatting>
  <conditionalFormatting sqref="T9">
    <cfRule type="expression" dxfId="2276" priority="120">
      <formula>AND(NOT(ISBLANK(U9)),ISBLANK(T9))</formula>
    </cfRule>
  </conditionalFormatting>
  <conditionalFormatting sqref="U9">
    <cfRule type="expression" dxfId="2275" priority="119">
      <formula>AND(NOT(ISBLANK(T9)),ISBLANK(U9))</formula>
    </cfRule>
  </conditionalFormatting>
  <conditionalFormatting sqref="V9">
    <cfRule type="expression" dxfId="2274" priority="118">
      <formula>AND(NOT(ISBLANK(W9)),ISBLANK(V9))</formula>
    </cfRule>
  </conditionalFormatting>
  <conditionalFormatting sqref="W9">
    <cfRule type="expression" dxfId="2273" priority="117">
      <formula>AND(NOT(ISBLANK(V9)),ISBLANK(W9))</formula>
    </cfRule>
  </conditionalFormatting>
  <conditionalFormatting sqref="X9">
    <cfRule type="expression" dxfId="2272" priority="116">
      <formula>AND(NOT(ISBLANK(Y9)),ISBLANK(X9))</formula>
    </cfRule>
  </conditionalFormatting>
  <conditionalFormatting sqref="Y9">
    <cfRule type="expression" dxfId="2271" priority="115">
      <formula>AND(NOT(ISBLANK(X9)),ISBLANK(Y9))</formula>
    </cfRule>
  </conditionalFormatting>
  <conditionalFormatting sqref="R9">
    <cfRule type="expression" dxfId="2270" priority="114">
      <formula>AND(NOT(ISBLANK(S9)),ISBLANK(R9))</formula>
    </cfRule>
  </conditionalFormatting>
  <conditionalFormatting sqref="S9">
    <cfRule type="expression" dxfId="2269" priority="113">
      <formula>AND(NOT(ISBLANK(R9)),ISBLANK(S9))</formula>
    </cfRule>
  </conditionalFormatting>
  <conditionalFormatting sqref="T9">
    <cfRule type="expression" dxfId="2268" priority="112">
      <formula>AND(NOT(ISBLANK(U9)),ISBLANK(T9))</formula>
    </cfRule>
  </conditionalFormatting>
  <conditionalFormatting sqref="U9">
    <cfRule type="expression" dxfId="2267" priority="111">
      <formula>AND(NOT(ISBLANK(T9)),ISBLANK(U9))</formula>
    </cfRule>
  </conditionalFormatting>
  <conditionalFormatting sqref="V9">
    <cfRule type="expression" dxfId="2266" priority="110">
      <formula>AND(NOT(ISBLANK(W9)),ISBLANK(V9))</formula>
    </cfRule>
  </conditionalFormatting>
  <conditionalFormatting sqref="W9">
    <cfRule type="expression" dxfId="2265" priority="109">
      <formula>AND(NOT(ISBLANK(V9)),ISBLANK(W9))</formula>
    </cfRule>
  </conditionalFormatting>
  <conditionalFormatting sqref="X9">
    <cfRule type="expression" dxfId="2264" priority="108">
      <formula>AND(NOT(ISBLANK(Y9)),ISBLANK(X9))</formula>
    </cfRule>
  </conditionalFormatting>
  <conditionalFormatting sqref="Y9">
    <cfRule type="expression" dxfId="2263" priority="107">
      <formula>AND(NOT(ISBLANK(X9)),ISBLANK(Y9))</formula>
    </cfRule>
  </conditionalFormatting>
  <conditionalFormatting sqref="R9">
    <cfRule type="expression" dxfId="2262" priority="106">
      <formula>AND(NOT(ISBLANK(S9)),ISBLANK(R9))</formula>
    </cfRule>
  </conditionalFormatting>
  <conditionalFormatting sqref="S9">
    <cfRule type="expression" dxfId="2261" priority="105">
      <formula>AND(NOT(ISBLANK(R9)),ISBLANK(S9))</formula>
    </cfRule>
  </conditionalFormatting>
  <conditionalFormatting sqref="T9">
    <cfRule type="expression" dxfId="2260" priority="104">
      <formula>AND(NOT(ISBLANK(U9)),ISBLANK(T9))</formula>
    </cfRule>
  </conditionalFormatting>
  <conditionalFormatting sqref="U9">
    <cfRule type="expression" dxfId="2259" priority="103">
      <formula>AND(NOT(ISBLANK(T9)),ISBLANK(U9))</formula>
    </cfRule>
  </conditionalFormatting>
  <conditionalFormatting sqref="V9">
    <cfRule type="expression" dxfId="2258" priority="102">
      <formula>AND(NOT(ISBLANK(W9)),ISBLANK(V9))</formula>
    </cfRule>
  </conditionalFormatting>
  <conditionalFormatting sqref="W9">
    <cfRule type="expression" dxfId="2257" priority="101">
      <formula>AND(NOT(ISBLANK(V9)),ISBLANK(W9))</formula>
    </cfRule>
  </conditionalFormatting>
  <conditionalFormatting sqref="X9">
    <cfRule type="expression" dxfId="2256" priority="100">
      <formula>AND(NOT(ISBLANK(Y9)),ISBLANK(X9))</formula>
    </cfRule>
  </conditionalFormatting>
  <conditionalFormatting sqref="Y9">
    <cfRule type="expression" dxfId="2255" priority="99">
      <formula>AND(NOT(ISBLANK(X9)),ISBLANK(Y9))</formula>
    </cfRule>
  </conditionalFormatting>
  <conditionalFormatting sqref="N11">
    <cfRule type="expression" dxfId="2254" priority="88">
      <formula>AND(NOT(ISBLANK(O11)),ISBLANK(N11))</formula>
    </cfRule>
  </conditionalFormatting>
  <conditionalFormatting sqref="O11">
    <cfRule type="expression" dxfId="2253" priority="87">
      <formula>AND(NOT(ISBLANK(N11)),ISBLANK(O11))</formula>
    </cfRule>
  </conditionalFormatting>
  <conditionalFormatting sqref="R11">
    <cfRule type="expression" dxfId="2252" priority="86">
      <formula>AND(NOT(ISBLANK(S11)),ISBLANK(R11))</formula>
    </cfRule>
  </conditionalFormatting>
  <conditionalFormatting sqref="S11">
    <cfRule type="expression" dxfId="2251" priority="85">
      <formula>AND(NOT(ISBLANK(R11)),ISBLANK(S11))</formula>
    </cfRule>
  </conditionalFormatting>
  <conditionalFormatting sqref="T11">
    <cfRule type="expression" dxfId="2250" priority="84">
      <formula>AND(NOT(ISBLANK(U11)),ISBLANK(T11))</formula>
    </cfRule>
  </conditionalFormatting>
  <conditionalFormatting sqref="U11">
    <cfRule type="expression" dxfId="2249" priority="83">
      <formula>AND(NOT(ISBLANK(T11)),ISBLANK(U11))</formula>
    </cfRule>
  </conditionalFormatting>
  <conditionalFormatting sqref="V11">
    <cfRule type="expression" dxfId="2248" priority="82">
      <formula>AND(NOT(ISBLANK(W11)),ISBLANK(V11))</formula>
    </cfRule>
  </conditionalFormatting>
  <conditionalFormatting sqref="W11">
    <cfRule type="expression" dxfId="2247" priority="81">
      <formula>AND(NOT(ISBLANK(V11)),ISBLANK(W11))</formula>
    </cfRule>
  </conditionalFormatting>
  <conditionalFormatting sqref="X11">
    <cfRule type="expression" dxfId="2246" priority="80">
      <formula>AND(NOT(ISBLANK(Y11)),ISBLANK(X11))</formula>
    </cfRule>
  </conditionalFormatting>
  <conditionalFormatting sqref="Y11">
    <cfRule type="expression" dxfId="2245" priority="79">
      <formula>AND(NOT(ISBLANK(X11)),ISBLANK(Y11))</formula>
    </cfRule>
  </conditionalFormatting>
  <conditionalFormatting sqref="D10">
    <cfRule type="expression" dxfId="2244" priority="78">
      <formula>AND(NOT(ISBLANK(E10)),ISBLANK(D10))</formula>
    </cfRule>
  </conditionalFormatting>
  <conditionalFormatting sqref="E10">
    <cfRule type="expression" dxfId="2243" priority="77">
      <formula>AND(NOT(ISBLANK(D10)),ISBLANK(E10))</formula>
    </cfRule>
  </conditionalFormatting>
  <conditionalFormatting sqref="F10">
    <cfRule type="expression" dxfId="2242" priority="76">
      <formula>AND(NOT(ISBLANK(G10)),ISBLANK(F10))</formula>
    </cfRule>
  </conditionalFormatting>
  <conditionalFormatting sqref="G10">
    <cfRule type="expression" dxfId="2241" priority="75">
      <formula>AND(NOT(ISBLANK(F10)),ISBLANK(G10))</formula>
    </cfRule>
  </conditionalFormatting>
  <conditionalFormatting sqref="H10">
    <cfRule type="expression" dxfId="2240" priority="74">
      <formula>AND(NOT(ISBLANK(I10)),ISBLANK(H10))</formula>
    </cfRule>
  </conditionalFormatting>
  <conditionalFormatting sqref="I10">
    <cfRule type="expression" dxfId="2239" priority="73">
      <formula>AND(NOT(ISBLANK(H10)),ISBLANK(I10))</formula>
    </cfRule>
  </conditionalFormatting>
  <conditionalFormatting sqref="J10">
    <cfRule type="expression" dxfId="2238" priority="72">
      <formula>AND(NOT(ISBLANK(K10)),ISBLANK(J10))</formula>
    </cfRule>
  </conditionalFormatting>
  <conditionalFormatting sqref="K10">
    <cfRule type="expression" dxfId="2237" priority="71">
      <formula>AND(NOT(ISBLANK(J10)),ISBLANK(K10))</formula>
    </cfRule>
  </conditionalFormatting>
  <conditionalFormatting sqref="L10">
    <cfRule type="expression" dxfId="2236" priority="70">
      <formula>AND(NOT(ISBLANK(M10)),ISBLANK(L10))</formula>
    </cfRule>
  </conditionalFormatting>
  <conditionalFormatting sqref="M10">
    <cfRule type="expression" dxfId="2235" priority="69">
      <formula>AND(NOT(ISBLANK(L10)),ISBLANK(M10))</formula>
    </cfRule>
  </conditionalFormatting>
  <conditionalFormatting sqref="N10">
    <cfRule type="expression" dxfId="2234" priority="68">
      <formula>AND(NOT(ISBLANK(O10)),ISBLANK(N10))</formula>
    </cfRule>
  </conditionalFormatting>
  <conditionalFormatting sqref="O10">
    <cfRule type="expression" dxfId="2233" priority="67">
      <formula>AND(NOT(ISBLANK(N10)),ISBLANK(O10))</formula>
    </cfRule>
  </conditionalFormatting>
  <conditionalFormatting sqref="R10">
    <cfRule type="expression" dxfId="2232" priority="66">
      <formula>AND(NOT(ISBLANK(S10)),ISBLANK(R10))</formula>
    </cfRule>
  </conditionalFormatting>
  <conditionalFormatting sqref="S10">
    <cfRule type="expression" dxfId="2231" priority="65">
      <formula>AND(NOT(ISBLANK(R10)),ISBLANK(S10))</formula>
    </cfRule>
  </conditionalFormatting>
  <conditionalFormatting sqref="T10">
    <cfRule type="expression" dxfId="2230" priority="64">
      <formula>AND(NOT(ISBLANK(U10)),ISBLANK(T10))</formula>
    </cfRule>
  </conditionalFormatting>
  <conditionalFormatting sqref="U10">
    <cfRule type="expression" dxfId="2229" priority="63">
      <formula>AND(NOT(ISBLANK(T10)),ISBLANK(U10))</formula>
    </cfRule>
  </conditionalFormatting>
  <conditionalFormatting sqref="V10">
    <cfRule type="expression" dxfId="2228" priority="62">
      <formula>AND(NOT(ISBLANK(W10)),ISBLANK(V10))</formula>
    </cfRule>
  </conditionalFormatting>
  <conditionalFormatting sqref="W10">
    <cfRule type="expression" dxfId="2227" priority="61">
      <formula>AND(NOT(ISBLANK(V10)),ISBLANK(W10))</formula>
    </cfRule>
  </conditionalFormatting>
  <conditionalFormatting sqref="X10">
    <cfRule type="expression" dxfId="2226" priority="60">
      <formula>AND(NOT(ISBLANK(Y10)),ISBLANK(X10))</formula>
    </cfRule>
  </conditionalFormatting>
  <conditionalFormatting sqref="Y10">
    <cfRule type="expression" dxfId="2225" priority="59">
      <formula>AND(NOT(ISBLANK(X10)),ISBLANK(Y10))</formula>
    </cfRule>
  </conditionalFormatting>
  <conditionalFormatting sqref="D14">
    <cfRule type="expression" dxfId="2224" priority="58">
      <formula>AND(NOT(ISBLANK(E14)),ISBLANK(D14))</formula>
    </cfRule>
  </conditionalFormatting>
  <conditionalFormatting sqref="E14">
    <cfRule type="expression" dxfId="2223" priority="57">
      <formula>AND(NOT(ISBLANK(D14)),ISBLANK(E14))</formula>
    </cfRule>
  </conditionalFormatting>
  <conditionalFormatting sqref="F14">
    <cfRule type="expression" dxfId="2222" priority="56">
      <formula>AND(NOT(ISBLANK(G14)),ISBLANK(F14))</formula>
    </cfRule>
  </conditionalFormatting>
  <conditionalFormatting sqref="G14">
    <cfRule type="expression" dxfId="2221" priority="55">
      <formula>AND(NOT(ISBLANK(F14)),ISBLANK(G14))</formula>
    </cfRule>
  </conditionalFormatting>
  <conditionalFormatting sqref="H14">
    <cfRule type="expression" dxfId="2220" priority="54">
      <formula>AND(NOT(ISBLANK(I14)),ISBLANK(H14))</formula>
    </cfRule>
  </conditionalFormatting>
  <conditionalFormatting sqref="J14">
    <cfRule type="expression" dxfId="2219" priority="53">
      <formula>AND(NOT(ISBLANK(K14)),ISBLANK(J14))</formula>
    </cfRule>
  </conditionalFormatting>
  <conditionalFormatting sqref="K14">
    <cfRule type="expression" dxfId="2218" priority="52">
      <formula>AND(NOT(ISBLANK(J14)),ISBLANK(K14))</formula>
    </cfRule>
  </conditionalFormatting>
  <conditionalFormatting sqref="L14">
    <cfRule type="expression" dxfId="2217" priority="51">
      <formula>AND(NOT(ISBLANK(M14)),ISBLANK(L14))</formula>
    </cfRule>
  </conditionalFormatting>
  <conditionalFormatting sqref="M14">
    <cfRule type="expression" dxfId="2216" priority="50">
      <formula>AND(NOT(ISBLANK(L14)),ISBLANK(M14))</formula>
    </cfRule>
  </conditionalFormatting>
  <conditionalFormatting sqref="N14">
    <cfRule type="expression" dxfId="2215" priority="49">
      <formula>AND(NOT(ISBLANK(O14)),ISBLANK(N14))</formula>
    </cfRule>
  </conditionalFormatting>
  <conditionalFormatting sqref="O14">
    <cfRule type="expression" dxfId="2214" priority="48">
      <formula>AND(NOT(ISBLANK(N14)),ISBLANK(O14))</formula>
    </cfRule>
  </conditionalFormatting>
  <conditionalFormatting sqref="R14">
    <cfRule type="expression" dxfId="2213" priority="47">
      <formula>AND(NOT(ISBLANK(S14)),ISBLANK(R14))</formula>
    </cfRule>
  </conditionalFormatting>
  <conditionalFormatting sqref="S14">
    <cfRule type="expression" dxfId="2212" priority="46">
      <formula>AND(NOT(ISBLANK(R14)),ISBLANK(S14))</formula>
    </cfRule>
  </conditionalFormatting>
  <conditionalFormatting sqref="T14">
    <cfRule type="expression" dxfId="2211" priority="45">
      <formula>AND(NOT(ISBLANK(U14)),ISBLANK(T14))</formula>
    </cfRule>
  </conditionalFormatting>
  <conditionalFormatting sqref="U14">
    <cfRule type="expression" dxfId="2210" priority="44">
      <formula>AND(NOT(ISBLANK(T14)),ISBLANK(U14))</formula>
    </cfRule>
  </conditionalFormatting>
  <conditionalFormatting sqref="V14">
    <cfRule type="expression" dxfId="2209" priority="43">
      <formula>AND(NOT(ISBLANK(W14)),ISBLANK(V14))</formula>
    </cfRule>
  </conditionalFormatting>
  <conditionalFormatting sqref="W14">
    <cfRule type="expression" dxfId="2208" priority="42">
      <formula>AND(NOT(ISBLANK(V14)),ISBLANK(W14))</formula>
    </cfRule>
  </conditionalFormatting>
  <conditionalFormatting sqref="X14">
    <cfRule type="expression" dxfId="2207" priority="41">
      <formula>AND(NOT(ISBLANK(Y14)),ISBLANK(X14))</formula>
    </cfRule>
  </conditionalFormatting>
  <conditionalFormatting sqref="Y14">
    <cfRule type="expression" dxfId="2206" priority="40">
      <formula>AND(NOT(ISBLANK(X14)),ISBLANK(Y14))</formula>
    </cfRule>
  </conditionalFormatting>
  <conditionalFormatting sqref="D12">
    <cfRule type="expression" dxfId="2205" priority="39">
      <formula>AND(NOT(ISBLANK(E12)),ISBLANK(D12))</formula>
    </cfRule>
  </conditionalFormatting>
  <conditionalFormatting sqref="E12">
    <cfRule type="expression" dxfId="2204" priority="38">
      <formula>AND(NOT(ISBLANK(D12)),ISBLANK(E12))</formula>
    </cfRule>
  </conditionalFormatting>
  <conditionalFormatting sqref="F12">
    <cfRule type="expression" dxfId="2203" priority="37">
      <formula>AND(NOT(ISBLANK(G12)),ISBLANK(F12))</formula>
    </cfRule>
  </conditionalFormatting>
  <conditionalFormatting sqref="G12">
    <cfRule type="expression" dxfId="2202" priority="36">
      <formula>AND(NOT(ISBLANK(F12)),ISBLANK(G12))</formula>
    </cfRule>
  </conditionalFormatting>
  <conditionalFormatting sqref="H12">
    <cfRule type="expression" dxfId="2201" priority="35">
      <formula>AND(NOT(ISBLANK(I12)),ISBLANK(H12))</formula>
    </cfRule>
  </conditionalFormatting>
  <conditionalFormatting sqref="I12:I14">
    <cfRule type="expression" dxfId="2200" priority="34">
      <formula>AND(NOT(ISBLANK(H12)),ISBLANK(I12))</formula>
    </cfRule>
  </conditionalFormatting>
  <conditionalFormatting sqref="J12">
    <cfRule type="expression" dxfId="2199" priority="33">
      <formula>AND(NOT(ISBLANK(K12)),ISBLANK(J12))</formula>
    </cfRule>
  </conditionalFormatting>
  <conditionalFormatting sqref="K12">
    <cfRule type="expression" dxfId="2198" priority="32">
      <formula>AND(NOT(ISBLANK(J12)),ISBLANK(K12))</formula>
    </cfRule>
  </conditionalFormatting>
  <conditionalFormatting sqref="L12">
    <cfRule type="expression" dxfId="2197" priority="31">
      <formula>AND(NOT(ISBLANK(M12)),ISBLANK(L12))</formula>
    </cfRule>
  </conditionalFormatting>
  <conditionalFormatting sqref="M12">
    <cfRule type="expression" dxfId="2196" priority="30">
      <formula>AND(NOT(ISBLANK(L12)),ISBLANK(M12))</formula>
    </cfRule>
  </conditionalFormatting>
  <conditionalFormatting sqref="N12">
    <cfRule type="expression" dxfId="2195" priority="29">
      <formula>AND(NOT(ISBLANK(O12)),ISBLANK(N12))</formula>
    </cfRule>
  </conditionalFormatting>
  <conditionalFormatting sqref="O12">
    <cfRule type="expression" dxfId="2194" priority="28">
      <formula>AND(NOT(ISBLANK(N12)),ISBLANK(O12))</formula>
    </cfRule>
  </conditionalFormatting>
  <conditionalFormatting sqref="R12">
    <cfRule type="expression" dxfId="2193" priority="27">
      <formula>AND(NOT(ISBLANK(S12)),ISBLANK(R12))</formula>
    </cfRule>
  </conditionalFormatting>
  <conditionalFormatting sqref="S12">
    <cfRule type="expression" dxfId="2192" priority="26">
      <formula>AND(NOT(ISBLANK(R12)),ISBLANK(S12))</formula>
    </cfRule>
  </conditionalFormatting>
  <conditionalFormatting sqref="T12">
    <cfRule type="expression" dxfId="2191" priority="25">
      <formula>AND(NOT(ISBLANK(U12)),ISBLANK(T12))</formula>
    </cfRule>
  </conditionalFormatting>
  <conditionalFormatting sqref="U12">
    <cfRule type="expression" dxfId="2190" priority="24">
      <formula>AND(NOT(ISBLANK(T12)),ISBLANK(U12))</formula>
    </cfRule>
  </conditionalFormatting>
  <conditionalFormatting sqref="V12">
    <cfRule type="expression" dxfId="2189" priority="23">
      <formula>AND(NOT(ISBLANK(W12)),ISBLANK(V12))</formula>
    </cfRule>
  </conditionalFormatting>
  <conditionalFormatting sqref="W12">
    <cfRule type="expression" dxfId="2188" priority="22">
      <formula>AND(NOT(ISBLANK(V12)),ISBLANK(W12))</formula>
    </cfRule>
  </conditionalFormatting>
  <conditionalFormatting sqref="X12">
    <cfRule type="expression" dxfId="2187" priority="21">
      <formula>AND(NOT(ISBLANK(Y12)),ISBLANK(X12))</formula>
    </cfRule>
  </conditionalFormatting>
  <conditionalFormatting sqref="Y12">
    <cfRule type="expression" dxfId="2186" priority="20">
      <formula>AND(NOT(ISBLANK(X12)),ISBLANK(Y12))</formula>
    </cfRule>
  </conditionalFormatting>
  <conditionalFormatting sqref="D9 F9 H9 J9 L9 N9">
    <cfRule type="expression" dxfId="2185" priority="19">
      <formula>AND(NOT(ISBLANK(E9)),ISBLANK(D9))</formula>
    </cfRule>
  </conditionalFormatting>
  <conditionalFormatting sqref="E9 G9 I9 K9 M9 O9">
    <cfRule type="expression" dxfId="2184" priority="18">
      <formula>AND(NOT(ISBLANK(D9)),ISBLANK(E9))</formula>
    </cfRule>
  </conditionalFormatting>
  <conditionalFormatting sqref="D13">
    <cfRule type="expression" dxfId="2183" priority="17">
      <formula>AND(NOT(ISBLANK(E13)),ISBLANK(D13))</formula>
    </cfRule>
  </conditionalFormatting>
  <conditionalFormatting sqref="E13">
    <cfRule type="expression" dxfId="2182" priority="16">
      <formula>AND(NOT(ISBLANK(D13)),ISBLANK(E13))</formula>
    </cfRule>
  </conditionalFormatting>
  <conditionalFormatting sqref="F13">
    <cfRule type="expression" dxfId="2181" priority="15">
      <formula>AND(NOT(ISBLANK(G13)),ISBLANK(F13))</formula>
    </cfRule>
  </conditionalFormatting>
  <conditionalFormatting sqref="G13">
    <cfRule type="expression" dxfId="2180" priority="14">
      <formula>AND(NOT(ISBLANK(F13)),ISBLANK(G13))</formula>
    </cfRule>
  </conditionalFormatting>
  <conditionalFormatting sqref="H13">
    <cfRule type="expression" dxfId="2179" priority="13">
      <formula>AND(NOT(ISBLANK(I13)),ISBLANK(H13))</formula>
    </cfRule>
  </conditionalFormatting>
  <conditionalFormatting sqref="J13">
    <cfRule type="expression" dxfId="2178" priority="12">
      <formula>AND(NOT(ISBLANK(K13)),ISBLANK(J13))</formula>
    </cfRule>
  </conditionalFormatting>
  <conditionalFormatting sqref="K13">
    <cfRule type="expression" dxfId="2177" priority="11">
      <formula>AND(NOT(ISBLANK(J13)),ISBLANK(K13))</formula>
    </cfRule>
  </conditionalFormatting>
  <conditionalFormatting sqref="L13">
    <cfRule type="expression" dxfId="2176" priority="10">
      <formula>AND(NOT(ISBLANK(M13)),ISBLANK(L13))</formula>
    </cfRule>
  </conditionalFormatting>
  <conditionalFormatting sqref="M13">
    <cfRule type="expression" dxfId="2175" priority="9">
      <formula>AND(NOT(ISBLANK(L13)),ISBLANK(M13))</formula>
    </cfRule>
  </conditionalFormatting>
  <conditionalFormatting sqref="N13">
    <cfRule type="expression" dxfId="2174" priority="8">
      <formula>AND(NOT(ISBLANK(O13)),ISBLANK(N13))</formula>
    </cfRule>
  </conditionalFormatting>
  <conditionalFormatting sqref="O13">
    <cfRule type="expression" dxfId="2173" priority="7">
      <formula>AND(NOT(ISBLANK(N13)),ISBLANK(O13))</formula>
    </cfRule>
  </conditionalFormatting>
  <conditionalFormatting sqref="D11:M11">
    <cfRule type="expression" dxfId="2172" priority="6">
      <formula>AND(NOT(ISBLANK(E11)),ISBLANK(D11))</formula>
    </cfRule>
  </conditionalFormatting>
  <conditionalFormatting sqref="D7:O7">
    <cfRule type="expression" dxfId="2171" priority="5">
      <formula>AND(NOT(ISBLANK(E7)),ISBLANK(D7))</formula>
    </cfRule>
  </conditionalFormatting>
  <conditionalFormatting sqref="J8:O8">
    <cfRule type="expression" dxfId="2170" priority="4">
      <formula>AND(NOT(ISBLANK(K8)),ISBLANK(J8))</formula>
    </cfRule>
  </conditionalFormatting>
  <conditionalFormatting sqref="D8:I8">
    <cfRule type="expression" dxfId="2169" priority="3">
      <formula>AND(NOT(ISBLANK(E8)),ISBLANK(D8))</formula>
    </cfRule>
  </conditionalFormatting>
  <conditionalFormatting sqref="V7:Y8">
    <cfRule type="expression" dxfId="2168" priority="2">
      <formula>AND(NOT(ISBLANK(W7)),ISBLANK(V7))</formula>
    </cfRule>
  </conditionalFormatting>
  <conditionalFormatting sqref="V7:Y8">
    <cfRule type="expression" dxfId="2167" priority="1">
      <formula>AND(NOT(ISBLANK(W7)),ISBLANK(V7))</formula>
    </cfRule>
  </conditionalFormatting>
  <dataValidations count="9">
    <dataValidation type="decimal" operator="greaterThan" allowBlank="1" showInputMessage="1" showErrorMessage="1" sqref="AD9:AI9" xr:uid="{FD6F2C94-AF19-44A7-A970-C4D3816B5E48}">
      <formula1>0</formula1>
    </dataValidation>
    <dataValidation operator="lessThanOrEqual" allowBlank="1" showInputMessage="1" showErrorMessage="1" error="FTE cannot be greater than Headcount_x000a_" sqref="AO4:AP4 AB4 P5 A4:C4 R4 R52:AN65535 A52:O65535 P7:Q65535 AB6:AC51 AQ1:IV1048576 AO7:AP65535" xr:uid="{A2487495-5776-4147-B0D7-5EC39A344A37}"/>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6F7E70E9-60E5-4667-854B-B099884E49D1}">
      <formula1>INDIRECT("List_of_organisations")</formula1>
    </dataValidation>
    <dataValidation type="custom" allowBlank="1" showInputMessage="1" showErrorMessage="1" errorTitle="FTE" error="The value entered in the FTE field must be less than or equal to the value entered in the headcount field." sqref="S7:S51 U7:U51 Y7:Y51 W7:W51 E12:E51 O7:O51 M12:M51 G12:G51 I12:I51 I7:I10 G7:G10 M7:M10 E7:E10 K7:K10 K12:K51" xr:uid="{D21F398C-D267-4159-B5C4-A6F503A1A25C}">
      <formula1>E7&lt;=D7</formula1>
    </dataValidation>
    <dataValidation type="custom" allowBlank="1" showInputMessage="1" showErrorMessage="1" errorTitle="Headcount" error="The value entered in the headcount field must be greater than or equal to the value entered in the FTE field." sqref="R7:R51 T7:T51 X7:X51 V7:V51 D12:D51 N7:N51 F12:F51 H12:H51 J12:J51 J7:J10 H7:H10 F7:F10 D7:D10 L7:L10 L12:L51 D11:M11" xr:uid="{19FB265A-1F50-42E8-9AC3-322A69E3F83E}">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11494DA3-9982-414F-B0F0-8FE692112549}">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6186E7F4-5FAC-4277-AEA8-F76D05F475CB}">
      <formula1>INDIRECT("Main_Department")</formula1>
    </dataValidation>
    <dataValidation operator="greaterThanOrEqual" allowBlank="1" showInputMessage="1" showErrorMessage="1" sqref="AD13:AI13 AK15:AL51 AD7:AI8 AK7:AL9 AF14 AD15:AI51 AK13:AL13 AF12 AD11:AH11" xr:uid="{F9E033E2-2115-4213-B7B9-5CE46BB0A0FC}"/>
    <dataValidation type="decimal" operator="greaterThanOrEqual" allowBlank="1" showInputMessage="1" showErrorMessage="1" sqref="AD12:AE12 AK10:AL12 AK14:AL14 AD10:AI10 AD14:AE14 AG14:AI14 AI11:AI12 AG12:AH12" xr:uid="{09F52846-7D9F-444B-B72F-632314CA1BE1}">
      <formula1>0</formula1>
    </dataValidation>
  </dataValidations>
  <pageMargins left="0.7" right="0.7" top="0.75" bottom="0.75" header="0.3" footer="0.3"/>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D6982-C4A8-4F53-A615-23C10FA45C5F}">
  <dimension ref="A1:AP473"/>
  <sheetViews>
    <sheetView workbookViewId="0">
      <selection activeCell="A4" sqref="A4:A6"/>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77"/>
      <c r="AE6" s="377"/>
      <c r="AF6" s="377"/>
      <c r="AG6" s="377"/>
      <c r="AH6" s="377"/>
      <c r="AI6" s="377"/>
      <c r="AJ6" s="380"/>
      <c r="AK6" s="377"/>
      <c r="AL6" s="377"/>
      <c r="AM6" s="377"/>
      <c r="AN6" s="373"/>
      <c r="AO6" s="377"/>
      <c r="AP6" s="377"/>
    </row>
    <row r="7" spans="1:42" ht="31" x14ac:dyDescent="0.35">
      <c r="A7" s="54" t="s">
        <v>104</v>
      </c>
      <c r="B7" s="54" t="s">
        <v>105</v>
      </c>
      <c r="C7" s="54" t="s">
        <v>104</v>
      </c>
      <c r="D7" s="38">
        <v>9807</v>
      </c>
      <c r="E7" s="39">
        <v>9303.4389189189187</v>
      </c>
      <c r="F7" s="39">
        <v>5816</v>
      </c>
      <c r="G7" s="39">
        <v>5637.2043243243243</v>
      </c>
      <c r="H7" s="39">
        <v>9915</v>
      </c>
      <c r="I7" s="39">
        <v>9648.3845945945941</v>
      </c>
      <c r="J7" s="39">
        <v>2100</v>
      </c>
      <c r="K7" s="39">
        <v>2059.4713513513511</v>
      </c>
      <c r="L7" s="39">
        <v>277</v>
      </c>
      <c r="M7" s="39">
        <v>271.72027027027025</v>
      </c>
      <c r="N7" s="39">
        <f>10542+1842</f>
        <v>12384</v>
      </c>
      <c r="O7" s="39">
        <f>10175.0145945946+1842</f>
        <v>12017.014594594601</v>
      </c>
      <c r="P7" s="40">
        <f t="shared" ref="P7:Q22" si="0">SUM(D7,F7,H7,J7,L7,N7)</f>
        <v>40299</v>
      </c>
      <c r="Q7" s="40">
        <f t="shared" si="0"/>
        <v>38937.234054054061</v>
      </c>
      <c r="R7" s="39">
        <v>136</v>
      </c>
      <c r="S7" s="39">
        <v>134.79000000000002</v>
      </c>
      <c r="T7" s="39">
        <v>389</v>
      </c>
      <c r="U7" s="39">
        <v>387.23</v>
      </c>
      <c r="V7" s="41">
        <v>250</v>
      </c>
      <c r="W7" s="41">
        <v>249.0972972972973</v>
      </c>
      <c r="X7" s="41">
        <v>14</v>
      </c>
      <c r="Y7" s="41">
        <v>14</v>
      </c>
      <c r="Z7" s="42">
        <f>SUM(R7,T7,V7,X7,)</f>
        <v>789</v>
      </c>
      <c r="AA7" s="43">
        <f>SUM(S7,U7,W7,Y7)</f>
        <v>785.11729729729723</v>
      </c>
      <c r="AB7" s="44">
        <f>P7+Z7</f>
        <v>41088</v>
      </c>
      <c r="AC7" s="44">
        <f>Q7+AA7</f>
        <v>39722.351351351361</v>
      </c>
      <c r="AD7" s="45">
        <v>120303774.68000001</v>
      </c>
      <c r="AE7" s="45">
        <v>0</v>
      </c>
      <c r="AF7" s="45">
        <v>0</v>
      </c>
      <c r="AG7" s="45">
        <v>5087618.8899999997</v>
      </c>
      <c r="AH7" s="45">
        <v>30524490.18</v>
      </c>
      <c r="AI7" s="45">
        <v>12442796.300000001</v>
      </c>
      <c r="AJ7" s="46">
        <f>SUM(AD7:AI7)</f>
        <v>168358680.05000001</v>
      </c>
      <c r="AK7" s="45">
        <v>8622368.6500000004</v>
      </c>
      <c r="AL7" s="47">
        <v>2728258.5399999996</v>
      </c>
      <c r="AM7" s="46">
        <f>SUM(AK7:AL7)</f>
        <v>11350627.189999999</v>
      </c>
      <c r="AN7" s="46">
        <f>SUM(AM7,AJ7)</f>
        <v>179709307.24000001</v>
      </c>
      <c r="AO7" s="48"/>
      <c r="AP7" s="51"/>
    </row>
    <row r="8" spans="1:42" ht="31" x14ac:dyDescent="0.35">
      <c r="A8" s="54" t="s">
        <v>106</v>
      </c>
      <c r="B8" s="54" t="s">
        <v>105</v>
      </c>
      <c r="C8" s="54" t="s">
        <v>104</v>
      </c>
      <c r="D8" s="38">
        <v>0</v>
      </c>
      <c r="E8" s="39">
        <v>0</v>
      </c>
      <c r="F8" s="39">
        <v>0</v>
      </c>
      <c r="G8" s="39">
        <v>0</v>
      </c>
      <c r="H8" s="39">
        <v>0</v>
      </c>
      <c r="I8" s="39">
        <v>0</v>
      </c>
      <c r="J8" s="39" t="s">
        <v>121</v>
      </c>
      <c r="K8" s="39">
        <v>0</v>
      </c>
      <c r="L8" s="39" t="s">
        <v>121</v>
      </c>
      <c r="M8" s="39">
        <v>0</v>
      </c>
      <c r="N8" s="39">
        <f>11047+32</f>
        <v>11079</v>
      </c>
      <c r="O8" s="39">
        <f>10692.18+32</f>
        <v>10724.18</v>
      </c>
      <c r="P8" s="40">
        <f t="shared" si="0"/>
        <v>11079</v>
      </c>
      <c r="Q8" s="40">
        <f t="shared" si="0"/>
        <v>10724.18</v>
      </c>
      <c r="R8" s="39">
        <v>4</v>
      </c>
      <c r="S8" s="39">
        <v>4</v>
      </c>
      <c r="T8" s="39">
        <v>80</v>
      </c>
      <c r="U8" s="39">
        <v>80</v>
      </c>
      <c r="V8" s="41">
        <v>707</v>
      </c>
      <c r="W8" s="41">
        <v>703.82432432432438</v>
      </c>
      <c r="X8" s="41">
        <v>2</v>
      </c>
      <c r="Y8" s="41">
        <v>2</v>
      </c>
      <c r="Z8" s="42">
        <f t="shared" ref="Z8:Z51" si="1">SUM(R8,T8,V8,X8,)</f>
        <v>793</v>
      </c>
      <c r="AA8" s="42">
        <f t="shared" ref="AA8:AA51" si="2">SUM(S8,U8,W8,Y8)</f>
        <v>789.82432432432438</v>
      </c>
      <c r="AB8" s="44">
        <f t="shared" ref="AB8:AC23" si="3">P8+Z8</f>
        <v>11872</v>
      </c>
      <c r="AC8" s="44">
        <f t="shared" si="3"/>
        <v>11514.004324324325</v>
      </c>
      <c r="AD8" s="45">
        <v>32002128.91</v>
      </c>
      <c r="AE8" s="45">
        <v>0</v>
      </c>
      <c r="AF8" s="45">
        <v>0</v>
      </c>
      <c r="AG8" s="45">
        <v>587655.4</v>
      </c>
      <c r="AH8" s="45">
        <v>8222592.2000000002</v>
      </c>
      <c r="AI8" s="45">
        <v>3238621.79</v>
      </c>
      <c r="AJ8" s="46">
        <f t="shared" ref="AJ8:AJ51" si="4">SUM(AD8:AI8)</f>
        <v>44050998.299999997</v>
      </c>
      <c r="AK8" s="47">
        <v>7468195.9100000001</v>
      </c>
      <c r="AL8" s="47">
        <v>-551424.53999999992</v>
      </c>
      <c r="AM8" s="46">
        <f t="shared" ref="AM8:AM51" si="5">SUM(AK8:AL8)</f>
        <v>6916771.3700000001</v>
      </c>
      <c r="AN8" s="46">
        <f t="shared" ref="AN8:AN44" si="6">SUM(AM8,AJ8)</f>
        <v>50967769.669999994</v>
      </c>
      <c r="AO8" s="48"/>
      <c r="AP8" s="51"/>
    </row>
    <row r="9" spans="1:42" ht="50.25" customHeight="1" x14ac:dyDescent="0.35">
      <c r="A9" s="54" t="s">
        <v>107</v>
      </c>
      <c r="B9" s="54" t="s">
        <v>108</v>
      </c>
      <c r="C9" s="54" t="s">
        <v>104</v>
      </c>
      <c r="D9" s="38">
        <v>190</v>
      </c>
      <c r="E9" s="39">
        <v>184.68</v>
      </c>
      <c r="F9" s="39">
        <v>263</v>
      </c>
      <c r="G9" s="39">
        <v>247.74</v>
      </c>
      <c r="H9" s="39">
        <v>2122</v>
      </c>
      <c r="I9" s="39">
        <v>2044.45</v>
      </c>
      <c r="J9" s="39">
        <v>1807</v>
      </c>
      <c r="K9" s="39">
        <v>1706.55</v>
      </c>
      <c r="L9" s="39">
        <v>38</v>
      </c>
      <c r="M9" s="39">
        <v>32.89</v>
      </c>
      <c r="N9" s="39">
        <v>0</v>
      </c>
      <c r="O9" s="39">
        <v>0</v>
      </c>
      <c r="P9" s="40">
        <f t="shared" si="0"/>
        <v>4420</v>
      </c>
      <c r="Q9" s="40">
        <f t="shared" si="0"/>
        <v>4216.3100000000004</v>
      </c>
      <c r="R9" s="94">
        <v>0</v>
      </c>
      <c r="S9" s="94">
        <v>0</v>
      </c>
      <c r="T9" s="94">
        <v>0</v>
      </c>
      <c r="U9" s="94">
        <v>0</v>
      </c>
      <c r="V9" s="94">
        <v>178</v>
      </c>
      <c r="W9" s="49">
        <v>171.5</v>
      </c>
      <c r="X9" s="94">
        <v>0</v>
      </c>
      <c r="Y9" s="94">
        <v>0</v>
      </c>
      <c r="Z9" s="42">
        <f t="shared" si="1"/>
        <v>178</v>
      </c>
      <c r="AA9" s="43">
        <f t="shared" si="2"/>
        <v>171.5</v>
      </c>
      <c r="AB9" s="44">
        <f t="shared" si="3"/>
        <v>4598</v>
      </c>
      <c r="AC9" s="44">
        <f t="shared" si="3"/>
        <v>4387.8100000000004</v>
      </c>
      <c r="AD9" s="45">
        <v>13552158.139999999</v>
      </c>
      <c r="AE9" s="45">
        <v>191364.64</v>
      </c>
      <c r="AF9" s="45">
        <v>187350</v>
      </c>
      <c r="AG9" s="45">
        <v>418826.41000000003</v>
      </c>
      <c r="AH9" s="45">
        <v>3846534.98</v>
      </c>
      <c r="AI9" s="45">
        <v>1498178.67</v>
      </c>
      <c r="AJ9" s="46">
        <f t="shared" si="4"/>
        <v>19694412.839999996</v>
      </c>
      <c r="AK9" s="50">
        <v>1343458.16</v>
      </c>
      <c r="AL9" s="50">
        <v>0</v>
      </c>
      <c r="AM9" s="46">
        <f t="shared" si="5"/>
        <v>1343458.16</v>
      </c>
      <c r="AN9" s="46">
        <f t="shared" si="6"/>
        <v>21037870.999999996</v>
      </c>
      <c r="AO9" s="48"/>
      <c r="AP9" s="51"/>
    </row>
    <row r="10" spans="1:42" ht="46.5" x14ac:dyDescent="0.35">
      <c r="A10" s="54" t="s">
        <v>109</v>
      </c>
      <c r="B10" s="54" t="s">
        <v>110</v>
      </c>
      <c r="C10" s="54" t="s">
        <v>104</v>
      </c>
      <c r="D10" s="94">
        <v>61</v>
      </c>
      <c r="E10" s="49">
        <v>59.33</v>
      </c>
      <c r="F10" s="94">
        <v>230</v>
      </c>
      <c r="G10" s="49">
        <v>215.01</v>
      </c>
      <c r="H10" s="94">
        <v>470</v>
      </c>
      <c r="I10" s="49">
        <v>453.09</v>
      </c>
      <c r="J10" s="94">
        <v>60</v>
      </c>
      <c r="K10" s="49">
        <v>59.06</v>
      </c>
      <c r="L10" s="94">
        <v>4</v>
      </c>
      <c r="M10" s="94">
        <v>4</v>
      </c>
      <c r="N10" s="94">
        <v>0</v>
      </c>
      <c r="O10" s="94">
        <v>0</v>
      </c>
      <c r="P10" s="40">
        <f t="shared" si="0"/>
        <v>825</v>
      </c>
      <c r="Q10" s="40">
        <f t="shared" si="0"/>
        <v>790.49</v>
      </c>
      <c r="R10" s="94">
        <v>12</v>
      </c>
      <c r="S10" s="94">
        <v>11.4</v>
      </c>
      <c r="T10" s="94">
        <v>0</v>
      </c>
      <c r="U10" s="94">
        <v>0</v>
      </c>
      <c r="V10" s="94">
        <v>15</v>
      </c>
      <c r="W10" s="49">
        <v>13.16</v>
      </c>
      <c r="X10" s="94">
        <v>0</v>
      </c>
      <c r="Y10" s="94">
        <v>0</v>
      </c>
      <c r="Z10" s="42">
        <f t="shared" si="1"/>
        <v>27</v>
      </c>
      <c r="AA10" s="43">
        <f t="shared" si="2"/>
        <v>24.560000000000002</v>
      </c>
      <c r="AB10" s="44">
        <f t="shared" si="3"/>
        <v>852</v>
      </c>
      <c r="AC10" s="44">
        <f t="shared" si="3"/>
        <v>815.05</v>
      </c>
      <c r="AD10" s="45">
        <v>2204334</v>
      </c>
      <c r="AE10" s="45">
        <v>51317.799999999988</v>
      </c>
      <c r="AF10" s="45">
        <v>500</v>
      </c>
      <c r="AG10" s="45">
        <v>66355.97</v>
      </c>
      <c r="AH10" s="45">
        <v>609713.61</v>
      </c>
      <c r="AI10" s="45">
        <v>233087.37</v>
      </c>
      <c r="AJ10" s="46">
        <f t="shared" si="4"/>
        <v>3165308.75</v>
      </c>
      <c r="AK10" s="50">
        <v>148091</v>
      </c>
      <c r="AL10" s="50">
        <v>0</v>
      </c>
      <c r="AM10" s="46">
        <f t="shared" si="5"/>
        <v>148091</v>
      </c>
      <c r="AN10" s="46">
        <f t="shared" si="6"/>
        <v>3313399.75</v>
      </c>
      <c r="AO10" s="48"/>
      <c r="AP10" s="48"/>
    </row>
    <row r="11" spans="1:42" ht="46.5" x14ac:dyDescent="0.35">
      <c r="A11" s="54" t="s">
        <v>111</v>
      </c>
      <c r="B11" s="54" t="s">
        <v>110</v>
      </c>
      <c r="C11" s="54" t="s">
        <v>104</v>
      </c>
      <c r="D11" s="153">
        <v>89</v>
      </c>
      <c r="E11" s="152">
        <v>79</v>
      </c>
      <c r="F11" s="152">
        <v>78</v>
      </c>
      <c r="G11" s="152">
        <v>70</v>
      </c>
      <c r="H11" s="152">
        <v>23</v>
      </c>
      <c r="I11" s="152">
        <v>23</v>
      </c>
      <c r="J11" s="152">
        <v>14</v>
      </c>
      <c r="K11" s="152">
        <v>14</v>
      </c>
      <c r="L11" s="152">
        <v>4</v>
      </c>
      <c r="M11" s="152">
        <v>4</v>
      </c>
      <c r="N11" s="152">
        <v>0</v>
      </c>
      <c r="O11" s="152">
        <v>0</v>
      </c>
      <c r="P11" s="40">
        <f t="shared" si="0"/>
        <v>208</v>
      </c>
      <c r="Q11" s="40">
        <f t="shared" si="0"/>
        <v>190</v>
      </c>
      <c r="R11" s="154">
        <v>5</v>
      </c>
      <c r="S11" s="154">
        <v>5</v>
      </c>
      <c r="T11" s="154">
        <v>0</v>
      </c>
      <c r="U11" s="154">
        <v>0</v>
      </c>
      <c r="V11" s="154">
        <v>0</v>
      </c>
      <c r="W11" s="154">
        <v>0</v>
      </c>
      <c r="X11" s="154">
        <v>1</v>
      </c>
      <c r="Y11" s="154">
        <v>0.5</v>
      </c>
      <c r="Z11" s="42">
        <f t="shared" si="1"/>
        <v>6</v>
      </c>
      <c r="AA11" s="43">
        <f t="shared" si="2"/>
        <v>5.5</v>
      </c>
      <c r="AB11" s="44">
        <f t="shared" si="3"/>
        <v>214</v>
      </c>
      <c r="AC11" s="44">
        <f t="shared" si="3"/>
        <v>195.5</v>
      </c>
      <c r="AD11" s="155">
        <v>403730</v>
      </c>
      <c r="AE11" s="156">
        <v>0</v>
      </c>
      <c r="AF11" s="156">
        <v>0</v>
      </c>
      <c r="AG11" s="156">
        <v>2640</v>
      </c>
      <c r="AH11" s="156">
        <v>26158</v>
      </c>
      <c r="AI11" s="156">
        <v>37021</v>
      </c>
      <c r="AJ11" s="46">
        <f t="shared" si="4"/>
        <v>469549</v>
      </c>
      <c r="AK11" s="157">
        <v>15652</v>
      </c>
      <c r="AL11" s="157">
        <v>0</v>
      </c>
      <c r="AM11" s="46">
        <f t="shared" si="5"/>
        <v>15652</v>
      </c>
      <c r="AN11" s="46">
        <f t="shared" si="6"/>
        <v>485201</v>
      </c>
      <c r="AO11" s="99"/>
      <c r="AP11" s="48"/>
    </row>
    <row r="12" spans="1:42" ht="46.5" x14ac:dyDescent="0.35">
      <c r="A12" s="54" t="s">
        <v>112</v>
      </c>
      <c r="B12" s="54" t="s">
        <v>110</v>
      </c>
      <c r="C12" s="54" t="s">
        <v>104</v>
      </c>
      <c r="D12" s="94">
        <v>46</v>
      </c>
      <c r="E12" s="49">
        <v>36.44</v>
      </c>
      <c r="F12" s="94">
        <v>11</v>
      </c>
      <c r="G12" s="49">
        <v>10.48</v>
      </c>
      <c r="H12" s="94">
        <v>32</v>
      </c>
      <c r="I12" s="49">
        <v>30.93</v>
      </c>
      <c r="J12" s="94">
        <v>4</v>
      </c>
      <c r="K12" s="94">
        <v>4</v>
      </c>
      <c r="L12" s="94">
        <v>1</v>
      </c>
      <c r="M12" s="94">
        <v>1</v>
      </c>
      <c r="N12" s="94">
        <v>0</v>
      </c>
      <c r="O12" s="49">
        <v>0</v>
      </c>
      <c r="P12" s="40">
        <f t="shared" si="0"/>
        <v>94</v>
      </c>
      <c r="Q12" s="40">
        <f t="shared" si="0"/>
        <v>82.85</v>
      </c>
      <c r="R12" s="94">
        <v>0</v>
      </c>
      <c r="S12" s="94">
        <v>0</v>
      </c>
      <c r="T12" s="94">
        <v>0</v>
      </c>
      <c r="U12" s="94">
        <v>0</v>
      </c>
      <c r="V12" s="94">
        <v>0</v>
      </c>
      <c r="W12" s="94">
        <v>0</v>
      </c>
      <c r="X12" s="94">
        <v>0</v>
      </c>
      <c r="Y12" s="49">
        <v>0</v>
      </c>
      <c r="Z12" s="42">
        <f t="shared" si="1"/>
        <v>0</v>
      </c>
      <c r="AA12" s="43">
        <f t="shared" si="2"/>
        <v>0</v>
      </c>
      <c r="AB12" s="44">
        <f t="shared" si="3"/>
        <v>94</v>
      </c>
      <c r="AC12" s="44">
        <f t="shared" si="3"/>
        <v>82.85</v>
      </c>
      <c r="AD12" s="45">
        <v>235630.89</v>
      </c>
      <c r="AE12" s="45">
        <v>0</v>
      </c>
      <c r="AF12" s="45">
        <v>0</v>
      </c>
      <c r="AG12" s="45">
        <v>0</v>
      </c>
      <c r="AH12" s="45">
        <v>26048.3</v>
      </c>
      <c r="AI12" s="45">
        <v>23217.23</v>
      </c>
      <c r="AJ12" s="46">
        <f t="shared" si="4"/>
        <v>284896.42</v>
      </c>
      <c r="AK12" s="50">
        <v>0</v>
      </c>
      <c r="AL12" s="50">
        <v>0</v>
      </c>
      <c r="AM12" s="46">
        <f t="shared" si="5"/>
        <v>0</v>
      </c>
      <c r="AN12" s="46">
        <f t="shared" si="6"/>
        <v>284896.42</v>
      </c>
      <c r="AO12" s="48"/>
      <c r="AP12" s="48"/>
    </row>
    <row r="13" spans="1:42" ht="46.5" x14ac:dyDescent="0.35">
      <c r="A13" s="54" t="s">
        <v>113</v>
      </c>
      <c r="B13" s="54" t="s">
        <v>110</v>
      </c>
      <c r="C13" s="54" t="s">
        <v>104</v>
      </c>
      <c r="D13" s="159">
        <v>231</v>
      </c>
      <c r="E13" s="158">
        <v>82.91</v>
      </c>
      <c r="F13" s="158">
        <v>93</v>
      </c>
      <c r="G13" s="158">
        <v>79.77</v>
      </c>
      <c r="H13" s="158">
        <v>47</v>
      </c>
      <c r="I13" s="158">
        <v>41.83</v>
      </c>
      <c r="J13" s="158">
        <v>0</v>
      </c>
      <c r="K13" s="158">
        <v>0</v>
      </c>
      <c r="L13" s="158">
        <v>3</v>
      </c>
      <c r="M13" s="158">
        <v>3</v>
      </c>
      <c r="N13" s="158">
        <v>0</v>
      </c>
      <c r="O13" s="158">
        <v>0</v>
      </c>
      <c r="P13" s="40">
        <f t="shared" si="0"/>
        <v>374</v>
      </c>
      <c r="Q13" s="40">
        <f t="shared" si="0"/>
        <v>207.51</v>
      </c>
      <c r="R13" s="160">
        <v>0</v>
      </c>
      <c r="S13" s="160">
        <v>0</v>
      </c>
      <c r="T13" s="160">
        <v>0</v>
      </c>
      <c r="U13" s="160">
        <v>0</v>
      </c>
      <c r="V13" s="160">
        <v>0</v>
      </c>
      <c r="W13" s="160">
        <v>0</v>
      </c>
      <c r="X13" s="160">
        <v>0</v>
      </c>
      <c r="Y13" s="160">
        <v>0</v>
      </c>
      <c r="Z13" s="42">
        <f t="shared" si="1"/>
        <v>0</v>
      </c>
      <c r="AA13" s="43">
        <f t="shared" si="2"/>
        <v>0</v>
      </c>
      <c r="AB13" s="44">
        <f t="shared" si="3"/>
        <v>374</v>
      </c>
      <c r="AC13" s="44">
        <f t="shared" si="3"/>
        <v>207.51</v>
      </c>
      <c r="AD13" s="162">
        <v>491201</v>
      </c>
      <c r="AE13" s="161">
        <v>0</v>
      </c>
      <c r="AF13" s="161">
        <v>0</v>
      </c>
      <c r="AG13" s="161">
        <v>0</v>
      </c>
      <c r="AH13" s="163">
        <v>54748</v>
      </c>
      <c r="AI13" s="163">
        <v>65268</v>
      </c>
      <c r="AJ13" s="46">
        <f t="shared" si="4"/>
        <v>611217</v>
      </c>
      <c r="AK13" s="165">
        <v>217</v>
      </c>
      <c r="AL13" s="164">
        <v>0</v>
      </c>
      <c r="AM13" s="46">
        <f t="shared" si="5"/>
        <v>217</v>
      </c>
      <c r="AN13" s="46">
        <f t="shared" si="6"/>
        <v>611434</v>
      </c>
      <c r="AO13" s="48"/>
      <c r="AP13" s="48"/>
    </row>
    <row r="14" spans="1:42" ht="31" x14ac:dyDescent="0.35">
      <c r="A14" s="54" t="s">
        <v>114</v>
      </c>
      <c r="B14" s="54" t="s">
        <v>108</v>
      </c>
      <c r="C14" s="54" t="s">
        <v>104</v>
      </c>
      <c r="D14" s="94">
        <v>85</v>
      </c>
      <c r="E14" s="49">
        <v>80.197299000000001</v>
      </c>
      <c r="F14" s="94">
        <v>245</v>
      </c>
      <c r="G14" s="49">
        <v>228.66751600000001</v>
      </c>
      <c r="H14" s="94">
        <v>14</v>
      </c>
      <c r="I14" s="49">
        <v>14</v>
      </c>
      <c r="J14" s="94">
        <v>87</v>
      </c>
      <c r="K14" s="94">
        <v>86.621622000000002</v>
      </c>
      <c r="L14" s="94">
        <v>1</v>
      </c>
      <c r="M14" s="94">
        <v>1</v>
      </c>
      <c r="N14" s="94">
        <v>0</v>
      </c>
      <c r="O14" s="94">
        <v>0</v>
      </c>
      <c r="P14" s="40">
        <f t="shared" si="0"/>
        <v>432</v>
      </c>
      <c r="Q14" s="40">
        <f t="shared" si="0"/>
        <v>410.48643700000002</v>
      </c>
      <c r="R14" s="94">
        <v>9</v>
      </c>
      <c r="S14" s="94">
        <v>9</v>
      </c>
      <c r="T14" s="94">
        <v>0</v>
      </c>
      <c r="U14" s="94">
        <v>0</v>
      </c>
      <c r="V14" s="94">
        <v>0</v>
      </c>
      <c r="W14" s="94">
        <v>0</v>
      </c>
      <c r="X14" s="94">
        <v>0</v>
      </c>
      <c r="Y14" s="94">
        <v>0</v>
      </c>
      <c r="Z14" s="42">
        <f t="shared" si="1"/>
        <v>9</v>
      </c>
      <c r="AA14" s="42">
        <f t="shared" si="2"/>
        <v>9</v>
      </c>
      <c r="AB14" s="44">
        <f t="shared" si="3"/>
        <v>441</v>
      </c>
      <c r="AC14" s="44">
        <f t="shared" si="3"/>
        <v>419.48643700000002</v>
      </c>
      <c r="AD14" s="45">
        <v>971385.96999999951</v>
      </c>
      <c r="AE14" s="45">
        <v>39908.660000000062</v>
      </c>
      <c r="AF14" s="45">
        <v>380</v>
      </c>
      <c r="AG14" s="45">
        <v>26787.55000000001</v>
      </c>
      <c r="AH14" s="45">
        <v>272969.87000000011</v>
      </c>
      <c r="AI14" s="45">
        <v>98307.939999999944</v>
      </c>
      <c r="AJ14" s="46">
        <f t="shared" si="4"/>
        <v>1409739.9899999998</v>
      </c>
      <c r="AK14" s="50">
        <v>20230.3</v>
      </c>
      <c r="AL14" s="50">
        <v>0</v>
      </c>
      <c r="AM14" s="46">
        <f t="shared" si="5"/>
        <v>20230.3</v>
      </c>
      <c r="AN14" s="46">
        <f t="shared" si="6"/>
        <v>1429970.2899999998</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2166" priority="150">
      <formula>AND(NOT(ISBLANK($A7)),ISBLANK(B7))</formula>
    </cfRule>
  </conditionalFormatting>
  <conditionalFormatting sqref="C7:C51">
    <cfRule type="expression" dxfId="2165" priority="149">
      <formula>AND(NOT(ISBLANK(A7)),ISBLANK(C7))</formula>
    </cfRule>
  </conditionalFormatting>
  <conditionalFormatting sqref="D7:D8 F7:F8 H7:H8 J7:J8 L7:L8 N7:N8 V7:V8 X7:X8 D15:D51">
    <cfRule type="expression" dxfId="2164" priority="148">
      <formula>AND(NOT(ISBLANK(E7)),ISBLANK(D7))</formula>
    </cfRule>
  </conditionalFormatting>
  <conditionalFormatting sqref="E7:E8 G7:G8 I7:I8 K7:K8 M7:M8 O7:O8 W7:W8 Y7:Y8 E15:E51">
    <cfRule type="expression" dxfId="2163" priority="147">
      <formula>AND(NOT(ISBLANK(D7)),ISBLANK(E7))</formula>
    </cfRule>
  </conditionalFormatting>
  <conditionalFormatting sqref="F15:F51">
    <cfRule type="expression" dxfId="2162" priority="146">
      <formula>AND(NOT(ISBLANK(G15)),ISBLANK(F15))</formula>
    </cfRule>
  </conditionalFormatting>
  <conditionalFormatting sqref="G15:G51">
    <cfRule type="expression" dxfId="2161" priority="145">
      <formula>AND(NOT(ISBLANK(F15)),ISBLANK(G15))</formula>
    </cfRule>
  </conditionalFormatting>
  <conditionalFormatting sqref="H15:H51">
    <cfRule type="expression" dxfId="2160" priority="144">
      <formula>AND(NOT(ISBLANK(I15)),ISBLANK(H15))</formula>
    </cfRule>
  </conditionalFormatting>
  <conditionalFormatting sqref="I15:I51">
    <cfRule type="expression" dxfId="2159" priority="143">
      <formula>AND(NOT(ISBLANK(H15)),ISBLANK(I15))</formula>
    </cfRule>
  </conditionalFormatting>
  <conditionalFormatting sqref="J15:J51">
    <cfRule type="expression" dxfId="2158" priority="142">
      <formula>AND(NOT(ISBLANK(K15)),ISBLANK(J15))</formula>
    </cfRule>
  </conditionalFormatting>
  <conditionalFormatting sqref="K15:K51">
    <cfRule type="expression" dxfId="2157" priority="141">
      <formula>AND(NOT(ISBLANK(J15)),ISBLANK(K15))</formula>
    </cfRule>
  </conditionalFormatting>
  <conditionalFormatting sqref="L15:L51">
    <cfRule type="expression" dxfId="2156" priority="140">
      <formula>AND(NOT(ISBLANK(M15)),ISBLANK(L15))</formula>
    </cfRule>
  </conditionalFormatting>
  <conditionalFormatting sqref="M15:M51">
    <cfRule type="expression" dxfId="2155" priority="139">
      <formula>AND(NOT(ISBLANK(L15)),ISBLANK(M15))</formula>
    </cfRule>
  </conditionalFormatting>
  <conditionalFormatting sqref="N15:N51">
    <cfRule type="expression" dxfId="2154" priority="138">
      <formula>AND(NOT(ISBLANK(O15)),ISBLANK(N15))</formula>
    </cfRule>
  </conditionalFormatting>
  <conditionalFormatting sqref="O15:O51">
    <cfRule type="expression" dxfId="2153" priority="137">
      <formula>AND(NOT(ISBLANK(N15)),ISBLANK(O15))</formula>
    </cfRule>
  </conditionalFormatting>
  <conditionalFormatting sqref="R15:R51 R7:Y7 R13:Y13">
    <cfRule type="expression" dxfId="2152" priority="136">
      <formula>AND(NOT(ISBLANK(S7)),ISBLANK(R7))</formula>
    </cfRule>
  </conditionalFormatting>
  <conditionalFormatting sqref="S7 S13 S15:S51">
    <cfRule type="expression" dxfId="2151" priority="135">
      <formula>AND(NOT(ISBLANK(R7)),ISBLANK(S7))</formula>
    </cfRule>
  </conditionalFormatting>
  <conditionalFormatting sqref="T7 T13 T15:T51">
    <cfRule type="expression" dxfId="2150" priority="134">
      <formula>AND(NOT(ISBLANK(U7)),ISBLANK(T7))</formula>
    </cfRule>
  </conditionalFormatting>
  <conditionalFormatting sqref="U7 U13 U15:U51">
    <cfRule type="expression" dxfId="2149" priority="133">
      <formula>AND(NOT(ISBLANK(T7)),ISBLANK(U7))</formula>
    </cfRule>
  </conditionalFormatting>
  <conditionalFormatting sqref="V13 V15:V51">
    <cfRule type="expression" dxfId="2148" priority="132">
      <formula>AND(NOT(ISBLANK(W13)),ISBLANK(V13))</formula>
    </cfRule>
  </conditionalFormatting>
  <conditionalFormatting sqref="W13 W15:W51">
    <cfRule type="expression" dxfId="2147" priority="131">
      <formula>AND(NOT(ISBLANK(V13)),ISBLANK(W13))</formula>
    </cfRule>
  </conditionalFormatting>
  <conditionalFormatting sqref="X13 X15:X51">
    <cfRule type="expression" dxfId="2146" priority="130">
      <formula>AND(NOT(ISBLANK(Y13)),ISBLANK(X13))</formula>
    </cfRule>
  </conditionalFormatting>
  <conditionalFormatting sqref="Y13 Y15:Y51">
    <cfRule type="expression" dxfId="2145" priority="129">
      <formula>AND(NOT(ISBLANK(X13)),ISBLANK(Y13))</formula>
    </cfRule>
  </conditionalFormatting>
  <conditionalFormatting sqref="R8:Y8">
    <cfRule type="expression" dxfId="2144" priority="128">
      <formula>AND(NOT(ISBLANK(S8)),ISBLANK(R8))</formula>
    </cfRule>
  </conditionalFormatting>
  <conditionalFormatting sqref="S8">
    <cfRule type="expression" dxfId="2143" priority="127">
      <formula>AND(NOT(ISBLANK(R8)),ISBLANK(S8))</formula>
    </cfRule>
  </conditionalFormatting>
  <conditionalFormatting sqref="T8">
    <cfRule type="expression" dxfId="2142" priority="126">
      <formula>AND(NOT(ISBLANK(U8)),ISBLANK(T8))</formula>
    </cfRule>
  </conditionalFormatting>
  <conditionalFormatting sqref="U8">
    <cfRule type="expression" dxfId="2141" priority="125">
      <formula>AND(NOT(ISBLANK(T8)),ISBLANK(U8))</formula>
    </cfRule>
  </conditionalFormatting>
  <conditionalFormatting sqref="R9">
    <cfRule type="expression" dxfId="2140" priority="124">
      <formula>AND(NOT(ISBLANK(S9)),ISBLANK(R9))</formula>
    </cfRule>
  </conditionalFormatting>
  <conditionalFormatting sqref="S9">
    <cfRule type="expression" dxfId="2139" priority="123">
      <formula>AND(NOT(ISBLANK(R9)),ISBLANK(S9))</formula>
    </cfRule>
  </conditionalFormatting>
  <conditionalFormatting sqref="T9">
    <cfRule type="expression" dxfId="2138" priority="122">
      <formula>AND(NOT(ISBLANK(U9)),ISBLANK(T9))</formula>
    </cfRule>
  </conditionalFormatting>
  <conditionalFormatting sqref="U9">
    <cfRule type="expression" dxfId="2137" priority="121">
      <formula>AND(NOT(ISBLANK(T9)),ISBLANK(U9))</formula>
    </cfRule>
  </conditionalFormatting>
  <conditionalFormatting sqref="V9">
    <cfRule type="expression" dxfId="2136" priority="120">
      <formula>AND(NOT(ISBLANK(W9)),ISBLANK(V9))</formula>
    </cfRule>
  </conditionalFormatting>
  <conditionalFormatting sqref="W9">
    <cfRule type="expression" dxfId="2135" priority="119">
      <formula>AND(NOT(ISBLANK(V9)),ISBLANK(W9))</formula>
    </cfRule>
  </conditionalFormatting>
  <conditionalFormatting sqref="X9">
    <cfRule type="expression" dxfId="2134" priority="118">
      <formula>AND(NOT(ISBLANK(Y9)),ISBLANK(X9))</formula>
    </cfRule>
  </conditionalFormatting>
  <conditionalFormatting sqref="Y9">
    <cfRule type="expression" dxfId="2133" priority="117">
      <formula>AND(NOT(ISBLANK(X9)),ISBLANK(Y9))</formula>
    </cfRule>
  </conditionalFormatting>
  <conditionalFormatting sqref="R9">
    <cfRule type="expression" dxfId="2132" priority="116">
      <formula>AND(NOT(ISBLANK(S9)),ISBLANK(R9))</formula>
    </cfRule>
  </conditionalFormatting>
  <conditionalFormatting sqref="S9">
    <cfRule type="expression" dxfId="2131" priority="115">
      <formula>AND(NOT(ISBLANK(R9)),ISBLANK(S9))</formula>
    </cfRule>
  </conditionalFormatting>
  <conditionalFormatting sqref="T9">
    <cfRule type="expression" dxfId="2130" priority="114">
      <formula>AND(NOT(ISBLANK(U9)),ISBLANK(T9))</formula>
    </cfRule>
  </conditionalFormatting>
  <conditionalFormatting sqref="U9">
    <cfRule type="expression" dxfId="2129" priority="113">
      <formula>AND(NOT(ISBLANK(T9)),ISBLANK(U9))</formula>
    </cfRule>
  </conditionalFormatting>
  <conditionalFormatting sqref="V9">
    <cfRule type="expression" dxfId="2128" priority="112">
      <formula>AND(NOT(ISBLANK(W9)),ISBLANK(V9))</formula>
    </cfRule>
  </conditionalFormatting>
  <conditionalFormatting sqref="W9">
    <cfRule type="expression" dxfId="2127" priority="111">
      <formula>AND(NOT(ISBLANK(V9)),ISBLANK(W9))</formula>
    </cfRule>
  </conditionalFormatting>
  <conditionalFormatting sqref="X9">
    <cfRule type="expression" dxfId="2126" priority="110">
      <formula>AND(NOT(ISBLANK(Y9)),ISBLANK(X9))</formula>
    </cfRule>
  </conditionalFormatting>
  <conditionalFormatting sqref="Y9">
    <cfRule type="expression" dxfId="2125" priority="109">
      <formula>AND(NOT(ISBLANK(X9)),ISBLANK(Y9))</formula>
    </cfRule>
  </conditionalFormatting>
  <conditionalFormatting sqref="R9">
    <cfRule type="expression" dxfId="2124" priority="108">
      <formula>AND(NOT(ISBLANK(S9)),ISBLANK(R9))</formula>
    </cfRule>
  </conditionalFormatting>
  <conditionalFormatting sqref="S9">
    <cfRule type="expression" dxfId="2123" priority="107">
      <formula>AND(NOT(ISBLANK(R9)),ISBLANK(S9))</formula>
    </cfRule>
  </conditionalFormatting>
  <conditionalFormatting sqref="T9">
    <cfRule type="expression" dxfId="2122" priority="106">
      <formula>AND(NOT(ISBLANK(U9)),ISBLANK(T9))</formula>
    </cfRule>
  </conditionalFormatting>
  <conditionalFormatting sqref="U9">
    <cfRule type="expression" dxfId="2121" priority="105">
      <formula>AND(NOT(ISBLANK(T9)),ISBLANK(U9))</formula>
    </cfRule>
  </conditionalFormatting>
  <conditionalFormatting sqref="V9">
    <cfRule type="expression" dxfId="2120" priority="104">
      <formula>AND(NOT(ISBLANK(W9)),ISBLANK(V9))</formula>
    </cfRule>
  </conditionalFormatting>
  <conditionalFormatting sqref="W9">
    <cfRule type="expression" dxfId="2119" priority="103">
      <formula>AND(NOT(ISBLANK(V9)),ISBLANK(W9))</formula>
    </cfRule>
  </conditionalFormatting>
  <conditionalFormatting sqref="X9">
    <cfRule type="expression" dxfId="2118" priority="102">
      <formula>AND(NOT(ISBLANK(Y9)),ISBLANK(X9))</formula>
    </cfRule>
  </conditionalFormatting>
  <conditionalFormatting sqref="Y9">
    <cfRule type="expression" dxfId="2117" priority="101">
      <formula>AND(NOT(ISBLANK(X9)),ISBLANK(Y9))</formula>
    </cfRule>
  </conditionalFormatting>
  <conditionalFormatting sqref="R9">
    <cfRule type="expression" dxfId="2116" priority="100">
      <formula>AND(NOT(ISBLANK(S9)),ISBLANK(R9))</formula>
    </cfRule>
  </conditionalFormatting>
  <conditionalFormatting sqref="S9">
    <cfRule type="expression" dxfId="2115" priority="99">
      <formula>AND(NOT(ISBLANK(R9)),ISBLANK(S9))</formula>
    </cfRule>
  </conditionalFormatting>
  <conditionalFormatting sqref="T9">
    <cfRule type="expression" dxfId="2114" priority="98">
      <formula>AND(NOT(ISBLANK(U9)),ISBLANK(T9))</formula>
    </cfRule>
  </conditionalFormatting>
  <conditionalFormatting sqref="U9">
    <cfRule type="expression" dxfId="2113" priority="97">
      <formula>AND(NOT(ISBLANK(T9)),ISBLANK(U9))</formula>
    </cfRule>
  </conditionalFormatting>
  <conditionalFormatting sqref="V9">
    <cfRule type="expression" dxfId="2112" priority="96">
      <formula>AND(NOT(ISBLANK(W9)),ISBLANK(V9))</formula>
    </cfRule>
  </conditionalFormatting>
  <conditionalFormatting sqref="W9">
    <cfRule type="expression" dxfId="2111" priority="95">
      <formula>AND(NOT(ISBLANK(V9)),ISBLANK(W9))</formula>
    </cfRule>
  </conditionalFormatting>
  <conditionalFormatting sqref="X9">
    <cfRule type="expression" dxfId="2110" priority="94">
      <formula>AND(NOT(ISBLANK(Y9)),ISBLANK(X9))</formula>
    </cfRule>
  </conditionalFormatting>
  <conditionalFormatting sqref="Y9">
    <cfRule type="expression" dxfId="2109" priority="93">
      <formula>AND(NOT(ISBLANK(X9)),ISBLANK(Y9))</formula>
    </cfRule>
  </conditionalFormatting>
  <conditionalFormatting sqref="D11">
    <cfRule type="expression" dxfId="2108" priority="92">
      <formula>AND(NOT(ISBLANK(E11)),ISBLANK(D11))</formula>
    </cfRule>
  </conditionalFormatting>
  <conditionalFormatting sqref="E11">
    <cfRule type="expression" dxfId="2107" priority="91">
      <formula>AND(NOT(ISBLANK(D11)),ISBLANK(E11))</formula>
    </cfRule>
  </conditionalFormatting>
  <conditionalFormatting sqref="F11">
    <cfRule type="expression" dxfId="2106" priority="90">
      <formula>AND(NOT(ISBLANK(G11)),ISBLANK(F11))</formula>
    </cfRule>
  </conditionalFormatting>
  <conditionalFormatting sqref="G11">
    <cfRule type="expression" dxfId="2105" priority="89">
      <formula>AND(NOT(ISBLANK(F11)),ISBLANK(G11))</formula>
    </cfRule>
  </conditionalFormatting>
  <conditionalFormatting sqref="H11">
    <cfRule type="expression" dxfId="2104" priority="88">
      <formula>AND(NOT(ISBLANK(I11)),ISBLANK(H11))</formula>
    </cfRule>
  </conditionalFormatting>
  <conditionalFormatting sqref="I11">
    <cfRule type="expression" dxfId="2103" priority="87">
      <formula>AND(NOT(ISBLANK(H11)),ISBLANK(I11))</formula>
    </cfRule>
  </conditionalFormatting>
  <conditionalFormatting sqref="J11">
    <cfRule type="expression" dxfId="2102" priority="86">
      <formula>AND(NOT(ISBLANK(K11)),ISBLANK(J11))</formula>
    </cfRule>
  </conditionalFormatting>
  <conditionalFormatting sqref="K11">
    <cfRule type="expression" dxfId="2101" priority="85">
      <formula>AND(NOT(ISBLANK(J11)),ISBLANK(K11))</formula>
    </cfRule>
  </conditionalFormatting>
  <conditionalFormatting sqref="L11">
    <cfRule type="expression" dxfId="2100" priority="84">
      <formula>AND(NOT(ISBLANK(M11)),ISBLANK(L11))</formula>
    </cfRule>
  </conditionalFormatting>
  <conditionalFormatting sqref="M11">
    <cfRule type="expression" dxfId="2099" priority="83">
      <formula>AND(NOT(ISBLANK(L11)),ISBLANK(M11))</formula>
    </cfRule>
  </conditionalFormatting>
  <conditionalFormatting sqref="N11">
    <cfRule type="expression" dxfId="2098" priority="82">
      <formula>AND(NOT(ISBLANK(O11)),ISBLANK(N11))</formula>
    </cfRule>
  </conditionalFormatting>
  <conditionalFormatting sqref="O11">
    <cfRule type="expression" dxfId="2097" priority="81">
      <formula>AND(NOT(ISBLANK(N11)),ISBLANK(O11))</formula>
    </cfRule>
  </conditionalFormatting>
  <conditionalFormatting sqref="R11">
    <cfRule type="expression" dxfId="2096" priority="80">
      <formula>AND(NOT(ISBLANK(S11)),ISBLANK(R11))</formula>
    </cfRule>
  </conditionalFormatting>
  <conditionalFormatting sqref="S11">
    <cfRule type="expression" dxfId="2095" priority="79">
      <formula>AND(NOT(ISBLANK(R11)),ISBLANK(S11))</formula>
    </cfRule>
  </conditionalFormatting>
  <conditionalFormatting sqref="T11">
    <cfRule type="expression" dxfId="2094" priority="78">
      <formula>AND(NOT(ISBLANK(U11)),ISBLANK(T11))</formula>
    </cfRule>
  </conditionalFormatting>
  <conditionalFormatting sqref="U11">
    <cfRule type="expression" dxfId="2093" priority="77">
      <formula>AND(NOT(ISBLANK(T11)),ISBLANK(U11))</formula>
    </cfRule>
  </conditionalFormatting>
  <conditionalFormatting sqref="V11">
    <cfRule type="expression" dxfId="2092" priority="76">
      <formula>AND(NOT(ISBLANK(W11)),ISBLANK(V11))</formula>
    </cfRule>
  </conditionalFormatting>
  <conditionalFormatting sqref="W11">
    <cfRule type="expression" dxfId="2091" priority="75">
      <formula>AND(NOT(ISBLANK(V11)),ISBLANK(W11))</formula>
    </cfRule>
  </conditionalFormatting>
  <conditionalFormatting sqref="X11">
    <cfRule type="expression" dxfId="2090" priority="74">
      <formula>AND(NOT(ISBLANK(Y11)),ISBLANK(X11))</formula>
    </cfRule>
  </conditionalFormatting>
  <conditionalFormatting sqref="Y11">
    <cfRule type="expression" dxfId="2089" priority="73">
      <formula>AND(NOT(ISBLANK(X11)),ISBLANK(Y11))</formula>
    </cfRule>
  </conditionalFormatting>
  <conditionalFormatting sqref="D10">
    <cfRule type="expression" dxfId="2088" priority="72">
      <formula>AND(NOT(ISBLANK(E10)),ISBLANK(D10))</formula>
    </cfRule>
  </conditionalFormatting>
  <conditionalFormatting sqref="E10">
    <cfRule type="expression" dxfId="2087" priority="71">
      <formula>AND(NOT(ISBLANK(D10)),ISBLANK(E10))</formula>
    </cfRule>
  </conditionalFormatting>
  <conditionalFormatting sqref="F10">
    <cfRule type="expression" dxfId="2086" priority="70">
      <formula>AND(NOT(ISBLANK(G10)),ISBLANK(F10))</formula>
    </cfRule>
  </conditionalFormatting>
  <conditionalFormatting sqref="G10">
    <cfRule type="expression" dxfId="2085" priority="69">
      <formula>AND(NOT(ISBLANK(F10)),ISBLANK(G10))</formula>
    </cfRule>
  </conditionalFormatting>
  <conditionalFormatting sqref="H10">
    <cfRule type="expression" dxfId="2084" priority="68">
      <formula>AND(NOT(ISBLANK(I10)),ISBLANK(H10))</formula>
    </cfRule>
  </conditionalFormatting>
  <conditionalFormatting sqref="I10">
    <cfRule type="expression" dxfId="2083" priority="67">
      <formula>AND(NOT(ISBLANK(H10)),ISBLANK(I10))</formula>
    </cfRule>
  </conditionalFormatting>
  <conditionalFormatting sqref="J10">
    <cfRule type="expression" dxfId="2082" priority="66">
      <formula>AND(NOT(ISBLANK(K10)),ISBLANK(J10))</formula>
    </cfRule>
  </conditionalFormatting>
  <conditionalFormatting sqref="K10">
    <cfRule type="expression" dxfId="2081" priority="65">
      <formula>AND(NOT(ISBLANK(J10)),ISBLANK(K10))</formula>
    </cfRule>
  </conditionalFormatting>
  <conditionalFormatting sqref="L10">
    <cfRule type="expression" dxfId="2080" priority="64">
      <formula>AND(NOT(ISBLANK(M10)),ISBLANK(L10))</formula>
    </cfRule>
  </conditionalFormatting>
  <conditionalFormatting sqref="M10">
    <cfRule type="expression" dxfId="2079" priority="63">
      <formula>AND(NOT(ISBLANK(L10)),ISBLANK(M10))</formula>
    </cfRule>
  </conditionalFormatting>
  <conditionalFormatting sqref="N10">
    <cfRule type="expression" dxfId="2078" priority="62">
      <formula>AND(NOT(ISBLANK(O10)),ISBLANK(N10))</formula>
    </cfRule>
  </conditionalFormatting>
  <conditionalFormatting sqref="O10">
    <cfRule type="expression" dxfId="2077" priority="61">
      <formula>AND(NOT(ISBLANK(N10)),ISBLANK(O10))</formula>
    </cfRule>
  </conditionalFormatting>
  <conditionalFormatting sqref="R10">
    <cfRule type="expression" dxfId="2076" priority="60">
      <formula>AND(NOT(ISBLANK(S10)),ISBLANK(R10))</formula>
    </cfRule>
  </conditionalFormatting>
  <conditionalFormatting sqref="S10">
    <cfRule type="expression" dxfId="2075" priority="59">
      <formula>AND(NOT(ISBLANK(R10)),ISBLANK(S10))</formula>
    </cfRule>
  </conditionalFormatting>
  <conditionalFormatting sqref="T10">
    <cfRule type="expression" dxfId="2074" priority="58">
      <formula>AND(NOT(ISBLANK(U10)),ISBLANK(T10))</formula>
    </cfRule>
  </conditionalFormatting>
  <conditionalFormatting sqref="U10">
    <cfRule type="expression" dxfId="2073" priority="57">
      <formula>AND(NOT(ISBLANK(T10)),ISBLANK(U10))</formula>
    </cfRule>
  </conditionalFormatting>
  <conditionalFormatting sqref="V10">
    <cfRule type="expression" dxfId="2072" priority="56">
      <formula>AND(NOT(ISBLANK(W10)),ISBLANK(V10))</formula>
    </cfRule>
  </conditionalFormatting>
  <conditionalFormatting sqref="W10">
    <cfRule type="expression" dxfId="2071" priority="55">
      <formula>AND(NOT(ISBLANK(V10)),ISBLANK(W10))</formula>
    </cfRule>
  </conditionalFormatting>
  <conditionalFormatting sqref="X10">
    <cfRule type="expression" dxfId="2070" priority="54">
      <formula>AND(NOT(ISBLANK(Y10)),ISBLANK(X10))</formula>
    </cfRule>
  </conditionalFormatting>
  <conditionalFormatting sqref="Y10">
    <cfRule type="expression" dxfId="2069" priority="53">
      <formula>AND(NOT(ISBLANK(X10)),ISBLANK(Y10))</formula>
    </cfRule>
  </conditionalFormatting>
  <conditionalFormatting sqref="D14">
    <cfRule type="expression" dxfId="2068" priority="52">
      <formula>AND(NOT(ISBLANK(E14)),ISBLANK(D14))</formula>
    </cfRule>
  </conditionalFormatting>
  <conditionalFormatting sqref="E14">
    <cfRule type="expression" dxfId="2067" priority="51">
      <formula>AND(NOT(ISBLANK(D14)),ISBLANK(E14))</formula>
    </cfRule>
  </conditionalFormatting>
  <conditionalFormatting sqref="F14">
    <cfRule type="expression" dxfId="2066" priority="50">
      <formula>AND(NOT(ISBLANK(G14)),ISBLANK(F14))</formula>
    </cfRule>
  </conditionalFormatting>
  <conditionalFormatting sqref="G14">
    <cfRule type="expression" dxfId="2065" priority="49">
      <formula>AND(NOT(ISBLANK(F14)),ISBLANK(G14))</formula>
    </cfRule>
  </conditionalFormatting>
  <conditionalFormatting sqref="H14">
    <cfRule type="expression" dxfId="2064" priority="48">
      <formula>AND(NOT(ISBLANK(I14)),ISBLANK(H14))</formula>
    </cfRule>
  </conditionalFormatting>
  <conditionalFormatting sqref="J14">
    <cfRule type="expression" dxfId="2063" priority="47">
      <formula>AND(NOT(ISBLANK(K14)),ISBLANK(J14))</formula>
    </cfRule>
  </conditionalFormatting>
  <conditionalFormatting sqref="K14">
    <cfRule type="expression" dxfId="2062" priority="46">
      <formula>AND(NOT(ISBLANK(J14)),ISBLANK(K14))</formula>
    </cfRule>
  </conditionalFormatting>
  <conditionalFormatting sqref="L14">
    <cfRule type="expression" dxfId="2061" priority="45">
      <formula>AND(NOT(ISBLANK(M14)),ISBLANK(L14))</formula>
    </cfRule>
  </conditionalFormatting>
  <conditionalFormatting sqref="M14">
    <cfRule type="expression" dxfId="2060" priority="44">
      <formula>AND(NOT(ISBLANK(L14)),ISBLANK(M14))</formula>
    </cfRule>
  </conditionalFormatting>
  <conditionalFormatting sqref="N14">
    <cfRule type="expression" dxfId="2059" priority="43">
      <formula>AND(NOT(ISBLANK(O14)),ISBLANK(N14))</formula>
    </cfRule>
  </conditionalFormatting>
  <conditionalFormatting sqref="O14">
    <cfRule type="expression" dxfId="2058" priority="42">
      <formula>AND(NOT(ISBLANK(N14)),ISBLANK(O14))</formula>
    </cfRule>
  </conditionalFormatting>
  <conditionalFormatting sqref="R14">
    <cfRule type="expression" dxfId="2057" priority="41">
      <formula>AND(NOT(ISBLANK(S14)),ISBLANK(R14))</formula>
    </cfRule>
  </conditionalFormatting>
  <conditionalFormatting sqref="S14">
    <cfRule type="expression" dxfId="2056" priority="40">
      <formula>AND(NOT(ISBLANK(R14)),ISBLANK(S14))</formula>
    </cfRule>
  </conditionalFormatting>
  <conditionalFormatting sqref="T14">
    <cfRule type="expression" dxfId="2055" priority="39">
      <formula>AND(NOT(ISBLANK(U14)),ISBLANK(T14))</formula>
    </cfRule>
  </conditionalFormatting>
  <conditionalFormatting sqref="U14">
    <cfRule type="expression" dxfId="2054" priority="38">
      <formula>AND(NOT(ISBLANK(T14)),ISBLANK(U14))</formula>
    </cfRule>
  </conditionalFormatting>
  <conditionalFormatting sqref="V14">
    <cfRule type="expression" dxfId="2053" priority="37">
      <formula>AND(NOT(ISBLANK(W14)),ISBLANK(V14))</formula>
    </cfRule>
  </conditionalFormatting>
  <conditionalFormatting sqref="W14">
    <cfRule type="expression" dxfId="2052" priority="36">
      <formula>AND(NOT(ISBLANK(V14)),ISBLANK(W14))</formula>
    </cfRule>
  </conditionalFormatting>
  <conditionalFormatting sqref="X14">
    <cfRule type="expression" dxfId="2051" priority="35">
      <formula>AND(NOT(ISBLANK(Y14)),ISBLANK(X14))</formula>
    </cfRule>
  </conditionalFormatting>
  <conditionalFormatting sqref="Y14">
    <cfRule type="expression" dxfId="2050" priority="34">
      <formula>AND(NOT(ISBLANK(X14)),ISBLANK(Y14))</formula>
    </cfRule>
  </conditionalFormatting>
  <conditionalFormatting sqref="D12">
    <cfRule type="expression" dxfId="2049" priority="33">
      <formula>AND(NOT(ISBLANK(E12)),ISBLANK(D12))</formula>
    </cfRule>
  </conditionalFormatting>
  <conditionalFormatting sqref="E12">
    <cfRule type="expression" dxfId="2048" priority="32">
      <formula>AND(NOT(ISBLANK(D12)),ISBLANK(E12))</formula>
    </cfRule>
  </conditionalFormatting>
  <conditionalFormatting sqref="F12">
    <cfRule type="expression" dxfId="2047" priority="31">
      <formula>AND(NOT(ISBLANK(G12)),ISBLANK(F12))</formula>
    </cfRule>
  </conditionalFormatting>
  <conditionalFormatting sqref="G12">
    <cfRule type="expression" dxfId="2046" priority="30">
      <formula>AND(NOT(ISBLANK(F12)),ISBLANK(G12))</formula>
    </cfRule>
  </conditionalFormatting>
  <conditionalFormatting sqref="H12">
    <cfRule type="expression" dxfId="2045" priority="29">
      <formula>AND(NOT(ISBLANK(I12)),ISBLANK(H12))</formula>
    </cfRule>
  </conditionalFormatting>
  <conditionalFormatting sqref="I12:I14">
    <cfRule type="expression" dxfId="2044" priority="28">
      <formula>AND(NOT(ISBLANK(H12)),ISBLANK(I12))</formula>
    </cfRule>
  </conditionalFormatting>
  <conditionalFormatting sqref="J12">
    <cfRule type="expression" dxfId="2043" priority="27">
      <formula>AND(NOT(ISBLANK(K12)),ISBLANK(J12))</formula>
    </cfRule>
  </conditionalFormatting>
  <conditionalFormatting sqref="K12">
    <cfRule type="expression" dxfId="2042" priority="26">
      <formula>AND(NOT(ISBLANK(J12)),ISBLANK(K12))</formula>
    </cfRule>
  </conditionalFormatting>
  <conditionalFormatting sqref="L12">
    <cfRule type="expression" dxfId="2041" priority="25">
      <formula>AND(NOT(ISBLANK(M12)),ISBLANK(L12))</formula>
    </cfRule>
  </conditionalFormatting>
  <conditionalFormatting sqref="M12">
    <cfRule type="expression" dxfId="2040" priority="24">
      <formula>AND(NOT(ISBLANK(L12)),ISBLANK(M12))</formula>
    </cfRule>
  </conditionalFormatting>
  <conditionalFormatting sqref="N12">
    <cfRule type="expression" dxfId="2039" priority="23">
      <formula>AND(NOT(ISBLANK(O12)),ISBLANK(N12))</formula>
    </cfRule>
  </conditionalFormatting>
  <conditionalFormatting sqref="O12">
    <cfRule type="expression" dxfId="2038" priority="22">
      <formula>AND(NOT(ISBLANK(N12)),ISBLANK(O12))</formula>
    </cfRule>
  </conditionalFormatting>
  <conditionalFormatting sqref="R12">
    <cfRule type="expression" dxfId="2037" priority="21">
      <formula>AND(NOT(ISBLANK(S12)),ISBLANK(R12))</formula>
    </cfRule>
  </conditionalFormatting>
  <conditionalFormatting sqref="S12">
    <cfRule type="expression" dxfId="2036" priority="20">
      <formula>AND(NOT(ISBLANK(R12)),ISBLANK(S12))</formula>
    </cfRule>
  </conditionalFormatting>
  <conditionalFormatting sqref="T12">
    <cfRule type="expression" dxfId="2035" priority="19">
      <formula>AND(NOT(ISBLANK(U12)),ISBLANK(T12))</formula>
    </cfRule>
  </conditionalFormatting>
  <conditionalFormatting sqref="U12">
    <cfRule type="expression" dxfId="2034" priority="18">
      <formula>AND(NOT(ISBLANK(T12)),ISBLANK(U12))</formula>
    </cfRule>
  </conditionalFormatting>
  <conditionalFormatting sqref="V12">
    <cfRule type="expression" dxfId="2033" priority="17">
      <formula>AND(NOT(ISBLANK(W12)),ISBLANK(V12))</formula>
    </cfRule>
  </conditionalFormatting>
  <conditionalFormatting sqref="W12">
    <cfRule type="expression" dxfId="2032" priority="16">
      <formula>AND(NOT(ISBLANK(V12)),ISBLANK(W12))</formula>
    </cfRule>
  </conditionalFormatting>
  <conditionalFormatting sqref="X12">
    <cfRule type="expression" dxfId="2031" priority="15">
      <formula>AND(NOT(ISBLANK(Y12)),ISBLANK(X12))</formula>
    </cfRule>
  </conditionalFormatting>
  <conditionalFormatting sqref="Y12">
    <cfRule type="expression" dxfId="2030" priority="14">
      <formula>AND(NOT(ISBLANK(X12)),ISBLANK(Y12))</formula>
    </cfRule>
  </conditionalFormatting>
  <conditionalFormatting sqref="D9 F9 H9 J9 L9 N9">
    <cfRule type="expression" dxfId="2029" priority="13">
      <formula>AND(NOT(ISBLANK(E9)),ISBLANK(D9))</formula>
    </cfRule>
  </conditionalFormatting>
  <conditionalFormatting sqref="E9 G9 I9 K9 M9 O9">
    <cfRule type="expression" dxfId="2028" priority="12">
      <formula>AND(NOT(ISBLANK(D9)),ISBLANK(E9))</formula>
    </cfRule>
  </conditionalFormatting>
  <conditionalFormatting sqref="D13">
    <cfRule type="expression" dxfId="2027" priority="11">
      <formula>AND(NOT(ISBLANK(E13)),ISBLANK(D13))</formula>
    </cfRule>
  </conditionalFormatting>
  <conditionalFormatting sqref="E13">
    <cfRule type="expression" dxfId="2026" priority="10">
      <formula>AND(NOT(ISBLANK(D13)),ISBLANK(E13))</formula>
    </cfRule>
  </conditionalFormatting>
  <conditionalFormatting sqref="F13">
    <cfRule type="expression" dxfId="2025" priority="9">
      <formula>AND(NOT(ISBLANK(G13)),ISBLANK(F13))</formula>
    </cfRule>
  </conditionalFormatting>
  <conditionalFormatting sqref="G13">
    <cfRule type="expression" dxfId="2024" priority="8">
      <formula>AND(NOT(ISBLANK(F13)),ISBLANK(G13))</formula>
    </cfRule>
  </conditionalFormatting>
  <conditionalFormatting sqref="H13">
    <cfRule type="expression" dxfId="2023" priority="7">
      <formula>AND(NOT(ISBLANK(I13)),ISBLANK(H13))</formula>
    </cfRule>
  </conditionalFormatting>
  <conditionalFormatting sqref="J13">
    <cfRule type="expression" dxfId="2022" priority="6">
      <formula>AND(NOT(ISBLANK(K13)),ISBLANK(J13))</formula>
    </cfRule>
  </conditionalFormatting>
  <conditionalFormatting sqref="K13">
    <cfRule type="expression" dxfId="2021" priority="5">
      <formula>AND(NOT(ISBLANK(J13)),ISBLANK(K13))</formula>
    </cfRule>
  </conditionalFormatting>
  <conditionalFormatting sqref="L13">
    <cfRule type="expression" dxfId="2020" priority="4">
      <formula>AND(NOT(ISBLANK(M13)),ISBLANK(L13))</formula>
    </cfRule>
  </conditionalFormatting>
  <conditionalFormatting sqref="M13">
    <cfRule type="expression" dxfId="2019" priority="3">
      <formula>AND(NOT(ISBLANK(L13)),ISBLANK(M13))</formula>
    </cfRule>
  </conditionalFormatting>
  <conditionalFormatting sqref="N13">
    <cfRule type="expression" dxfId="2018" priority="2">
      <formula>AND(NOT(ISBLANK(O13)),ISBLANK(N13))</formula>
    </cfRule>
  </conditionalFormatting>
  <conditionalFormatting sqref="O13">
    <cfRule type="expression" dxfId="2017" priority="1">
      <formula>AND(NOT(ISBLANK(N13)),ISBLANK(O13))</formula>
    </cfRule>
  </conditionalFormatting>
  <dataValidations count="9">
    <dataValidation type="decimal" operator="greaterThanOrEqual" allowBlank="1" showInputMessage="1" showErrorMessage="1" sqref="AG11:AI12 AD11:AE12 AK14:AL14 AD10:AI10 AD14:AE14 AG14:AI14 AK10:AL12" xr:uid="{1218DCDF-8F6E-424D-9A7A-AEDAED3E3052}">
      <formula1>0</formula1>
    </dataValidation>
    <dataValidation operator="greaterThanOrEqual" allowBlank="1" showInputMessage="1" showErrorMessage="1" sqref="AD13:AI13 AF11:AF12 AD7:AI8 AK7:AL9 AF14 AD15:AI51 AK13:AL13 AK15:AL51" xr:uid="{E8D5D2A1-6438-4DB8-A127-1959FCCE33B8}"/>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1DD1F843-281B-4056-8CF8-1D12238E8442}">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0C81C743-D7F5-45D3-B8CC-D1525CD7F529}">
      <formula1>INDIRECT("Organisation_Type")</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10AD29D6-8B69-45D0-9F1A-4CCCFD1B0F4D}">
      <formula1>D7&gt;=E7</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48750DCD-750C-41B3-9ABA-7CD0C9F6FC53}">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F481943F-40E8-4F56-BF52-9B8D88CCABB6}">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9B082A3B-E886-4B70-9B4E-2BD0CF9F5BDC}"/>
    <dataValidation type="decimal" operator="greaterThan" allowBlank="1" showInputMessage="1" showErrorMessage="1" sqref="AD9:AI9" xr:uid="{69E9821C-8B8F-4B7D-9FF7-E8E823E431CA}">
      <formula1>0</formula1>
    </dataValidation>
  </dataValidations>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D1A4C-8C1D-467D-BF59-155D5947E52A}">
  <dimension ref="A1:AP473"/>
  <sheetViews>
    <sheetView topLeftCell="AJ7" workbookViewId="0">
      <selection activeCell="AK13" sqref="AK13:AL13"/>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77"/>
      <c r="AE6" s="377"/>
      <c r="AF6" s="377"/>
      <c r="AG6" s="377"/>
      <c r="AH6" s="377"/>
      <c r="AI6" s="377"/>
      <c r="AJ6" s="380"/>
      <c r="AK6" s="377"/>
      <c r="AL6" s="377"/>
      <c r="AM6" s="377"/>
      <c r="AN6" s="373"/>
      <c r="AO6" s="377"/>
      <c r="AP6" s="377"/>
    </row>
    <row r="7" spans="1:42" ht="31" x14ac:dyDescent="0.35">
      <c r="A7" s="54" t="s">
        <v>104</v>
      </c>
      <c r="B7" s="54" t="s">
        <v>105</v>
      </c>
      <c r="C7" s="54" t="s">
        <v>104</v>
      </c>
      <c r="D7" s="85">
        <v>9855</v>
      </c>
      <c r="E7" s="117">
        <v>9348.6235135135139</v>
      </c>
      <c r="F7" s="80">
        <v>5838</v>
      </c>
      <c r="G7" s="117">
        <v>5657.8354054054053</v>
      </c>
      <c r="H7" s="80">
        <v>10009</v>
      </c>
      <c r="I7" s="117">
        <v>9744.9654054054063</v>
      </c>
      <c r="J7" s="80">
        <v>2127</v>
      </c>
      <c r="K7" s="117">
        <v>2085.2199999999998</v>
      </c>
      <c r="L7" s="80">
        <v>284</v>
      </c>
      <c r="M7" s="117">
        <v>278.72027027027025</v>
      </c>
      <c r="N7" s="80">
        <f>10576+1801</f>
        <v>12377</v>
      </c>
      <c r="O7" s="117">
        <f>10208.4732432432+1801</f>
        <v>12009.473243243199</v>
      </c>
      <c r="P7" s="40">
        <f t="shared" ref="P7:Q22" si="0">SUM(D7,F7,H7,J7,L7,N7)</f>
        <v>40490</v>
      </c>
      <c r="Q7" s="40">
        <f t="shared" si="0"/>
        <v>39124.837837837797</v>
      </c>
      <c r="R7" s="41">
        <v>96</v>
      </c>
      <c r="S7" s="41">
        <v>95.110000000000014</v>
      </c>
      <c r="T7" s="41">
        <v>385</v>
      </c>
      <c r="U7" s="41">
        <v>381.66</v>
      </c>
      <c r="V7" s="41">
        <v>238</v>
      </c>
      <c r="W7" s="41">
        <v>237.0972972972973</v>
      </c>
      <c r="X7" s="41">
        <v>13</v>
      </c>
      <c r="Y7" s="41">
        <v>13</v>
      </c>
      <c r="Z7" s="42">
        <f>SUM(R7,T7,V7,X7,)</f>
        <v>732</v>
      </c>
      <c r="AA7" s="43">
        <f>SUM(S7,U7,W7,Y7)</f>
        <v>726.86729729729734</v>
      </c>
      <c r="AB7" s="44">
        <f>P7+Z7</f>
        <v>41222</v>
      </c>
      <c r="AC7" s="44">
        <f>Q7+AA7</f>
        <v>39851.705135135096</v>
      </c>
      <c r="AD7" s="45"/>
      <c r="AE7" s="45"/>
      <c r="AF7" s="45"/>
      <c r="AG7" s="45"/>
      <c r="AH7" s="45"/>
      <c r="AI7" s="45"/>
      <c r="AJ7" s="46">
        <f>SUM(AD7:AI7)</f>
        <v>0</v>
      </c>
      <c r="AK7" s="47"/>
      <c r="AL7" s="47"/>
      <c r="AM7" s="46">
        <f>SUM(AK7:AL7)</f>
        <v>0</v>
      </c>
      <c r="AN7" s="46">
        <f>SUM(AM7,AJ7)</f>
        <v>0</v>
      </c>
      <c r="AO7" s="48"/>
      <c r="AP7" s="51"/>
    </row>
    <row r="8" spans="1:42" ht="31" x14ac:dyDescent="0.35">
      <c r="A8" s="54" t="s">
        <v>106</v>
      </c>
      <c r="B8" s="54" t="s">
        <v>105</v>
      </c>
      <c r="C8" s="54" t="s">
        <v>104</v>
      </c>
      <c r="D8" s="38">
        <v>0</v>
      </c>
      <c r="E8" s="39">
        <v>0</v>
      </c>
      <c r="F8" s="39">
        <v>0</v>
      </c>
      <c r="G8" s="39">
        <v>0</v>
      </c>
      <c r="H8" s="80">
        <v>1</v>
      </c>
      <c r="I8" s="39">
        <v>1</v>
      </c>
      <c r="J8" s="80">
        <v>0</v>
      </c>
      <c r="K8" s="39">
        <v>0</v>
      </c>
      <c r="L8" s="80">
        <v>0</v>
      </c>
      <c r="M8" s="39">
        <v>0</v>
      </c>
      <c r="N8" s="80">
        <f>11057+29</f>
        <v>11086</v>
      </c>
      <c r="O8" s="39">
        <f>10698.9191891892+29</f>
        <v>10727.919189189201</v>
      </c>
      <c r="P8" s="40">
        <f t="shared" si="0"/>
        <v>11087</v>
      </c>
      <c r="Q8" s="40">
        <f t="shared" si="0"/>
        <v>10728.919189189201</v>
      </c>
      <c r="R8" s="41">
        <v>6</v>
      </c>
      <c r="S8" s="41">
        <v>6</v>
      </c>
      <c r="T8" s="41">
        <v>77</v>
      </c>
      <c r="U8" s="41">
        <v>77</v>
      </c>
      <c r="V8" s="41">
        <v>595</v>
      </c>
      <c r="W8" s="41">
        <v>587.8648648648649</v>
      </c>
      <c r="X8" s="41">
        <v>0</v>
      </c>
      <c r="Y8" s="41">
        <v>0</v>
      </c>
      <c r="Z8" s="42">
        <f t="shared" ref="Z8:Z51" si="1">SUM(R8,T8,V8,X8,)</f>
        <v>678</v>
      </c>
      <c r="AA8" s="42">
        <f t="shared" ref="AA8:AA51" si="2">SUM(S8,U8,W8,Y8)</f>
        <v>670.8648648648649</v>
      </c>
      <c r="AB8" s="44">
        <f t="shared" ref="AB8:AC23" si="3">P8+Z8</f>
        <v>11765</v>
      </c>
      <c r="AC8" s="44">
        <f t="shared" si="3"/>
        <v>11399.784054054066</v>
      </c>
      <c r="AD8" s="45"/>
      <c r="AE8" s="45"/>
      <c r="AF8" s="45"/>
      <c r="AG8" s="45"/>
      <c r="AH8" s="45"/>
      <c r="AI8" s="45"/>
      <c r="AJ8" s="46">
        <f t="shared" ref="AJ8:AJ51" si="4">SUM(AD8:AI8)</f>
        <v>0</v>
      </c>
      <c r="AK8" s="47"/>
      <c r="AL8" s="47"/>
      <c r="AM8" s="46">
        <f t="shared" ref="AM8:AM51" si="5">SUM(AK8:AL8)</f>
        <v>0</v>
      </c>
      <c r="AN8" s="46">
        <f t="shared" ref="AN8:AN44" si="6">SUM(AM8,AJ8)</f>
        <v>0</v>
      </c>
      <c r="AO8" s="48"/>
      <c r="AP8" s="51"/>
    </row>
    <row r="9" spans="1:42" ht="50.25" customHeight="1" x14ac:dyDescent="0.35">
      <c r="A9" s="54" t="s">
        <v>107</v>
      </c>
      <c r="B9" s="54" t="s">
        <v>108</v>
      </c>
      <c r="C9" s="54" t="s">
        <v>104</v>
      </c>
      <c r="D9" s="113">
        <v>189</v>
      </c>
      <c r="E9" s="113">
        <v>182.49</v>
      </c>
      <c r="F9" s="113">
        <v>274</v>
      </c>
      <c r="G9" s="113">
        <v>258.19</v>
      </c>
      <c r="H9" s="113">
        <v>2114</v>
      </c>
      <c r="I9" s="113">
        <v>2036.71</v>
      </c>
      <c r="J9" s="113">
        <v>1808</v>
      </c>
      <c r="K9" s="113">
        <v>1706.48</v>
      </c>
      <c r="L9" s="113">
        <v>37</v>
      </c>
      <c r="M9" s="113">
        <v>31.89</v>
      </c>
      <c r="N9" s="113">
        <v>0</v>
      </c>
      <c r="O9" s="113">
        <v>0</v>
      </c>
      <c r="P9" s="40">
        <f t="shared" si="0"/>
        <v>4422</v>
      </c>
      <c r="Q9" s="40">
        <f t="shared" si="0"/>
        <v>4215.76</v>
      </c>
      <c r="R9" s="114">
        <v>0</v>
      </c>
      <c r="S9" s="114">
        <v>0</v>
      </c>
      <c r="T9" s="114">
        <v>0</v>
      </c>
      <c r="U9" s="114">
        <v>0</v>
      </c>
      <c r="V9" s="114">
        <v>174</v>
      </c>
      <c r="W9" s="114">
        <v>167.8</v>
      </c>
      <c r="X9" s="114">
        <v>0</v>
      </c>
      <c r="Y9" s="114">
        <v>0</v>
      </c>
      <c r="Z9" s="42">
        <f t="shared" si="1"/>
        <v>174</v>
      </c>
      <c r="AA9" s="43">
        <f t="shared" si="2"/>
        <v>167.8</v>
      </c>
      <c r="AB9" s="44">
        <f t="shared" si="3"/>
        <v>4596</v>
      </c>
      <c r="AC9" s="44">
        <f t="shared" si="3"/>
        <v>4383.5600000000004</v>
      </c>
      <c r="AD9" s="115">
        <v>16672783.720000001</v>
      </c>
      <c r="AE9" s="115">
        <v>182459.91000000009</v>
      </c>
      <c r="AF9" s="115">
        <v>444093</v>
      </c>
      <c r="AG9" s="115">
        <v>620174.46000000008</v>
      </c>
      <c r="AH9" s="115">
        <v>4478484.5499999989</v>
      </c>
      <c r="AI9" s="115">
        <v>1941476.51</v>
      </c>
      <c r="AJ9" s="46">
        <f t="shared" si="4"/>
        <v>24339472.150000002</v>
      </c>
      <c r="AK9" s="116">
        <v>1803602.7099999995</v>
      </c>
      <c r="AL9" s="116">
        <v>0</v>
      </c>
      <c r="AM9" s="46">
        <f t="shared" si="5"/>
        <v>1803602.7099999995</v>
      </c>
      <c r="AN9" s="46">
        <f t="shared" si="6"/>
        <v>26143074.860000003</v>
      </c>
      <c r="AO9" s="48"/>
      <c r="AP9" s="51"/>
    </row>
    <row r="10" spans="1:42" ht="46.5" x14ac:dyDescent="0.35">
      <c r="A10" s="54" t="s">
        <v>109</v>
      </c>
      <c r="B10" s="54" t="s">
        <v>110</v>
      </c>
      <c r="C10" s="54" t="s">
        <v>104</v>
      </c>
      <c r="D10" s="122">
        <v>60</v>
      </c>
      <c r="E10" s="121">
        <v>58.33</v>
      </c>
      <c r="F10" s="121">
        <v>231</v>
      </c>
      <c r="G10" s="121">
        <v>215.92</v>
      </c>
      <c r="H10" s="121">
        <v>471</v>
      </c>
      <c r="I10" s="121">
        <v>454.09</v>
      </c>
      <c r="J10" s="121">
        <v>61</v>
      </c>
      <c r="K10" s="121">
        <v>60.06</v>
      </c>
      <c r="L10" s="121">
        <v>4</v>
      </c>
      <c r="M10" s="121">
        <v>4</v>
      </c>
      <c r="N10" s="121">
        <v>0</v>
      </c>
      <c r="O10" s="121">
        <v>0</v>
      </c>
      <c r="P10" s="40">
        <f t="shared" si="0"/>
        <v>827</v>
      </c>
      <c r="Q10" s="40">
        <f t="shared" si="0"/>
        <v>792.39999999999986</v>
      </c>
      <c r="R10" s="123">
        <v>12</v>
      </c>
      <c r="S10" s="123">
        <v>11.4</v>
      </c>
      <c r="T10" s="123">
        <v>0</v>
      </c>
      <c r="U10" s="123">
        <v>0</v>
      </c>
      <c r="V10" s="123">
        <v>16</v>
      </c>
      <c r="W10" s="123">
        <v>14.66</v>
      </c>
      <c r="X10" s="123">
        <v>0</v>
      </c>
      <c r="Y10" s="123">
        <v>0</v>
      </c>
      <c r="Z10" s="42">
        <f t="shared" si="1"/>
        <v>28</v>
      </c>
      <c r="AA10" s="43">
        <f t="shared" si="2"/>
        <v>26.060000000000002</v>
      </c>
      <c r="AB10" s="44">
        <f t="shared" si="3"/>
        <v>855</v>
      </c>
      <c r="AC10" s="44">
        <f t="shared" si="3"/>
        <v>818.45999999999981</v>
      </c>
      <c r="AD10" s="124">
        <v>2218469</v>
      </c>
      <c r="AE10" s="124">
        <v>55148</v>
      </c>
      <c r="AF10" s="124">
        <v>4850</v>
      </c>
      <c r="AG10" s="124">
        <v>72388</v>
      </c>
      <c r="AH10" s="124">
        <v>614216</v>
      </c>
      <c r="AI10" s="124">
        <v>240106</v>
      </c>
      <c r="AJ10" s="46">
        <f t="shared" si="4"/>
        <v>3205177</v>
      </c>
      <c r="AK10" s="125">
        <v>120925</v>
      </c>
      <c r="AL10" s="125">
        <v>0</v>
      </c>
      <c r="AM10" s="46">
        <f t="shared" si="5"/>
        <v>120925</v>
      </c>
      <c r="AN10" s="46">
        <f t="shared" si="6"/>
        <v>3326102</v>
      </c>
      <c r="AO10" s="48"/>
      <c r="AP10" s="48"/>
    </row>
    <row r="11" spans="1:42" ht="46.5" x14ac:dyDescent="0.35">
      <c r="A11" s="54" t="s">
        <v>111</v>
      </c>
      <c r="B11" s="54" t="s">
        <v>110</v>
      </c>
      <c r="C11" s="54" t="s">
        <v>104</v>
      </c>
      <c r="D11" s="167">
        <v>86</v>
      </c>
      <c r="E11" s="166">
        <v>64.39</v>
      </c>
      <c r="F11" s="166">
        <v>77</v>
      </c>
      <c r="G11" s="166">
        <v>73.38</v>
      </c>
      <c r="H11" s="166">
        <v>27</v>
      </c>
      <c r="I11" s="166">
        <v>26.8</v>
      </c>
      <c r="J11" s="166">
        <v>14</v>
      </c>
      <c r="K11" s="166">
        <v>14</v>
      </c>
      <c r="L11" s="166">
        <v>4</v>
      </c>
      <c r="M11" s="166">
        <v>4</v>
      </c>
      <c r="N11" s="166">
        <v>0</v>
      </c>
      <c r="O11" s="166">
        <v>0</v>
      </c>
      <c r="P11" s="40">
        <f t="shared" si="0"/>
        <v>208</v>
      </c>
      <c r="Q11" s="40">
        <f t="shared" si="0"/>
        <v>182.57</v>
      </c>
      <c r="R11" s="168">
        <v>5</v>
      </c>
      <c r="S11" s="168">
        <v>3.75</v>
      </c>
      <c r="T11" s="168">
        <v>0</v>
      </c>
      <c r="U11" s="168">
        <v>0</v>
      </c>
      <c r="V11" s="168">
        <v>0</v>
      </c>
      <c r="W11" s="168">
        <v>0</v>
      </c>
      <c r="X11" s="168">
        <v>1</v>
      </c>
      <c r="Y11" s="168">
        <v>0.5</v>
      </c>
      <c r="Z11" s="42">
        <f t="shared" si="1"/>
        <v>6</v>
      </c>
      <c r="AA11" s="43">
        <f t="shared" si="2"/>
        <v>4.25</v>
      </c>
      <c r="AB11" s="44">
        <f t="shared" si="3"/>
        <v>214</v>
      </c>
      <c r="AC11" s="44">
        <f t="shared" si="3"/>
        <v>186.82</v>
      </c>
      <c r="AD11" s="169">
        <v>416189</v>
      </c>
      <c r="AE11" s="170">
        <v>0</v>
      </c>
      <c r="AF11" s="170">
        <v>0</v>
      </c>
      <c r="AG11" s="170">
        <v>3778</v>
      </c>
      <c r="AH11" s="170">
        <v>26562</v>
      </c>
      <c r="AI11" s="170">
        <v>38291</v>
      </c>
      <c r="AJ11" s="46">
        <f t="shared" si="4"/>
        <v>484820</v>
      </c>
      <c r="AK11" s="171">
        <v>7379</v>
      </c>
      <c r="AL11" s="171">
        <v>3500</v>
      </c>
      <c r="AM11" s="46">
        <f t="shared" si="5"/>
        <v>10879</v>
      </c>
      <c r="AN11" s="46">
        <f t="shared" si="6"/>
        <v>495699</v>
      </c>
      <c r="AO11" s="99"/>
      <c r="AP11" s="48"/>
    </row>
    <row r="12" spans="1:42" ht="46.5" x14ac:dyDescent="0.35">
      <c r="A12" s="54" t="s">
        <v>112</v>
      </c>
      <c r="B12" s="54" t="s">
        <v>110</v>
      </c>
      <c r="C12" s="54" t="s">
        <v>104</v>
      </c>
      <c r="D12" s="112">
        <v>47</v>
      </c>
      <c r="E12" s="49">
        <v>36.840000000000003</v>
      </c>
      <c r="F12" s="112">
        <v>11</v>
      </c>
      <c r="G12" s="49">
        <v>10.48</v>
      </c>
      <c r="H12" s="112">
        <v>32</v>
      </c>
      <c r="I12" s="49">
        <v>30.93</v>
      </c>
      <c r="J12" s="112">
        <v>4</v>
      </c>
      <c r="K12" s="112">
        <v>4</v>
      </c>
      <c r="L12" s="112">
        <v>1</v>
      </c>
      <c r="M12" s="112">
        <v>1</v>
      </c>
      <c r="N12" s="112">
        <v>0</v>
      </c>
      <c r="O12" s="49">
        <v>0</v>
      </c>
      <c r="P12" s="40">
        <f t="shared" si="0"/>
        <v>95</v>
      </c>
      <c r="Q12" s="40">
        <f t="shared" si="0"/>
        <v>83.25</v>
      </c>
      <c r="R12" s="94">
        <v>0</v>
      </c>
      <c r="S12" s="94">
        <v>0</v>
      </c>
      <c r="T12" s="94">
        <v>0</v>
      </c>
      <c r="U12" s="94">
        <v>0</v>
      </c>
      <c r="V12" s="94">
        <v>0</v>
      </c>
      <c r="W12" s="94">
        <v>0</v>
      </c>
      <c r="X12" s="94">
        <v>0</v>
      </c>
      <c r="Y12" s="49">
        <v>0</v>
      </c>
      <c r="Z12" s="42">
        <f t="shared" si="1"/>
        <v>0</v>
      </c>
      <c r="AA12" s="43">
        <f t="shared" si="2"/>
        <v>0</v>
      </c>
      <c r="AB12" s="44">
        <f t="shared" si="3"/>
        <v>95</v>
      </c>
      <c r="AC12" s="44">
        <f t="shared" si="3"/>
        <v>83.25</v>
      </c>
      <c r="AD12" s="118">
        <v>254673.53</v>
      </c>
      <c r="AE12" s="119">
        <v>0</v>
      </c>
      <c r="AF12" s="119">
        <v>0</v>
      </c>
      <c r="AG12" s="119">
        <v>0</v>
      </c>
      <c r="AH12" s="119">
        <v>26633.38</v>
      </c>
      <c r="AI12" s="119">
        <v>25850.240000000002</v>
      </c>
      <c r="AJ12" s="46">
        <f t="shared" si="4"/>
        <v>307157.14999999997</v>
      </c>
      <c r="AK12" s="50">
        <v>0</v>
      </c>
      <c r="AL12" s="50">
        <v>0</v>
      </c>
      <c r="AM12" s="46">
        <f t="shared" si="5"/>
        <v>0</v>
      </c>
      <c r="AN12" s="46">
        <f t="shared" si="6"/>
        <v>307157.14999999997</v>
      </c>
      <c r="AO12" s="48">
        <v>0</v>
      </c>
      <c r="AP12" s="120" t="s">
        <v>376</v>
      </c>
    </row>
    <row r="13" spans="1:42" ht="46.5" x14ac:dyDescent="0.35">
      <c r="A13" s="54" t="s">
        <v>113</v>
      </c>
      <c r="B13" s="54" t="s">
        <v>110</v>
      </c>
      <c r="C13" s="54" t="s">
        <v>104</v>
      </c>
      <c r="D13" s="173">
        <v>229</v>
      </c>
      <c r="E13" s="172">
        <v>81.66</v>
      </c>
      <c r="F13" s="172">
        <v>88</v>
      </c>
      <c r="G13" s="172">
        <v>74.25</v>
      </c>
      <c r="H13" s="172">
        <v>46</v>
      </c>
      <c r="I13" s="172">
        <v>41.83</v>
      </c>
      <c r="J13" s="172">
        <v>0</v>
      </c>
      <c r="K13" s="172">
        <v>0</v>
      </c>
      <c r="L13" s="172">
        <v>3</v>
      </c>
      <c r="M13" s="172">
        <v>3</v>
      </c>
      <c r="N13" s="172">
        <v>0</v>
      </c>
      <c r="O13" s="172">
        <v>0</v>
      </c>
      <c r="P13" s="40">
        <f t="shared" si="0"/>
        <v>366</v>
      </c>
      <c r="Q13" s="40">
        <f t="shared" si="0"/>
        <v>200.74</v>
      </c>
      <c r="R13" s="174">
        <v>0</v>
      </c>
      <c r="S13" s="174">
        <v>0</v>
      </c>
      <c r="T13" s="174">
        <v>0</v>
      </c>
      <c r="U13" s="174">
        <v>0</v>
      </c>
      <c r="V13" s="174">
        <v>0</v>
      </c>
      <c r="W13" s="174">
        <v>0</v>
      </c>
      <c r="X13" s="174">
        <v>0</v>
      </c>
      <c r="Y13" s="174">
        <v>0</v>
      </c>
      <c r="Z13" s="42">
        <f t="shared" si="1"/>
        <v>0</v>
      </c>
      <c r="AA13" s="43">
        <f t="shared" si="2"/>
        <v>0</v>
      </c>
      <c r="AB13" s="44">
        <f t="shared" si="3"/>
        <v>366</v>
      </c>
      <c r="AC13" s="44">
        <f t="shared" si="3"/>
        <v>200.74</v>
      </c>
      <c r="AD13" s="176">
        <v>503436</v>
      </c>
      <c r="AE13" s="175">
        <v>0</v>
      </c>
      <c r="AF13" s="175">
        <v>0</v>
      </c>
      <c r="AG13" s="175">
        <v>0</v>
      </c>
      <c r="AH13" s="177">
        <v>33321</v>
      </c>
      <c r="AI13" s="177">
        <v>39416</v>
      </c>
      <c r="AJ13" s="46">
        <f t="shared" si="4"/>
        <v>576173</v>
      </c>
      <c r="AK13" s="179">
        <v>76.5</v>
      </c>
      <c r="AL13" s="178">
        <v>0</v>
      </c>
      <c r="AM13" s="46">
        <f t="shared" si="5"/>
        <v>76.5</v>
      </c>
      <c r="AN13" s="46">
        <f t="shared" si="6"/>
        <v>576249.5</v>
      </c>
      <c r="AO13" s="48"/>
      <c r="AP13" s="48"/>
    </row>
    <row r="14" spans="1:42" ht="31" x14ac:dyDescent="0.35">
      <c r="A14" s="54" t="s">
        <v>114</v>
      </c>
      <c r="B14" s="54" t="s">
        <v>108</v>
      </c>
      <c r="C14" s="54" t="s">
        <v>104</v>
      </c>
      <c r="D14" s="94">
        <v>85</v>
      </c>
      <c r="E14" s="49">
        <v>80.589191</v>
      </c>
      <c r="F14" s="94">
        <v>246</v>
      </c>
      <c r="G14" s="49">
        <v>229.35400000000001</v>
      </c>
      <c r="H14" s="94">
        <v>84</v>
      </c>
      <c r="I14" s="49">
        <v>83.621622000000002</v>
      </c>
      <c r="J14" s="94">
        <v>14</v>
      </c>
      <c r="K14" s="94">
        <v>14</v>
      </c>
      <c r="L14" s="94">
        <v>1</v>
      </c>
      <c r="M14" s="94">
        <v>1</v>
      </c>
      <c r="N14" s="94">
        <v>0</v>
      </c>
      <c r="O14" s="94">
        <v>0</v>
      </c>
      <c r="P14" s="40">
        <f t="shared" si="0"/>
        <v>430</v>
      </c>
      <c r="Q14" s="40">
        <f t="shared" si="0"/>
        <v>408.56481300000002</v>
      </c>
      <c r="R14" s="108">
        <v>9</v>
      </c>
      <c r="S14" s="108">
        <v>9</v>
      </c>
      <c r="T14" s="108">
        <v>0</v>
      </c>
      <c r="U14" s="108">
        <v>0</v>
      </c>
      <c r="V14" s="108">
        <v>0</v>
      </c>
      <c r="W14" s="108">
        <v>0</v>
      </c>
      <c r="X14" s="108">
        <v>0</v>
      </c>
      <c r="Y14" s="108">
        <v>0</v>
      </c>
      <c r="Z14" s="42">
        <f t="shared" si="1"/>
        <v>9</v>
      </c>
      <c r="AA14" s="42">
        <f t="shared" si="2"/>
        <v>9</v>
      </c>
      <c r="AB14" s="44">
        <f t="shared" si="3"/>
        <v>439</v>
      </c>
      <c r="AC14" s="44">
        <f t="shared" si="3"/>
        <v>417.56481300000002</v>
      </c>
      <c r="AD14" s="109">
        <v>974133.26999999944</v>
      </c>
      <c r="AE14" s="110">
        <v>42723.76000000006</v>
      </c>
      <c r="AF14" s="110">
        <v>0</v>
      </c>
      <c r="AG14" s="110">
        <v>32519.169999999995</v>
      </c>
      <c r="AH14" s="110">
        <v>272901.40000000026</v>
      </c>
      <c r="AI14" s="110">
        <v>99614.539999999964</v>
      </c>
      <c r="AJ14" s="46">
        <f t="shared" si="4"/>
        <v>1421892.1399999997</v>
      </c>
      <c r="AK14" s="111">
        <v>17842.48</v>
      </c>
      <c r="AL14" s="111">
        <v>0</v>
      </c>
      <c r="AM14" s="46">
        <f t="shared" si="5"/>
        <v>17842.48</v>
      </c>
      <c r="AN14" s="46">
        <f t="shared" si="6"/>
        <v>1439734.6199999996</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2016" priority="154">
      <formula>AND(NOT(ISBLANK($A7)),ISBLANK(B7))</formula>
    </cfRule>
  </conditionalFormatting>
  <conditionalFormatting sqref="C7:C51">
    <cfRule type="expression" dxfId="2015" priority="153">
      <formula>AND(NOT(ISBLANK(A7)),ISBLANK(C7))</formula>
    </cfRule>
  </conditionalFormatting>
  <conditionalFormatting sqref="D7:D8 F7:F8 H7:H8 J7:J8 L7:L8 N7:N8 D15:D51 V7:Y8">
    <cfRule type="expression" dxfId="2014" priority="152">
      <formula>AND(NOT(ISBLANK(E7)),ISBLANK(D7))</formula>
    </cfRule>
  </conditionalFormatting>
  <conditionalFormatting sqref="E7:E8 G7:G8 I7:I8 K7:K8 M7:M8 O7:O8 W7:W8 Y7:Y8 E15:E51">
    <cfRule type="expression" dxfId="2013" priority="151">
      <formula>AND(NOT(ISBLANK(D7)),ISBLANK(E7))</formula>
    </cfRule>
  </conditionalFormatting>
  <conditionalFormatting sqref="F15:F51">
    <cfRule type="expression" dxfId="2012" priority="150">
      <formula>AND(NOT(ISBLANK(G15)),ISBLANK(F15))</formula>
    </cfRule>
  </conditionalFormatting>
  <conditionalFormatting sqref="G15:G51">
    <cfRule type="expression" dxfId="2011" priority="149">
      <formula>AND(NOT(ISBLANK(F15)),ISBLANK(G15))</formula>
    </cfRule>
  </conditionalFormatting>
  <conditionalFormatting sqref="H15:H51">
    <cfRule type="expression" dxfId="2010" priority="148">
      <formula>AND(NOT(ISBLANK(I15)),ISBLANK(H15))</formula>
    </cfRule>
  </conditionalFormatting>
  <conditionalFormatting sqref="I15:I51">
    <cfRule type="expression" dxfId="2009" priority="147">
      <formula>AND(NOT(ISBLANK(H15)),ISBLANK(I15))</formula>
    </cfRule>
  </conditionalFormatting>
  <conditionalFormatting sqref="J15:J51">
    <cfRule type="expression" dxfId="2008" priority="146">
      <formula>AND(NOT(ISBLANK(K15)),ISBLANK(J15))</formula>
    </cfRule>
  </conditionalFormatting>
  <conditionalFormatting sqref="K15:K51">
    <cfRule type="expression" dxfId="2007" priority="145">
      <formula>AND(NOT(ISBLANK(J15)),ISBLANK(K15))</formula>
    </cfRule>
  </conditionalFormatting>
  <conditionalFormatting sqref="L15:L51">
    <cfRule type="expression" dxfId="2006" priority="144">
      <formula>AND(NOT(ISBLANK(M15)),ISBLANK(L15))</formula>
    </cfRule>
  </conditionalFormatting>
  <conditionalFormatting sqref="M15:M51">
    <cfRule type="expression" dxfId="2005" priority="143">
      <formula>AND(NOT(ISBLANK(L15)),ISBLANK(M15))</formula>
    </cfRule>
  </conditionalFormatting>
  <conditionalFormatting sqref="N15:N51">
    <cfRule type="expression" dxfId="2004" priority="142">
      <formula>AND(NOT(ISBLANK(O15)),ISBLANK(N15))</formula>
    </cfRule>
  </conditionalFormatting>
  <conditionalFormatting sqref="O15:O51">
    <cfRule type="expression" dxfId="2003" priority="141">
      <formula>AND(NOT(ISBLANK(N15)),ISBLANK(O15))</formula>
    </cfRule>
  </conditionalFormatting>
  <conditionalFormatting sqref="R15:R51 V7:Y7 R13:Y13">
    <cfRule type="expression" dxfId="2002" priority="140">
      <formula>AND(NOT(ISBLANK(S7)),ISBLANK(R7))</formula>
    </cfRule>
  </conditionalFormatting>
  <conditionalFormatting sqref="S13 S15:S51">
    <cfRule type="expression" dxfId="2001" priority="139">
      <formula>AND(NOT(ISBLANK(R13)),ISBLANK(S13))</formula>
    </cfRule>
  </conditionalFormatting>
  <conditionalFormatting sqref="T13 T15:T51">
    <cfRule type="expression" dxfId="2000" priority="138">
      <formula>AND(NOT(ISBLANK(U13)),ISBLANK(T13))</formula>
    </cfRule>
  </conditionalFormatting>
  <conditionalFormatting sqref="U13 U15:U51">
    <cfRule type="expression" dxfId="1999" priority="137">
      <formula>AND(NOT(ISBLANK(T13)),ISBLANK(U13))</formula>
    </cfRule>
  </conditionalFormatting>
  <conditionalFormatting sqref="V13 V15:V51">
    <cfRule type="expression" dxfId="1998" priority="136">
      <formula>AND(NOT(ISBLANK(W13)),ISBLANK(V13))</formula>
    </cfRule>
  </conditionalFormatting>
  <conditionalFormatting sqref="W13 W15:W51">
    <cfRule type="expression" dxfId="1997" priority="135">
      <formula>AND(NOT(ISBLANK(V13)),ISBLANK(W13))</formula>
    </cfRule>
  </conditionalFormatting>
  <conditionalFormatting sqref="X13 X15:X51">
    <cfRule type="expression" dxfId="1996" priority="134">
      <formula>AND(NOT(ISBLANK(Y13)),ISBLANK(X13))</formula>
    </cfRule>
  </conditionalFormatting>
  <conditionalFormatting sqref="Y13 Y15:Y51">
    <cfRule type="expression" dxfId="1995" priority="133">
      <formula>AND(NOT(ISBLANK(X13)),ISBLANK(Y13))</formula>
    </cfRule>
  </conditionalFormatting>
  <conditionalFormatting sqref="V7:Y8">
    <cfRule type="expression" dxfId="1994" priority="132">
      <formula>AND(NOT(ISBLANK(W7)),ISBLANK(V7))</formula>
    </cfRule>
  </conditionalFormatting>
  <conditionalFormatting sqref="R9">
    <cfRule type="expression" dxfId="1993" priority="128">
      <formula>AND(NOT(ISBLANK(S9)),ISBLANK(R9))</formula>
    </cfRule>
  </conditionalFormatting>
  <conditionalFormatting sqref="S9">
    <cfRule type="expression" dxfId="1992" priority="127">
      <formula>AND(NOT(ISBLANK(R9)),ISBLANK(S9))</formula>
    </cfRule>
  </conditionalFormatting>
  <conditionalFormatting sqref="T9">
    <cfRule type="expression" dxfId="1991" priority="126">
      <formula>AND(NOT(ISBLANK(U9)),ISBLANK(T9))</formula>
    </cfRule>
  </conditionalFormatting>
  <conditionalFormatting sqref="U9">
    <cfRule type="expression" dxfId="1990" priority="125">
      <formula>AND(NOT(ISBLANK(T9)),ISBLANK(U9))</formula>
    </cfRule>
  </conditionalFormatting>
  <conditionalFormatting sqref="V9">
    <cfRule type="expression" dxfId="1989" priority="124">
      <formula>AND(NOT(ISBLANK(W9)),ISBLANK(V9))</formula>
    </cfRule>
  </conditionalFormatting>
  <conditionalFormatting sqref="W9">
    <cfRule type="expression" dxfId="1988" priority="123">
      <formula>AND(NOT(ISBLANK(V9)),ISBLANK(W9))</formula>
    </cfRule>
  </conditionalFormatting>
  <conditionalFormatting sqref="X9">
    <cfRule type="expression" dxfId="1987" priority="122">
      <formula>AND(NOT(ISBLANK(Y9)),ISBLANK(X9))</formula>
    </cfRule>
  </conditionalFormatting>
  <conditionalFormatting sqref="Y9">
    <cfRule type="expression" dxfId="1986" priority="121">
      <formula>AND(NOT(ISBLANK(X9)),ISBLANK(Y9))</formula>
    </cfRule>
  </conditionalFormatting>
  <conditionalFormatting sqref="R9">
    <cfRule type="expression" dxfId="1985" priority="120">
      <formula>AND(NOT(ISBLANK(S9)),ISBLANK(R9))</formula>
    </cfRule>
  </conditionalFormatting>
  <conditionalFormatting sqref="S9">
    <cfRule type="expression" dxfId="1984" priority="119">
      <formula>AND(NOT(ISBLANK(R9)),ISBLANK(S9))</formula>
    </cfRule>
  </conditionalFormatting>
  <conditionalFormatting sqref="T9">
    <cfRule type="expression" dxfId="1983" priority="118">
      <formula>AND(NOT(ISBLANK(U9)),ISBLANK(T9))</formula>
    </cfRule>
  </conditionalFormatting>
  <conditionalFormatting sqref="U9">
    <cfRule type="expression" dxfId="1982" priority="117">
      <formula>AND(NOT(ISBLANK(T9)),ISBLANK(U9))</formula>
    </cfRule>
  </conditionalFormatting>
  <conditionalFormatting sqref="V9">
    <cfRule type="expression" dxfId="1981" priority="116">
      <formula>AND(NOT(ISBLANK(W9)),ISBLANK(V9))</formula>
    </cfRule>
  </conditionalFormatting>
  <conditionalFormatting sqref="W9">
    <cfRule type="expression" dxfId="1980" priority="115">
      <formula>AND(NOT(ISBLANK(V9)),ISBLANK(W9))</formula>
    </cfRule>
  </conditionalFormatting>
  <conditionalFormatting sqref="X9">
    <cfRule type="expression" dxfId="1979" priority="114">
      <formula>AND(NOT(ISBLANK(Y9)),ISBLANK(X9))</formula>
    </cfRule>
  </conditionalFormatting>
  <conditionalFormatting sqref="Y9">
    <cfRule type="expression" dxfId="1978" priority="113">
      <formula>AND(NOT(ISBLANK(X9)),ISBLANK(Y9))</formula>
    </cfRule>
  </conditionalFormatting>
  <conditionalFormatting sqref="R9">
    <cfRule type="expression" dxfId="1977" priority="112">
      <formula>AND(NOT(ISBLANK(S9)),ISBLANK(R9))</formula>
    </cfRule>
  </conditionalFormatting>
  <conditionalFormatting sqref="S9">
    <cfRule type="expression" dxfId="1976" priority="111">
      <formula>AND(NOT(ISBLANK(R9)),ISBLANK(S9))</formula>
    </cfRule>
  </conditionalFormatting>
  <conditionalFormatting sqref="T9">
    <cfRule type="expression" dxfId="1975" priority="110">
      <formula>AND(NOT(ISBLANK(U9)),ISBLANK(T9))</formula>
    </cfRule>
  </conditionalFormatting>
  <conditionalFormatting sqref="U9">
    <cfRule type="expression" dxfId="1974" priority="109">
      <formula>AND(NOT(ISBLANK(T9)),ISBLANK(U9))</formula>
    </cfRule>
  </conditionalFormatting>
  <conditionalFormatting sqref="V9">
    <cfRule type="expression" dxfId="1973" priority="108">
      <formula>AND(NOT(ISBLANK(W9)),ISBLANK(V9))</formula>
    </cfRule>
  </conditionalFormatting>
  <conditionalFormatting sqref="W9">
    <cfRule type="expression" dxfId="1972" priority="107">
      <formula>AND(NOT(ISBLANK(V9)),ISBLANK(W9))</formula>
    </cfRule>
  </conditionalFormatting>
  <conditionalFormatting sqref="X9">
    <cfRule type="expression" dxfId="1971" priority="106">
      <formula>AND(NOT(ISBLANK(Y9)),ISBLANK(X9))</formula>
    </cfRule>
  </conditionalFormatting>
  <conditionalFormatting sqref="Y9">
    <cfRule type="expression" dxfId="1970" priority="105">
      <formula>AND(NOT(ISBLANK(X9)),ISBLANK(Y9))</formula>
    </cfRule>
  </conditionalFormatting>
  <conditionalFormatting sqref="R9">
    <cfRule type="expression" dxfId="1969" priority="104">
      <formula>AND(NOT(ISBLANK(S9)),ISBLANK(R9))</formula>
    </cfRule>
  </conditionalFormatting>
  <conditionalFormatting sqref="S9">
    <cfRule type="expression" dxfId="1968" priority="103">
      <formula>AND(NOT(ISBLANK(R9)),ISBLANK(S9))</formula>
    </cfRule>
  </conditionalFormatting>
  <conditionalFormatting sqref="T9">
    <cfRule type="expression" dxfId="1967" priority="102">
      <formula>AND(NOT(ISBLANK(U9)),ISBLANK(T9))</formula>
    </cfRule>
  </conditionalFormatting>
  <conditionalFormatting sqref="U9">
    <cfRule type="expression" dxfId="1966" priority="101">
      <formula>AND(NOT(ISBLANK(T9)),ISBLANK(U9))</formula>
    </cfRule>
  </conditionalFormatting>
  <conditionalFormatting sqref="V9">
    <cfRule type="expression" dxfId="1965" priority="100">
      <formula>AND(NOT(ISBLANK(W9)),ISBLANK(V9))</formula>
    </cfRule>
  </conditionalFormatting>
  <conditionalFormatting sqref="W9">
    <cfRule type="expression" dxfId="1964" priority="99">
      <formula>AND(NOT(ISBLANK(V9)),ISBLANK(W9))</formula>
    </cfRule>
  </conditionalFormatting>
  <conditionalFormatting sqref="X9">
    <cfRule type="expression" dxfId="1963" priority="98">
      <formula>AND(NOT(ISBLANK(Y9)),ISBLANK(X9))</formula>
    </cfRule>
  </conditionalFormatting>
  <conditionalFormatting sqref="Y9">
    <cfRule type="expression" dxfId="1962" priority="97">
      <formula>AND(NOT(ISBLANK(X9)),ISBLANK(Y9))</formula>
    </cfRule>
  </conditionalFormatting>
  <conditionalFormatting sqref="D11">
    <cfRule type="expression" dxfId="1961" priority="96">
      <formula>AND(NOT(ISBLANK(E11)),ISBLANK(D11))</formula>
    </cfRule>
  </conditionalFormatting>
  <conditionalFormatting sqref="E11">
    <cfRule type="expression" dxfId="1960" priority="95">
      <formula>AND(NOT(ISBLANK(D11)),ISBLANK(E11))</formula>
    </cfRule>
  </conditionalFormatting>
  <conditionalFormatting sqref="F11">
    <cfRule type="expression" dxfId="1959" priority="94">
      <formula>AND(NOT(ISBLANK(G11)),ISBLANK(F11))</formula>
    </cfRule>
  </conditionalFormatting>
  <conditionalFormatting sqref="G11">
    <cfRule type="expression" dxfId="1958" priority="93">
      <formula>AND(NOT(ISBLANK(F11)),ISBLANK(G11))</formula>
    </cfRule>
  </conditionalFormatting>
  <conditionalFormatting sqref="H11">
    <cfRule type="expression" dxfId="1957" priority="92">
      <formula>AND(NOT(ISBLANK(I11)),ISBLANK(H11))</formula>
    </cfRule>
  </conditionalFormatting>
  <conditionalFormatting sqref="I11">
    <cfRule type="expression" dxfId="1956" priority="91">
      <formula>AND(NOT(ISBLANK(H11)),ISBLANK(I11))</formula>
    </cfRule>
  </conditionalFormatting>
  <conditionalFormatting sqref="J11">
    <cfRule type="expression" dxfId="1955" priority="90">
      <formula>AND(NOT(ISBLANK(K11)),ISBLANK(J11))</formula>
    </cfRule>
  </conditionalFormatting>
  <conditionalFormatting sqref="K11">
    <cfRule type="expression" dxfId="1954" priority="89">
      <formula>AND(NOT(ISBLANK(J11)),ISBLANK(K11))</formula>
    </cfRule>
  </conditionalFormatting>
  <conditionalFormatting sqref="L11">
    <cfRule type="expression" dxfId="1953" priority="88">
      <formula>AND(NOT(ISBLANK(M11)),ISBLANK(L11))</formula>
    </cfRule>
  </conditionalFormatting>
  <conditionalFormatting sqref="M11">
    <cfRule type="expression" dxfId="1952" priority="87">
      <formula>AND(NOT(ISBLANK(L11)),ISBLANK(M11))</formula>
    </cfRule>
  </conditionalFormatting>
  <conditionalFormatting sqref="N11">
    <cfRule type="expression" dxfId="1951" priority="86">
      <formula>AND(NOT(ISBLANK(O11)),ISBLANK(N11))</formula>
    </cfRule>
  </conditionalFormatting>
  <conditionalFormatting sqref="O11">
    <cfRule type="expression" dxfId="1950" priority="85">
      <formula>AND(NOT(ISBLANK(N11)),ISBLANK(O11))</formula>
    </cfRule>
  </conditionalFormatting>
  <conditionalFormatting sqref="R11">
    <cfRule type="expression" dxfId="1949" priority="84">
      <formula>AND(NOT(ISBLANK(S11)),ISBLANK(R11))</formula>
    </cfRule>
  </conditionalFormatting>
  <conditionalFormatting sqref="S11">
    <cfRule type="expression" dxfId="1948" priority="83">
      <formula>AND(NOT(ISBLANK(R11)),ISBLANK(S11))</formula>
    </cfRule>
  </conditionalFormatting>
  <conditionalFormatting sqref="T11">
    <cfRule type="expression" dxfId="1947" priority="82">
      <formula>AND(NOT(ISBLANK(U11)),ISBLANK(T11))</formula>
    </cfRule>
  </conditionalFormatting>
  <conditionalFormatting sqref="U11">
    <cfRule type="expression" dxfId="1946" priority="81">
      <formula>AND(NOT(ISBLANK(T11)),ISBLANK(U11))</formula>
    </cfRule>
  </conditionalFormatting>
  <conditionalFormatting sqref="V11">
    <cfRule type="expression" dxfId="1945" priority="80">
      <formula>AND(NOT(ISBLANK(W11)),ISBLANK(V11))</formula>
    </cfRule>
  </conditionalFormatting>
  <conditionalFormatting sqref="W11">
    <cfRule type="expression" dxfId="1944" priority="79">
      <formula>AND(NOT(ISBLANK(V11)),ISBLANK(W11))</formula>
    </cfRule>
  </conditionalFormatting>
  <conditionalFormatting sqref="X11">
    <cfRule type="expression" dxfId="1943" priority="78">
      <formula>AND(NOT(ISBLANK(Y11)),ISBLANK(X11))</formula>
    </cfRule>
  </conditionalFormatting>
  <conditionalFormatting sqref="Y11">
    <cfRule type="expression" dxfId="1942" priority="77">
      <formula>AND(NOT(ISBLANK(X11)),ISBLANK(Y11))</formula>
    </cfRule>
  </conditionalFormatting>
  <conditionalFormatting sqref="D10">
    <cfRule type="expression" dxfId="1941" priority="76">
      <formula>AND(NOT(ISBLANK(E10)),ISBLANK(D10))</formula>
    </cfRule>
  </conditionalFormatting>
  <conditionalFormatting sqref="E10">
    <cfRule type="expression" dxfId="1940" priority="75">
      <formula>AND(NOT(ISBLANK(D10)),ISBLANK(E10))</formula>
    </cfRule>
  </conditionalFormatting>
  <conditionalFormatting sqref="F10">
    <cfRule type="expression" dxfId="1939" priority="74">
      <formula>AND(NOT(ISBLANK(G10)),ISBLANK(F10))</formula>
    </cfRule>
  </conditionalFormatting>
  <conditionalFormatting sqref="G10">
    <cfRule type="expression" dxfId="1938" priority="73">
      <formula>AND(NOT(ISBLANK(F10)),ISBLANK(G10))</formula>
    </cfRule>
  </conditionalFormatting>
  <conditionalFormatting sqref="H10">
    <cfRule type="expression" dxfId="1937" priority="72">
      <formula>AND(NOT(ISBLANK(I10)),ISBLANK(H10))</formula>
    </cfRule>
  </conditionalFormatting>
  <conditionalFormatting sqref="I10">
    <cfRule type="expression" dxfId="1936" priority="71">
      <formula>AND(NOT(ISBLANK(H10)),ISBLANK(I10))</formula>
    </cfRule>
  </conditionalFormatting>
  <conditionalFormatting sqref="J10">
    <cfRule type="expression" dxfId="1935" priority="70">
      <formula>AND(NOT(ISBLANK(K10)),ISBLANK(J10))</formula>
    </cfRule>
  </conditionalFormatting>
  <conditionalFormatting sqref="K10">
    <cfRule type="expression" dxfId="1934" priority="69">
      <formula>AND(NOT(ISBLANK(J10)),ISBLANK(K10))</formula>
    </cfRule>
  </conditionalFormatting>
  <conditionalFormatting sqref="L10">
    <cfRule type="expression" dxfId="1933" priority="68">
      <formula>AND(NOT(ISBLANK(M10)),ISBLANK(L10))</formula>
    </cfRule>
  </conditionalFormatting>
  <conditionalFormatting sqref="M10">
    <cfRule type="expression" dxfId="1932" priority="67">
      <formula>AND(NOT(ISBLANK(L10)),ISBLANK(M10))</formula>
    </cfRule>
  </conditionalFormatting>
  <conditionalFormatting sqref="N10">
    <cfRule type="expression" dxfId="1931" priority="66">
      <formula>AND(NOT(ISBLANK(O10)),ISBLANK(N10))</formula>
    </cfRule>
  </conditionalFormatting>
  <conditionalFormatting sqref="O10">
    <cfRule type="expression" dxfId="1930" priority="65">
      <formula>AND(NOT(ISBLANK(N10)),ISBLANK(O10))</formula>
    </cfRule>
  </conditionalFormatting>
  <conditionalFormatting sqref="R10">
    <cfRule type="expression" dxfId="1929" priority="64">
      <formula>AND(NOT(ISBLANK(S10)),ISBLANK(R10))</formula>
    </cfRule>
  </conditionalFormatting>
  <conditionalFormatting sqref="S10">
    <cfRule type="expression" dxfId="1928" priority="63">
      <formula>AND(NOT(ISBLANK(R10)),ISBLANK(S10))</formula>
    </cfRule>
  </conditionalFormatting>
  <conditionalFormatting sqref="T10">
    <cfRule type="expression" dxfId="1927" priority="62">
      <formula>AND(NOT(ISBLANK(U10)),ISBLANK(T10))</formula>
    </cfRule>
  </conditionalFormatting>
  <conditionalFormatting sqref="U10">
    <cfRule type="expression" dxfId="1926" priority="61">
      <formula>AND(NOT(ISBLANK(T10)),ISBLANK(U10))</formula>
    </cfRule>
  </conditionalFormatting>
  <conditionalFormatting sqref="V10">
    <cfRule type="expression" dxfId="1925" priority="60">
      <formula>AND(NOT(ISBLANK(W10)),ISBLANK(V10))</formula>
    </cfRule>
  </conditionalFormatting>
  <conditionalFormatting sqref="W10">
    <cfRule type="expression" dxfId="1924" priority="59">
      <formula>AND(NOT(ISBLANK(V10)),ISBLANK(W10))</formula>
    </cfRule>
  </conditionalFormatting>
  <conditionalFormatting sqref="X10">
    <cfRule type="expression" dxfId="1923" priority="58">
      <formula>AND(NOT(ISBLANK(Y10)),ISBLANK(X10))</formula>
    </cfRule>
  </conditionalFormatting>
  <conditionalFormatting sqref="Y10">
    <cfRule type="expression" dxfId="1922" priority="57">
      <formula>AND(NOT(ISBLANK(X10)),ISBLANK(Y10))</formula>
    </cfRule>
  </conditionalFormatting>
  <conditionalFormatting sqref="D14">
    <cfRule type="expression" dxfId="1921" priority="56">
      <formula>AND(NOT(ISBLANK(E14)),ISBLANK(D14))</formula>
    </cfRule>
  </conditionalFormatting>
  <conditionalFormatting sqref="E14">
    <cfRule type="expression" dxfId="1920" priority="55">
      <formula>AND(NOT(ISBLANK(D14)),ISBLANK(E14))</formula>
    </cfRule>
  </conditionalFormatting>
  <conditionalFormatting sqref="F14">
    <cfRule type="expression" dxfId="1919" priority="54">
      <formula>AND(NOT(ISBLANK(G14)),ISBLANK(F14))</formula>
    </cfRule>
  </conditionalFormatting>
  <conditionalFormatting sqref="G14">
    <cfRule type="expression" dxfId="1918" priority="53">
      <formula>AND(NOT(ISBLANK(F14)),ISBLANK(G14))</formula>
    </cfRule>
  </conditionalFormatting>
  <conditionalFormatting sqref="H14">
    <cfRule type="expression" dxfId="1917" priority="52">
      <formula>AND(NOT(ISBLANK(I14)),ISBLANK(H14))</formula>
    </cfRule>
  </conditionalFormatting>
  <conditionalFormatting sqref="J14">
    <cfRule type="expression" dxfId="1916" priority="51">
      <formula>AND(NOT(ISBLANK(K14)),ISBLANK(J14))</formula>
    </cfRule>
  </conditionalFormatting>
  <conditionalFormatting sqref="K14">
    <cfRule type="expression" dxfId="1915" priority="50">
      <formula>AND(NOT(ISBLANK(J14)),ISBLANK(K14))</formula>
    </cfRule>
  </conditionalFormatting>
  <conditionalFormatting sqref="L14">
    <cfRule type="expression" dxfId="1914" priority="49">
      <formula>AND(NOT(ISBLANK(M14)),ISBLANK(L14))</formula>
    </cfRule>
  </conditionalFormatting>
  <conditionalFormatting sqref="M14">
    <cfRule type="expression" dxfId="1913" priority="48">
      <formula>AND(NOT(ISBLANK(L14)),ISBLANK(M14))</formula>
    </cfRule>
  </conditionalFormatting>
  <conditionalFormatting sqref="N14">
    <cfRule type="expression" dxfId="1912" priority="47">
      <formula>AND(NOT(ISBLANK(O14)),ISBLANK(N14))</formula>
    </cfRule>
  </conditionalFormatting>
  <conditionalFormatting sqref="O14">
    <cfRule type="expression" dxfId="1911" priority="46">
      <formula>AND(NOT(ISBLANK(N14)),ISBLANK(O14))</formula>
    </cfRule>
  </conditionalFormatting>
  <conditionalFormatting sqref="R14">
    <cfRule type="expression" dxfId="1910" priority="45">
      <formula>AND(NOT(ISBLANK(S14)),ISBLANK(R14))</formula>
    </cfRule>
  </conditionalFormatting>
  <conditionalFormatting sqref="S14">
    <cfRule type="expression" dxfId="1909" priority="44">
      <formula>AND(NOT(ISBLANK(R14)),ISBLANK(S14))</formula>
    </cfRule>
  </conditionalFormatting>
  <conditionalFormatting sqref="T14">
    <cfRule type="expression" dxfId="1908" priority="43">
      <formula>AND(NOT(ISBLANK(U14)),ISBLANK(T14))</formula>
    </cfRule>
  </conditionalFormatting>
  <conditionalFormatting sqref="U14">
    <cfRule type="expression" dxfId="1907" priority="42">
      <formula>AND(NOT(ISBLANK(T14)),ISBLANK(U14))</formula>
    </cfRule>
  </conditionalFormatting>
  <conditionalFormatting sqref="V14">
    <cfRule type="expression" dxfId="1906" priority="41">
      <formula>AND(NOT(ISBLANK(W14)),ISBLANK(V14))</formula>
    </cfRule>
  </conditionalFormatting>
  <conditionalFormatting sqref="W14">
    <cfRule type="expression" dxfId="1905" priority="40">
      <formula>AND(NOT(ISBLANK(V14)),ISBLANK(W14))</formula>
    </cfRule>
  </conditionalFormatting>
  <conditionalFormatting sqref="X14">
    <cfRule type="expression" dxfId="1904" priority="39">
      <formula>AND(NOT(ISBLANK(Y14)),ISBLANK(X14))</formula>
    </cfRule>
  </conditionalFormatting>
  <conditionalFormatting sqref="Y14">
    <cfRule type="expression" dxfId="1903" priority="38">
      <formula>AND(NOT(ISBLANK(X14)),ISBLANK(Y14))</formula>
    </cfRule>
  </conditionalFormatting>
  <conditionalFormatting sqref="D12">
    <cfRule type="expression" dxfId="1902" priority="37">
      <formula>AND(NOT(ISBLANK(E12)),ISBLANK(D12))</formula>
    </cfRule>
  </conditionalFormatting>
  <conditionalFormatting sqref="E12">
    <cfRule type="expression" dxfId="1901" priority="36">
      <formula>AND(NOT(ISBLANK(D12)),ISBLANK(E12))</formula>
    </cfRule>
  </conditionalFormatting>
  <conditionalFormatting sqref="F12">
    <cfRule type="expression" dxfId="1900" priority="35">
      <formula>AND(NOT(ISBLANK(G12)),ISBLANK(F12))</formula>
    </cfRule>
  </conditionalFormatting>
  <conditionalFormatting sqref="G12">
    <cfRule type="expression" dxfId="1899" priority="34">
      <formula>AND(NOT(ISBLANK(F12)),ISBLANK(G12))</formula>
    </cfRule>
  </conditionalFormatting>
  <conditionalFormatting sqref="H12">
    <cfRule type="expression" dxfId="1898" priority="33">
      <formula>AND(NOT(ISBLANK(I12)),ISBLANK(H12))</formula>
    </cfRule>
  </conditionalFormatting>
  <conditionalFormatting sqref="I12:I14">
    <cfRule type="expression" dxfId="1897" priority="32">
      <formula>AND(NOT(ISBLANK(H12)),ISBLANK(I12))</formula>
    </cfRule>
  </conditionalFormatting>
  <conditionalFormatting sqref="J12">
    <cfRule type="expression" dxfId="1896" priority="31">
      <formula>AND(NOT(ISBLANK(K12)),ISBLANK(J12))</formula>
    </cfRule>
  </conditionalFormatting>
  <conditionalFormatting sqref="K12">
    <cfRule type="expression" dxfId="1895" priority="30">
      <formula>AND(NOT(ISBLANK(J12)),ISBLANK(K12))</formula>
    </cfRule>
  </conditionalFormatting>
  <conditionalFormatting sqref="L12">
    <cfRule type="expression" dxfId="1894" priority="29">
      <formula>AND(NOT(ISBLANK(M12)),ISBLANK(L12))</formula>
    </cfRule>
  </conditionalFormatting>
  <conditionalFormatting sqref="M12">
    <cfRule type="expression" dxfId="1893" priority="28">
      <formula>AND(NOT(ISBLANK(L12)),ISBLANK(M12))</formula>
    </cfRule>
  </conditionalFormatting>
  <conditionalFormatting sqref="N12">
    <cfRule type="expression" dxfId="1892" priority="27">
      <formula>AND(NOT(ISBLANK(O12)),ISBLANK(N12))</formula>
    </cfRule>
  </conditionalFormatting>
  <conditionalFormatting sqref="O12">
    <cfRule type="expression" dxfId="1891" priority="26">
      <formula>AND(NOT(ISBLANK(N12)),ISBLANK(O12))</formula>
    </cfRule>
  </conditionalFormatting>
  <conditionalFormatting sqref="R12">
    <cfRule type="expression" dxfId="1890" priority="25">
      <formula>AND(NOT(ISBLANK(S12)),ISBLANK(R12))</formula>
    </cfRule>
  </conditionalFormatting>
  <conditionalFormatting sqref="S12">
    <cfRule type="expression" dxfId="1889" priority="24">
      <formula>AND(NOT(ISBLANK(R12)),ISBLANK(S12))</formula>
    </cfRule>
  </conditionalFormatting>
  <conditionalFormatting sqref="T12">
    <cfRule type="expression" dxfId="1888" priority="23">
      <formula>AND(NOT(ISBLANK(U12)),ISBLANK(T12))</formula>
    </cfRule>
  </conditionalFormatting>
  <conditionalFormatting sqref="U12">
    <cfRule type="expression" dxfId="1887" priority="22">
      <formula>AND(NOT(ISBLANK(T12)),ISBLANK(U12))</formula>
    </cfRule>
  </conditionalFormatting>
  <conditionalFormatting sqref="V12">
    <cfRule type="expression" dxfId="1886" priority="21">
      <formula>AND(NOT(ISBLANK(W12)),ISBLANK(V12))</formula>
    </cfRule>
  </conditionalFormatting>
  <conditionalFormatting sqref="W12">
    <cfRule type="expression" dxfId="1885" priority="20">
      <formula>AND(NOT(ISBLANK(V12)),ISBLANK(W12))</formula>
    </cfRule>
  </conditionalFormatting>
  <conditionalFormatting sqref="X12">
    <cfRule type="expression" dxfId="1884" priority="19">
      <formula>AND(NOT(ISBLANK(Y12)),ISBLANK(X12))</formula>
    </cfRule>
  </conditionalFormatting>
  <conditionalFormatting sqref="Y12">
    <cfRule type="expression" dxfId="1883" priority="18">
      <formula>AND(NOT(ISBLANK(X12)),ISBLANK(Y12))</formula>
    </cfRule>
  </conditionalFormatting>
  <conditionalFormatting sqref="D9 F9 H9 J9 L9 N9">
    <cfRule type="expression" dxfId="1882" priority="17">
      <formula>AND(NOT(ISBLANK(E9)),ISBLANK(D9))</formula>
    </cfRule>
  </conditionalFormatting>
  <conditionalFormatting sqref="E9 G9 I9 K9 M9 O9">
    <cfRule type="expression" dxfId="1881" priority="16">
      <formula>AND(NOT(ISBLANK(D9)),ISBLANK(E9))</formula>
    </cfRule>
  </conditionalFormatting>
  <conditionalFormatting sqref="D13">
    <cfRule type="expression" dxfId="1880" priority="15">
      <formula>AND(NOT(ISBLANK(E13)),ISBLANK(D13))</formula>
    </cfRule>
  </conditionalFormatting>
  <conditionalFormatting sqref="E13">
    <cfRule type="expression" dxfId="1879" priority="14">
      <formula>AND(NOT(ISBLANK(D13)),ISBLANK(E13))</formula>
    </cfRule>
  </conditionalFormatting>
  <conditionalFormatting sqref="F13">
    <cfRule type="expression" dxfId="1878" priority="13">
      <formula>AND(NOT(ISBLANK(G13)),ISBLANK(F13))</formula>
    </cfRule>
  </conditionalFormatting>
  <conditionalFormatting sqref="G13">
    <cfRule type="expression" dxfId="1877" priority="12">
      <formula>AND(NOT(ISBLANK(F13)),ISBLANK(G13))</formula>
    </cfRule>
  </conditionalFormatting>
  <conditionalFormatting sqref="H13">
    <cfRule type="expression" dxfId="1876" priority="11">
      <formula>AND(NOT(ISBLANK(I13)),ISBLANK(H13))</formula>
    </cfRule>
  </conditionalFormatting>
  <conditionalFormatting sqref="J13">
    <cfRule type="expression" dxfId="1875" priority="10">
      <formula>AND(NOT(ISBLANK(K13)),ISBLANK(J13))</formula>
    </cfRule>
  </conditionalFormatting>
  <conditionalFormatting sqref="K13">
    <cfRule type="expression" dxfId="1874" priority="9">
      <formula>AND(NOT(ISBLANK(J13)),ISBLANK(K13))</formula>
    </cfRule>
  </conditionalFormatting>
  <conditionalFormatting sqref="L13">
    <cfRule type="expression" dxfId="1873" priority="8">
      <formula>AND(NOT(ISBLANK(M13)),ISBLANK(L13))</formula>
    </cfRule>
  </conditionalFormatting>
  <conditionalFormatting sqref="M13">
    <cfRule type="expression" dxfId="1872" priority="7">
      <formula>AND(NOT(ISBLANK(L13)),ISBLANK(M13))</formula>
    </cfRule>
  </conditionalFormatting>
  <conditionalFormatting sqref="N13">
    <cfRule type="expression" dxfId="1871" priority="6">
      <formula>AND(NOT(ISBLANK(O13)),ISBLANK(N13))</formula>
    </cfRule>
  </conditionalFormatting>
  <conditionalFormatting sqref="O13">
    <cfRule type="expression" dxfId="1870" priority="5">
      <formula>AND(NOT(ISBLANK(N13)),ISBLANK(O13))</formula>
    </cfRule>
  </conditionalFormatting>
  <conditionalFormatting sqref="R7:U8">
    <cfRule type="expression" dxfId="1869" priority="4">
      <formula>AND(NOT(ISBLANK(S7)),ISBLANK(R7))</formula>
    </cfRule>
  </conditionalFormatting>
  <conditionalFormatting sqref="R7:U8">
    <cfRule type="expression" dxfId="1868" priority="3">
      <formula>AND(NOT(ISBLANK(Q7)),ISBLANK(R7))</formula>
    </cfRule>
  </conditionalFormatting>
  <conditionalFormatting sqref="R7:U8">
    <cfRule type="expression" dxfId="1867" priority="2">
      <formula>AND(NOT(ISBLANK(S7)),ISBLANK(R7))</formula>
    </cfRule>
  </conditionalFormatting>
  <conditionalFormatting sqref="V7:V8">
    <cfRule type="expression" dxfId="1866" priority="1">
      <formula>AND(NOT(ISBLANK(U7)),ISBLANK(V7))</formula>
    </cfRule>
  </conditionalFormatting>
  <dataValidations xWindow="441" yWindow="469" count="9">
    <dataValidation type="decimal" operator="greaterThan" allowBlank="1" showInputMessage="1" showErrorMessage="1" sqref="AD9:AI9" xr:uid="{47A41762-24DF-4D67-B597-DD103BB8C0C4}">
      <formula1>0</formula1>
    </dataValidation>
    <dataValidation operator="lessThanOrEqual" allowBlank="1" showInputMessage="1" showErrorMessage="1" error="FTE cannot be greater than Headcount_x000a_" sqref="AO4:AP4 AB4 P5 A4:C4 R4 R52:AN65535 A52:O65535 P7:Q65535 AB6:AC51 AQ1:IV1048576 AO7:AP65535" xr:uid="{BFE755BF-ED31-42A5-B43E-2A0B979BD6A3}"/>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30485E34-234A-4AB8-8EAD-AEC368567D89}">
      <formula1>INDIRECT("List_of_organisations")</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93A226C0-1224-44E7-846F-67451308D86F}">
      <formula1>E7&lt;=D7</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9ED5CCB9-8E8B-4795-A8B6-40463C77EAC4}">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12D20B33-045C-414A-BA27-A8735D041783}">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0A742088-24C5-42E2-80EF-4EE9E5D2200A}">
      <formula1>INDIRECT("Main_Department")</formula1>
    </dataValidation>
    <dataValidation operator="greaterThanOrEqual" allowBlank="1" showInputMessage="1" showErrorMessage="1" sqref="AD13:AI13 AF11:AF12 AD7:AI8 AK7:AL9 AF14 AD15:AI51 AK13:AL13 AK15:AL51" xr:uid="{F77E5900-0D2D-403F-ACD7-1DB852D39C8A}"/>
    <dataValidation type="decimal" operator="greaterThanOrEqual" allowBlank="1" showInputMessage="1" showErrorMessage="1" sqref="AG11:AI12 AD11:AE12 AK14:AL14 AD10:AI10 AD14:AE14 AG14:AI14 AK10:AL12" xr:uid="{E836CC73-00E5-4A2F-960D-700E11ACFD98}">
      <formula1>0</formula1>
    </dataValidation>
  </dataValidations>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9E02F-1EA5-4A1B-A746-8BA97F9A9E6F}">
  <dimension ref="A1:AP473"/>
  <sheetViews>
    <sheetView topLeftCell="AC4" workbookViewId="0">
      <selection activeCell="AK13" sqref="AK13:AL13"/>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6" t="s">
        <v>24</v>
      </c>
      <c r="E6" s="106" t="s">
        <v>26</v>
      </c>
      <c r="F6" s="106" t="s">
        <v>24</v>
      </c>
      <c r="G6" s="106" t="s">
        <v>26</v>
      </c>
      <c r="H6" s="106" t="s">
        <v>24</v>
      </c>
      <c r="I6" s="106" t="s">
        <v>26</v>
      </c>
      <c r="J6" s="106" t="s">
        <v>24</v>
      </c>
      <c r="K6" s="106" t="s">
        <v>26</v>
      </c>
      <c r="L6" s="106" t="s">
        <v>24</v>
      </c>
      <c r="M6" s="106" t="s">
        <v>26</v>
      </c>
      <c r="N6" s="106" t="s">
        <v>24</v>
      </c>
      <c r="O6" s="106" t="s">
        <v>26</v>
      </c>
      <c r="P6" s="106" t="s">
        <v>24</v>
      </c>
      <c r="Q6" s="106" t="s">
        <v>26</v>
      </c>
      <c r="R6" s="107" t="s">
        <v>24</v>
      </c>
      <c r="S6" s="107" t="s">
        <v>26</v>
      </c>
      <c r="T6" s="107" t="s">
        <v>24</v>
      </c>
      <c r="U6" s="107" t="s">
        <v>26</v>
      </c>
      <c r="V6" s="107" t="s">
        <v>24</v>
      </c>
      <c r="W6" s="107" t="s">
        <v>26</v>
      </c>
      <c r="X6" s="107" t="s">
        <v>24</v>
      </c>
      <c r="Y6" s="107" t="s">
        <v>26</v>
      </c>
      <c r="Z6" s="107" t="s">
        <v>24</v>
      </c>
      <c r="AA6" s="107" t="s">
        <v>26</v>
      </c>
      <c r="AB6" s="53" t="s">
        <v>24</v>
      </c>
      <c r="AC6" s="105" t="s">
        <v>26</v>
      </c>
      <c r="AD6" s="377"/>
      <c r="AE6" s="377"/>
      <c r="AF6" s="377"/>
      <c r="AG6" s="377"/>
      <c r="AH6" s="377"/>
      <c r="AI6" s="377"/>
      <c r="AJ6" s="380"/>
      <c r="AK6" s="377"/>
      <c r="AL6" s="377"/>
      <c r="AM6" s="377"/>
      <c r="AN6" s="373"/>
      <c r="AO6" s="377"/>
      <c r="AP6" s="377"/>
    </row>
    <row r="7" spans="1:42" ht="31" x14ac:dyDescent="0.35">
      <c r="A7" s="54" t="s">
        <v>104</v>
      </c>
      <c r="B7" s="54" t="s">
        <v>105</v>
      </c>
      <c r="C7" s="54" t="s">
        <v>104</v>
      </c>
      <c r="D7" s="85">
        <v>9679</v>
      </c>
      <c r="E7" s="117">
        <v>9180.9610810810809</v>
      </c>
      <c r="F7" s="80">
        <v>5769</v>
      </c>
      <c r="G7" s="117">
        <v>5592.1213513513512</v>
      </c>
      <c r="H7" s="80">
        <v>9755</v>
      </c>
      <c r="I7" s="117">
        <v>9502.0148648648646</v>
      </c>
      <c r="J7" s="80">
        <v>2122</v>
      </c>
      <c r="K7" s="117">
        <v>2081.8308108108108</v>
      </c>
      <c r="L7" s="80">
        <v>280</v>
      </c>
      <c r="M7" s="117">
        <v>274.82027027027027</v>
      </c>
      <c r="N7" s="80">
        <v>10285</v>
      </c>
      <c r="O7" s="117">
        <v>9924.5908108108106</v>
      </c>
      <c r="P7" s="40">
        <f t="shared" ref="P7:Q22" si="0">SUM(D7,F7,H7,J7,L7,N7)</f>
        <v>37890</v>
      </c>
      <c r="Q7" s="40">
        <f t="shared" si="0"/>
        <v>36556.339189189188</v>
      </c>
      <c r="R7" s="41">
        <v>97</v>
      </c>
      <c r="S7" s="41">
        <v>95.16</v>
      </c>
      <c r="T7" s="41">
        <v>386</v>
      </c>
      <c r="U7" s="41">
        <v>383.33000000000004</v>
      </c>
      <c r="V7" s="80">
        <v>240</v>
      </c>
      <c r="W7" s="41">
        <v>239.0972972972973</v>
      </c>
      <c r="X7" s="80">
        <v>14</v>
      </c>
      <c r="Y7" s="80">
        <v>14</v>
      </c>
      <c r="Z7" s="42">
        <f>SUM(R7,T7,V7,X7,)</f>
        <v>737</v>
      </c>
      <c r="AA7" s="43">
        <f>SUM(S7,U7,W7,Y7)</f>
        <v>731.58729729729725</v>
      </c>
      <c r="AB7" s="44">
        <f>P7+Z7</f>
        <v>38627</v>
      </c>
      <c r="AC7" s="44">
        <f>Q7+AA7</f>
        <v>37287.926486486482</v>
      </c>
      <c r="AD7" s="45">
        <v>119698385.89</v>
      </c>
      <c r="AE7" s="45">
        <v>0</v>
      </c>
      <c r="AF7" s="45">
        <v>0</v>
      </c>
      <c r="AG7" s="45">
        <v>3783032.65</v>
      </c>
      <c r="AH7" s="45">
        <v>30375897.010000002</v>
      </c>
      <c r="AI7" s="45">
        <v>12464328.609999999</v>
      </c>
      <c r="AJ7" s="46">
        <f>SUM(AD7:AI7)</f>
        <v>166321644.16000003</v>
      </c>
      <c r="AK7" s="47">
        <v>8787558.8600000013</v>
      </c>
      <c r="AL7" s="47">
        <v>5440929.0999999996</v>
      </c>
      <c r="AM7" s="46">
        <f>SUM(AK7:AL7)</f>
        <v>14228487.960000001</v>
      </c>
      <c r="AN7" s="46">
        <f>SUM(AM7,AJ7)</f>
        <v>180550132.12000003</v>
      </c>
      <c r="AO7" s="48"/>
      <c r="AP7" s="51"/>
    </row>
    <row r="8" spans="1:42" ht="31" x14ac:dyDescent="0.35">
      <c r="A8" s="54" t="s">
        <v>106</v>
      </c>
      <c r="B8" s="54" t="s">
        <v>105</v>
      </c>
      <c r="C8" s="54" t="s">
        <v>104</v>
      </c>
      <c r="D8" s="38">
        <v>0</v>
      </c>
      <c r="E8" s="39">
        <v>0</v>
      </c>
      <c r="F8" s="39">
        <v>0</v>
      </c>
      <c r="G8" s="39">
        <v>0</v>
      </c>
      <c r="H8" s="80">
        <v>0</v>
      </c>
      <c r="I8" s="39">
        <v>0</v>
      </c>
      <c r="J8" s="80">
        <v>0</v>
      </c>
      <c r="K8" s="39">
        <v>0</v>
      </c>
      <c r="L8" s="80">
        <v>0</v>
      </c>
      <c r="M8" s="39">
        <v>0</v>
      </c>
      <c r="N8" s="80">
        <v>10899</v>
      </c>
      <c r="O8" s="39">
        <v>10536.738108108108</v>
      </c>
      <c r="P8" s="40">
        <f t="shared" si="0"/>
        <v>10899</v>
      </c>
      <c r="Q8" s="40">
        <f t="shared" si="0"/>
        <v>10536.738108108108</v>
      </c>
      <c r="R8" s="41">
        <v>10</v>
      </c>
      <c r="S8" s="41">
        <v>10</v>
      </c>
      <c r="T8" s="41">
        <v>73</v>
      </c>
      <c r="U8" s="41">
        <v>73</v>
      </c>
      <c r="V8" s="80">
        <v>563</v>
      </c>
      <c r="W8" s="41">
        <v>558.32432432432438</v>
      </c>
      <c r="X8" s="41">
        <v>0</v>
      </c>
      <c r="Y8" s="41">
        <v>0</v>
      </c>
      <c r="Z8" s="42">
        <f t="shared" ref="Z8:Z51" si="1">SUM(R8,T8,V8,X8,)</f>
        <v>646</v>
      </c>
      <c r="AA8" s="42">
        <f t="shared" ref="AA8:AA51" si="2">SUM(S8,U8,W8,Y8)</f>
        <v>641.32432432432438</v>
      </c>
      <c r="AB8" s="44">
        <f t="shared" ref="AB8:AC23" si="3">P8+Z8</f>
        <v>11545</v>
      </c>
      <c r="AC8" s="44">
        <f t="shared" si="3"/>
        <v>11178.062432432433</v>
      </c>
      <c r="AD8" s="45">
        <v>31175001.770000003</v>
      </c>
      <c r="AE8" s="45">
        <v>0</v>
      </c>
      <c r="AF8" s="45">
        <v>0</v>
      </c>
      <c r="AG8" s="45">
        <v>435744.24</v>
      </c>
      <c r="AH8" s="45">
        <v>8203317.2699999996</v>
      </c>
      <c r="AI8" s="45">
        <v>3167123.03</v>
      </c>
      <c r="AJ8" s="46">
        <f t="shared" ref="AJ8:AJ51" si="4">SUM(AD8:AI8)</f>
        <v>42981186.310000002</v>
      </c>
      <c r="AK8" s="47">
        <v>5720821.4199999999</v>
      </c>
      <c r="AL8" s="47">
        <v>656385.21000000008</v>
      </c>
      <c r="AM8" s="46">
        <f t="shared" ref="AM8:AM51" si="5">SUM(AK8:AL8)</f>
        <v>6377206.6299999999</v>
      </c>
      <c r="AN8" s="46">
        <f t="shared" ref="AN8:AN44" si="6">SUM(AM8,AJ8)</f>
        <v>49358392.940000005</v>
      </c>
      <c r="AO8" s="48"/>
      <c r="AP8" s="51"/>
    </row>
    <row r="9" spans="1:42" ht="50.25" customHeight="1" x14ac:dyDescent="0.35">
      <c r="A9" s="54" t="s">
        <v>107</v>
      </c>
      <c r="B9" s="54" t="s">
        <v>108</v>
      </c>
      <c r="C9" s="54" t="s">
        <v>104</v>
      </c>
      <c r="D9" s="123">
        <v>191</v>
      </c>
      <c r="E9" s="123">
        <v>184.49</v>
      </c>
      <c r="F9" s="123">
        <v>278</v>
      </c>
      <c r="G9" s="123">
        <v>262.77999999999997</v>
      </c>
      <c r="H9" s="123">
        <v>2115</v>
      </c>
      <c r="I9" s="123">
        <v>2036.51</v>
      </c>
      <c r="J9" s="123">
        <v>1806</v>
      </c>
      <c r="K9" s="123">
        <v>1703.48</v>
      </c>
      <c r="L9" s="123">
        <v>37</v>
      </c>
      <c r="M9" s="123">
        <v>31.89</v>
      </c>
      <c r="N9" s="123">
        <v>0</v>
      </c>
      <c r="O9" s="123">
        <v>0</v>
      </c>
      <c r="P9" s="40">
        <f t="shared" si="0"/>
        <v>4427</v>
      </c>
      <c r="Q9" s="40">
        <f t="shared" si="0"/>
        <v>4219.1500000000005</v>
      </c>
      <c r="R9" s="123">
        <v>0</v>
      </c>
      <c r="S9" s="123">
        <v>0</v>
      </c>
      <c r="T9" s="123">
        <v>0</v>
      </c>
      <c r="U9" s="123">
        <v>0</v>
      </c>
      <c r="V9" s="126">
        <v>171</v>
      </c>
      <c r="W9" s="126">
        <v>164.8</v>
      </c>
      <c r="X9" s="123">
        <v>0</v>
      </c>
      <c r="Y9" s="123">
        <v>0</v>
      </c>
      <c r="Z9" s="42">
        <f t="shared" si="1"/>
        <v>171</v>
      </c>
      <c r="AA9" s="43">
        <f t="shared" si="2"/>
        <v>164.8</v>
      </c>
      <c r="AB9" s="44">
        <f t="shared" si="3"/>
        <v>4598</v>
      </c>
      <c r="AC9" s="44">
        <f t="shared" si="3"/>
        <v>4383.9500000000007</v>
      </c>
      <c r="AD9" s="124">
        <v>14029568.74</v>
      </c>
      <c r="AE9" s="124">
        <v>178609.15</v>
      </c>
      <c r="AF9" s="124">
        <v>594075</v>
      </c>
      <c r="AG9" s="124">
        <v>246931.44</v>
      </c>
      <c r="AH9" s="124">
        <v>3814661.16</v>
      </c>
      <c r="AI9" s="124">
        <v>1595515.29</v>
      </c>
      <c r="AJ9" s="46">
        <f t="shared" si="4"/>
        <v>20459360.780000001</v>
      </c>
      <c r="AK9" s="127">
        <v>1553140.49</v>
      </c>
      <c r="AL9" s="116">
        <v>0</v>
      </c>
      <c r="AM9" s="46">
        <f t="shared" si="5"/>
        <v>1553140.49</v>
      </c>
      <c r="AN9" s="46">
        <f t="shared" si="6"/>
        <v>22012501.27</v>
      </c>
      <c r="AO9" s="48"/>
      <c r="AP9" s="51"/>
    </row>
    <row r="10" spans="1:42" ht="46.5" x14ac:dyDescent="0.35">
      <c r="A10" s="54" t="s">
        <v>109</v>
      </c>
      <c r="B10" s="54" t="s">
        <v>110</v>
      </c>
      <c r="C10" s="54" t="s">
        <v>104</v>
      </c>
      <c r="D10" s="132">
        <v>63</v>
      </c>
      <c r="E10" s="131">
        <v>61.33</v>
      </c>
      <c r="F10" s="131">
        <v>228</v>
      </c>
      <c r="G10" s="131">
        <v>212.41</v>
      </c>
      <c r="H10" s="131">
        <v>471</v>
      </c>
      <c r="I10" s="131">
        <v>454.12</v>
      </c>
      <c r="J10" s="131">
        <v>63</v>
      </c>
      <c r="K10" s="131">
        <v>62.06</v>
      </c>
      <c r="L10" s="131">
        <v>4</v>
      </c>
      <c r="M10" s="131">
        <v>4</v>
      </c>
      <c r="N10" s="123">
        <v>0</v>
      </c>
      <c r="O10" s="123">
        <v>0</v>
      </c>
      <c r="P10" s="40">
        <f t="shared" si="0"/>
        <v>829</v>
      </c>
      <c r="Q10" s="40">
        <f t="shared" si="0"/>
        <v>793.92000000000007</v>
      </c>
      <c r="R10" s="133">
        <v>10</v>
      </c>
      <c r="S10" s="133">
        <v>9.4</v>
      </c>
      <c r="T10" s="133">
        <v>0</v>
      </c>
      <c r="U10" s="133">
        <v>0</v>
      </c>
      <c r="V10" s="133">
        <v>16</v>
      </c>
      <c r="W10" s="133">
        <v>14.66</v>
      </c>
      <c r="X10" s="133">
        <v>0</v>
      </c>
      <c r="Y10" s="133">
        <v>0</v>
      </c>
      <c r="Z10" s="42">
        <f t="shared" si="1"/>
        <v>26</v>
      </c>
      <c r="AA10" s="43">
        <f t="shared" si="2"/>
        <v>24.060000000000002</v>
      </c>
      <c r="AB10" s="44">
        <f t="shared" si="3"/>
        <v>855</v>
      </c>
      <c r="AC10" s="44">
        <f t="shared" si="3"/>
        <v>817.98</v>
      </c>
      <c r="AD10" s="134">
        <v>2874962.43</v>
      </c>
      <c r="AE10" s="134">
        <v>64993.84</v>
      </c>
      <c r="AF10" s="134">
        <v>1000</v>
      </c>
      <c r="AG10" s="134">
        <v>67797.62</v>
      </c>
      <c r="AH10" s="134">
        <v>732379.77</v>
      </c>
      <c r="AI10" s="134">
        <v>326296.63</v>
      </c>
      <c r="AJ10" s="46">
        <f t="shared" si="4"/>
        <v>4067430.29</v>
      </c>
      <c r="AK10" s="138">
        <v>109845</v>
      </c>
      <c r="AL10" s="138">
        <v>0</v>
      </c>
      <c r="AM10" s="46">
        <f t="shared" si="5"/>
        <v>109845</v>
      </c>
      <c r="AN10" s="46">
        <f t="shared" si="6"/>
        <v>4177275.29</v>
      </c>
      <c r="AO10" s="48"/>
      <c r="AP10" s="48"/>
    </row>
    <row r="11" spans="1:42" ht="46.5" x14ac:dyDescent="0.35">
      <c r="A11" s="54" t="s">
        <v>111</v>
      </c>
      <c r="B11" s="54" t="s">
        <v>110</v>
      </c>
      <c r="C11" s="54" t="s">
        <v>104</v>
      </c>
      <c r="D11" s="49">
        <v>83</v>
      </c>
      <c r="E11" s="49">
        <v>65.69</v>
      </c>
      <c r="F11" s="49">
        <v>75</v>
      </c>
      <c r="G11" s="49">
        <v>70.400000000000006</v>
      </c>
      <c r="H11" s="49">
        <v>25</v>
      </c>
      <c r="I11" s="49">
        <v>24.8</v>
      </c>
      <c r="J11" s="49">
        <v>16</v>
      </c>
      <c r="K11" s="49">
        <v>16</v>
      </c>
      <c r="L11" s="49">
        <v>4</v>
      </c>
      <c r="M11" s="49">
        <v>4</v>
      </c>
      <c r="N11" s="49">
        <v>0</v>
      </c>
      <c r="O11" s="49">
        <v>0</v>
      </c>
      <c r="P11" s="40">
        <f t="shared" si="0"/>
        <v>203</v>
      </c>
      <c r="Q11" s="40">
        <f t="shared" si="0"/>
        <v>180.89000000000001</v>
      </c>
      <c r="R11" s="197">
        <v>5</v>
      </c>
      <c r="S11" s="49">
        <v>3.75</v>
      </c>
      <c r="T11" s="197">
        <v>0</v>
      </c>
      <c r="U11" s="197">
        <v>0</v>
      </c>
      <c r="V11" s="197">
        <v>0</v>
      </c>
      <c r="W11" s="197">
        <v>0</v>
      </c>
      <c r="X11" s="197">
        <v>1</v>
      </c>
      <c r="Y11" s="197">
        <v>0.5</v>
      </c>
      <c r="Z11" s="42">
        <f t="shared" si="1"/>
        <v>6</v>
      </c>
      <c r="AA11" s="43">
        <f t="shared" si="2"/>
        <v>4.25</v>
      </c>
      <c r="AB11" s="44">
        <f t="shared" si="3"/>
        <v>209</v>
      </c>
      <c r="AC11" s="44">
        <f t="shared" si="3"/>
        <v>185.14000000000001</v>
      </c>
      <c r="AD11" s="45">
        <v>421937</v>
      </c>
      <c r="AE11" s="45">
        <v>1457</v>
      </c>
      <c r="AF11" s="45">
        <v>0</v>
      </c>
      <c r="AG11" s="45">
        <v>5027</v>
      </c>
      <c r="AH11" s="45">
        <v>27048</v>
      </c>
      <c r="AI11" s="45">
        <v>39053</v>
      </c>
      <c r="AJ11" s="46">
        <f t="shared" si="4"/>
        <v>494522</v>
      </c>
      <c r="AK11" s="50">
        <v>9591</v>
      </c>
      <c r="AL11" s="50">
        <v>4350</v>
      </c>
      <c r="AM11" s="46">
        <f t="shared" si="5"/>
        <v>13941</v>
      </c>
      <c r="AN11" s="46">
        <f t="shared" si="6"/>
        <v>508463</v>
      </c>
      <c r="AO11" s="125"/>
      <c r="AP11" s="48"/>
    </row>
    <row r="12" spans="1:42" ht="46.5" x14ac:dyDescent="0.35">
      <c r="A12" s="54" t="s">
        <v>112</v>
      </c>
      <c r="B12" s="54" t="s">
        <v>110</v>
      </c>
      <c r="C12" s="54" t="s">
        <v>104</v>
      </c>
      <c r="D12" s="122">
        <v>47</v>
      </c>
      <c r="E12" s="49">
        <v>37.909999999999997</v>
      </c>
      <c r="F12" s="122">
        <v>11</v>
      </c>
      <c r="G12" s="49">
        <v>10.48</v>
      </c>
      <c r="H12" s="122">
        <v>32</v>
      </c>
      <c r="I12" s="49">
        <v>30.93</v>
      </c>
      <c r="J12" s="122">
        <v>4</v>
      </c>
      <c r="K12" s="122">
        <v>4</v>
      </c>
      <c r="L12" s="122">
        <v>1</v>
      </c>
      <c r="M12" s="122">
        <v>1</v>
      </c>
      <c r="N12" s="122">
        <v>0</v>
      </c>
      <c r="O12" s="49">
        <v>0</v>
      </c>
      <c r="P12" s="40">
        <f t="shared" si="0"/>
        <v>95</v>
      </c>
      <c r="Q12" s="40">
        <f t="shared" si="0"/>
        <v>84.32</v>
      </c>
      <c r="R12" s="122">
        <v>0</v>
      </c>
      <c r="S12" s="122">
        <v>0</v>
      </c>
      <c r="T12" s="122">
        <v>0</v>
      </c>
      <c r="U12" s="122">
        <v>0</v>
      </c>
      <c r="V12" s="122">
        <v>0</v>
      </c>
      <c r="W12" s="122">
        <v>0</v>
      </c>
      <c r="X12" s="122">
        <v>0</v>
      </c>
      <c r="Y12" s="49">
        <v>0</v>
      </c>
      <c r="Z12" s="42">
        <f t="shared" si="1"/>
        <v>0</v>
      </c>
      <c r="AA12" s="43">
        <f t="shared" si="2"/>
        <v>0</v>
      </c>
      <c r="AB12" s="44">
        <f t="shared" si="3"/>
        <v>95</v>
      </c>
      <c r="AC12" s="44">
        <f t="shared" si="3"/>
        <v>84.32</v>
      </c>
      <c r="AD12" s="128">
        <v>234690.02</v>
      </c>
      <c r="AE12" s="129">
        <v>0</v>
      </c>
      <c r="AF12" s="129">
        <v>0</v>
      </c>
      <c r="AG12" s="129">
        <v>0</v>
      </c>
      <c r="AH12" s="129">
        <v>26167.279999999999</v>
      </c>
      <c r="AI12" s="129">
        <v>21311.83</v>
      </c>
      <c r="AJ12" s="46">
        <f t="shared" si="4"/>
        <v>282169.13</v>
      </c>
      <c r="AK12" s="50">
        <v>0</v>
      </c>
      <c r="AL12" s="50">
        <v>0</v>
      </c>
      <c r="AM12" s="46">
        <f t="shared" si="5"/>
        <v>0</v>
      </c>
      <c r="AN12" s="46">
        <f t="shared" si="6"/>
        <v>282169.13</v>
      </c>
      <c r="AO12" s="48"/>
      <c r="AP12" s="120"/>
    </row>
    <row r="13" spans="1:42" ht="46.5" x14ac:dyDescent="0.35">
      <c r="A13" s="54" t="s">
        <v>113</v>
      </c>
      <c r="B13" s="54" t="s">
        <v>110</v>
      </c>
      <c r="C13" s="54" t="s">
        <v>104</v>
      </c>
      <c r="D13" s="181">
        <v>224</v>
      </c>
      <c r="E13" s="180">
        <v>80.45</v>
      </c>
      <c r="F13" s="180">
        <v>88</v>
      </c>
      <c r="G13" s="180">
        <v>74.650000000000006</v>
      </c>
      <c r="H13" s="180">
        <v>43</v>
      </c>
      <c r="I13" s="180">
        <v>38.840000000000003</v>
      </c>
      <c r="J13" s="180">
        <v>0</v>
      </c>
      <c r="K13" s="180">
        <v>0</v>
      </c>
      <c r="L13" s="180">
        <v>3</v>
      </c>
      <c r="M13" s="180">
        <v>3</v>
      </c>
      <c r="N13" s="180">
        <v>0</v>
      </c>
      <c r="O13" s="180">
        <v>0</v>
      </c>
      <c r="P13" s="40">
        <f t="shared" si="0"/>
        <v>358</v>
      </c>
      <c r="Q13" s="40">
        <f t="shared" si="0"/>
        <v>196.94000000000003</v>
      </c>
      <c r="R13" s="182">
        <v>0</v>
      </c>
      <c r="S13" s="182">
        <v>0</v>
      </c>
      <c r="T13" s="182">
        <v>0</v>
      </c>
      <c r="U13" s="182">
        <v>0</v>
      </c>
      <c r="V13" s="182">
        <v>0</v>
      </c>
      <c r="W13" s="182">
        <v>0</v>
      </c>
      <c r="X13" s="182">
        <v>0</v>
      </c>
      <c r="Y13" s="182">
        <v>0</v>
      </c>
      <c r="Z13" s="42">
        <f t="shared" si="1"/>
        <v>0</v>
      </c>
      <c r="AA13" s="43">
        <f t="shared" si="2"/>
        <v>0</v>
      </c>
      <c r="AB13" s="44">
        <f t="shared" si="3"/>
        <v>358</v>
      </c>
      <c r="AC13" s="44">
        <f t="shared" si="3"/>
        <v>196.94000000000003</v>
      </c>
      <c r="AD13" s="245">
        <v>426196</v>
      </c>
      <c r="AE13" s="183">
        <v>0</v>
      </c>
      <c r="AF13" s="183">
        <v>0</v>
      </c>
      <c r="AG13" s="183">
        <v>0</v>
      </c>
      <c r="AH13" s="246">
        <v>30580</v>
      </c>
      <c r="AI13" s="246">
        <v>33355</v>
      </c>
      <c r="AJ13" s="46">
        <f t="shared" si="4"/>
        <v>490131</v>
      </c>
      <c r="AK13" s="47">
        <v>0</v>
      </c>
      <c r="AL13" s="47">
        <v>0</v>
      </c>
      <c r="AM13" s="46">
        <f t="shared" si="5"/>
        <v>0</v>
      </c>
      <c r="AN13" s="46">
        <f t="shared" si="6"/>
        <v>490131</v>
      </c>
      <c r="AO13" s="48"/>
      <c r="AP13" s="48"/>
    </row>
    <row r="14" spans="1:42" ht="31" x14ac:dyDescent="0.35">
      <c r="A14" s="54" t="s">
        <v>114</v>
      </c>
      <c r="B14" s="54" t="s">
        <v>108</v>
      </c>
      <c r="C14" s="54" t="s">
        <v>104</v>
      </c>
      <c r="D14" s="122">
        <v>85</v>
      </c>
      <c r="E14" s="49">
        <v>80.589191</v>
      </c>
      <c r="F14" s="122">
        <v>245</v>
      </c>
      <c r="G14" s="49">
        <v>228.35400000000001</v>
      </c>
      <c r="H14" s="122">
        <v>83</v>
      </c>
      <c r="I14" s="49">
        <v>82.621622000000002</v>
      </c>
      <c r="J14" s="122">
        <v>14</v>
      </c>
      <c r="K14" s="122">
        <v>14</v>
      </c>
      <c r="L14" s="122">
        <v>1</v>
      </c>
      <c r="M14" s="122">
        <v>1</v>
      </c>
      <c r="N14" s="122">
        <v>0</v>
      </c>
      <c r="O14" s="122">
        <v>0</v>
      </c>
      <c r="P14" s="40">
        <f t="shared" si="0"/>
        <v>428</v>
      </c>
      <c r="Q14" s="40">
        <f t="shared" si="0"/>
        <v>406.56481300000002</v>
      </c>
      <c r="R14" s="123">
        <v>8</v>
      </c>
      <c r="S14" s="123">
        <v>8</v>
      </c>
      <c r="T14" s="123">
        <v>0</v>
      </c>
      <c r="U14" s="123">
        <v>0</v>
      </c>
      <c r="V14" s="123">
        <v>0</v>
      </c>
      <c r="W14" s="123">
        <v>0</v>
      </c>
      <c r="X14" s="123">
        <v>0</v>
      </c>
      <c r="Y14" s="123">
        <v>0</v>
      </c>
      <c r="Z14" s="42">
        <f t="shared" si="1"/>
        <v>8</v>
      </c>
      <c r="AA14" s="42">
        <f t="shared" si="2"/>
        <v>8</v>
      </c>
      <c r="AB14" s="44">
        <f t="shared" si="3"/>
        <v>436</v>
      </c>
      <c r="AC14" s="44">
        <f t="shared" si="3"/>
        <v>414.56481300000002</v>
      </c>
      <c r="AD14" s="124">
        <v>969421.45</v>
      </c>
      <c r="AE14" s="119">
        <v>36805.660000000003</v>
      </c>
      <c r="AF14" s="119">
        <v>600</v>
      </c>
      <c r="AG14" s="119">
        <v>17674.21</v>
      </c>
      <c r="AH14" s="119">
        <v>270247.09000000003</v>
      </c>
      <c r="AI14" s="119">
        <v>95824.57</v>
      </c>
      <c r="AJ14" s="46">
        <f t="shared" si="4"/>
        <v>1390572.98</v>
      </c>
      <c r="AK14" s="125">
        <v>22576.62</v>
      </c>
      <c r="AL14" s="125">
        <v>0</v>
      </c>
      <c r="AM14" s="46">
        <f t="shared" si="5"/>
        <v>22576.62</v>
      </c>
      <c r="AN14" s="46">
        <f t="shared" si="6"/>
        <v>1413149.6</v>
      </c>
      <c r="AO14" s="48"/>
      <c r="AP14" s="48"/>
    </row>
    <row r="15" spans="1:42" x14ac:dyDescent="0.35">
      <c r="A15" s="54"/>
      <c r="B15" s="54"/>
      <c r="C15" s="54"/>
      <c r="D15" s="122"/>
      <c r="E15" s="122"/>
      <c r="F15" s="122"/>
      <c r="G15" s="122"/>
      <c r="H15" s="122"/>
      <c r="I15" s="122"/>
      <c r="J15" s="122"/>
      <c r="K15" s="122"/>
      <c r="L15" s="122"/>
      <c r="M15" s="122"/>
      <c r="N15" s="122"/>
      <c r="O15" s="122"/>
      <c r="P15" s="40">
        <f t="shared" si="0"/>
        <v>0</v>
      </c>
      <c r="Q15" s="40">
        <f t="shared" si="0"/>
        <v>0</v>
      </c>
      <c r="R15" s="122"/>
      <c r="S15" s="122"/>
      <c r="T15" s="122"/>
      <c r="U15" s="122"/>
      <c r="V15" s="122"/>
      <c r="W15" s="122"/>
      <c r="X15" s="122"/>
      <c r="Y15" s="122"/>
      <c r="Z15" s="42">
        <f t="shared" si="1"/>
        <v>0</v>
      </c>
      <c r="AA15" s="42">
        <f t="shared" si="2"/>
        <v>0</v>
      </c>
      <c r="AB15" s="44">
        <f t="shared" si="3"/>
        <v>0</v>
      </c>
      <c r="AC15" s="44">
        <f t="shared" si="3"/>
        <v>0</v>
      </c>
      <c r="AD15" s="124"/>
      <c r="AE15" s="124"/>
      <c r="AF15" s="124"/>
      <c r="AG15" s="124"/>
      <c r="AH15" s="124"/>
      <c r="AI15" s="124"/>
      <c r="AJ15" s="52">
        <f t="shared" si="4"/>
        <v>0</v>
      </c>
      <c r="AK15" s="116"/>
      <c r="AL15" s="116"/>
      <c r="AM15" s="52">
        <f t="shared" si="5"/>
        <v>0</v>
      </c>
      <c r="AN15" s="52">
        <f t="shared" si="6"/>
        <v>0</v>
      </c>
      <c r="AO15" s="48"/>
      <c r="AP15" s="48"/>
    </row>
    <row r="16" spans="1:42" x14ac:dyDescent="0.35">
      <c r="A16" s="54"/>
      <c r="B16" s="54"/>
      <c r="C16" s="54"/>
      <c r="D16" s="122"/>
      <c r="E16" s="122"/>
      <c r="F16" s="122"/>
      <c r="G16" s="122"/>
      <c r="H16" s="122"/>
      <c r="I16" s="122"/>
      <c r="J16" s="122"/>
      <c r="K16" s="122"/>
      <c r="L16" s="122"/>
      <c r="M16" s="122"/>
      <c r="N16" s="122"/>
      <c r="O16" s="122"/>
      <c r="P16" s="40">
        <f t="shared" si="0"/>
        <v>0</v>
      </c>
      <c r="Q16" s="40">
        <f t="shared" si="0"/>
        <v>0</v>
      </c>
      <c r="R16" s="122"/>
      <c r="S16" s="122"/>
      <c r="T16" s="122"/>
      <c r="U16" s="122"/>
      <c r="V16" s="122"/>
      <c r="W16" s="122"/>
      <c r="X16" s="122"/>
      <c r="Y16" s="122"/>
      <c r="Z16" s="42">
        <f t="shared" si="1"/>
        <v>0</v>
      </c>
      <c r="AA16" s="42">
        <f t="shared" si="2"/>
        <v>0</v>
      </c>
      <c r="AB16" s="44">
        <f t="shared" si="3"/>
        <v>0</v>
      </c>
      <c r="AC16" s="44">
        <f t="shared" si="3"/>
        <v>0</v>
      </c>
      <c r="AD16" s="124"/>
      <c r="AE16" s="124"/>
      <c r="AF16" s="124"/>
      <c r="AG16" s="124"/>
      <c r="AH16" s="124"/>
      <c r="AI16" s="124"/>
      <c r="AJ16" s="52">
        <f t="shared" si="4"/>
        <v>0</v>
      </c>
      <c r="AK16" s="116"/>
      <c r="AL16" s="116"/>
      <c r="AM16" s="52">
        <f t="shared" si="5"/>
        <v>0</v>
      </c>
      <c r="AN16" s="52">
        <f t="shared" si="6"/>
        <v>0</v>
      </c>
      <c r="AO16" s="48"/>
      <c r="AP16" s="48"/>
    </row>
    <row r="17" spans="1:42" x14ac:dyDescent="0.35">
      <c r="A17" s="54"/>
      <c r="B17" s="54"/>
      <c r="C17" s="54"/>
      <c r="D17" s="122"/>
      <c r="E17" s="122"/>
      <c r="F17" s="122"/>
      <c r="G17" s="122"/>
      <c r="H17" s="122"/>
      <c r="I17" s="122"/>
      <c r="J17" s="122"/>
      <c r="K17" s="122"/>
      <c r="L17" s="122"/>
      <c r="M17" s="122"/>
      <c r="N17" s="122"/>
      <c r="O17" s="122"/>
      <c r="P17" s="40">
        <f t="shared" si="0"/>
        <v>0</v>
      </c>
      <c r="Q17" s="40">
        <f t="shared" si="0"/>
        <v>0</v>
      </c>
      <c r="R17" s="122"/>
      <c r="S17" s="122"/>
      <c r="T17" s="122"/>
      <c r="U17" s="122"/>
      <c r="V17" s="122"/>
      <c r="W17" s="122"/>
      <c r="X17" s="122"/>
      <c r="Y17" s="122"/>
      <c r="Z17" s="42">
        <f t="shared" si="1"/>
        <v>0</v>
      </c>
      <c r="AA17" s="42">
        <f t="shared" si="2"/>
        <v>0</v>
      </c>
      <c r="AB17" s="44">
        <f t="shared" si="3"/>
        <v>0</v>
      </c>
      <c r="AC17" s="44">
        <f t="shared" si="3"/>
        <v>0</v>
      </c>
      <c r="AD17" s="124"/>
      <c r="AE17" s="124"/>
      <c r="AF17" s="124"/>
      <c r="AG17" s="124"/>
      <c r="AH17" s="124"/>
      <c r="AI17" s="124"/>
      <c r="AJ17" s="52">
        <f t="shared" si="4"/>
        <v>0</v>
      </c>
      <c r="AK17" s="116"/>
      <c r="AL17" s="116"/>
      <c r="AM17" s="52">
        <f t="shared" si="5"/>
        <v>0</v>
      </c>
      <c r="AN17" s="52">
        <f t="shared" si="6"/>
        <v>0</v>
      </c>
      <c r="AO17" s="48"/>
      <c r="AP17" s="48"/>
    </row>
    <row r="18" spans="1:42" x14ac:dyDescent="0.35">
      <c r="A18" s="54"/>
      <c r="B18" s="54"/>
      <c r="C18" s="54"/>
      <c r="D18" s="122"/>
      <c r="E18" s="122"/>
      <c r="F18" s="122"/>
      <c r="G18" s="122"/>
      <c r="H18" s="122"/>
      <c r="I18" s="122"/>
      <c r="J18" s="122"/>
      <c r="K18" s="122"/>
      <c r="L18" s="122"/>
      <c r="M18" s="122"/>
      <c r="N18" s="122"/>
      <c r="O18" s="122"/>
      <c r="P18" s="40">
        <f t="shared" si="0"/>
        <v>0</v>
      </c>
      <c r="Q18" s="40">
        <f t="shared" si="0"/>
        <v>0</v>
      </c>
      <c r="R18" s="122"/>
      <c r="S18" s="122"/>
      <c r="T18" s="122"/>
      <c r="U18" s="122"/>
      <c r="V18" s="122"/>
      <c r="W18" s="122"/>
      <c r="X18" s="122"/>
      <c r="Y18" s="122"/>
      <c r="Z18" s="42">
        <f t="shared" si="1"/>
        <v>0</v>
      </c>
      <c r="AA18" s="42">
        <f t="shared" si="2"/>
        <v>0</v>
      </c>
      <c r="AB18" s="44">
        <f t="shared" si="3"/>
        <v>0</v>
      </c>
      <c r="AC18" s="44">
        <f t="shared" si="3"/>
        <v>0</v>
      </c>
      <c r="AD18" s="124"/>
      <c r="AE18" s="124"/>
      <c r="AF18" s="124"/>
      <c r="AG18" s="124"/>
      <c r="AH18" s="124"/>
      <c r="AI18" s="124"/>
      <c r="AJ18" s="52">
        <f t="shared" si="4"/>
        <v>0</v>
      </c>
      <c r="AK18" s="116"/>
      <c r="AL18" s="116"/>
      <c r="AM18" s="52">
        <f t="shared" si="5"/>
        <v>0</v>
      </c>
      <c r="AN18" s="52">
        <f t="shared" si="6"/>
        <v>0</v>
      </c>
      <c r="AO18" s="48"/>
      <c r="AP18" s="48"/>
    </row>
    <row r="19" spans="1:42" x14ac:dyDescent="0.35">
      <c r="A19" s="54"/>
      <c r="B19" s="54"/>
      <c r="C19" s="54"/>
      <c r="D19" s="122"/>
      <c r="E19" s="122"/>
      <c r="F19" s="122"/>
      <c r="G19" s="122"/>
      <c r="H19" s="122"/>
      <c r="I19" s="122"/>
      <c r="J19" s="122"/>
      <c r="K19" s="122"/>
      <c r="L19" s="122"/>
      <c r="M19" s="122"/>
      <c r="N19" s="122"/>
      <c r="O19" s="122"/>
      <c r="P19" s="40">
        <f t="shared" si="0"/>
        <v>0</v>
      </c>
      <c r="Q19" s="40">
        <f t="shared" si="0"/>
        <v>0</v>
      </c>
      <c r="R19" s="122"/>
      <c r="S19" s="122"/>
      <c r="T19" s="122"/>
      <c r="U19" s="122"/>
      <c r="V19" s="122"/>
      <c r="W19" s="122"/>
      <c r="X19" s="122"/>
      <c r="Y19" s="122"/>
      <c r="Z19" s="42">
        <f t="shared" si="1"/>
        <v>0</v>
      </c>
      <c r="AA19" s="42">
        <f t="shared" si="2"/>
        <v>0</v>
      </c>
      <c r="AB19" s="44">
        <f t="shared" si="3"/>
        <v>0</v>
      </c>
      <c r="AC19" s="44">
        <f t="shared" si="3"/>
        <v>0</v>
      </c>
      <c r="AD19" s="124"/>
      <c r="AE19" s="124"/>
      <c r="AF19" s="124"/>
      <c r="AG19" s="124"/>
      <c r="AH19" s="124"/>
      <c r="AI19" s="124"/>
      <c r="AJ19" s="52">
        <f t="shared" si="4"/>
        <v>0</v>
      </c>
      <c r="AK19" s="116"/>
      <c r="AL19" s="116"/>
      <c r="AM19" s="52">
        <f t="shared" si="5"/>
        <v>0</v>
      </c>
      <c r="AN19" s="52">
        <f t="shared" si="6"/>
        <v>0</v>
      </c>
      <c r="AO19" s="48"/>
      <c r="AP19" s="48"/>
    </row>
    <row r="20" spans="1:42" x14ac:dyDescent="0.35">
      <c r="A20" s="54"/>
      <c r="B20" s="54"/>
      <c r="C20" s="54"/>
      <c r="D20" s="122"/>
      <c r="E20" s="122"/>
      <c r="F20" s="122"/>
      <c r="G20" s="122"/>
      <c r="H20" s="122"/>
      <c r="I20" s="122"/>
      <c r="J20" s="122"/>
      <c r="K20" s="122"/>
      <c r="L20" s="122"/>
      <c r="M20" s="122"/>
      <c r="N20" s="122"/>
      <c r="O20" s="122"/>
      <c r="P20" s="40">
        <f t="shared" si="0"/>
        <v>0</v>
      </c>
      <c r="Q20" s="40">
        <f t="shared" si="0"/>
        <v>0</v>
      </c>
      <c r="R20" s="122"/>
      <c r="S20" s="122"/>
      <c r="T20" s="122"/>
      <c r="U20" s="122"/>
      <c r="V20" s="122"/>
      <c r="W20" s="122"/>
      <c r="X20" s="122"/>
      <c r="Y20" s="122"/>
      <c r="Z20" s="42">
        <f t="shared" si="1"/>
        <v>0</v>
      </c>
      <c r="AA20" s="42">
        <f t="shared" si="2"/>
        <v>0</v>
      </c>
      <c r="AB20" s="44">
        <f t="shared" si="3"/>
        <v>0</v>
      </c>
      <c r="AC20" s="44">
        <f t="shared" si="3"/>
        <v>0</v>
      </c>
      <c r="AD20" s="124"/>
      <c r="AE20" s="124"/>
      <c r="AF20" s="124"/>
      <c r="AG20" s="124"/>
      <c r="AH20" s="124"/>
      <c r="AI20" s="124"/>
      <c r="AJ20" s="52">
        <f t="shared" si="4"/>
        <v>0</v>
      </c>
      <c r="AK20" s="116"/>
      <c r="AL20" s="116"/>
      <c r="AM20" s="52">
        <f t="shared" si="5"/>
        <v>0</v>
      </c>
      <c r="AN20" s="52">
        <f t="shared" si="6"/>
        <v>0</v>
      </c>
      <c r="AO20" s="48"/>
      <c r="AP20" s="48"/>
    </row>
    <row r="21" spans="1:42" x14ac:dyDescent="0.35">
      <c r="A21" s="54"/>
      <c r="B21" s="54"/>
      <c r="C21" s="54"/>
      <c r="D21" s="122"/>
      <c r="E21" s="122"/>
      <c r="F21" s="122"/>
      <c r="G21" s="122"/>
      <c r="H21" s="122"/>
      <c r="I21" s="122"/>
      <c r="J21" s="122"/>
      <c r="K21" s="122"/>
      <c r="L21" s="122"/>
      <c r="M21" s="122"/>
      <c r="N21" s="122"/>
      <c r="O21" s="122"/>
      <c r="P21" s="40">
        <f t="shared" si="0"/>
        <v>0</v>
      </c>
      <c r="Q21" s="40">
        <f t="shared" si="0"/>
        <v>0</v>
      </c>
      <c r="R21" s="122"/>
      <c r="S21" s="122"/>
      <c r="T21" s="122"/>
      <c r="U21" s="122"/>
      <c r="V21" s="122"/>
      <c r="W21" s="122"/>
      <c r="X21" s="122"/>
      <c r="Y21" s="122"/>
      <c r="Z21" s="42">
        <f t="shared" si="1"/>
        <v>0</v>
      </c>
      <c r="AA21" s="42">
        <f t="shared" si="2"/>
        <v>0</v>
      </c>
      <c r="AB21" s="44">
        <f t="shared" si="3"/>
        <v>0</v>
      </c>
      <c r="AC21" s="44">
        <f t="shared" si="3"/>
        <v>0</v>
      </c>
      <c r="AD21" s="124"/>
      <c r="AE21" s="124"/>
      <c r="AF21" s="124"/>
      <c r="AG21" s="124"/>
      <c r="AH21" s="124"/>
      <c r="AI21" s="124"/>
      <c r="AJ21" s="52">
        <f t="shared" si="4"/>
        <v>0</v>
      </c>
      <c r="AK21" s="116"/>
      <c r="AL21" s="116"/>
      <c r="AM21" s="52">
        <f t="shared" si="5"/>
        <v>0</v>
      </c>
      <c r="AN21" s="52">
        <f t="shared" si="6"/>
        <v>0</v>
      </c>
      <c r="AO21" s="48"/>
      <c r="AP21" s="48"/>
    </row>
    <row r="22" spans="1:42" x14ac:dyDescent="0.35">
      <c r="A22" s="54"/>
      <c r="B22" s="54"/>
      <c r="C22" s="54"/>
      <c r="D22" s="122"/>
      <c r="E22" s="122"/>
      <c r="F22" s="122"/>
      <c r="G22" s="122"/>
      <c r="H22" s="122"/>
      <c r="I22" s="122"/>
      <c r="J22" s="122"/>
      <c r="K22" s="122"/>
      <c r="L22" s="122"/>
      <c r="M22" s="122"/>
      <c r="N22" s="122"/>
      <c r="O22" s="122"/>
      <c r="P22" s="40">
        <f t="shared" si="0"/>
        <v>0</v>
      </c>
      <c r="Q22" s="40">
        <f t="shared" si="0"/>
        <v>0</v>
      </c>
      <c r="R22" s="122"/>
      <c r="S22" s="122"/>
      <c r="T22" s="122"/>
      <c r="U22" s="122"/>
      <c r="V22" s="122"/>
      <c r="W22" s="122"/>
      <c r="X22" s="122"/>
      <c r="Y22" s="122"/>
      <c r="Z22" s="42">
        <f t="shared" si="1"/>
        <v>0</v>
      </c>
      <c r="AA22" s="42">
        <f t="shared" si="2"/>
        <v>0</v>
      </c>
      <c r="AB22" s="44">
        <f t="shared" si="3"/>
        <v>0</v>
      </c>
      <c r="AC22" s="44">
        <f t="shared" si="3"/>
        <v>0</v>
      </c>
      <c r="AD22" s="124"/>
      <c r="AE22" s="124"/>
      <c r="AF22" s="124"/>
      <c r="AG22" s="124"/>
      <c r="AH22" s="124"/>
      <c r="AI22" s="124"/>
      <c r="AJ22" s="52">
        <f t="shared" si="4"/>
        <v>0</v>
      </c>
      <c r="AK22" s="116"/>
      <c r="AL22" s="116"/>
      <c r="AM22" s="52">
        <f t="shared" si="5"/>
        <v>0</v>
      </c>
      <c r="AN22" s="52">
        <f t="shared" si="6"/>
        <v>0</v>
      </c>
      <c r="AO22" s="48"/>
      <c r="AP22" s="48"/>
    </row>
    <row r="23" spans="1:42" x14ac:dyDescent="0.35">
      <c r="A23" s="54"/>
      <c r="B23" s="54"/>
      <c r="C23" s="54"/>
      <c r="D23" s="122"/>
      <c r="E23" s="122"/>
      <c r="F23" s="122"/>
      <c r="G23" s="122"/>
      <c r="H23" s="122"/>
      <c r="I23" s="122"/>
      <c r="J23" s="122"/>
      <c r="K23" s="122"/>
      <c r="L23" s="122"/>
      <c r="M23" s="122"/>
      <c r="N23" s="122"/>
      <c r="O23" s="122"/>
      <c r="P23" s="40">
        <f t="shared" ref="P23:Q38" si="7">SUM(D23,F23,H23,J23,L23,N23)</f>
        <v>0</v>
      </c>
      <c r="Q23" s="40">
        <f t="shared" si="7"/>
        <v>0</v>
      </c>
      <c r="R23" s="122"/>
      <c r="S23" s="122"/>
      <c r="T23" s="122"/>
      <c r="U23" s="122"/>
      <c r="V23" s="122"/>
      <c r="W23" s="122"/>
      <c r="X23" s="122"/>
      <c r="Y23" s="122"/>
      <c r="Z23" s="42">
        <f t="shared" si="1"/>
        <v>0</v>
      </c>
      <c r="AA23" s="42">
        <f t="shared" si="2"/>
        <v>0</v>
      </c>
      <c r="AB23" s="44">
        <f t="shared" si="3"/>
        <v>0</v>
      </c>
      <c r="AC23" s="44">
        <f t="shared" si="3"/>
        <v>0</v>
      </c>
      <c r="AD23" s="124"/>
      <c r="AE23" s="124"/>
      <c r="AF23" s="124"/>
      <c r="AG23" s="124"/>
      <c r="AH23" s="124"/>
      <c r="AI23" s="124"/>
      <c r="AJ23" s="52">
        <f t="shared" si="4"/>
        <v>0</v>
      </c>
      <c r="AK23" s="116"/>
      <c r="AL23" s="116"/>
      <c r="AM23" s="52">
        <f t="shared" si="5"/>
        <v>0</v>
      </c>
      <c r="AN23" s="52">
        <f t="shared" si="6"/>
        <v>0</v>
      </c>
      <c r="AO23" s="48"/>
      <c r="AP23" s="48"/>
    </row>
    <row r="24" spans="1:42" x14ac:dyDescent="0.35">
      <c r="A24" s="54"/>
      <c r="B24" s="54"/>
      <c r="C24" s="54"/>
      <c r="D24" s="122"/>
      <c r="E24" s="122"/>
      <c r="F24" s="122"/>
      <c r="G24" s="122"/>
      <c r="H24" s="122"/>
      <c r="I24" s="122"/>
      <c r="J24" s="122"/>
      <c r="K24" s="122"/>
      <c r="L24" s="122"/>
      <c r="M24" s="122"/>
      <c r="N24" s="122"/>
      <c r="O24" s="122"/>
      <c r="P24" s="40">
        <f t="shared" si="7"/>
        <v>0</v>
      </c>
      <c r="Q24" s="40">
        <f t="shared" si="7"/>
        <v>0</v>
      </c>
      <c r="R24" s="122"/>
      <c r="S24" s="122"/>
      <c r="T24" s="122"/>
      <c r="U24" s="122"/>
      <c r="V24" s="122"/>
      <c r="W24" s="122"/>
      <c r="X24" s="122"/>
      <c r="Y24" s="122"/>
      <c r="Z24" s="42">
        <f t="shared" si="1"/>
        <v>0</v>
      </c>
      <c r="AA24" s="42">
        <f t="shared" si="2"/>
        <v>0</v>
      </c>
      <c r="AB24" s="44">
        <f t="shared" ref="AB24:AC51" si="8">P24+Z24</f>
        <v>0</v>
      </c>
      <c r="AC24" s="44">
        <f t="shared" si="8"/>
        <v>0</v>
      </c>
      <c r="AD24" s="124"/>
      <c r="AE24" s="124"/>
      <c r="AF24" s="124"/>
      <c r="AG24" s="124"/>
      <c r="AH24" s="124"/>
      <c r="AI24" s="124"/>
      <c r="AJ24" s="52">
        <f t="shared" si="4"/>
        <v>0</v>
      </c>
      <c r="AK24" s="116"/>
      <c r="AL24" s="116"/>
      <c r="AM24" s="52">
        <f t="shared" si="5"/>
        <v>0</v>
      </c>
      <c r="AN24" s="52">
        <f t="shared" si="6"/>
        <v>0</v>
      </c>
      <c r="AO24" s="48"/>
      <c r="AP24" s="48"/>
    </row>
    <row r="25" spans="1:42" x14ac:dyDescent="0.35">
      <c r="A25" s="54"/>
      <c r="B25" s="54"/>
      <c r="C25" s="54"/>
      <c r="D25" s="122"/>
      <c r="E25" s="122"/>
      <c r="F25" s="122"/>
      <c r="G25" s="122"/>
      <c r="H25" s="122"/>
      <c r="I25" s="122"/>
      <c r="J25" s="122"/>
      <c r="K25" s="122"/>
      <c r="L25" s="122"/>
      <c r="M25" s="122"/>
      <c r="N25" s="122"/>
      <c r="O25" s="122"/>
      <c r="P25" s="40">
        <f t="shared" si="7"/>
        <v>0</v>
      </c>
      <c r="Q25" s="40">
        <f t="shared" si="7"/>
        <v>0</v>
      </c>
      <c r="R25" s="122"/>
      <c r="S25" s="122"/>
      <c r="T25" s="122"/>
      <c r="U25" s="122"/>
      <c r="V25" s="122"/>
      <c r="W25" s="122"/>
      <c r="X25" s="122"/>
      <c r="Y25" s="122"/>
      <c r="Z25" s="42">
        <f t="shared" si="1"/>
        <v>0</v>
      </c>
      <c r="AA25" s="42">
        <f t="shared" si="2"/>
        <v>0</v>
      </c>
      <c r="AB25" s="44">
        <f t="shared" si="8"/>
        <v>0</v>
      </c>
      <c r="AC25" s="44">
        <f t="shared" si="8"/>
        <v>0</v>
      </c>
      <c r="AD25" s="124"/>
      <c r="AE25" s="124"/>
      <c r="AF25" s="124"/>
      <c r="AG25" s="124"/>
      <c r="AH25" s="124"/>
      <c r="AI25" s="124"/>
      <c r="AJ25" s="52">
        <f t="shared" si="4"/>
        <v>0</v>
      </c>
      <c r="AK25" s="116"/>
      <c r="AL25" s="116"/>
      <c r="AM25" s="52">
        <f t="shared" si="5"/>
        <v>0</v>
      </c>
      <c r="AN25" s="52">
        <f t="shared" si="6"/>
        <v>0</v>
      </c>
      <c r="AO25" s="48"/>
      <c r="AP25" s="48"/>
    </row>
    <row r="26" spans="1:42" x14ac:dyDescent="0.35">
      <c r="A26" s="54"/>
      <c r="B26" s="54"/>
      <c r="C26" s="54"/>
      <c r="D26" s="122"/>
      <c r="E26" s="122"/>
      <c r="F26" s="122"/>
      <c r="G26" s="122"/>
      <c r="H26" s="122"/>
      <c r="I26" s="122"/>
      <c r="J26" s="122"/>
      <c r="K26" s="122"/>
      <c r="L26" s="122"/>
      <c r="M26" s="122"/>
      <c r="N26" s="122"/>
      <c r="O26" s="122"/>
      <c r="P26" s="40">
        <f t="shared" si="7"/>
        <v>0</v>
      </c>
      <c r="Q26" s="40">
        <f t="shared" si="7"/>
        <v>0</v>
      </c>
      <c r="R26" s="122"/>
      <c r="S26" s="122"/>
      <c r="T26" s="122"/>
      <c r="U26" s="122"/>
      <c r="V26" s="122"/>
      <c r="W26" s="122"/>
      <c r="X26" s="122"/>
      <c r="Y26" s="122"/>
      <c r="Z26" s="42">
        <f t="shared" si="1"/>
        <v>0</v>
      </c>
      <c r="AA26" s="42">
        <f t="shared" si="2"/>
        <v>0</v>
      </c>
      <c r="AB26" s="44">
        <f t="shared" si="8"/>
        <v>0</v>
      </c>
      <c r="AC26" s="44">
        <f t="shared" si="8"/>
        <v>0</v>
      </c>
      <c r="AD26" s="124"/>
      <c r="AE26" s="124"/>
      <c r="AF26" s="124"/>
      <c r="AG26" s="124"/>
      <c r="AH26" s="124"/>
      <c r="AI26" s="124"/>
      <c r="AJ26" s="52">
        <f t="shared" si="4"/>
        <v>0</v>
      </c>
      <c r="AK26" s="116"/>
      <c r="AL26" s="116"/>
      <c r="AM26" s="52">
        <f t="shared" si="5"/>
        <v>0</v>
      </c>
      <c r="AN26" s="52">
        <f t="shared" si="6"/>
        <v>0</v>
      </c>
      <c r="AO26" s="48"/>
      <c r="AP26" s="48"/>
    </row>
    <row r="27" spans="1:42" x14ac:dyDescent="0.35">
      <c r="A27" s="54"/>
      <c r="B27" s="54"/>
      <c r="C27" s="54"/>
      <c r="D27" s="122"/>
      <c r="E27" s="122"/>
      <c r="F27" s="122"/>
      <c r="G27" s="122"/>
      <c r="H27" s="122"/>
      <c r="I27" s="122"/>
      <c r="J27" s="122"/>
      <c r="K27" s="122"/>
      <c r="L27" s="122"/>
      <c r="M27" s="122"/>
      <c r="N27" s="122"/>
      <c r="O27" s="122"/>
      <c r="P27" s="40">
        <f t="shared" si="7"/>
        <v>0</v>
      </c>
      <c r="Q27" s="40">
        <f t="shared" si="7"/>
        <v>0</v>
      </c>
      <c r="R27" s="122"/>
      <c r="S27" s="122"/>
      <c r="T27" s="122"/>
      <c r="U27" s="122"/>
      <c r="V27" s="122"/>
      <c r="W27" s="122"/>
      <c r="X27" s="122"/>
      <c r="Y27" s="122"/>
      <c r="Z27" s="42">
        <f t="shared" si="1"/>
        <v>0</v>
      </c>
      <c r="AA27" s="42">
        <f t="shared" si="2"/>
        <v>0</v>
      </c>
      <c r="AB27" s="44">
        <f t="shared" si="8"/>
        <v>0</v>
      </c>
      <c r="AC27" s="44">
        <f t="shared" si="8"/>
        <v>0</v>
      </c>
      <c r="AD27" s="124"/>
      <c r="AE27" s="124"/>
      <c r="AF27" s="124"/>
      <c r="AG27" s="124"/>
      <c r="AH27" s="124"/>
      <c r="AI27" s="124"/>
      <c r="AJ27" s="52">
        <f t="shared" si="4"/>
        <v>0</v>
      </c>
      <c r="AK27" s="116"/>
      <c r="AL27" s="116"/>
      <c r="AM27" s="52">
        <f t="shared" si="5"/>
        <v>0</v>
      </c>
      <c r="AN27" s="52">
        <f t="shared" si="6"/>
        <v>0</v>
      </c>
      <c r="AO27" s="48"/>
      <c r="AP27" s="48"/>
    </row>
    <row r="28" spans="1:42" x14ac:dyDescent="0.35">
      <c r="A28" s="54"/>
      <c r="B28" s="54"/>
      <c r="C28" s="54"/>
      <c r="D28" s="122"/>
      <c r="E28" s="122"/>
      <c r="F28" s="122"/>
      <c r="G28" s="122"/>
      <c r="H28" s="122"/>
      <c r="I28" s="122"/>
      <c r="J28" s="122"/>
      <c r="K28" s="122"/>
      <c r="L28" s="122"/>
      <c r="M28" s="122"/>
      <c r="N28" s="122"/>
      <c r="O28" s="122"/>
      <c r="P28" s="40">
        <f t="shared" si="7"/>
        <v>0</v>
      </c>
      <c r="Q28" s="40">
        <f t="shared" si="7"/>
        <v>0</v>
      </c>
      <c r="R28" s="122"/>
      <c r="S28" s="122"/>
      <c r="T28" s="122"/>
      <c r="U28" s="122"/>
      <c r="V28" s="122"/>
      <c r="W28" s="122"/>
      <c r="X28" s="122"/>
      <c r="Y28" s="122"/>
      <c r="Z28" s="42">
        <f t="shared" si="1"/>
        <v>0</v>
      </c>
      <c r="AA28" s="42">
        <f t="shared" si="2"/>
        <v>0</v>
      </c>
      <c r="AB28" s="44">
        <f t="shared" si="8"/>
        <v>0</v>
      </c>
      <c r="AC28" s="44">
        <f t="shared" si="8"/>
        <v>0</v>
      </c>
      <c r="AD28" s="124"/>
      <c r="AE28" s="124"/>
      <c r="AF28" s="124"/>
      <c r="AG28" s="124"/>
      <c r="AH28" s="124"/>
      <c r="AI28" s="124"/>
      <c r="AJ28" s="52">
        <f t="shared" si="4"/>
        <v>0</v>
      </c>
      <c r="AK28" s="116"/>
      <c r="AL28" s="116"/>
      <c r="AM28" s="52">
        <f t="shared" si="5"/>
        <v>0</v>
      </c>
      <c r="AN28" s="52">
        <f t="shared" si="6"/>
        <v>0</v>
      </c>
      <c r="AO28" s="48"/>
      <c r="AP28" s="48"/>
    </row>
    <row r="29" spans="1:42" x14ac:dyDescent="0.35">
      <c r="A29" s="54"/>
      <c r="B29" s="54"/>
      <c r="C29" s="54"/>
      <c r="D29" s="122"/>
      <c r="E29" s="122"/>
      <c r="F29" s="122"/>
      <c r="G29" s="122"/>
      <c r="H29" s="122"/>
      <c r="I29" s="122"/>
      <c r="J29" s="122"/>
      <c r="K29" s="122"/>
      <c r="L29" s="122"/>
      <c r="M29" s="122"/>
      <c r="N29" s="122"/>
      <c r="O29" s="122"/>
      <c r="P29" s="40">
        <f t="shared" si="7"/>
        <v>0</v>
      </c>
      <c r="Q29" s="40">
        <f t="shared" si="7"/>
        <v>0</v>
      </c>
      <c r="R29" s="122"/>
      <c r="S29" s="122"/>
      <c r="T29" s="122"/>
      <c r="U29" s="122"/>
      <c r="V29" s="122"/>
      <c r="W29" s="122"/>
      <c r="X29" s="122"/>
      <c r="Y29" s="122"/>
      <c r="Z29" s="42">
        <f t="shared" si="1"/>
        <v>0</v>
      </c>
      <c r="AA29" s="42">
        <f t="shared" si="2"/>
        <v>0</v>
      </c>
      <c r="AB29" s="44">
        <f t="shared" si="8"/>
        <v>0</v>
      </c>
      <c r="AC29" s="44">
        <f t="shared" si="8"/>
        <v>0</v>
      </c>
      <c r="AD29" s="124"/>
      <c r="AE29" s="124"/>
      <c r="AF29" s="124"/>
      <c r="AG29" s="124"/>
      <c r="AH29" s="124"/>
      <c r="AI29" s="124"/>
      <c r="AJ29" s="52">
        <f t="shared" si="4"/>
        <v>0</v>
      </c>
      <c r="AK29" s="116"/>
      <c r="AL29" s="116"/>
      <c r="AM29" s="52">
        <f t="shared" si="5"/>
        <v>0</v>
      </c>
      <c r="AN29" s="52">
        <f t="shared" si="6"/>
        <v>0</v>
      </c>
      <c r="AO29" s="48"/>
      <c r="AP29" s="48"/>
    </row>
    <row r="30" spans="1:42" x14ac:dyDescent="0.35">
      <c r="A30" s="54"/>
      <c r="B30" s="54"/>
      <c r="C30" s="54"/>
      <c r="D30" s="122"/>
      <c r="E30" s="122"/>
      <c r="F30" s="122"/>
      <c r="G30" s="122"/>
      <c r="H30" s="122"/>
      <c r="I30" s="122"/>
      <c r="J30" s="122"/>
      <c r="K30" s="122"/>
      <c r="L30" s="122"/>
      <c r="M30" s="122"/>
      <c r="N30" s="122"/>
      <c r="O30" s="122"/>
      <c r="P30" s="40">
        <f t="shared" si="7"/>
        <v>0</v>
      </c>
      <c r="Q30" s="40">
        <f t="shared" si="7"/>
        <v>0</v>
      </c>
      <c r="R30" s="122"/>
      <c r="S30" s="122"/>
      <c r="T30" s="122"/>
      <c r="U30" s="122"/>
      <c r="V30" s="122"/>
      <c r="W30" s="122"/>
      <c r="X30" s="122"/>
      <c r="Y30" s="122"/>
      <c r="Z30" s="42">
        <f t="shared" si="1"/>
        <v>0</v>
      </c>
      <c r="AA30" s="42">
        <f t="shared" si="2"/>
        <v>0</v>
      </c>
      <c r="AB30" s="44">
        <f t="shared" si="8"/>
        <v>0</v>
      </c>
      <c r="AC30" s="44">
        <f t="shared" si="8"/>
        <v>0</v>
      </c>
      <c r="AD30" s="124"/>
      <c r="AE30" s="124"/>
      <c r="AF30" s="124"/>
      <c r="AG30" s="124"/>
      <c r="AH30" s="124"/>
      <c r="AI30" s="124"/>
      <c r="AJ30" s="52">
        <f t="shared" si="4"/>
        <v>0</v>
      </c>
      <c r="AK30" s="116"/>
      <c r="AL30" s="116"/>
      <c r="AM30" s="52">
        <f t="shared" si="5"/>
        <v>0</v>
      </c>
      <c r="AN30" s="52">
        <f t="shared" si="6"/>
        <v>0</v>
      </c>
      <c r="AO30" s="48"/>
      <c r="AP30" s="48"/>
    </row>
    <row r="31" spans="1:42" x14ac:dyDescent="0.35">
      <c r="A31" s="54"/>
      <c r="B31" s="54"/>
      <c r="C31" s="54"/>
      <c r="D31" s="122"/>
      <c r="E31" s="122"/>
      <c r="F31" s="122"/>
      <c r="G31" s="122"/>
      <c r="H31" s="122"/>
      <c r="I31" s="122"/>
      <c r="J31" s="122"/>
      <c r="K31" s="122"/>
      <c r="L31" s="122"/>
      <c r="M31" s="122"/>
      <c r="N31" s="122"/>
      <c r="O31" s="122"/>
      <c r="P31" s="40">
        <f t="shared" si="7"/>
        <v>0</v>
      </c>
      <c r="Q31" s="40">
        <f t="shared" si="7"/>
        <v>0</v>
      </c>
      <c r="R31" s="122"/>
      <c r="S31" s="122"/>
      <c r="T31" s="122"/>
      <c r="U31" s="122"/>
      <c r="V31" s="122"/>
      <c r="W31" s="122"/>
      <c r="X31" s="122"/>
      <c r="Y31" s="122"/>
      <c r="Z31" s="42">
        <f t="shared" si="1"/>
        <v>0</v>
      </c>
      <c r="AA31" s="42">
        <f t="shared" si="2"/>
        <v>0</v>
      </c>
      <c r="AB31" s="44">
        <f t="shared" si="8"/>
        <v>0</v>
      </c>
      <c r="AC31" s="44">
        <f t="shared" si="8"/>
        <v>0</v>
      </c>
      <c r="AD31" s="124"/>
      <c r="AE31" s="124"/>
      <c r="AF31" s="124"/>
      <c r="AG31" s="124"/>
      <c r="AH31" s="124"/>
      <c r="AI31" s="124"/>
      <c r="AJ31" s="52">
        <f t="shared" si="4"/>
        <v>0</v>
      </c>
      <c r="AK31" s="116"/>
      <c r="AL31" s="116"/>
      <c r="AM31" s="52">
        <f t="shared" si="5"/>
        <v>0</v>
      </c>
      <c r="AN31" s="52">
        <f t="shared" si="6"/>
        <v>0</v>
      </c>
      <c r="AO31" s="48"/>
      <c r="AP31" s="48"/>
    </row>
    <row r="32" spans="1:42" x14ac:dyDescent="0.35">
      <c r="A32" s="54"/>
      <c r="B32" s="54"/>
      <c r="C32" s="54"/>
      <c r="D32" s="122"/>
      <c r="E32" s="122"/>
      <c r="F32" s="122"/>
      <c r="G32" s="122"/>
      <c r="H32" s="122"/>
      <c r="I32" s="122"/>
      <c r="J32" s="122"/>
      <c r="K32" s="122"/>
      <c r="L32" s="122"/>
      <c r="M32" s="122"/>
      <c r="N32" s="122"/>
      <c r="O32" s="122"/>
      <c r="P32" s="40">
        <f t="shared" si="7"/>
        <v>0</v>
      </c>
      <c r="Q32" s="40">
        <f t="shared" si="7"/>
        <v>0</v>
      </c>
      <c r="R32" s="122"/>
      <c r="S32" s="122"/>
      <c r="T32" s="122"/>
      <c r="U32" s="122"/>
      <c r="V32" s="122"/>
      <c r="W32" s="122"/>
      <c r="X32" s="122"/>
      <c r="Y32" s="122"/>
      <c r="Z32" s="42">
        <f t="shared" si="1"/>
        <v>0</v>
      </c>
      <c r="AA32" s="42">
        <f t="shared" si="2"/>
        <v>0</v>
      </c>
      <c r="AB32" s="44">
        <f t="shared" si="8"/>
        <v>0</v>
      </c>
      <c r="AC32" s="44">
        <f t="shared" si="8"/>
        <v>0</v>
      </c>
      <c r="AD32" s="124"/>
      <c r="AE32" s="124"/>
      <c r="AF32" s="124"/>
      <c r="AG32" s="124"/>
      <c r="AH32" s="124"/>
      <c r="AI32" s="124"/>
      <c r="AJ32" s="52">
        <f t="shared" si="4"/>
        <v>0</v>
      </c>
      <c r="AK32" s="116"/>
      <c r="AL32" s="116"/>
      <c r="AM32" s="52">
        <f t="shared" si="5"/>
        <v>0</v>
      </c>
      <c r="AN32" s="52">
        <f t="shared" si="6"/>
        <v>0</v>
      </c>
      <c r="AO32" s="48"/>
      <c r="AP32" s="48"/>
    </row>
    <row r="33" spans="1:42" x14ac:dyDescent="0.35">
      <c r="A33" s="54"/>
      <c r="B33" s="54"/>
      <c r="C33" s="54"/>
      <c r="D33" s="122"/>
      <c r="E33" s="122"/>
      <c r="F33" s="122"/>
      <c r="G33" s="122"/>
      <c r="H33" s="122"/>
      <c r="I33" s="122"/>
      <c r="J33" s="122"/>
      <c r="K33" s="122"/>
      <c r="L33" s="122"/>
      <c r="M33" s="122"/>
      <c r="N33" s="122"/>
      <c r="O33" s="122"/>
      <c r="P33" s="40">
        <f t="shared" si="7"/>
        <v>0</v>
      </c>
      <c r="Q33" s="40">
        <f t="shared" si="7"/>
        <v>0</v>
      </c>
      <c r="R33" s="122"/>
      <c r="S33" s="122"/>
      <c r="T33" s="122"/>
      <c r="U33" s="122"/>
      <c r="V33" s="122"/>
      <c r="W33" s="122"/>
      <c r="X33" s="122"/>
      <c r="Y33" s="122"/>
      <c r="Z33" s="42">
        <f t="shared" si="1"/>
        <v>0</v>
      </c>
      <c r="AA33" s="42">
        <f t="shared" si="2"/>
        <v>0</v>
      </c>
      <c r="AB33" s="44">
        <f t="shared" si="8"/>
        <v>0</v>
      </c>
      <c r="AC33" s="44">
        <f t="shared" si="8"/>
        <v>0</v>
      </c>
      <c r="AD33" s="124"/>
      <c r="AE33" s="124"/>
      <c r="AF33" s="124"/>
      <c r="AG33" s="124"/>
      <c r="AH33" s="124"/>
      <c r="AI33" s="124"/>
      <c r="AJ33" s="52">
        <f t="shared" si="4"/>
        <v>0</v>
      </c>
      <c r="AK33" s="116"/>
      <c r="AL33" s="116"/>
      <c r="AM33" s="52">
        <f t="shared" si="5"/>
        <v>0</v>
      </c>
      <c r="AN33" s="52">
        <f t="shared" si="6"/>
        <v>0</v>
      </c>
      <c r="AO33" s="48"/>
      <c r="AP33" s="48"/>
    </row>
    <row r="34" spans="1:42" x14ac:dyDescent="0.35">
      <c r="A34" s="54"/>
      <c r="B34" s="54"/>
      <c r="C34" s="54"/>
      <c r="D34" s="122"/>
      <c r="E34" s="122"/>
      <c r="F34" s="122"/>
      <c r="G34" s="122"/>
      <c r="H34" s="122"/>
      <c r="I34" s="122"/>
      <c r="J34" s="122"/>
      <c r="K34" s="122"/>
      <c r="L34" s="122"/>
      <c r="M34" s="122"/>
      <c r="N34" s="122"/>
      <c r="O34" s="122"/>
      <c r="P34" s="40">
        <f t="shared" si="7"/>
        <v>0</v>
      </c>
      <c r="Q34" s="40">
        <f t="shared" si="7"/>
        <v>0</v>
      </c>
      <c r="R34" s="122"/>
      <c r="S34" s="122"/>
      <c r="T34" s="122"/>
      <c r="U34" s="122"/>
      <c r="V34" s="122"/>
      <c r="W34" s="122"/>
      <c r="X34" s="122"/>
      <c r="Y34" s="122"/>
      <c r="Z34" s="42">
        <f t="shared" si="1"/>
        <v>0</v>
      </c>
      <c r="AA34" s="42">
        <f t="shared" si="2"/>
        <v>0</v>
      </c>
      <c r="AB34" s="44">
        <f t="shared" si="8"/>
        <v>0</v>
      </c>
      <c r="AC34" s="44">
        <f t="shared" si="8"/>
        <v>0</v>
      </c>
      <c r="AD34" s="124"/>
      <c r="AE34" s="124"/>
      <c r="AF34" s="124"/>
      <c r="AG34" s="124"/>
      <c r="AH34" s="124"/>
      <c r="AI34" s="124"/>
      <c r="AJ34" s="52">
        <f t="shared" si="4"/>
        <v>0</v>
      </c>
      <c r="AK34" s="116"/>
      <c r="AL34" s="116"/>
      <c r="AM34" s="52">
        <f t="shared" si="5"/>
        <v>0</v>
      </c>
      <c r="AN34" s="52">
        <f t="shared" si="6"/>
        <v>0</v>
      </c>
      <c r="AO34" s="48"/>
      <c r="AP34" s="48"/>
    </row>
    <row r="35" spans="1:42" x14ac:dyDescent="0.35">
      <c r="A35" s="54"/>
      <c r="B35" s="54"/>
      <c r="C35" s="54"/>
      <c r="D35" s="122"/>
      <c r="E35" s="122"/>
      <c r="F35" s="122"/>
      <c r="G35" s="122"/>
      <c r="H35" s="122"/>
      <c r="I35" s="122"/>
      <c r="J35" s="122"/>
      <c r="K35" s="122"/>
      <c r="L35" s="122"/>
      <c r="M35" s="122"/>
      <c r="N35" s="122"/>
      <c r="O35" s="122"/>
      <c r="P35" s="40">
        <f t="shared" si="7"/>
        <v>0</v>
      </c>
      <c r="Q35" s="40">
        <f t="shared" si="7"/>
        <v>0</v>
      </c>
      <c r="R35" s="122"/>
      <c r="S35" s="122"/>
      <c r="T35" s="122"/>
      <c r="U35" s="122"/>
      <c r="V35" s="122"/>
      <c r="W35" s="122"/>
      <c r="X35" s="122"/>
      <c r="Y35" s="122"/>
      <c r="Z35" s="42">
        <f t="shared" si="1"/>
        <v>0</v>
      </c>
      <c r="AA35" s="42">
        <f t="shared" si="2"/>
        <v>0</v>
      </c>
      <c r="AB35" s="44">
        <f t="shared" si="8"/>
        <v>0</v>
      </c>
      <c r="AC35" s="44">
        <f t="shared" si="8"/>
        <v>0</v>
      </c>
      <c r="AD35" s="124"/>
      <c r="AE35" s="124"/>
      <c r="AF35" s="124"/>
      <c r="AG35" s="124"/>
      <c r="AH35" s="124"/>
      <c r="AI35" s="124"/>
      <c r="AJ35" s="52">
        <f t="shared" si="4"/>
        <v>0</v>
      </c>
      <c r="AK35" s="116"/>
      <c r="AL35" s="116"/>
      <c r="AM35" s="52">
        <f t="shared" si="5"/>
        <v>0</v>
      </c>
      <c r="AN35" s="52">
        <f t="shared" si="6"/>
        <v>0</v>
      </c>
      <c r="AO35" s="48"/>
      <c r="AP35" s="48"/>
    </row>
    <row r="36" spans="1:42" x14ac:dyDescent="0.35">
      <c r="A36" s="54"/>
      <c r="B36" s="54"/>
      <c r="C36" s="54"/>
      <c r="D36" s="122"/>
      <c r="E36" s="122"/>
      <c r="F36" s="122"/>
      <c r="G36" s="122"/>
      <c r="H36" s="122"/>
      <c r="I36" s="122"/>
      <c r="J36" s="122"/>
      <c r="K36" s="122"/>
      <c r="L36" s="122"/>
      <c r="M36" s="122"/>
      <c r="N36" s="122"/>
      <c r="O36" s="122"/>
      <c r="P36" s="40">
        <f t="shared" si="7"/>
        <v>0</v>
      </c>
      <c r="Q36" s="40">
        <f t="shared" si="7"/>
        <v>0</v>
      </c>
      <c r="R36" s="122"/>
      <c r="S36" s="122"/>
      <c r="T36" s="122"/>
      <c r="U36" s="122"/>
      <c r="V36" s="122"/>
      <c r="W36" s="122"/>
      <c r="X36" s="122"/>
      <c r="Y36" s="122"/>
      <c r="Z36" s="42">
        <f t="shared" si="1"/>
        <v>0</v>
      </c>
      <c r="AA36" s="42">
        <f t="shared" si="2"/>
        <v>0</v>
      </c>
      <c r="AB36" s="44">
        <f t="shared" si="8"/>
        <v>0</v>
      </c>
      <c r="AC36" s="44">
        <f t="shared" si="8"/>
        <v>0</v>
      </c>
      <c r="AD36" s="124"/>
      <c r="AE36" s="124"/>
      <c r="AF36" s="124"/>
      <c r="AG36" s="124"/>
      <c r="AH36" s="124"/>
      <c r="AI36" s="124"/>
      <c r="AJ36" s="52">
        <f t="shared" si="4"/>
        <v>0</v>
      </c>
      <c r="AK36" s="116"/>
      <c r="AL36" s="116"/>
      <c r="AM36" s="52">
        <f t="shared" si="5"/>
        <v>0</v>
      </c>
      <c r="AN36" s="52">
        <f t="shared" si="6"/>
        <v>0</v>
      </c>
      <c r="AO36" s="48"/>
      <c r="AP36" s="48"/>
    </row>
    <row r="37" spans="1:42" x14ac:dyDescent="0.35">
      <c r="A37" s="54"/>
      <c r="B37" s="54"/>
      <c r="C37" s="54"/>
      <c r="D37" s="122"/>
      <c r="E37" s="122"/>
      <c r="F37" s="122"/>
      <c r="G37" s="122"/>
      <c r="H37" s="122"/>
      <c r="I37" s="122"/>
      <c r="J37" s="122"/>
      <c r="K37" s="122"/>
      <c r="L37" s="122"/>
      <c r="M37" s="122"/>
      <c r="N37" s="122"/>
      <c r="O37" s="122"/>
      <c r="P37" s="40">
        <f t="shared" si="7"/>
        <v>0</v>
      </c>
      <c r="Q37" s="40">
        <f t="shared" si="7"/>
        <v>0</v>
      </c>
      <c r="R37" s="122"/>
      <c r="S37" s="122"/>
      <c r="T37" s="122"/>
      <c r="U37" s="122"/>
      <c r="V37" s="122"/>
      <c r="W37" s="122"/>
      <c r="X37" s="122"/>
      <c r="Y37" s="122"/>
      <c r="Z37" s="42">
        <f t="shared" si="1"/>
        <v>0</v>
      </c>
      <c r="AA37" s="42">
        <f t="shared" si="2"/>
        <v>0</v>
      </c>
      <c r="AB37" s="44">
        <f t="shared" si="8"/>
        <v>0</v>
      </c>
      <c r="AC37" s="44">
        <f t="shared" si="8"/>
        <v>0</v>
      </c>
      <c r="AD37" s="124"/>
      <c r="AE37" s="124"/>
      <c r="AF37" s="124"/>
      <c r="AG37" s="124"/>
      <c r="AH37" s="124"/>
      <c r="AI37" s="124"/>
      <c r="AJ37" s="52">
        <f t="shared" si="4"/>
        <v>0</v>
      </c>
      <c r="AK37" s="116"/>
      <c r="AL37" s="116"/>
      <c r="AM37" s="52">
        <f t="shared" si="5"/>
        <v>0</v>
      </c>
      <c r="AN37" s="52">
        <f t="shared" si="6"/>
        <v>0</v>
      </c>
      <c r="AO37" s="48"/>
      <c r="AP37" s="48"/>
    </row>
    <row r="38" spans="1:42" x14ac:dyDescent="0.35">
      <c r="A38" s="54"/>
      <c r="B38" s="54"/>
      <c r="C38" s="54"/>
      <c r="D38" s="122"/>
      <c r="E38" s="122"/>
      <c r="F38" s="122"/>
      <c r="G38" s="122"/>
      <c r="H38" s="122"/>
      <c r="I38" s="122"/>
      <c r="J38" s="122"/>
      <c r="K38" s="122"/>
      <c r="L38" s="122"/>
      <c r="M38" s="122"/>
      <c r="N38" s="122"/>
      <c r="O38" s="122"/>
      <c r="P38" s="40">
        <f t="shared" si="7"/>
        <v>0</v>
      </c>
      <c r="Q38" s="40">
        <f t="shared" si="7"/>
        <v>0</v>
      </c>
      <c r="R38" s="122"/>
      <c r="S38" s="122"/>
      <c r="T38" s="122"/>
      <c r="U38" s="122"/>
      <c r="V38" s="122"/>
      <c r="W38" s="122"/>
      <c r="X38" s="122"/>
      <c r="Y38" s="122"/>
      <c r="Z38" s="42">
        <f t="shared" si="1"/>
        <v>0</v>
      </c>
      <c r="AA38" s="42">
        <f t="shared" si="2"/>
        <v>0</v>
      </c>
      <c r="AB38" s="44">
        <f t="shared" si="8"/>
        <v>0</v>
      </c>
      <c r="AC38" s="44">
        <f t="shared" si="8"/>
        <v>0</v>
      </c>
      <c r="AD38" s="124"/>
      <c r="AE38" s="124"/>
      <c r="AF38" s="124"/>
      <c r="AG38" s="124"/>
      <c r="AH38" s="124"/>
      <c r="AI38" s="124"/>
      <c r="AJ38" s="52">
        <f t="shared" si="4"/>
        <v>0</v>
      </c>
      <c r="AK38" s="116"/>
      <c r="AL38" s="116"/>
      <c r="AM38" s="52">
        <f t="shared" si="5"/>
        <v>0</v>
      </c>
      <c r="AN38" s="52">
        <f t="shared" si="6"/>
        <v>0</v>
      </c>
      <c r="AO38" s="48"/>
      <c r="AP38" s="48"/>
    </row>
    <row r="39" spans="1:42" x14ac:dyDescent="0.35">
      <c r="A39" s="54"/>
      <c r="B39" s="54"/>
      <c r="C39" s="54"/>
      <c r="D39" s="122"/>
      <c r="E39" s="122"/>
      <c r="F39" s="122"/>
      <c r="G39" s="122"/>
      <c r="H39" s="122"/>
      <c r="I39" s="122"/>
      <c r="J39" s="122"/>
      <c r="K39" s="122"/>
      <c r="L39" s="122"/>
      <c r="M39" s="122"/>
      <c r="N39" s="122"/>
      <c r="O39" s="122"/>
      <c r="P39" s="40">
        <f t="shared" ref="P39:Q51" si="9">SUM(D39,F39,H39,J39,L39,N39)</f>
        <v>0</v>
      </c>
      <c r="Q39" s="40">
        <f t="shared" si="9"/>
        <v>0</v>
      </c>
      <c r="R39" s="122"/>
      <c r="S39" s="122"/>
      <c r="T39" s="122"/>
      <c r="U39" s="122"/>
      <c r="V39" s="122"/>
      <c r="W39" s="122"/>
      <c r="X39" s="122"/>
      <c r="Y39" s="122"/>
      <c r="Z39" s="42">
        <f t="shared" si="1"/>
        <v>0</v>
      </c>
      <c r="AA39" s="42">
        <f t="shared" si="2"/>
        <v>0</v>
      </c>
      <c r="AB39" s="44">
        <f t="shared" si="8"/>
        <v>0</v>
      </c>
      <c r="AC39" s="44">
        <f t="shared" si="8"/>
        <v>0</v>
      </c>
      <c r="AD39" s="124"/>
      <c r="AE39" s="124"/>
      <c r="AF39" s="124"/>
      <c r="AG39" s="124"/>
      <c r="AH39" s="124"/>
      <c r="AI39" s="124"/>
      <c r="AJ39" s="52">
        <f t="shared" si="4"/>
        <v>0</v>
      </c>
      <c r="AK39" s="116"/>
      <c r="AL39" s="116"/>
      <c r="AM39" s="52">
        <f t="shared" si="5"/>
        <v>0</v>
      </c>
      <c r="AN39" s="52">
        <f t="shared" si="6"/>
        <v>0</v>
      </c>
      <c r="AO39" s="48"/>
      <c r="AP39" s="48"/>
    </row>
    <row r="40" spans="1:42" x14ac:dyDescent="0.35">
      <c r="A40" s="54"/>
      <c r="B40" s="54"/>
      <c r="C40" s="54"/>
      <c r="D40" s="122"/>
      <c r="E40" s="122"/>
      <c r="F40" s="122"/>
      <c r="G40" s="122"/>
      <c r="H40" s="122"/>
      <c r="I40" s="122"/>
      <c r="J40" s="122"/>
      <c r="K40" s="122"/>
      <c r="L40" s="122"/>
      <c r="M40" s="122"/>
      <c r="N40" s="122"/>
      <c r="O40" s="122"/>
      <c r="P40" s="40">
        <f t="shared" si="9"/>
        <v>0</v>
      </c>
      <c r="Q40" s="40">
        <f t="shared" si="9"/>
        <v>0</v>
      </c>
      <c r="R40" s="122"/>
      <c r="S40" s="122"/>
      <c r="T40" s="122"/>
      <c r="U40" s="122"/>
      <c r="V40" s="122"/>
      <c r="W40" s="122"/>
      <c r="X40" s="122"/>
      <c r="Y40" s="122"/>
      <c r="Z40" s="42">
        <f t="shared" si="1"/>
        <v>0</v>
      </c>
      <c r="AA40" s="42">
        <f t="shared" si="2"/>
        <v>0</v>
      </c>
      <c r="AB40" s="44">
        <f t="shared" si="8"/>
        <v>0</v>
      </c>
      <c r="AC40" s="44">
        <f t="shared" si="8"/>
        <v>0</v>
      </c>
      <c r="AD40" s="124"/>
      <c r="AE40" s="124"/>
      <c r="AF40" s="124"/>
      <c r="AG40" s="124"/>
      <c r="AH40" s="124"/>
      <c r="AI40" s="124"/>
      <c r="AJ40" s="52">
        <f t="shared" si="4"/>
        <v>0</v>
      </c>
      <c r="AK40" s="116"/>
      <c r="AL40" s="116"/>
      <c r="AM40" s="52">
        <f t="shared" si="5"/>
        <v>0</v>
      </c>
      <c r="AN40" s="52">
        <f t="shared" si="6"/>
        <v>0</v>
      </c>
      <c r="AO40" s="48"/>
      <c r="AP40" s="48"/>
    </row>
    <row r="41" spans="1:42" x14ac:dyDescent="0.35">
      <c r="A41" s="54"/>
      <c r="B41" s="54"/>
      <c r="C41" s="54"/>
      <c r="D41" s="122"/>
      <c r="E41" s="122"/>
      <c r="F41" s="122"/>
      <c r="G41" s="122"/>
      <c r="H41" s="122"/>
      <c r="I41" s="122"/>
      <c r="J41" s="122"/>
      <c r="K41" s="122"/>
      <c r="L41" s="122"/>
      <c r="M41" s="122"/>
      <c r="N41" s="122"/>
      <c r="O41" s="122"/>
      <c r="P41" s="40">
        <f t="shared" si="9"/>
        <v>0</v>
      </c>
      <c r="Q41" s="40">
        <f t="shared" si="9"/>
        <v>0</v>
      </c>
      <c r="R41" s="122"/>
      <c r="S41" s="122"/>
      <c r="T41" s="122"/>
      <c r="U41" s="122"/>
      <c r="V41" s="122"/>
      <c r="W41" s="122"/>
      <c r="X41" s="122"/>
      <c r="Y41" s="122"/>
      <c r="Z41" s="42">
        <f t="shared" si="1"/>
        <v>0</v>
      </c>
      <c r="AA41" s="42">
        <f t="shared" si="2"/>
        <v>0</v>
      </c>
      <c r="AB41" s="44">
        <f t="shared" si="8"/>
        <v>0</v>
      </c>
      <c r="AC41" s="44">
        <f t="shared" si="8"/>
        <v>0</v>
      </c>
      <c r="AD41" s="124"/>
      <c r="AE41" s="124"/>
      <c r="AF41" s="124"/>
      <c r="AG41" s="124"/>
      <c r="AH41" s="124"/>
      <c r="AI41" s="124"/>
      <c r="AJ41" s="52">
        <f t="shared" si="4"/>
        <v>0</v>
      </c>
      <c r="AK41" s="116"/>
      <c r="AL41" s="116"/>
      <c r="AM41" s="52">
        <f t="shared" si="5"/>
        <v>0</v>
      </c>
      <c r="AN41" s="52">
        <f t="shared" si="6"/>
        <v>0</v>
      </c>
      <c r="AO41" s="48"/>
      <c r="AP41" s="48"/>
    </row>
    <row r="42" spans="1:42" x14ac:dyDescent="0.35">
      <c r="A42" s="54"/>
      <c r="B42" s="54"/>
      <c r="C42" s="54"/>
      <c r="D42" s="122"/>
      <c r="E42" s="122"/>
      <c r="F42" s="122"/>
      <c r="G42" s="122"/>
      <c r="H42" s="122"/>
      <c r="I42" s="122"/>
      <c r="J42" s="122"/>
      <c r="K42" s="122"/>
      <c r="L42" s="122"/>
      <c r="M42" s="122"/>
      <c r="N42" s="122"/>
      <c r="O42" s="122"/>
      <c r="P42" s="40">
        <f t="shared" si="9"/>
        <v>0</v>
      </c>
      <c r="Q42" s="40">
        <f t="shared" si="9"/>
        <v>0</v>
      </c>
      <c r="R42" s="122"/>
      <c r="S42" s="122"/>
      <c r="T42" s="122"/>
      <c r="U42" s="122"/>
      <c r="V42" s="122"/>
      <c r="W42" s="122"/>
      <c r="X42" s="122"/>
      <c r="Y42" s="122"/>
      <c r="Z42" s="42">
        <f t="shared" si="1"/>
        <v>0</v>
      </c>
      <c r="AA42" s="42">
        <f t="shared" si="2"/>
        <v>0</v>
      </c>
      <c r="AB42" s="44">
        <f t="shared" si="8"/>
        <v>0</v>
      </c>
      <c r="AC42" s="44">
        <f t="shared" si="8"/>
        <v>0</v>
      </c>
      <c r="AD42" s="124"/>
      <c r="AE42" s="124"/>
      <c r="AF42" s="124"/>
      <c r="AG42" s="124"/>
      <c r="AH42" s="124"/>
      <c r="AI42" s="124"/>
      <c r="AJ42" s="52">
        <f t="shared" si="4"/>
        <v>0</v>
      </c>
      <c r="AK42" s="116"/>
      <c r="AL42" s="116"/>
      <c r="AM42" s="52">
        <f t="shared" si="5"/>
        <v>0</v>
      </c>
      <c r="AN42" s="52">
        <f t="shared" si="6"/>
        <v>0</v>
      </c>
      <c r="AO42" s="48"/>
      <c r="AP42" s="48"/>
    </row>
    <row r="43" spans="1:42" x14ac:dyDescent="0.35">
      <c r="A43" s="54"/>
      <c r="B43" s="54"/>
      <c r="C43" s="54"/>
      <c r="D43" s="122"/>
      <c r="E43" s="122"/>
      <c r="F43" s="122"/>
      <c r="G43" s="122"/>
      <c r="H43" s="122"/>
      <c r="I43" s="122"/>
      <c r="J43" s="122"/>
      <c r="K43" s="122"/>
      <c r="L43" s="122"/>
      <c r="M43" s="122"/>
      <c r="N43" s="122"/>
      <c r="O43" s="122"/>
      <c r="P43" s="40">
        <f t="shared" si="9"/>
        <v>0</v>
      </c>
      <c r="Q43" s="40">
        <f t="shared" si="9"/>
        <v>0</v>
      </c>
      <c r="R43" s="122"/>
      <c r="S43" s="122"/>
      <c r="T43" s="122"/>
      <c r="U43" s="122"/>
      <c r="V43" s="122"/>
      <c r="W43" s="122"/>
      <c r="X43" s="122"/>
      <c r="Y43" s="122"/>
      <c r="Z43" s="42">
        <f t="shared" si="1"/>
        <v>0</v>
      </c>
      <c r="AA43" s="42">
        <f t="shared" si="2"/>
        <v>0</v>
      </c>
      <c r="AB43" s="44">
        <f t="shared" si="8"/>
        <v>0</v>
      </c>
      <c r="AC43" s="44">
        <f t="shared" si="8"/>
        <v>0</v>
      </c>
      <c r="AD43" s="124"/>
      <c r="AE43" s="124"/>
      <c r="AF43" s="124"/>
      <c r="AG43" s="124"/>
      <c r="AH43" s="124"/>
      <c r="AI43" s="124"/>
      <c r="AJ43" s="52">
        <f t="shared" si="4"/>
        <v>0</v>
      </c>
      <c r="AK43" s="116"/>
      <c r="AL43" s="116"/>
      <c r="AM43" s="52">
        <f t="shared" si="5"/>
        <v>0</v>
      </c>
      <c r="AN43" s="52">
        <f t="shared" si="6"/>
        <v>0</v>
      </c>
      <c r="AO43" s="48"/>
      <c r="AP43" s="48"/>
    </row>
    <row r="44" spans="1:42" x14ac:dyDescent="0.35">
      <c r="A44" s="54"/>
      <c r="B44" s="54"/>
      <c r="C44" s="54"/>
      <c r="D44" s="122"/>
      <c r="E44" s="122"/>
      <c r="F44" s="122"/>
      <c r="G44" s="122"/>
      <c r="H44" s="122"/>
      <c r="I44" s="122"/>
      <c r="J44" s="122"/>
      <c r="K44" s="122"/>
      <c r="L44" s="122"/>
      <c r="M44" s="122"/>
      <c r="N44" s="122"/>
      <c r="O44" s="122"/>
      <c r="P44" s="40">
        <f t="shared" si="9"/>
        <v>0</v>
      </c>
      <c r="Q44" s="40">
        <f t="shared" si="9"/>
        <v>0</v>
      </c>
      <c r="R44" s="122"/>
      <c r="S44" s="122"/>
      <c r="T44" s="122"/>
      <c r="U44" s="122"/>
      <c r="V44" s="122"/>
      <c r="W44" s="122"/>
      <c r="X44" s="122"/>
      <c r="Y44" s="122"/>
      <c r="Z44" s="42">
        <f t="shared" si="1"/>
        <v>0</v>
      </c>
      <c r="AA44" s="42">
        <f t="shared" si="2"/>
        <v>0</v>
      </c>
      <c r="AB44" s="44">
        <f t="shared" si="8"/>
        <v>0</v>
      </c>
      <c r="AC44" s="44">
        <f t="shared" si="8"/>
        <v>0</v>
      </c>
      <c r="AD44" s="124"/>
      <c r="AE44" s="124"/>
      <c r="AF44" s="124"/>
      <c r="AG44" s="124"/>
      <c r="AH44" s="124"/>
      <c r="AI44" s="124"/>
      <c r="AJ44" s="52">
        <f t="shared" si="4"/>
        <v>0</v>
      </c>
      <c r="AK44" s="116"/>
      <c r="AL44" s="116"/>
      <c r="AM44" s="52">
        <f t="shared" si="5"/>
        <v>0</v>
      </c>
      <c r="AN44" s="52">
        <f t="shared" si="6"/>
        <v>0</v>
      </c>
      <c r="AO44" s="48"/>
      <c r="AP44" s="48"/>
    </row>
    <row r="45" spans="1:42" x14ac:dyDescent="0.35">
      <c r="A45" s="54"/>
      <c r="B45" s="54"/>
      <c r="C45" s="54"/>
      <c r="D45" s="122"/>
      <c r="E45" s="122"/>
      <c r="F45" s="122"/>
      <c r="G45" s="122"/>
      <c r="H45" s="122"/>
      <c r="I45" s="122"/>
      <c r="J45" s="122"/>
      <c r="K45" s="122"/>
      <c r="L45" s="122"/>
      <c r="M45" s="122"/>
      <c r="N45" s="122"/>
      <c r="O45" s="122"/>
      <c r="P45" s="40">
        <f t="shared" si="9"/>
        <v>0</v>
      </c>
      <c r="Q45" s="40">
        <f t="shared" si="9"/>
        <v>0</v>
      </c>
      <c r="R45" s="122"/>
      <c r="S45" s="122"/>
      <c r="T45" s="122"/>
      <c r="U45" s="122"/>
      <c r="V45" s="122"/>
      <c r="W45" s="122"/>
      <c r="X45" s="122"/>
      <c r="Y45" s="122"/>
      <c r="Z45" s="42">
        <f t="shared" si="1"/>
        <v>0</v>
      </c>
      <c r="AA45" s="42">
        <f t="shared" si="2"/>
        <v>0</v>
      </c>
      <c r="AB45" s="44">
        <f t="shared" si="8"/>
        <v>0</v>
      </c>
      <c r="AC45" s="44">
        <f t="shared" si="8"/>
        <v>0</v>
      </c>
      <c r="AD45" s="124"/>
      <c r="AE45" s="124"/>
      <c r="AF45" s="124"/>
      <c r="AG45" s="124"/>
      <c r="AH45" s="124"/>
      <c r="AI45" s="124"/>
      <c r="AJ45" s="52">
        <f t="shared" si="4"/>
        <v>0</v>
      </c>
      <c r="AK45" s="116"/>
      <c r="AL45" s="116"/>
      <c r="AM45" s="52">
        <f t="shared" si="5"/>
        <v>0</v>
      </c>
      <c r="AN45" s="52">
        <f>SUM(AM45,AJ45)</f>
        <v>0</v>
      </c>
      <c r="AO45" s="48"/>
      <c r="AP45" s="48"/>
    </row>
    <row r="46" spans="1:42" x14ac:dyDescent="0.35">
      <c r="A46" s="54"/>
      <c r="B46" s="54"/>
      <c r="C46" s="54"/>
      <c r="D46" s="122"/>
      <c r="E46" s="122"/>
      <c r="F46" s="122"/>
      <c r="G46" s="122"/>
      <c r="H46" s="122"/>
      <c r="I46" s="122"/>
      <c r="J46" s="122"/>
      <c r="K46" s="122"/>
      <c r="L46" s="122"/>
      <c r="M46" s="122"/>
      <c r="N46" s="122"/>
      <c r="O46" s="122"/>
      <c r="P46" s="40">
        <f t="shared" si="9"/>
        <v>0</v>
      </c>
      <c r="Q46" s="40">
        <f t="shared" si="9"/>
        <v>0</v>
      </c>
      <c r="R46" s="122"/>
      <c r="S46" s="122"/>
      <c r="T46" s="122"/>
      <c r="U46" s="122"/>
      <c r="V46" s="122"/>
      <c r="W46" s="122"/>
      <c r="X46" s="122"/>
      <c r="Y46" s="122"/>
      <c r="Z46" s="42">
        <f t="shared" si="1"/>
        <v>0</v>
      </c>
      <c r="AA46" s="42">
        <f t="shared" si="2"/>
        <v>0</v>
      </c>
      <c r="AB46" s="44">
        <f t="shared" si="8"/>
        <v>0</v>
      </c>
      <c r="AC46" s="44">
        <f t="shared" si="8"/>
        <v>0</v>
      </c>
      <c r="AD46" s="124"/>
      <c r="AE46" s="124"/>
      <c r="AF46" s="124"/>
      <c r="AG46" s="124"/>
      <c r="AH46" s="124"/>
      <c r="AI46" s="124"/>
      <c r="AJ46" s="52">
        <f t="shared" si="4"/>
        <v>0</v>
      </c>
      <c r="AK46" s="116"/>
      <c r="AL46" s="116"/>
      <c r="AM46" s="52">
        <f t="shared" si="5"/>
        <v>0</v>
      </c>
      <c r="AN46" s="52">
        <f t="shared" ref="AN46:AN51" si="10">SUM(AM46,AJ46)</f>
        <v>0</v>
      </c>
      <c r="AO46" s="48"/>
      <c r="AP46" s="48"/>
    </row>
    <row r="47" spans="1:42" x14ac:dyDescent="0.35">
      <c r="A47" s="54"/>
      <c r="B47" s="54"/>
      <c r="C47" s="54"/>
      <c r="D47" s="122"/>
      <c r="E47" s="122"/>
      <c r="F47" s="122"/>
      <c r="G47" s="122"/>
      <c r="H47" s="122"/>
      <c r="I47" s="122"/>
      <c r="J47" s="122"/>
      <c r="K47" s="122"/>
      <c r="L47" s="122"/>
      <c r="M47" s="122"/>
      <c r="N47" s="122"/>
      <c r="O47" s="122"/>
      <c r="P47" s="40">
        <f t="shared" si="9"/>
        <v>0</v>
      </c>
      <c r="Q47" s="40">
        <f t="shared" si="9"/>
        <v>0</v>
      </c>
      <c r="R47" s="122"/>
      <c r="S47" s="122"/>
      <c r="T47" s="122"/>
      <c r="U47" s="122"/>
      <c r="V47" s="122"/>
      <c r="W47" s="122"/>
      <c r="X47" s="122"/>
      <c r="Y47" s="122"/>
      <c r="Z47" s="42">
        <f t="shared" si="1"/>
        <v>0</v>
      </c>
      <c r="AA47" s="42">
        <f t="shared" si="2"/>
        <v>0</v>
      </c>
      <c r="AB47" s="44">
        <f t="shared" si="8"/>
        <v>0</v>
      </c>
      <c r="AC47" s="44">
        <f t="shared" si="8"/>
        <v>0</v>
      </c>
      <c r="AD47" s="124"/>
      <c r="AE47" s="124"/>
      <c r="AF47" s="124"/>
      <c r="AG47" s="124"/>
      <c r="AH47" s="124"/>
      <c r="AI47" s="124"/>
      <c r="AJ47" s="52">
        <f t="shared" si="4"/>
        <v>0</v>
      </c>
      <c r="AK47" s="116"/>
      <c r="AL47" s="116"/>
      <c r="AM47" s="52">
        <f t="shared" si="5"/>
        <v>0</v>
      </c>
      <c r="AN47" s="52">
        <f t="shared" si="10"/>
        <v>0</v>
      </c>
      <c r="AO47" s="48"/>
      <c r="AP47" s="48"/>
    </row>
    <row r="48" spans="1:42" x14ac:dyDescent="0.35">
      <c r="A48" s="54"/>
      <c r="B48" s="54"/>
      <c r="C48" s="54"/>
      <c r="D48" s="122"/>
      <c r="E48" s="122"/>
      <c r="F48" s="122"/>
      <c r="G48" s="122"/>
      <c r="H48" s="122"/>
      <c r="I48" s="122"/>
      <c r="J48" s="122"/>
      <c r="K48" s="122"/>
      <c r="L48" s="122"/>
      <c r="M48" s="122"/>
      <c r="N48" s="122"/>
      <c r="O48" s="122"/>
      <c r="P48" s="40">
        <f t="shared" si="9"/>
        <v>0</v>
      </c>
      <c r="Q48" s="40">
        <f t="shared" si="9"/>
        <v>0</v>
      </c>
      <c r="R48" s="122"/>
      <c r="S48" s="122"/>
      <c r="T48" s="122"/>
      <c r="U48" s="122"/>
      <c r="V48" s="122"/>
      <c r="W48" s="122"/>
      <c r="X48" s="122"/>
      <c r="Y48" s="122"/>
      <c r="Z48" s="42">
        <f t="shared" si="1"/>
        <v>0</v>
      </c>
      <c r="AA48" s="42">
        <f t="shared" si="2"/>
        <v>0</v>
      </c>
      <c r="AB48" s="44">
        <f t="shared" si="8"/>
        <v>0</v>
      </c>
      <c r="AC48" s="44">
        <f t="shared" si="8"/>
        <v>0</v>
      </c>
      <c r="AD48" s="124"/>
      <c r="AE48" s="124"/>
      <c r="AF48" s="124"/>
      <c r="AG48" s="124"/>
      <c r="AH48" s="124"/>
      <c r="AI48" s="124"/>
      <c r="AJ48" s="52">
        <f t="shared" si="4"/>
        <v>0</v>
      </c>
      <c r="AK48" s="116"/>
      <c r="AL48" s="116"/>
      <c r="AM48" s="52">
        <f t="shared" si="5"/>
        <v>0</v>
      </c>
      <c r="AN48" s="52">
        <f t="shared" si="10"/>
        <v>0</v>
      </c>
      <c r="AO48" s="48"/>
      <c r="AP48" s="48"/>
    </row>
    <row r="49" spans="1:42" x14ac:dyDescent="0.35">
      <c r="A49" s="54"/>
      <c r="B49" s="54"/>
      <c r="C49" s="54"/>
      <c r="D49" s="122"/>
      <c r="E49" s="122"/>
      <c r="F49" s="122"/>
      <c r="G49" s="122"/>
      <c r="H49" s="122"/>
      <c r="I49" s="122"/>
      <c r="J49" s="122"/>
      <c r="K49" s="122"/>
      <c r="L49" s="122"/>
      <c r="M49" s="122"/>
      <c r="N49" s="122"/>
      <c r="O49" s="122"/>
      <c r="P49" s="40">
        <f t="shared" si="9"/>
        <v>0</v>
      </c>
      <c r="Q49" s="40">
        <f t="shared" si="9"/>
        <v>0</v>
      </c>
      <c r="R49" s="122"/>
      <c r="S49" s="122"/>
      <c r="T49" s="122"/>
      <c r="U49" s="122"/>
      <c r="V49" s="122"/>
      <c r="W49" s="122"/>
      <c r="X49" s="122"/>
      <c r="Y49" s="122"/>
      <c r="Z49" s="42">
        <f t="shared" si="1"/>
        <v>0</v>
      </c>
      <c r="AA49" s="42">
        <f t="shared" si="2"/>
        <v>0</v>
      </c>
      <c r="AB49" s="44">
        <f t="shared" si="8"/>
        <v>0</v>
      </c>
      <c r="AC49" s="44">
        <f t="shared" si="8"/>
        <v>0</v>
      </c>
      <c r="AD49" s="124"/>
      <c r="AE49" s="124"/>
      <c r="AF49" s="124"/>
      <c r="AG49" s="124"/>
      <c r="AH49" s="124"/>
      <c r="AI49" s="124"/>
      <c r="AJ49" s="52">
        <f t="shared" si="4"/>
        <v>0</v>
      </c>
      <c r="AK49" s="116"/>
      <c r="AL49" s="116"/>
      <c r="AM49" s="52">
        <f t="shared" si="5"/>
        <v>0</v>
      </c>
      <c r="AN49" s="52">
        <f t="shared" si="10"/>
        <v>0</v>
      </c>
      <c r="AO49" s="48"/>
      <c r="AP49" s="48"/>
    </row>
    <row r="50" spans="1:42" x14ac:dyDescent="0.35">
      <c r="A50" s="54"/>
      <c r="B50" s="54"/>
      <c r="C50" s="54"/>
      <c r="D50" s="122"/>
      <c r="E50" s="122"/>
      <c r="F50" s="122"/>
      <c r="G50" s="122"/>
      <c r="H50" s="122"/>
      <c r="I50" s="122"/>
      <c r="J50" s="122"/>
      <c r="K50" s="122"/>
      <c r="L50" s="122"/>
      <c r="M50" s="122"/>
      <c r="N50" s="122"/>
      <c r="O50" s="122"/>
      <c r="P50" s="40">
        <f t="shared" si="9"/>
        <v>0</v>
      </c>
      <c r="Q50" s="40">
        <f t="shared" si="9"/>
        <v>0</v>
      </c>
      <c r="R50" s="122"/>
      <c r="S50" s="122"/>
      <c r="T50" s="122"/>
      <c r="U50" s="122"/>
      <c r="V50" s="122"/>
      <c r="W50" s="122"/>
      <c r="X50" s="122"/>
      <c r="Y50" s="122"/>
      <c r="Z50" s="42">
        <f t="shared" si="1"/>
        <v>0</v>
      </c>
      <c r="AA50" s="42">
        <f t="shared" si="2"/>
        <v>0</v>
      </c>
      <c r="AB50" s="44">
        <f t="shared" si="8"/>
        <v>0</v>
      </c>
      <c r="AC50" s="44">
        <f t="shared" si="8"/>
        <v>0</v>
      </c>
      <c r="AD50" s="124"/>
      <c r="AE50" s="124"/>
      <c r="AF50" s="124"/>
      <c r="AG50" s="124"/>
      <c r="AH50" s="124"/>
      <c r="AI50" s="124"/>
      <c r="AJ50" s="52">
        <f t="shared" si="4"/>
        <v>0</v>
      </c>
      <c r="AK50" s="116"/>
      <c r="AL50" s="116"/>
      <c r="AM50" s="52">
        <f t="shared" si="5"/>
        <v>0</v>
      </c>
      <c r="AN50" s="52">
        <f t="shared" si="10"/>
        <v>0</v>
      </c>
      <c r="AO50" s="48"/>
      <c r="AP50" s="48"/>
    </row>
    <row r="51" spans="1:42" x14ac:dyDescent="0.35">
      <c r="A51" s="54"/>
      <c r="B51" s="54"/>
      <c r="C51" s="54"/>
      <c r="D51" s="122"/>
      <c r="E51" s="122"/>
      <c r="F51" s="122"/>
      <c r="G51" s="122"/>
      <c r="H51" s="122"/>
      <c r="I51" s="122"/>
      <c r="J51" s="122"/>
      <c r="K51" s="122"/>
      <c r="L51" s="122"/>
      <c r="M51" s="122"/>
      <c r="N51" s="122"/>
      <c r="O51" s="122"/>
      <c r="P51" s="40">
        <f t="shared" si="9"/>
        <v>0</v>
      </c>
      <c r="Q51" s="40">
        <f t="shared" si="9"/>
        <v>0</v>
      </c>
      <c r="R51" s="122"/>
      <c r="S51" s="122"/>
      <c r="T51" s="122"/>
      <c r="U51" s="122"/>
      <c r="V51" s="122"/>
      <c r="W51" s="122"/>
      <c r="X51" s="122"/>
      <c r="Y51" s="122"/>
      <c r="Z51" s="42">
        <f t="shared" si="1"/>
        <v>0</v>
      </c>
      <c r="AA51" s="42">
        <f t="shared" si="2"/>
        <v>0</v>
      </c>
      <c r="AB51" s="44">
        <f t="shared" si="8"/>
        <v>0</v>
      </c>
      <c r="AC51" s="44">
        <f t="shared" si="8"/>
        <v>0</v>
      </c>
      <c r="AD51" s="124"/>
      <c r="AE51" s="124"/>
      <c r="AF51" s="124"/>
      <c r="AG51" s="124"/>
      <c r="AH51" s="124"/>
      <c r="AI51" s="124"/>
      <c r="AJ51" s="52">
        <f t="shared" si="4"/>
        <v>0</v>
      </c>
      <c r="AK51" s="116"/>
      <c r="AL51" s="116"/>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1865" priority="154">
      <formula>AND(NOT(ISBLANK($A7)),ISBLANK(B7))</formula>
    </cfRule>
  </conditionalFormatting>
  <conditionalFormatting sqref="C7:C51">
    <cfRule type="expression" dxfId="1864" priority="153">
      <formula>AND(NOT(ISBLANK(A7)),ISBLANK(C7))</formula>
    </cfRule>
  </conditionalFormatting>
  <conditionalFormatting sqref="D7:D8 F7:F8 H7:H8 J7:J8 L7:L8 N7:N8 D15:D51 V7:Y8">
    <cfRule type="expression" dxfId="1863" priority="152">
      <formula>AND(NOT(ISBLANK(E7)),ISBLANK(D7))</formula>
    </cfRule>
  </conditionalFormatting>
  <conditionalFormatting sqref="E7:E8 G7:G8 I7:I8 K7:K8 M7:M8 O7:O8 W7:W8 Y7:Y8 E15:E51">
    <cfRule type="expression" dxfId="1862" priority="151">
      <formula>AND(NOT(ISBLANK(D7)),ISBLANK(E7))</formula>
    </cfRule>
  </conditionalFormatting>
  <conditionalFormatting sqref="F15:F51">
    <cfRule type="expression" dxfId="1861" priority="150">
      <formula>AND(NOT(ISBLANK(G15)),ISBLANK(F15))</formula>
    </cfRule>
  </conditionalFormatting>
  <conditionalFormatting sqref="G15:G51">
    <cfRule type="expression" dxfId="1860" priority="149">
      <formula>AND(NOT(ISBLANK(F15)),ISBLANK(G15))</formula>
    </cfRule>
  </conditionalFormatting>
  <conditionalFormatting sqref="H15:H51">
    <cfRule type="expression" dxfId="1859" priority="148">
      <formula>AND(NOT(ISBLANK(I15)),ISBLANK(H15))</formula>
    </cfRule>
  </conditionalFormatting>
  <conditionalFormatting sqref="I15:I51">
    <cfRule type="expression" dxfId="1858" priority="147">
      <formula>AND(NOT(ISBLANK(H15)),ISBLANK(I15))</formula>
    </cfRule>
  </conditionalFormatting>
  <conditionalFormatting sqref="J15:J51">
    <cfRule type="expression" dxfId="1857" priority="146">
      <formula>AND(NOT(ISBLANK(K15)),ISBLANK(J15))</formula>
    </cfRule>
  </conditionalFormatting>
  <conditionalFormatting sqref="K15:K51">
    <cfRule type="expression" dxfId="1856" priority="145">
      <formula>AND(NOT(ISBLANK(J15)),ISBLANK(K15))</formula>
    </cfRule>
  </conditionalFormatting>
  <conditionalFormatting sqref="L15:L51">
    <cfRule type="expression" dxfId="1855" priority="144">
      <formula>AND(NOT(ISBLANK(M15)),ISBLANK(L15))</formula>
    </cfRule>
  </conditionalFormatting>
  <conditionalFormatting sqref="M15:M51">
    <cfRule type="expression" dxfId="1854" priority="143">
      <formula>AND(NOT(ISBLANK(L15)),ISBLANK(M15))</formula>
    </cfRule>
  </conditionalFormatting>
  <conditionalFormatting sqref="N15:N51">
    <cfRule type="expression" dxfId="1853" priority="142">
      <formula>AND(NOT(ISBLANK(O15)),ISBLANK(N15))</formula>
    </cfRule>
  </conditionalFormatting>
  <conditionalFormatting sqref="O15:O51">
    <cfRule type="expression" dxfId="1852" priority="141">
      <formula>AND(NOT(ISBLANK(N15)),ISBLANK(O15))</formula>
    </cfRule>
  </conditionalFormatting>
  <conditionalFormatting sqref="R15:R51 V7:Y7 R13:Y13">
    <cfRule type="expression" dxfId="1851" priority="140">
      <formula>AND(NOT(ISBLANK(S7)),ISBLANK(R7))</formula>
    </cfRule>
  </conditionalFormatting>
  <conditionalFormatting sqref="S13 S15:S51">
    <cfRule type="expression" dxfId="1850" priority="139">
      <formula>AND(NOT(ISBLANK(R13)),ISBLANK(S13))</formula>
    </cfRule>
  </conditionalFormatting>
  <conditionalFormatting sqref="T13 T15:T51">
    <cfRule type="expression" dxfId="1849" priority="138">
      <formula>AND(NOT(ISBLANK(U13)),ISBLANK(T13))</formula>
    </cfRule>
  </conditionalFormatting>
  <conditionalFormatting sqref="U13 U15:U51">
    <cfRule type="expression" dxfId="1848" priority="137">
      <formula>AND(NOT(ISBLANK(T13)),ISBLANK(U13))</formula>
    </cfRule>
  </conditionalFormatting>
  <conditionalFormatting sqref="V13 V15:V51">
    <cfRule type="expression" dxfId="1847" priority="136">
      <formula>AND(NOT(ISBLANK(W13)),ISBLANK(V13))</formula>
    </cfRule>
  </conditionalFormatting>
  <conditionalFormatting sqref="W13 W15:W51">
    <cfRule type="expression" dxfId="1846" priority="135">
      <formula>AND(NOT(ISBLANK(V13)),ISBLANK(W13))</formula>
    </cfRule>
  </conditionalFormatting>
  <conditionalFormatting sqref="X13 X15:X51">
    <cfRule type="expression" dxfId="1845" priority="134">
      <formula>AND(NOT(ISBLANK(Y13)),ISBLANK(X13))</formula>
    </cfRule>
  </conditionalFormatting>
  <conditionalFormatting sqref="Y13 Y15:Y51">
    <cfRule type="expression" dxfId="1844" priority="133">
      <formula>AND(NOT(ISBLANK(X13)),ISBLANK(Y13))</formula>
    </cfRule>
  </conditionalFormatting>
  <conditionalFormatting sqref="V7:Y8">
    <cfRule type="expression" dxfId="1843" priority="132">
      <formula>AND(NOT(ISBLANK(W7)),ISBLANK(V7))</formula>
    </cfRule>
  </conditionalFormatting>
  <conditionalFormatting sqref="R9">
    <cfRule type="expression" dxfId="1842" priority="131">
      <formula>AND(NOT(ISBLANK(S9)),ISBLANK(R9))</formula>
    </cfRule>
  </conditionalFormatting>
  <conditionalFormatting sqref="S9">
    <cfRule type="expression" dxfId="1841" priority="130">
      <formula>AND(NOT(ISBLANK(R9)),ISBLANK(S9))</formula>
    </cfRule>
  </conditionalFormatting>
  <conditionalFormatting sqref="T9">
    <cfRule type="expression" dxfId="1840" priority="129">
      <formula>AND(NOT(ISBLANK(U9)),ISBLANK(T9))</formula>
    </cfRule>
  </conditionalFormatting>
  <conditionalFormatting sqref="U9">
    <cfRule type="expression" dxfId="1839" priority="128">
      <formula>AND(NOT(ISBLANK(T9)),ISBLANK(U9))</formula>
    </cfRule>
  </conditionalFormatting>
  <conditionalFormatting sqref="V9">
    <cfRule type="expression" dxfId="1838" priority="127">
      <formula>AND(NOT(ISBLANK(W9)),ISBLANK(V9))</formula>
    </cfRule>
  </conditionalFormatting>
  <conditionalFormatting sqref="W9">
    <cfRule type="expression" dxfId="1837" priority="126">
      <formula>AND(NOT(ISBLANK(V9)),ISBLANK(W9))</formula>
    </cfRule>
  </conditionalFormatting>
  <conditionalFormatting sqref="X9">
    <cfRule type="expression" dxfId="1836" priority="125">
      <formula>AND(NOT(ISBLANK(Y9)),ISBLANK(X9))</formula>
    </cfRule>
  </conditionalFormatting>
  <conditionalFormatting sqref="Y9">
    <cfRule type="expression" dxfId="1835" priority="124">
      <formula>AND(NOT(ISBLANK(X9)),ISBLANK(Y9))</formula>
    </cfRule>
  </conditionalFormatting>
  <conditionalFormatting sqref="R9">
    <cfRule type="expression" dxfId="1834" priority="123">
      <formula>AND(NOT(ISBLANK(S9)),ISBLANK(R9))</formula>
    </cfRule>
  </conditionalFormatting>
  <conditionalFormatting sqref="S9">
    <cfRule type="expression" dxfId="1833" priority="122">
      <formula>AND(NOT(ISBLANK(R9)),ISBLANK(S9))</formula>
    </cfRule>
  </conditionalFormatting>
  <conditionalFormatting sqref="T9">
    <cfRule type="expression" dxfId="1832" priority="121">
      <formula>AND(NOT(ISBLANK(U9)),ISBLANK(T9))</formula>
    </cfRule>
  </conditionalFormatting>
  <conditionalFormatting sqref="U9">
    <cfRule type="expression" dxfId="1831" priority="120">
      <formula>AND(NOT(ISBLANK(T9)),ISBLANK(U9))</formula>
    </cfRule>
  </conditionalFormatting>
  <conditionalFormatting sqref="V9">
    <cfRule type="expression" dxfId="1830" priority="119">
      <formula>AND(NOT(ISBLANK(W9)),ISBLANK(V9))</formula>
    </cfRule>
  </conditionalFormatting>
  <conditionalFormatting sqref="W9">
    <cfRule type="expression" dxfId="1829" priority="118">
      <formula>AND(NOT(ISBLANK(V9)),ISBLANK(W9))</formula>
    </cfRule>
  </conditionalFormatting>
  <conditionalFormatting sqref="X9">
    <cfRule type="expression" dxfId="1828" priority="117">
      <formula>AND(NOT(ISBLANK(Y9)),ISBLANK(X9))</formula>
    </cfRule>
  </conditionalFormatting>
  <conditionalFormatting sqref="Y9">
    <cfRule type="expression" dxfId="1827" priority="116">
      <formula>AND(NOT(ISBLANK(X9)),ISBLANK(Y9))</formula>
    </cfRule>
  </conditionalFormatting>
  <conditionalFormatting sqref="R9">
    <cfRule type="expression" dxfId="1826" priority="115">
      <formula>AND(NOT(ISBLANK(S9)),ISBLANK(R9))</formula>
    </cfRule>
  </conditionalFormatting>
  <conditionalFormatting sqref="S9">
    <cfRule type="expression" dxfId="1825" priority="114">
      <formula>AND(NOT(ISBLANK(R9)),ISBLANK(S9))</formula>
    </cfRule>
  </conditionalFormatting>
  <conditionalFormatting sqref="T9">
    <cfRule type="expression" dxfId="1824" priority="113">
      <formula>AND(NOT(ISBLANK(U9)),ISBLANK(T9))</formula>
    </cfRule>
  </conditionalFormatting>
  <conditionalFormatting sqref="U9">
    <cfRule type="expression" dxfId="1823" priority="112">
      <formula>AND(NOT(ISBLANK(T9)),ISBLANK(U9))</formula>
    </cfRule>
  </conditionalFormatting>
  <conditionalFormatting sqref="V9">
    <cfRule type="expression" dxfId="1822" priority="111">
      <formula>AND(NOT(ISBLANK(W9)),ISBLANK(V9))</formula>
    </cfRule>
  </conditionalFormatting>
  <conditionalFormatting sqref="W9">
    <cfRule type="expression" dxfId="1821" priority="110">
      <formula>AND(NOT(ISBLANK(V9)),ISBLANK(W9))</formula>
    </cfRule>
  </conditionalFormatting>
  <conditionalFormatting sqref="X9">
    <cfRule type="expression" dxfId="1820" priority="109">
      <formula>AND(NOT(ISBLANK(Y9)),ISBLANK(X9))</formula>
    </cfRule>
  </conditionalFormatting>
  <conditionalFormatting sqref="Y9">
    <cfRule type="expression" dxfId="1819" priority="108">
      <formula>AND(NOT(ISBLANK(X9)),ISBLANK(Y9))</formula>
    </cfRule>
  </conditionalFormatting>
  <conditionalFormatting sqref="R9">
    <cfRule type="expression" dxfId="1818" priority="107">
      <formula>AND(NOT(ISBLANK(S9)),ISBLANK(R9))</formula>
    </cfRule>
  </conditionalFormatting>
  <conditionalFormatting sqref="S9">
    <cfRule type="expression" dxfId="1817" priority="106">
      <formula>AND(NOT(ISBLANK(R9)),ISBLANK(S9))</formula>
    </cfRule>
  </conditionalFormatting>
  <conditionalFormatting sqref="T9">
    <cfRule type="expression" dxfId="1816" priority="105">
      <formula>AND(NOT(ISBLANK(U9)),ISBLANK(T9))</formula>
    </cfRule>
  </conditionalFormatting>
  <conditionalFormatting sqref="U9">
    <cfRule type="expression" dxfId="1815" priority="104">
      <formula>AND(NOT(ISBLANK(T9)),ISBLANK(U9))</formula>
    </cfRule>
  </conditionalFormatting>
  <conditionalFormatting sqref="V9">
    <cfRule type="expression" dxfId="1814" priority="103">
      <formula>AND(NOT(ISBLANK(W9)),ISBLANK(V9))</formula>
    </cfRule>
  </conditionalFormatting>
  <conditionalFormatting sqref="W9">
    <cfRule type="expression" dxfId="1813" priority="102">
      <formula>AND(NOT(ISBLANK(V9)),ISBLANK(W9))</formula>
    </cfRule>
  </conditionalFormatting>
  <conditionalFormatting sqref="X9">
    <cfRule type="expression" dxfId="1812" priority="101">
      <formula>AND(NOT(ISBLANK(Y9)),ISBLANK(X9))</formula>
    </cfRule>
  </conditionalFormatting>
  <conditionalFormatting sqref="Y9">
    <cfRule type="expression" dxfId="1811" priority="100">
      <formula>AND(NOT(ISBLANK(X9)),ISBLANK(Y9))</formula>
    </cfRule>
  </conditionalFormatting>
  <conditionalFormatting sqref="D11">
    <cfRule type="expression" dxfId="1810" priority="99">
      <formula>AND(NOT(ISBLANK(E11)),ISBLANK(D11))</formula>
    </cfRule>
  </conditionalFormatting>
  <conditionalFormatting sqref="E11">
    <cfRule type="expression" dxfId="1809" priority="98">
      <formula>AND(NOT(ISBLANK(D11)),ISBLANK(E11))</formula>
    </cfRule>
  </conditionalFormatting>
  <conditionalFormatting sqref="F11">
    <cfRule type="expression" dxfId="1808" priority="97">
      <formula>AND(NOT(ISBLANK(G11)),ISBLANK(F11))</formula>
    </cfRule>
  </conditionalFormatting>
  <conditionalFormatting sqref="G11">
    <cfRule type="expression" dxfId="1807" priority="96">
      <formula>AND(NOT(ISBLANK(F11)),ISBLANK(G11))</formula>
    </cfRule>
  </conditionalFormatting>
  <conditionalFormatting sqref="H11">
    <cfRule type="expression" dxfId="1806" priority="95">
      <formula>AND(NOT(ISBLANK(I11)),ISBLANK(H11))</formula>
    </cfRule>
  </conditionalFormatting>
  <conditionalFormatting sqref="I11">
    <cfRule type="expression" dxfId="1805" priority="94">
      <formula>AND(NOT(ISBLANK(H11)),ISBLANK(I11))</formula>
    </cfRule>
  </conditionalFormatting>
  <conditionalFormatting sqref="J11">
    <cfRule type="expression" dxfId="1804" priority="93">
      <formula>AND(NOT(ISBLANK(K11)),ISBLANK(J11))</formula>
    </cfRule>
  </conditionalFormatting>
  <conditionalFormatting sqref="K11">
    <cfRule type="expression" dxfId="1803" priority="92">
      <formula>AND(NOT(ISBLANK(J11)),ISBLANK(K11))</formula>
    </cfRule>
  </conditionalFormatting>
  <conditionalFormatting sqref="L11">
    <cfRule type="expression" dxfId="1802" priority="91">
      <formula>AND(NOT(ISBLANK(M11)),ISBLANK(L11))</formula>
    </cfRule>
  </conditionalFormatting>
  <conditionalFormatting sqref="M11">
    <cfRule type="expression" dxfId="1801" priority="90">
      <formula>AND(NOT(ISBLANK(L11)),ISBLANK(M11))</formula>
    </cfRule>
  </conditionalFormatting>
  <conditionalFormatting sqref="N11">
    <cfRule type="expression" dxfId="1800" priority="89">
      <formula>AND(NOT(ISBLANK(O11)),ISBLANK(N11))</formula>
    </cfRule>
  </conditionalFormatting>
  <conditionalFormatting sqref="O11">
    <cfRule type="expression" dxfId="1799" priority="88">
      <formula>AND(NOT(ISBLANK(N11)),ISBLANK(O11))</formula>
    </cfRule>
  </conditionalFormatting>
  <conditionalFormatting sqref="R11">
    <cfRule type="expression" dxfId="1798" priority="87">
      <formula>AND(NOT(ISBLANK(S11)),ISBLANK(R11))</formula>
    </cfRule>
  </conditionalFormatting>
  <conditionalFormatting sqref="S11">
    <cfRule type="expression" dxfId="1797" priority="86">
      <formula>AND(NOT(ISBLANK(R11)),ISBLANK(S11))</formula>
    </cfRule>
  </conditionalFormatting>
  <conditionalFormatting sqref="T11">
    <cfRule type="expression" dxfId="1796" priority="85">
      <formula>AND(NOT(ISBLANK(U11)),ISBLANK(T11))</formula>
    </cfRule>
  </conditionalFormatting>
  <conditionalFormatting sqref="U11">
    <cfRule type="expression" dxfId="1795" priority="84">
      <formula>AND(NOT(ISBLANK(T11)),ISBLANK(U11))</formula>
    </cfRule>
  </conditionalFormatting>
  <conditionalFormatting sqref="V11">
    <cfRule type="expression" dxfId="1794" priority="83">
      <formula>AND(NOT(ISBLANK(W11)),ISBLANK(V11))</formula>
    </cfRule>
  </conditionalFormatting>
  <conditionalFormatting sqref="W11">
    <cfRule type="expression" dxfId="1793" priority="82">
      <formula>AND(NOT(ISBLANK(V11)),ISBLANK(W11))</formula>
    </cfRule>
  </conditionalFormatting>
  <conditionalFormatting sqref="X11">
    <cfRule type="expression" dxfId="1792" priority="81">
      <formula>AND(NOT(ISBLANK(Y11)),ISBLANK(X11))</formula>
    </cfRule>
  </conditionalFormatting>
  <conditionalFormatting sqref="Y11">
    <cfRule type="expression" dxfId="1791" priority="80">
      <formula>AND(NOT(ISBLANK(X11)),ISBLANK(Y11))</formula>
    </cfRule>
  </conditionalFormatting>
  <conditionalFormatting sqref="D10">
    <cfRule type="expression" dxfId="1790" priority="79">
      <formula>AND(NOT(ISBLANK(E10)),ISBLANK(D10))</formula>
    </cfRule>
  </conditionalFormatting>
  <conditionalFormatting sqref="E10">
    <cfRule type="expression" dxfId="1789" priority="78">
      <formula>AND(NOT(ISBLANK(D10)),ISBLANK(E10))</formula>
    </cfRule>
  </conditionalFormatting>
  <conditionalFormatting sqref="F10">
    <cfRule type="expression" dxfId="1788" priority="77">
      <formula>AND(NOT(ISBLANK(G10)),ISBLANK(F10))</formula>
    </cfRule>
  </conditionalFormatting>
  <conditionalFormatting sqref="G10">
    <cfRule type="expression" dxfId="1787" priority="76">
      <formula>AND(NOT(ISBLANK(F10)),ISBLANK(G10))</formula>
    </cfRule>
  </conditionalFormatting>
  <conditionalFormatting sqref="H10">
    <cfRule type="expression" dxfId="1786" priority="75">
      <formula>AND(NOT(ISBLANK(I10)),ISBLANK(H10))</formula>
    </cfRule>
  </conditionalFormatting>
  <conditionalFormatting sqref="I10">
    <cfRule type="expression" dxfId="1785" priority="74">
      <formula>AND(NOT(ISBLANK(H10)),ISBLANK(I10))</formula>
    </cfRule>
  </conditionalFormatting>
  <conditionalFormatting sqref="J10">
    <cfRule type="expression" dxfId="1784" priority="73">
      <formula>AND(NOT(ISBLANK(K10)),ISBLANK(J10))</formula>
    </cfRule>
  </conditionalFormatting>
  <conditionalFormatting sqref="K10">
    <cfRule type="expression" dxfId="1783" priority="72">
      <formula>AND(NOT(ISBLANK(J10)),ISBLANK(K10))</formula>
    </cfRule>
  </conditionalFormatting>
  <conditionalFormatting sqref="L10">
    <cfRule type="expression" dxfId="1782" priority="71">
      <formula>AND(NOT(ISBLANK(M10)),ISBLANK(L10))</formula>
    </cfRule>
  </conditionalFormatting>
  <conditionalFormatting sqref="M10">
    <cfRule type="expression" dxfId="1781" priority="70">
      <formula>AND(NOT(ISBLANK(L10)),ISBLANK(M10))</formula>
    </cfRule>
  </conditionalFormatting>
  <conditionalFormatting sqref="N10">
    <cfRule type="expression" dxfId="1780" priority="69">
      <formula>AND(NOT(ISBLANK(O10)),ISBLANK(N10))</formula>
    </cfRule>
  </conditionalFormatting>
  <conditionalFormatting sqref="O10">
    <cfRule type="expression" dxfId="1779" priority="68">
      <formula>AND(NOT(ISBLANK(N10)),ISBLANK(O10))</formula>
    </cfRule>
  </conditionalFormatting>
  <conditionalFormatting sqref="R10">
    <cfRule type="expression" dxfId="1778" priority="67">
      <formula>AND(NOT(ISBLANK(S10)),ISBLANK(R10))</formula>
    </cfRule>
  </conditionalFormatting>
  <conditionalFormatting sqref="S10">
    <cfRule type="expression" dxfId="1777" priority="66">
      <formula>AND(NOT(ISBLANK(R10)),ISBLANK(S10))</formula>
    </cfRule>
  </conditionalFormatting>
  <conditionalFormatting sqref="T10">
    <cfRule type="expression" dxfId="1776" priority="65">
      <formula>AND(NOT(ISBLANK(U10)),ISBLANK(T10))</formula>
    </cfRule>
  </conditionalFormatting>
  <conditionalFormatting sqref="U10">
    <cfRule type="expression" dxfId="1775" priority="64">
      <formula>AND(NOT(ISBLANK(T10)),ISBLANK(U10))</formula>
    </cfRule>
  </conditionalFormatting>
  <conditionalFormatting sqref="V10">
    <cfRule type="expression" dxfId="1774" priority="63">
      <formula>AND(NOT(ISBLANK(W10)),ISBLANK(V10))</formula>
    </cfRule>
  </conditionalFormatting>
  <conditionalFormatting sqref="W10">
    <cfRule type="expression" dxfId="1773" priority="62">
      <formula>AND(NOT(ISBLANK(V10)),ISBLANK(W10))</formula>
    </cfRule>
  </conditionalFormatting>
  <conditionalFormatting sqref="X10">
    <cfRule type="expression" dxfId="1772" priority="61">
      <formula>AND(NOT(ISBLANK(Y10)),ISBLANK(X10))</formula>
    </cfRule>
  </conditionalFormatting>
  <conditionalFormatting sqref="Y10">
    <cfRule type="expression" dxfId="1771" priority="60">
      <formula>AND(NOT(ISBLANK(X10)),ISBLANK(Y10))</formula>
    </cfRule>
  </conditionalFormatting>
  <conditionalFormatting sqref="D14">
    <cfRule type="expression" dxfId="1770" priority="59">
      <formula>AND(NOT(ISBLANK(E14)),ISBLANK(D14))</formula>
    </cfRule>
  </conditionalFormatting>
  <conditionalFormatting sqref="E14">
    <cfRule type="expression" dxfId="1769" priority="58">
      <formula>AND(NOT(ISBLANK(D14)),ISBLANK(E14))</formula>
    </cfRule>
  </conditionalFormatting>
  <conditionalFormatting sqref="F14">
    <cfRule type="expression" dxfId="1768" priority="57">
      <formula>AND(NOT(ISBLANK(G14)),ISBLANK(F14))</formula>
    </cfRule>
  </conditionalFormatting>
  <conditionalFormatting sqref="G14">
    <cfRule type="expression" dxfId="1767" priority="56">
      <formula>AND(NOT(ISBLANK(F14)),ISBLANK(G14))</formula>
    </cfRule>
  </conditionalFormatting>
  <conditionalFormatting sqref="H14">
    <cfRule type="expression" dxfId="1766" priority="55">
      <formula>AND(NOT(ISBLANK(I14)),ISBLANK(H14))</formula>
    </cfRule>
  </conditionalFormatting>
  <conditionalFormatting sqref="J14">
    <cfRule type="expression" dxfId="1765" priority="54">
      <formula>AND(NOT(ISBLANK(K14)),ISBLANK(J14))</formula>
    </cfRule>
  </conditionalFormatting>
  <conditionalFormatting sqref="K14">
    <cfRule type="expression" dxfId="1764" priority="53">
      <formula>AND(NOT(ISBLANK(J14)),ISBLANK(K14))</formula>
    </cfRule>
  </conditionalFormatting>
  <conditionalFormatting sqref="L14">
    <cfRule type="expression" dxfId="1763" priority="52">
      <formula>AND(NOT(ISBLANK(M14)),ISBLANK(L14))</formula>
    </cfRule>
  </conditionalFormatting>
  <conditionalFormatting sqref="M14">
    <cfRule type="expression" dxfId="1762" priority="51">
      <formula>AND(NOT(ISBLANK(L14)),ISBLANK(M14))</formula>
    </cfRule>
  </conditionalFormatting>
  <conditionalFormatting sqref="N14">
    <cfRule type="expression" dxfId="1761" priority="50">
      <formula>AND(NOT(ISBLANK(O14)),ISBLANK(N14))</formula>
    </cfRule>
  </conditionalFormatting>
  <conditionalFormatting sqref="O14">
    <cfRule type="expression" dxfId="1760" priority="49">
      <formula>AND(NOT(ISBLANK(N14)),ISBLANK(O14))</formula>
    </cfRule>
  </conditionalFormatting>
  <conditionalFormatting sqref="R14">
    <cfRule type="expression" dxfId="1759" priority="48">
      <formula>AND(NOT(ISBLANK(S14)),ISBLANK(R14))</formula>
    </cfRule>
  </conditionalFormatting>
  <conditionalFormatting sqref="S14">
    <cfRule type="expression" dxfId="1758" priority="47">
      <formula>AND(NOT(ISBLANK(R14)),ISBLANK(S14))</formula>
    </cfRule>
  </conditionalFormatting>
  <conditionalFormatting sqref="T14">
    <cfRule type="expression" dxfId="1757" priority="46">
      <formula>AND(NOT(ISBLANK(U14)),ISBLANK(T14))</formula>
    </cfRule>
  </conditionalFormatting>
  <conditionalFormatting sqref="U14">
    <cfRule type="expression" dxfId="1756" priority="45">
      <formula>AND(NOT(ISBLANK(T14)),ISBLANK(U14))</formula>
    </cfRule>
  </conditionalFormatting>
  <conditionalFormatting sqref="V14">
    <cfRule type="expression" dxfId="1755" priority="44">
      <formula>AND(NOT(ISBLANK(W14)),ISBLANK(V14))</formula>
    </cfRule>
  </conditionalFormatting>
  <conditionalFormatting sqref="W14">
    <cfRule type="expression" dxfId="1754" priority="43">
      <formula>AND(NOT(ISBLANK(V14)),ISBLANK(W14))</formula>
    </cfRule>
  </conditionalFormatting>
  <conditionalFormatting sqref="X14">
    <cfRule type="expression" dxfId="1753" priority="42">
      <formula>AND(NOT(ISBLANK(Y14)),ISBLANK(X14))</formula>
    </cfRule>
  </conditionalFormatting>
  <conditionalFormatting sqref="Y14">
    <cfRule type="expression" dxfId="1752" priority="41">
      <formula>AND(NOT(ISBLANK(X14)),ISBLANK(Y14))</formula>
    </cfRule>
  </conditionalFormatting>
  <conditionalFormatting sqref="D12">
    <cfRule type="expression" dxfId="1751" priority="40">
      <formula>AND(NOT(ISBLANK(E12)),ISBLANK(D12))</formula>
    </cfRule>
  </conditionalFormatting>
  <conditionalFormatting sqref="E12">
    <cfRule type="expression" dxfId="1750" priority="39">
      <formula>AND(NOT(ISBLANK(D12)),ISBLANK(E12))</formula>
    </cfRule>
  </conditionalFormatting>
  <conditionalFormatting sqref="F12">
    <cfRule type="expression" dxfId="1749" priority="38">
      <formula>AND(NOT(ISBLANK(G12)),ISBLANK(F12))</formula>
    </cfRule>
  </conditionalFormatting>
  <conditionalFormatting sqref="G12">
    <cfRule type="expression" dxfId="1748" priority="37">
      <formula>AND(NOT(ISBLANK(F12)),ISBLANK(G12))</formula>
    </cfRule>
  </conditionalFormatting>
  <conditionalFormatting sqref="H12">
    <cfRule type="expression" dxfId="1747" priority="36">
      <formula>AND(NOT(ISBLANK(I12)),ISBLANK(H12))</formula>
    </cfRule>
  </conditionalFormatting>
  <conditionalFormatting sqref="I12:I14">
    <cfRule type="expression" dxfId="1746" priority="35">
      <formula>AND(NOT(ISBLANK(H12)),ISBLANK(I12))</formula>
    </cfRule>
  </conditionalFormatting>
  <conditionalFormatting sqref="J12">
    <cfRule type="expression" dxfId="1745" priority="34">
      <formula>AND(NOT(ISBLANK(K12)),ISBLANK(J12))</formula>
    </cfRule>
  </conditionalFormatting>
  <conditionalFormatting sqref="K12">
    <cfRule type="expression" dxfId="1744" priority="33">
      <formula>AND(NOT(ISBLANK(J12)),ISBLANK(K12))</formula>
    </cfRule>
  </conditionalFormatting>
  <conditionalFormatting sqref="L12">
    <cfRule type="expression" dxfId="1743" priority="32">
      <formula>AND(NOT(ISBLANK(M12)),ISBLANK(L12))</formula>
    </cfRule>
  </conditionalFormatting>
  <conditionalFormatting sqref="M12">
    <cfRule type="expression" dxfId="1742" priority="31">
      <formula>AND(NOT(ISBLANK(L12)),ISBLANK(M12))</formula>
    </cfRule>
  </conditionalFormatting>
  <conditionalFormatting sqref="N12">
    <cfRule type="expression" dxfId="1741" priority="30">
      <formula>AND(NOT(ISBLANK(O12)),ISBLANK(N12))</formula>
    </cfRule>
  </conditionalFormatting>
  <conditionalFormatting sqref="O12">
    <cfRule type="expression" dxfId="1740" priority="29">
      <formula>AND(NOT(ISBLANK(N12)),ISBLANK(O12))</formula>
    </cfRule>
  </conditionalFormatting>
  <conditionalFormatting sqref="R12">
    <cfRule type="expression" dxfId="1739" priority="28">
      <formula>AND(NOT(ISBLANK(S12)),ISBLANK(R12))</formula>
    </cfRule>
  </conditionalFormatting>
  <conditionalFormatting sqref="S12">
    <cfRule type="expression" dxfId="1738" priority="27">
      <formula>AND(NOT(ISBLANK(R12)),ISBLANK(S12))</formula>
    </cfRule>
  </conditionalFormatting>
  <conditionalFormatting sqref="T12">
    <cfRule type="expression" dxfId="1737" priority="26">
      <formula>AND(NOT(ISBLANK(U12)),ISBLANK(T12))</formula>
    </cfRule>
  </conditionalFormatting>
  <conditionalFormatting sqref="U12">
    <cfRule type="expression" dxfId="1736" priority="25">
      <formula>AND(NOT(ISBLANK(T12)),ISBLANK(U12))</formula>
    </cfRule>
  </conditionalFormatting>
  <conditionalFormatting sqref="V12">
    <cfRule type="expression" dxfId="1735" priority="24">
      <formula>AND(NOT(ISBLANK(W12)),ISBLANK(V12))</formula>
    </cfRule>
  </conditionalFormatting>
  <conditionalFormatting sqref="W12">
    <cfRule type="expression" dxfId="1734" priority="23">
      <formula>AND(NOT(ISBLANK(V12)),ISBLANK(W12))</formula>
    </cfRule>
  </conditionalFormatting>
  <conditionalFormatting sqref="X12">
    <cfRule type="expression" dxfId="1733" priority="22">
      <formula>AND(NOT(ISBLANK(Y12)),ISBLANK(X12))</formula>
    </cfRule>
  </conditionalFormatting>
  <conditionalFormatting sqref="Y12">
    <cfRule type="expression" dxfId="1732" priority="21">
      <formula>AND(NOT(ISBLANK(X12)),ISBLANK(Y12))</formula>
    </cfRule>
  </conditionalFormatting>
  <conditionalFormatting sqref="D9 F9 H9 J9 L9 N9">
    <cfRule type="expression" dxfId="1731" priority="20">
      <formula>AND(NOT(ISBLANK(E9)),ISBLANK(D9))</formula>
    </cfRule>
  </conditionalFormatting>
  <conditionalFormatting sqref="E9 G9 I9 K9 M9 O9">
    <cfRule type="expression" dxfId="1730" priority="19">
      <formula>AND(NOT(ISBLANK(D9)),ISBLANK(E9))</formula>
    </cfRule>
  </conditionalFormatting>
  <conditionalFormatting sqref="D13">
    <cfRule type="expression" dxfId="1729" priority="18">
      <formula>AND(NOT(ISBLANK(E13)),ISBLANK(D13))</formula>
    </cfRule>
  </conditionalFormatting>
  <conditionalFormatting sqref="E13">
    <cfRule type="expression" dxfId="1728" priority="17">
      <formula>AND(NOT(ISBLANK(D13)),ISBLANK(E13))</formula>
    </cfRule>
  </conditionalFormatting>
  <conditionalFormatting sqref="F13">
    <cfRule type="expression" dxfId="1727" priority="16">
      <formula>AND(NOT(ISBLANK(G13)),ISBLANK(F13))</formula>
    </cfRule>
  </conditionalFormatting>
  <conditionalFormatting sqref="G13">
    <cfRule type="expression" dxfId="1726" priority="15">
      <formula>AND(NOT(ISBLANK(F13)),ISBLANK(G13))</formula>
    </cfRule>
  </conditionalFormatting>
  <conditionalFormatting sqref="H13">
    <cfRule type="expression" dxfId="1725" priority="14">
      <formula>AND(NOT(ISBLANK(I13)),ISBLANK(H13))</formula>
    </cfRule>
  </conditionalFormatting>
  <conditionalFormatting sqref="J13">
    <cfRule type="expression" dxfId="1724" priority="13">
      <formula>AND(NOT(ISBLANK(K13)),ISBLANK(J13))</formula>
    </cfRule>
  </conditionalFormatting>
  <conditionalFormatting sqref="K13">
    <cfRule type="expression" dxfId="1723" priority="12">
      <formula>AND(NOT(ISBLANK(J13)),ISBLANK(K13))</formula>
    </cfRule>
  </conditionalFormatting>
  <conditionalFormatting sqref="L13">
    <cfRule type="expression" dxfId="1722" priority="11">
      <formula>AND(NOT(ISBLANK(M13)),ISBLANK(L13))</formula>
    </cfRule>
  </conditionalFormatting>
  <conditionalFormatting sqref="M13">
    <cfRule type="expression" dxfId="1721" priority="10">
      <formula>AND(NOT(ISBLANK(L13)),ISBLANK(M13))</formula>
    </cfRule>
  </conditionalFormatting>
  <conditionalFormatting sqref="N13">
    <cfRule type="expression" dxfId="1720" priority="9">
      <formula>AND(NOT(ISBLANK(O13)),ISBLANK(N13))</formula>
    </cfRule>
  </conditionalFormatting>
  <conditionalFormatting sqref="O13">
    <cfRule type="expression" dxfId="1719" priority="8">
      <formula>AND(NOT(ISBLANK(N13)),ISBLANK(O13))</formula>
    </cfRule>
  </conditionalFormatting>
  <conditionalFormatting sqref="V7:V8">
    <cfRule type="expression" dxfId="1718" priority="4">
      <formula>AND(NOT(ISBLANK(U7)),ISBLANK(V7))</formula>
    </cfRule>
  </conditionalFormatting>
  <conditionalFormatting sqref="R7:U8">
    <cfRule type="expression" dxfId="1717" priority="3">
      <formula>AND(NOT(ISBLANK(S7)),ISBLANK(R7))</formula>
    </cfRule>
  </conditionalFormatting>
  <conditionalFormatting sqref="R7:U8">
    <cfRule type="expression" dxfId="1716" priority="2">
      <formula>AND(NOT(ISBLANK(Q7)),ISBLANK(R7))</formula>
    </cfRule>
  </conditionalFormatting>
  <conditionalFormatting sqref="R7:U8">
    <cfRule type="expression" dxfId="1715" priority="1">
      <formula>AND(NOT(ISBLANK(S7)),ISBLANK(R7))</formula>
    </cfRule>
  </conditionalFormatting>
  <dataValidations count="9">
    <dataValidation type="decimal" operator="greaterThanOrEqual" allowBlank="1" showInputMessage="1" showErrorMessage="1" sqref="AG11:AI12 AD11:AE12 AK14:AL14 AD10:AI10 AD14:AE14 AG14:AI14 AK10:AL12" xr:uid="{6612EDC2-6FE1-4389-BBB4-6755085A262B}">
      <formula1>0</formula1>
    </dataValidation>
    <dataValidation operator="greaterThanOrEqual" allowBlank="1" showInputMessage="1" showErrorMessage="1" sqref="AD13:AI13 AF11:AF12 AD7:AI8 AK7:AL9 AF14 AD15:AI51 AK13:AL13 AK15:AL51" xr:uid="{68F96FE2-7A7A-40D3-B0FE-17134FE6AB3D}"/>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00557681-7E69-40BB-B309-F46DFC7E43DC}">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46BF20B5-AE76-4DC1-964F-7986113695AD}">
      <formula1>INDIRECT("Organisation_Type")</formula1>
    </dataValidation>
    <dataValidation type="custom" allowBlank="1" showInputMessage="1" showErrorMessage="1" errorTitle="Headcount" error="The value entered in the headcount field must be greater than or equal to the value entered in the FTE field." sqref="T7:T51 J7:J51 X7:X51 V7:V51 L7:L51 N7:N51 D7:D51 F7:F51 H7:H51 R7:R51" xr:uid="{A13BCE77-99A4-49B3-874A-8DDE4863421D}">
      <formula1>D7&gt;=E7</formula1>
    </dataValidation>
    <dataValidation type="custom" allowBlank="1" showInputMessage="1" showErrorMessage="1" errorTitle="FTE" error="The value entered in the FTE field must be less than or equal to the value entered in the headcount field." sqref="U7:U51 I7:I51 Y7:Y51 W7:W51 K7:K51 O7:O51 E7:E51 M7:M51 G7:G51 S7:S51" xr:uid="{21AD516E-B36F-4580-8078-6D72BBD30441}">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37A271F2-E0E6-4D8F-B01D-92155EBF14DF}">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8ED4E2FC-6BD3-4E12-A891-788807CDE9D4}"/>
    <dataValidation type="decimal" operator="greaterThan" allowBlank="1" showInputMessage="1" showErrorMessage="1" sqref="AD9:AI9" xr:uid="{D15DCBE9-D665-48E3-BB9A-763FEAE7EC82}">
      <formula1>0</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44"/>
  <sheetViews>
    <sheetView workbookViewId="0">
      <selection activeCell="D8" sqref="D8"/>
    </sheetView>
  </sheetViews>
  <sheetFormatPr defaultColWidth="8.84375" defaultRowHeight="12.5" x14ac:dyDescent="0.25"/>
  <cols>
    <col min="1" max="1" width="10.07421875" style="3" customWidth="1"/>
    <col min="2" max="2" width="12.4609375" style="4" customWidth="1"/>
    <col min="3" max="3" width="13.07421875" style="3" bestFit="1" customWidth="1"/>
    <col min="4" max="4" width="63" style="5" customWidth="1"/>
    <col min="5" max="16384" width="8.84375" style="3"/>
  </cols>
  <sheetData>
    <row r="1" spans="1:4" ht="25.5" customHeight="1" x14ac:dyDescent="0.25">
      <c r="A1" s="342" t="s">
        <v>13</v>
      </c>
      <c r="B1" s="342"/>
      <c r="C1" s="342"/>
      <c r="D1" s="342"/>
    </row>
    <row r="2" spans="1:4" ht="33.75" customHeight="1" x14ac:dyDescent="0.25">
      <c r="A2" s="343" t="s">
        <v>14</v>
      </c>
      <c r="B2" s="343"/>
      <c r="C2" s="344"/>
      <c r="D2" s="74" t="s">
        <v>15</v>
      </c>
    </row>
    <row r="3" spans="1:4" ht="105.75" customHeight="1" x14ac:dyDescent="0.25">
      <c r="A3" s="346" t="s">
        <v>16</v>
      </c>
      <c r="B3" s="347"/>
      <c r="C3" s="347"/>
      <c r="D3" s="75" t="s">
        <v>17</v>
      </c>
    </row>
    <row r="4" spans="1:4" ht="55.5" customHeight="1" x14ac:dyDescent="0.25">
      <c r="A4" s="346" t="s">
        <v>18</v>
      </c>
      <c r="B4" s="347"/>
      <c r="C4" s="347"/>
      <c r="D4" s="75" t="s">
        <v>19</v>
      </c>
    </row>
    <row r="5" spans="1:4" ht="42" customHeight="1" x14ac:dyDescent="0.25">
      <c r="A5" s="346" t="s">
        <v>20</v>
      </c>
      <c r="B5" s="347"/>
      <c r="C5" s="347"/>
      <c r="D5" s="75" t="s">
        <v>21</v>
      </c>
    </row>
    <row r="6" spans="1:4" ht="50" x14ac:dyDescent="0.25">
      <c r="A6" s="348" t="s">
        <v>22</v>
      </c>
      <c r="B6" s="335" t="s">
        <v>23</v>
      </c>
      <c r="C6" s="101" t="s">
        <v>24</v>
      </c>
      <c r="D6" s="76" t="s">
        <v>25</v>
      </c>
    </row>
    <row r="7" spans="1:4" ht="50" x14ac:dyDescent="0.25">
      <c r="A7" s="349"/>
      <c r="B7" s="335"/>
      <c r="C7" s="101" t="s">
        <v>26</v>
      </c>
      <c r="D7" s="76" t="s">
        <v>27</v>
      </c>
    </row>
    <row r="8" spans="1:4" ht="50" x14ac:dyDescent="0.25">
      <c r="A8" s="349"/>
      <c r="B8" s="335" t="s">
        <v>28</v>
      </c>
      <c r="C8" s="101" t="s">
        <v>24</v>
      </c>
      <c r="D8" s="76" t="s">
        <v>29</v>
      </c>
    </row>
    <row r="9" spans="1:4" ht="50" x14ac:dyDescent="0.25">
      <c r="A9" s="349"/>
      <c r="B9" s="335"/>
      <c r="C9" s="101" t="s">
        <v>26</v>
      </c>
      <c r="D9" s="76" t="s">
        <v>30</v>
      </c>
    </row>
    <row r="10" spans="1:4" ht="42" customHeight="1" x14ac:dyDescent="0.25">
      <c r="A10" s="349"/>
      <c r="B10" s="335" t="s">
        <v>31</v>
      </c>
      <c r="C10" s="101" t="s">
        <v>24</v>
      </c>
      <c r="D10" s="76" t="s">
        <v>32</v>
      </c>
    </row>
    <row r="11" spans="1:4" ht="50" x14ac:dyDescent="0.25">
      <c r="A11" s="349"/>
      <c r="B11" s="335"/>
      <c r="C11" s="101" t="s">
        <v>26</v>
      </c>
      <c r="D11" s="76" t="s">
        <v>33</v>
      </c>
    </row>
    <row r="12" spans="1:4" ht="42.75" customHeight="1" x14ac:dyDescent="0.25">
      <c r="A12" s="349"/>
      <c r="B12" s="335" t="s">
        <v>34</v>
      </c>
      <c r="C12" s="101" t="s">
        <v>24</v>
      </c>
      <c r="D12" s="76" t="s">
        <v>35</v>
      </c>
    </row>
    <row r="13" spans="1:4" ht="50" x14ac:dyDescent="0.25">
      <c r="A13" s="349"/>
      <c r="B13" s="335"/>
      <c r="C13" s="101" t="s">
        <v>26</v>
      </c>
      <c r="D13" s="76" t="s">
        <v>36</v>
      </c>
    </row>
    <row r="14" spans="1:4" ht="50" x14ac:dyDescent="0.25">
      <c r="A14" s="349"/>
      <c r="B14" s="335" t="s">
        <v>37</v>
      </c>
      <c r="C14" s="101" t="s">
        <v>24</v>
      </c>
      <c r="D14" s="76" t="s">
        <v>38</v>
      </c>
    </row>
    <row r="15" spans="1:4" ht="50" x14ac:dyDescent="0.25">
      <c r="A15" s="349"/>
      <c r="B15" s="335"/>
      <c r="C15" s="101" t="s">
        <v>26</v>
      </c>
      <c r="D15" s="76" t="s">
        <v>39</v>
      </c>
    </row>
    <row r="16" spans="1:4" ht="50" x14ac:dyDescent="0.25">
      <c r="A16" s="349"/>
      <c r="B16" s="335" t="s">
        <v>40</v>
      </c>
      <c r="C16" s="101" t="s">
        <v>24</v>
      </c>
      <c r="D16" s="76" t="s">
        <v>41</v>
      </c>
    </row>
    <row r="17" spans="1:4" ht="50" x14ac:dyDescent="0.25">
      <c r="A17" s="349"/>
      <c r="B17" s="335"/>
      <c r="C17" s="101" t="s">
        <v>26</v>
      </c>
      <c r="D17" s="76" t="s">
        <v>42</v>
      </c>
    </row>
    <row r="18" spans="1:4" ht="12.75" customHeight="1" x14ac:dyDescent="0.25">
      <c r="A18" s="349"/>
      <c r="B18" s="335" t="s">
        <v>43</v>
      </c>
      <c r="C18" s="101" t="s">
        <v>24</v>
      </c>
      <c r="D18" s="77" t="s">
        <v>44</v>
      </c>
    </row>
    <row r="19" spans="1:4" ht="25" x14ac:dyDescent="0.25">
      <c r="A19" s="350"/>
      <c r="B19" s="335"/>
      <c r="C19" s="101" t="s">
        <v>26</v>
      </c>
      <c r="D19" s="77" t="s">
        <v>44</v>
      </c>
    </row>
    <row r="20" spans="1:4" ht="58.5" customHeight="1" x14ac:dyDescent="0.25">
      <c r="A20" s="357" t="s">
        <v>45</v>
      </c>
      <c r="B20" s="335" t="s">
        <v>46</v>
      </c>
      <c r="C20" s="101" t="s">
        <v>24</v>
      </c>
      <c r="D20" s="78" t="s">
        <v>47</v>
      </c>
    </row>
    <row r="21" spans="1:4" ht="62.5" x14ac:dyDescent="0.25">
      <c r="A21" s="358"/>
      <c r="B21" s="335"/>
      <c r="C21" s="101" t="s">
        <v>26</v>
      </c>
      <c r="D21" s="78" t="s">
        <v>48</v>
      </c>
    </row>
    <row r="22" spans="1:4" ht="58.5" customHeight="1" x14ac:dyDescent="0.25">
      <c r="A22" s="358"/>
      <c r="B22" s="335" t="s">
        <v>49</v>
      </c>
      <c r="C22" s="101" t="s">
        <v>24</v>
      </c>
      <c r="D22" s="78" t="s">
        <v>50</v>
      </c>
    </row>
    <row r="23" spans="1:4" ht="68.25" customHeight="1" x14ac:dyDescent="0.25">
      <c r="A23" s="358"/>
      <c r="B23" s="335"/>
      <c r="C23" s="101" t="s">
        <v>26</v>
      </c>
      <c r="D23" s="78" t="s">
        <v>51</v>
      </c>
    </row>
    <row r="24" spans="1:4" ht="58.5" customHeight="1" x14ac:dyDescent="0.25">
      <c r="A24" s="358"/>
      <c r="B24" s="335" t="s">
        <v>52</v>
      </c>
      <c r="C24" s="101" t="s">
        <v>24</v>
      </c>
      <c r="D24" s="78" t="s">
        <v>53</v>
      </c>
    </row>
    <row r="25" spans="1:4" ht="68.25" customHeight="1" x14ac:dyDescent="0.25">
      <c r="A25" s="358"/>
      <c r="B25" s="335"/>
      <c r="C25" s="101" t="s">
        <v>26</v>
      </c>
      <c r="D25" s="78" t="s">
        <v>54</v>
      </c>
    </row>
    <row r="26" spans="1:4" ht="58.5" customHeight="1" x14ac:dyDescent="0.25">
      <c r="A26" s="358"/>
      <c r="B26" s="335" t="s">
        <v>55</v>
      </c>
      <c r="C26" s="101" t="s">
        <v>24</v>
      </c>
      <c r="D26" s="78" t="s">
        <v>56</v>
      </c>
    </row>
    <row r="27" spans="1:4" ht="58.5" customHeight="1" x14ac:dyDescent="0.25">
      <c r="A27" s="358"/>
      <c r="B27" s="335"/>
      <c r="C27" s="101" t="s">
        <v>26</v>
      </c>
      <c r="D27" s="78" t="s">
        <v>57</v>
      </c>
    </row>
    <row r="28" spans="1:4" x14ac:dyDescent="0.25">
      <c r="A28" s="358"/>
      <c r="B28" s="335" t="s">
        <v>58</v>
      </c>
      <c r="C28" s="101" t="s">
        <v>24</v>
      </c>
      <c r="D28" s="77" t="s">
        <v>44</v>
      </c>
    </row>
    <row r="29" spans="1:4" ht="25" x14ac:dyDescent="0.25">
      <c r="A29" s="359"/>
      <c r="B29" s="335"/>
      <c r="C29" s="101" t="s">
        <v>26</v>
      </c>
      <c r="D29" s="77" t="s">
        <v>44</v>
      </c>
    </row>
    <row r="30" spans="1:4" ht="35.25" customHeight="1" x14ac:dyDescent="0.25">
      <c r="A30" s="338" t="s">
        <v>59</v>
      </c>
      <c r="B30" s="339"/>
      <c r="C30" s="101" t="s">
        <v>24</v>
      </c>
      <c r="D30" s="77" t="s">
        <v>44</v>
      </c>
    </row>
    <row r="31" spans="1:4" ht="35.25" customHeight="1" x14ac:dyDescent="0.25">
      <c r="A31" s="340"/>
      <c r="B31" s="341"/>
      <c r="C31" s="101" t="s">
        <v>26</v>
      </c>
      <c r="D31" s="77" t="s">
        <v>44</v>
      </c>
    </row>
    <row r="32" spans="1:4" ht="45" customHeight="1" x14ac:dyDescent="0.25">
      <c r="A32" s="351" t="s">
        <v>60</v>
      </c>
      <c r="B32" s="336" t="s">
        <v>61</v>
      </c>
      <c r="C32" s="337"/>
      <c r="D32" s="332" t="s">
        <v>62</v>
      </c>
    </row>
    <row r="33" spans="1:4" ht="45" customHeight="1" x14ac:dyDescent="0.25">
      <c r="A33" s="352"/>
      <c r="B33" s="336" t="s">
        <v>63</v>
      </c>
      <c r="C33" s="337"/>
      <c r="D33" s="333"/>
    </row>
    <row r="34" spans="1:4" ht="45" customHeight="1" x14ac:dyDescent="0.25">
      <c r="A34" s="352"/>
      <c r="B34" s="336" t="s">
        <v>64</v>
      </c>
      <c r="C34" s="337"/>
      <c r="D34" s="333"/>
    </row>
    <row r="35" spans="1:4" ht="45" customHeight="1" x14ac:dyDescent="0.25">
      <c r="A35" s="352"/>
      <c r="B35" s="336" t="s">
        <v>65</v>
      </c>
      <c r="C35" s="337"/>
      <c r="D35" s="333"/>
    </row>
    <row r="36" spans="1:4" ht="45" customHeight="1" x14ac:dyDescent="0.25">
      <c r="A36" s="352"/>
      <c r="B36" s="336" t="s">
        <v>66</v>
      </c>
      <c r="C36" s="337"/>
      <c r="D36" s="333"/>
    </row>
    <row r="37" spans="1:4" ht="35.25" customHeight="1" x14ac:dyDescent="0.25">
      <c r="A37" s="352"/>
      <c r="B37" s="336" t="s">
        <v>67</v>
      </c>
      <c r="C37" s="337"/>
      <c r="D37" s="334"/>
    </row>
    <row r="38" spans="1:4" ht="35.25" customHeight="1" x14ac:dyDescent="0.25">
      <c r="A38" s="353"/>
      <c r="B38" s="336" t="s">
        <v>68</v>
      </c>
      <c r="C38" s="337"/>
      <c r="D38" s="77" t="s">
        <v>44</v>
      </c>
    </row>
    <row r="39" spans="1:4" ht="54.75" customHeight="1" x14ac:dyDescent="0.25">
      <c r="A39" s="360" t="s">
        <v>69</v>
      </c>
      <c r="B39" s="345" t="s">
        <v>70</v>
      </c>
      <c r="C39" s="345"/>
      <c r="D39" s="79" t="s">
        <v>71</v>
      </c>
    </row>
    <row r="40" spans="1:4" ht="42" customHeight="1" x14ac:dyDescent="0.25">
      <c r="A40" s="360"/>
      <c r="B40" s="345" t="s">
        <v>72</v>
      </c>
      <c r="C40" s="345"/>
      <c r="D40" s="79" t="s">
        <v>73</v>
      </c>
    </row>
    <row r="41" spans="1:4" ht="42" customHeight="1" x14ac:dyDescent="0.25">
      <c r="A41" s="360"/>
      <c r="B41" s="345" t="s">
        <v>74</v>
      </c>
      <c r="C41" s="345"/>
      <c r="D41" s="77" t="s">
        <v>44</v>
      </c>
    </row>
    <row r="42" spans="1:4" ht="29.25" customHeight="1" x14ac:dyDescent="0.25">
      <c r="A42" s="346" t="s">
        <v>75</v>
      </c>
      <c r="B42" s="346"/>
      <c r="C42" s="346"/>
      <c r="D42" s="77" t="s">
        <v>44</v>
      </c>
    </row>
    <row r="43" spans="1:4" ht="42" customHeight="1" x14ac:dyDescent="0.25">
      <c r="A43" s="354" t="s">
        <v>76</v>
      </c>
      <c r="B43" s="355"/>
      <c r="C43" s="356"/>
      <c r="D43" s="79" t="s">
        <v>77</v>
      </c>
    </row>
    <row r="44" spans="1:4" ht="27" customHeight="1" x14ac:dyDescent="0.25">
      <c r="A44" s="345" t="s">
        <v>78</v>
      </c>
      <c r="B44" s="345"/>
      <c r="C44" s="345"/>
      <c r="D44" s="79" t="s">
        <v>79</v>
      </c>
    </row>
  </sheetData>
  <mergeCells count="36">
    <mergeCell ref="A44:C44"/>
    <mergeCell ref="A3:C3"/>
    <mergeCell ref="A5:C5"/>
    <mergeCell ref="A4:C4"/>
    <mergeCell ref="A6:A19"/>
    <mergeCell ref="B6:B7"/>
    <mergeCell ref="B8:B9"/>
    <mergeCell ref="A32:A38"/>
    <mergeCell ref="A43:C43"/>
    <mergeCell ref="A20:A29"/>
    <mergeCell ref="B38:C38"/>
    <mergeCell ref="A42:C42"/>
    <mergeCell ref="A39:A41"/>
    <mergeCell ref="B39:C39"/>
    <mergeCell ref="B41:C41"/>
    <mergeCell ref="B40:C40"/>
    <mergeCell ref="A1:D1"/>
    <mergeCell ref="A2:C2"/>
    <mergeCell ref="B26:B27"/>
    <mergeCell ref="B28:B29"/>
    <mergeCell ref="B12:B13"/>
    <mergeCell ref="B14:B15"/>
    <mergeCell ref="B22:B23"/>
    <mergeCell ref="B10:B11"/>
    <mergeCell ref="B16:B17"/>
    <mergeCell ref="B18:B19"/>
    <mergeCell ref="D32:D37"/>
    <mergeCell ref="B20:B21"/>
    <mergeCell ref="B34:C34"/>
    <mergeCell ref="B35:C35"/>
    <mergeCell ref="B24:B25"/>
    <mergeCell ref="B33:C33"/>
    <mergeCell ref="B32:C32"/>
    <mergeCell ref="A30:B31"/>
    <mergeCell ref="B36:C36"/>
    <mergeCell ref="B37:C37"/>
  </mergeCells>
  <phoneticPr fontId="84" type="noConversion"/>
  <dataValidations count="1">
    <dataValidation operator="lessThanOrEqual" allowBlank="1" showInputMessage="1" showErrorMessage="1" error="FTE cannot be greater than Headcount_x000a_" sqref="A30 A43:A44 C30:C31 C33:C36 A3:A5 A20 B18" xr:uid="{00000000-0002-0000-0200-000000000000}"/>
  </dataValidations>
  <hyperlinks>
    <hyperlink ref="A5" location="Contents!A1" display="Contents sheet" xr:uid="{00000000-0004-0000-0200-000000000000}"/>
    <hyperlink ref="A4" location="'Cover sheet'!A1" display="Cover sheet" xr:uid="{00000000-0004-0000-0200-000001000000}"/>
    <hyperlink ref="A7" location="'Demographic information'!A1" display="Demographic information" xr:uid="{00000000-0004-0000-0200-000002000000}"/>
    <hyperlink ref="A8" location="'Local area information'!A1" display="Local area information" xr:uid="{00000000-0004-0000-0200-000003000000}"/>
    <hyperlink ref="A9" location="'Summary aggregate plans'!A1" display="Summary aggregate plans" xr:uid="{00000000-0004-0000-0200-000004000000}"/>
    <hyperlink ref="A10" location="'Summary demographic info'!A1" display="Summary demographic information" xr:uid="{00000000-0004-0000-0200-000005000000}"/>
  </hyperlinks>
  <pageMargins left="0.70866141732283472" right="0.70866141732283472" top="0.74803149606299213" bottom="0.74803149606299213" header="0.31496062992125984" footer="0.31496062992125984"/>
  <pageSetup paperSize="9" scale="74" fitToHeight="3" orientation="portrait" verticalDpi="4"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56468-A761-4AC9-879E-E6623641B228}">
  <dimension ref="A1:AP473"/>
  <sheetViews>
    <sheetView topLeftCell="AF7" workbookViewId="0">
      <selection activeCell="AK13" sqref="AK13:AL13"/>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6" t="s">
        <v>24</v>
      </c>
      <c r="E6" s="106" t="s">
        <v>26</v>
      </c>
      <c r="F6" s="106" t="s">
        <v>24</v>
      </c>
      <c r="G6" s="106" t="s">
        <v>26</v>
      </c>
      <c r="H6" s="106" t="s">
        <v>24</v>
      </c>
      <c r="I6" s="106" t="s">
        <v>26</v>
      </c>
      <c r="J6" s="106" t="s">
        <v>24</v>
      </c>
      <c r="K6" s="106" t="s">
        <v>26</v>
      </c>
      <c r="L6" s="106" t="s">
        <v>24</v>
      </c>
      <c r="M6" s="106" t="s">
        <v>26</v>
      </c>
      <c r="N6" s="106" t="s">
        <v>24</v>
      </c>
      <c r="O6" s="106" t="s">
        <v>26</v>
      </c>
      <c r="P6" s="106" t="s">
        <v>24</v>
      </c>
      <c r="Q6" s="106" t="s">
        <v>26</v>
      </c>
      <c r="R6" s="107" t="s">
        <v>24</v>
      </c>
      <c r="S6" s="107" t="s">
        <v>26</v>
      </c>
      <c r="T6" s="107" t="s">
        <v>24</v>
      </c>
      <c r="U6" s="107" t="s">
        <v>26</v>
      </c>
      <c r="V6" s="107" t="s">
        <v>24</v>
      </c>
      <c r="W6" s="107" t="s">
        <v>26</v>
      </c>
      <c r="X6" s="107" t="s">
        <v>24</v>
      </c>
      <c r="Y6" s="107" t="s">
        <v>26</v>
      </c>
      <c r="Z6" s="107" t="s">
        <v>24</v>
      </c>
      <c r="AA6" s="107" t="s">
        <v>26</v>
      </c>
      <c r="AB6" s="53" t="s">
        <v>24</v>
      </c>
      <c r="AC6" s="105" t="s">
        <v>26</v>
      </c>
      <c r="AD6" s="377"/>
      <c r="AE6" s="377"/>
      <c r="AF6" s="377"/>
      <c r="AG6" s="377"/>
      <c r="AH6" s="377"/>
      <c r="AI6" s="377"/>
      <c r="AJ6" s="380"/>
      <c r="AK6" s="377"/>
      <c r="AL6" s="377"/>
      <c r="AM6" s="377"/>
      <c r="AN6" s="373"/>
      <c r="AO6" s="377"/>
      <c r="AP6" s="377"/>
    </row>
    <row r="7" spans="1:42" ht="31" x14ac:dyDescent="0.35">
      <c r="A7" s="139" t="s">
        <v>104</v>
      </c>
      <c r="B7" s="139" t="s">
        <v>105</v>
      </c>
      <c r="C7" s="139" t="s">
        <v>104</v>
      </c>
      <c r="D7" s="85">
        <v>9622</v>
      </c>
      <c r="E7" s="117">
        <v>9126.4872972972971</v>
      </c>
      <c r="F7" s="80">
        <v>5739</v>
      </c>
      <c r="G7" s="117">
        <v>5562.8094594594595</v>
      </c>
      <c r="H7" s="80">
        <v>9759</v>
      </c>
      <c r="I7" s="117">
        <v>9504.9762162162169</v>
      </c>
      <c r="J7" s="80">
        <v>2134</v>
      </c>
      <c r="K7" s="117">
        <v>2093.9408108108109</v>
      </c>
      <c r="L7" s="80">
        <v>280</v>
      </c>
      <c r="M7" s="117">
        <v>274.82027027027027</v>
      </c>
      <c r="N7" s="80">
        <v>10245</v>
      </c>
      <c r="O7" s="117">
        <v>9885.408378378379</v>
      </c>
      <c r="P7" s="40">
        <f t="shared" ref="P7:Q7" si="0">SUM(D7,F7,H7,J7,L7,N7)</f>
        <v>37779</v>
      </c>
      <c r="Q7" s="40">
        <f t="shared" si="0"/>
        <v>36448.442432432435</v>
      </c>
      <c r="R7" s="41">
        <v>106</v>
      </c>
      <c r="S7" s="41">
        <v>104.53999999999999</v>
      </c>
      <c r="T7" s="41">
        <v>369</v>
      </c>
      <c r="U7" s="41">
        <v>366.14000000000004</v>
      </c>
      <c r="V7" s="80">
        <v>240</v>
      </c>
      <c r="W7" s="41">
        <v>239.0972972972973</v>
      </c>
      <c r="X7" s="80">
        <v>16</v>
      </c>
      <c r="Y7" s="80">
        <v>16</v>
      </c>
      <c r="Z7" s="42">
        <f>SUM(R7,T7,V7,X7,)</f>
        <v>731</v>
      </c>
      <c r="AA7" s="43">
        <f>SUM(S7,U7,W7,Y7)</f>
        <v>725.77729729729731</v>
      </c>
      <c r="AB7" s="44">
        <f>P7+Z7</f>
        <v>38510</v>
      </c>
      <c r="AC7" s="44">
        <f>Q7+AA7</f>
        <v>37174.219729729732</v>
      </c>
      <c r="AD7" s="45">
        <v>121010789.71000001</v>
      </c>
      <c r="AE7" s="45">
        <v>0</v>
      </c>
      <c r="AF7" s="45">
        <v>0</v>
      </c>
      <c r="AG7" s="45">
        <v>3430323.47</v>
      </c>
      <c r="AH7" s="45">
        <v>30984219.409999996</v>
      </c>
      <c r="AI7" s="45">
        <v>12520229.720000001</v>
      </c>
      <c r="AJ7" s="46">
        <f>SUM(AD7:AI7)</f>
        <v>167945562.31</v>
      </c>
      <c r="AK7" s="47">
        <v>12011350.489999998</v>
      </c>
      <c r="AL7" s="47">
        <v>2752092.45</v>
      </c>
      <c r="AM7" s="46">
        <f>SUM(AK7:AL7)</f>
        <v>14763442.939999998</v>
      </c>
      <c r="AN7" s="46">
        <f>SUM(AM7,AJ7)</f>
        <v>182709005.25</v>
      </c>
      <c r="AO7" s="48"/>
      <c r="AP7" s="51"/>
    </row>
    <row r="8" spans="1:42" ht="31" x14ac:dyDescent="0.35">
      <c r="A8" s="139" t="s">
        <v>106</v>
      </c>
      <c r="B8" s="139" t="s">
        <v>105</v>
      </c>
      <c r="C8" s="139" t="s">
        <v>104</v>
      </c>
      <c r="D8" s="38">
        <v>0</v>
      </c>
      <c r="E8" s="39">
        <v>0</v>
      </c>
      <c r="F8" s="39">
        <v>0</v>
      </c>
      <c r="G8" s="39">
        <v>0</v>
      </c>
      <c r="H8" s="80">
        <v>0</v>
      </c>
      <c r="I8" s="39">
        <v>0</v>
      </c>
      <c r="J8" s="80">
        <v>0</v>
      </c>
      <c r="K8" s="39">
        <v>0</v>
      </c>
      <c r="L8" s="80">
        <v>0</v>
      </c>
      <c r="M8" s="39">
        <v>0</v>
      </c>
      <c r="N8" s="80">
        <v>10852</v>
      </c>
      <c r="O8" s="39">
        <v>10492.292702702704</v>
      </c>
      <c r="P8" s="40">
        <f t="shared" ref="P8:P14" si="1">SUM(D8,F8,H8,J8,L8,N8)</f>
        <v>10852</v>
      </c>
      <c r="Q8" s="40">
        <f t="shared" ref="Q8:Q14" si="2">SUM(E8,G8,I8,K8,M8,O8)</f>
        <v>10492.292702702704</v>
      </c>
      <c r="R8" s="41">
        <v>12</v>
      </c>
      <c r="S8" s="41">
        <v>12</v>
      </c>
      <c r="T8" s="41">
        <v>78</v>
      </c>
      <c r="U8" s="41">
        <v>78</v>
      </c>
      <c r="V8" s="80">
        <v>603</v>
      </c>
      <c r="W8" s="41">
        <v>598.32432432432438</v>
      </c>
      <c r="X8" s="41">
        <v>0</v>
      </c>
      <c r="Y8" s="41">
        <v>0</v>
      </c>
      <c r="Z8" s="42">
        <f t="shared" ref="Z8:Z51" si="3">SUM(R8,T8,V8,X8,)</f>
        <v>693</v>
      </c>
      <c r="AA8" s="42">
        <f t="shared" ref="AA8:AA51" si="4">SUM(S8,U8,W8,Y8)</f>
        <v>688.32432432432438</v>
      </c>
      <c r="AB8" s="44">
        <f t="shared" ref="AB8:AC23" si="5">P8+Z8</f>
        <v>11545</v>
      </c>
      <c r="AC8" s="44">
        <f t="shared" si="5"/>
        <v>11180.617027027029</v>
      </c>
      <c r="AD8" s="45">
        <v>34168273.57</v>
      </c>
      <c r="AE8" s="45">
        <v>0</v>
      </c>
      <c r="AF8" s="45">
        <v>0</v>
      </c>
      <c r="AG8" s="45">
        <v>46299.07</v>
      </c>
      <c r="AH8" s="45">
        <v>8199807.4699999997</v>
      </c>
      <c r="AI8" s="45">
        <v>3112027</v>
      </c>
      <c r="AJ8" s="46">
        <f t="shared" ref="AJ8:AJ51" si="6">SUM(AD8:AI8)</f>
        <v>45526407.109999999</v>
      </c>
      <c r="AK8" s="47">
        <v>4293791.1900000004</v>
      </c>
      <c r="AL8" s="47">
        <v>-50995.11</v>
      </c>
      <c r="AM8" s="46">
        <f t="shared" ref="AM8:AM51" si="7">SUM(AK8:AL8)</f>
        <v>4242796.08</v>
      </c>
      <c r="AN8" s="46">
        <f t="shared" ref="AN8:AN44" si="8">SUM(AM8,AJ8)</f>
        <v>49769203.189999998</v>
      </c>
      <c r="AO8" s="48"/>
      <c r="AP8" s="51"/>
    </row>
    <row r="9" spans="1:42" ht="50.25" customHeight="1" x14ac:dyDescent="0.35">
      <c r="A9" s="139" t="s">
        <v>107</v>
      </c>
      <c r="B9" s="139" t="s">
        <v>108</v>
      </c>
      <c r="C9" s="139" t="s">
        <v>104</v>
      </c>
      <c r="D9" s="135">
        <v>175</v>
      </c>
      <c r="E9" s="135">
        <v>169.38</v>
      </c>
      <c r="F9" s="135">
        <v>265</v>
      </c>
      <c r="G9" s="135">
        <v>248.8</v>
      </c>
      <c r="H9" s="135">
        <v>2146</v>
      </c>
      <c r="I9" s="135">
        <v>2064.7199999999998</v>
      </c>
      <c r="J9" s="135">
        <v>1806</v>
      </c>
      <c r="K9" s="135">
        <v>1701.48</v>
      </c>
      <c r="L9" s="135">
        <v>37</v>
      </c>
      <c r="M9" s="135">
        <v>31.89</v>
      </c>
      <c r="N9" s="135">
        <v>0</v>
      </c>
      <c r="O9" s="135">
        <v>0</v>
      </c>
      <c r="P9" s="40">
        <f t="shared" si="1"/>
        <v>4429</v>
      </c>
      <c r="Q9" s="40">
        <f t="shared" si="2"/>
        <v>4216.2699999999995</v>
      </c>
      <c r="R9" s="135">
        <v>0</v>
      </c>
      <c r="S9" s="135">
        <v>0</v>
      </c>
      <c r="T9" s="135">
        <v>0</v>
      </c>
      <c r="U9" s="135">
        <v>0</v>
      </c>
      <c r="V9" s="135">
        <v>168</v>
      </c>
      <c r="W9" s="135">
        <v>161.4</v>
      </c>
      <c r="X9" s="135">
        <v>0</v>
      </c>
      <c r="Y9" s="135">
        <v>0</v>
      </c>
      <c r="Z9" s="42">
        <f t="shared" si="3"/>
        <v>168</v>
      </c>
      <c r="AA9" s="43">
        <f t="shared" si="4"/>
        <v>161.4</v>
      </c>
      <c r="AB9" s="44">
        <f t="shared" si="5"/>
        <v>4597</v>
      </c>
      <c r="AC9" s="44">
        <f t="shared" si="5"/>
        <v>4377.6699999999992</v>
      </c>
      <c r="AD9" s="136">
        <v>13896103.07</v>
      </c>
      <c r="AE9" s="136">
        <v>268643.78999999998</v>
      </c>
      <c r="AF9" s="136">
        <v>1194750</v>
      </c>
      <c r="AG9" s="136">
        <v>165005.85999999999</v>
      </c>
      <c r="AH9" s="136">
        <v>3837638.84</v>
      </c>
      <c r="AI9" s="136">
        <v>1649695.02</v>
      </c>
      <c r="AJ9" s="46">
        <f t="shared" si="6"/>
        <v>21011836.579999998</v>
      </c>
      <c r="AK9" s="143">
        <v>1541557.91</v>
      </c>
      <c r="AL9" s="127">
        <v>0</v>
      </c>
      <c r="AM9" s="46">
        <f t="shared" si="7"/>
        <v>1541557.91</v>
      </c>
      <c r="AN9" s="46">
        <f t="shared" si="8"/>
        <v>22553394.489999998</v>
      </c>
      <c r="AO9" s="48"/>
      <c r="AP9" s="51"/>
    </row>
    <row r="10" spans="1:42" ht="46.5" x14ac:dyDescent="0.35">
      <c r="A10" s="139" t="s">
        <v>109</v>
      </c>
      <c r="B10" s="139" t="s">
        <v>110</v>
      </c>
      <c r="C10" s="139" t="s">
        <v>104</v>
      </c>
      <c r="D10" s="132">
        <v>62</v>
      </c>
      <c r="E10" s="131">
        <v>60.33</v>
      </c>
      <c r="F10" s="131">
        <v>226</v>
      </c>
      <c r="G10" s="131">
        <v>210.66</v>
      </c>
      <c r="H10" s="131">
        <v>470</v>
      </c>
      <c r="I10" s="131">
        <v>452.26</v>
      </c>
      <c r="J10" s="131">
        <v>62</v>
      </c>
      <c r="K10" s="131">
        <v>61.06</v>
      </c>
      <c r="L10" s="131">
        <v>4</v>
      </c>
      <c r="M10" s="131">
        <v>4</v>
      </c>
      <c r="N10" s="144">
        <v>0</v>
      </c>
      <c r="O10" s="144">
        <v>0</v>
      </c>
      <c r="P10" s="40">
        <f t="shared" si="1"/>
        <v>824</v>
      </c>
      <c r="Q10" s="40">
        <f t="shared" si="2"/>
        <v>788.31</v>
      </c>
      <c r="R10" s="144">
        <v>9</v>
      </c>
      <c r="S10" s="144">
        <v>8.4</v>
      </c>
      <c r="T10" s="144">
        <v>0</v>
      </c>
      <c r="U10" s="144">
        <v>0</v>
      </c>
      <c r="V10" s="144">
        <v>15</v>
      </c>
      <c r="W10" s="144">
        <v>13.31</v>
      </c>
      <c r="X10" s="144">
        <v>0</v>
      </c>
      <c r="Y10" s="144">
        <v>0</v>
      </c>
      <c r="Z10" s="42">
        <f t="shared" si="3"/>
        <v>24</v>
      </c>
      <c r="AA10" s="43">
        <f t="shared" si="4"/>
        <v>21.71</v>
      </c>
      <c r="AB10" s="44">
        <f t="shared" si="5"/>
        <v>848</v>
      </c>
      <c r="AC10" s="44">
        <f t="shared" si="5"/>
        <v>810.02</v>
      </c>
      <c r="AD10" s="145">
        <v>2255133.33</v>
      </c>
      <c r="AE10" s="145">
        <v>45627.59</v>
      </c>
      <c r="AF10" s="145">
        <v>3879.8</v>
      </c>
      <c r="AG10" s="145">
        <v>45627.59</v>
      </c>
      <c r="AH10" s="145">
        <v>620893.18000000005</v>
      </c>
      <c r="AI10" s="145">
        <v>239355.49</v>
      </c>
      <c r="AJ10" s="46">
        <f t="shared" si="6"/>
        <v>3210516.9799999995</v>
      </c>
      <c r="AK10" s="146">
        <v>199000</v>
      </c>
      <c r="AL10" s="138">
        <v>0</v>
      </c>
      <c r="AM10" s="46">
        <f t="shared" si="7"/>
        <v>199000</v>
      </c>
      <c r="AN10" s="46">
        <f t="shared" si="8"/>
        <v>3409516.9799999995</v>
      </c>
      <c r="AO10" s="48"/>
      <c r="AP10" s="48"/>
    </row>
    <row r="11" spans="1:42" ht="46.5" x14ac:dyDescent="0.35">
      <c r="A11" s="139" t="s">
        <v>111</v>
      </c>
      <c r="B11" s="139" t="s">
        <v>110</v>
      </c>
      <c r="C11" s="139" t="s">
        <v>104</v>
      </c>
      <c r="D11" s="49">
        <v>82</v>
      </c>
      <c r="E11" s="49">
        <v>62.4</v>
      </c>
      <c r="F11" s="49">
        <v>75</v>
      </c>
      <c r="G11" s="49">
        <v>70.400000000000006</v>
      </c>
      <c r="H11" s="49">
        <v>25</v>
      </c>
      <c r="I11" s="49">
        <v>24.8</v>
      </c>
      <c r="J11" s="49">
        <v>15</v>
      </c>
      <c r="K11" s="49">
        <v>15</v>
      </c>
      <c r="L11" s="49">
        <v>4</v>
      </c>
      <c r="M11" s="49">
        <v>4</v>
      </c>
      <c r="N11" s="49">
        <v>0</v>
      </c>
      <c r="O11" s="49">
        <v>0</v>
      </c>
      <c r="P11" s="40">
        <f t="shared" si="1"/>
        <v>201</v>
      </c>
      <c r="Q11" s="40">
        <f t="shared" si="2"/>
        <v>176.60000000000002</v>
      </c>
      <c r="R11" s="197">
        <v>0</v>
      </c>
      <c r="S11" s="49">
        <v>0</v>
      </c>
      <c r="T11" s="197">
        <v>0</v>
      </c>
      <c r="U11" s="197">
        <v>0</v>
      </c>
      <c r="V11" s="197">
        <v>0</v>
      </c>
      <c r="W11" s="197">
        <v>0</v>
      </c>
      <c r="X11" s="197">
        <v>1</v>
      </c>
      <c r="Y11" s="197">
        <v>0.5</v>
      </c>
      <c r="Z11" s="42">
        <f t="shared" si="3"/>
        <v>1</v>
      </c>
      <c r="AA11" s="43">
        <f t="shared" si="4"/>
        <v>0.5</v>
      </c>
      <c r="AB11" s="44">
        <f t="shared" si="5"/>
        <v>202</v>
      </c>
      <c r="AC11" s="44">
        <f t="shared" si="5"/>
        <v>177.10000000000002</v>
      </c>
      <c r="AD11" s="45">
        <v>428988</v>
      </c>
      <c r="AE11" s="45">
        <v>0</v>
      </c>
      <c r="AF11" s="45">
        <v>0</v>
      </c>
      <c r="AG11" s="45">
        <v>3445</v>
      </c>
      <c r="AH11" s="45">
        <v>27691</v>
      </c>
      <c r="AI11" s="45">
        <v>40644</v>
      </c>
      <c r="AJ11" s="46">
        <f t="shared" si="6"/>
        <v>500768</v>
      </c>
      <c r="AK11" s="50">
        <v>0</v>
      </c>
      <c r="AL11" s="50">
        <v>4200</v>
      </c>
      <c r="AM11" s="46">
        <f t="shared" si="7"/>
        <v>4200</v>
      </c>
      <c r="AN11" s="46">
        <f t="shared" si="8"/>
        <v>504968</v>
      </c>
      <c r="AO11" s="138"/>
      <c r="AP11" s="48"/>
    </row>
    <row r="12" spans="1:42" ht="46.5" x14ac:dyDescent="0.35">
      <c r="A12" s="139" t="s">
        <v>112</v>
      </c>
      <c r="B12" s="139" t="s">
        <v>110</v>
      </c>
      <c r="C12" s="139" t="s">
        <v>104</v>
      </c>
      <c r="D12" s="140">
        <v>46</v>
      </c>
      <c r="E12" s="49">
        <v>37.51</v>
      </c>
      <c r="F12" s="140">
        <v>11</v>
      </c>
      <c r="G12" s="49">
        <v>10.48</v>
      </c>
      <c r="H12" s="140">
        <v>31</v>
      </c>
      <c r="I12" s="49">
        <v>29.93</v>
      </c>
      <c r="J12" s="140">
        <v>4</v>
      </c>
      <c r="K12" s="140">
        <v>4</v>
      </c>
      <c r="L12" s="140">
        <v>1</v>
      </c>
      <c r="M12" s="140">
        <v>1</v>
      </c>
      <c r="N12" s="140">
        <v>0</v>
      </c>
      <c r="O12" s="49">
        <v>0</v>
      </c>
      <c r="P12" s="40">
        <f t="shared" si="1"/>
        <v>93</v>
      </c>
      <c r="Q12" s="40">
        <f t="shared" si="2"/>
        <v>82.919999999999987</v>
      </c>
      <c r="R12" s="140">
        <v>0</v>
      </c>
      <c r="S12" s="140">
        <v>0</v>
      </c>
      <c r="T12" s="140">
        <v>0</v>
      </c>
      <c r="U12" s="140">
        <v>0</v>
      </c>
      <c r="V12" s="140">
        <v>0</v>
      </c>
      <c r="W12" s="140">
        <v>0</v>
      </c>
      <c r="X12" s="140">
        <v>0</v>
      </c>
      <c r="Y12" s="49">
        <v>0</v>
      </c>
      <c r="Z12" s="42">
        <f t="shared" si="3"/>
        <v>0</v>
      </c>
      <c r="AA12" s="43">
        <f t="shared" si="4"/>
        <v>0</v>
      </c>
      <c r="AB12" s="44">
        <f t="shared" si="5"/>
        <v>93</v>
      </c>
      <c r="AC12" s="44">
        <f t="shared" si="5"/>
        <v>82.919999999999987</v>
      </c>
      <c r="AD12" s="136">
        <v>237424.39</v>
      </c>
      <c r="AE12" s="141">
        <v>0</v>
      </c>
      <c r="AF12" s="141">
        <v>0</v>
      </c>
      <c r="AG12" s="141">
        <v>0</v>
      </c>
      <c r="AH12" s="141">
        <v>27399.88</v>
      </c>
      <c r="AI12" s="141">
        <v>23258.33</v>
      </c>
      <c r="AJ12" s="46">
        <f t="shared" si="6"/>
        <v>288082.60000000003</v>
      </c>
      <c r="AK12" s="50">
        <v>0</v>
      </c>
      <c r="AL12" s="50">
        <v>0</v>
      </c>
      <c r="AM12" s="46">
        <f t="shared" si="7"/>
        <v>0</v>
      </c>
      <c r="AN12" s="46">
        <f t="shared" si="8"/>
        <v>288082.60000000003</v>
      </c>
      <c r="AO12" s="48"/>
      <c r="AP12" s="130"/>
    </row>
    <row r="13" spans="1:42" ht="46.5" x14ac:dyDescent="0.35">
      <c r="A13" s="139" t="s">
        <v>113</v>
      </c>
      <c r="B13" s="139" t="s">
        <v>110</v>
      </c>
      <c r="C13" s="139" t="s">
        <v>104</v>
      </c>
      <c r="D13" s="185">
        <v>223</v>
      </c>
      <c r="E13" s="184">
        <v>80.45</v>
      </c>
      <c r="F13" s="184">
        <v>86</v>
      </c>
      <c r="G13" s="184">
        <v>74.650000000000006</v>
      </c>
      <c r="H13" s="184">
        <v>43</v>
      </c>
      <c r="I13" s="184">
        <v>39.99</v>
      </c>
      <c r="J13" s="184">
        <v>0</v>
      </c>
      <c r="K13" s="184">
        <v>0</v>
      </c>
      <c r="L13" s="184">
        <v>3</v>
      </c>
      <c r="M13" s="184">
        <v>3</v>
      </c>
      <c r="N13" s="184">
        <v>0</v>
      </c>
      <c r="O13" s="184">
        <v>0</v>
      </c>
      <c r="P13" s="40">
        <f t="shared" si="1"/>
        <v>355</v>
      </c>
      <c r="Q13" s="40">
        <f t="shared" si="2"/>
        <v>198.09000000000003</v>
      </c>
      <c r="R13" s="186">
        <v>0</v>
      </c>
      <c r="S13" s="186">
        <v>0</v>
      </c>
      <c r="T13" s="186">
        <v>0</v>
      </c>
      <c r="U13" s="186">
        <v>0</v>
      </c>
      <c r="V13" s="186">
        <v>0</v>
      </c>
      <c r="W13" s="186">
        <v>0</v>
      </c>
      <c r="X13" s="186">
        <v>0</v>
      </c>
      <c r="Y13" s="186">
        <v>0</v>
      </c>
      <c r="Z13" s="42">
        <f t="shared" si="3"/>
        <v>0</v>
      </c>
      <c r="AA13" s="43">
        <f t="shared" si="4"/>
        <v>0</v>
      </c>
      <c r="AB13" s="44">
        <f t="shared" si="5"/>
        <v>355</v>
      </c>
      <c r="AC13" s="44">
        <f t="shared" si="5"/>
        <v>198.09000000000003</v>
      </c>
      <c r="AD13" s="192">
        <v>399989</v>
      </c>
      <c r="AE13" s="188">
        <v>0</v>
      </c>
      <c r="AF13" s="188">
        <v>0</v>
      </c>
      <c r="AG13" s="188">
        <v>0</v>
      </c>
      <c r="AH13" s="193">
        <v>30887</v>
      </c>
      <c r="AI13" s="193">
        <v>20556</v>
      </c>
      <c r="AJ13" s="46">
        <f t="shared" si="6"/>
        <v>451432</v>
      </c>
      <c r="AK13" s="47">
        <v>0</v>
      </c>
      <c r="AL13" s="47">
        <v>0</v>
      </c>
      <c r="AM13" s="46">
        <f t="shared" si="7"/>
        <v>0</v>
      </c>
      <c r="AN13" s="46">
        <f t="shared" si="8"/>
        <v>451432</v>
      </c>
      <c r="AO13" s="48"/>
      <c r="AP13" s="48"/>
    </row>
    <row r="14" spans="1:42" ht="31" x14ac:dyDescent="0.35">
      <c r="A14" s="139" t="s">
        <v>114</v>
      </c>
      <c r="B14" s="139" t="s">
        <v>108</v>
      </c>
      <c r="C14" s="139" t="s">
        <v>104</v>
      </c>
      <c r="D14" s="140">
        <v>85</v>
      </c>
      <c r="E14" s="49">
        <v>80.189190999999994</v>
      </c>
      <c r="F14" s="140">
        <v>243</v>
      </c>
      <c r="G14" s="49">
        <v>226.05670599999999</v>
      </c>
      <c r="H14" s="140">
        <v>84</v>
      </c>
      <c r="I14" s="49">
        <v>83.621622000000002</v>
      </c>
      <c r="J14" s="140">
        <v>14</v>
      </c>
      <c r="K14" s="140">
        <v>14</v>
      </c>
      <c r="L14" s="140">
        <v>1</v>
      </c>
      <c r="M14" s="140">
        <v>1</v>
      </c>
      <c r="N14" s="140">
        <v>0</v>
      </c>
      <c r="O14" s="140">
        <v>0</v>
      </c>
      <c r="P14" s="40">
        <f t="shared" si="1"/>
        <v>427</v>
      </c>
      <c r="Q14" s="40">
        <f t="shared" si="2"/>
        <v>404.86751900000002</v>
      </c>
      <c r="R14" s="135">
        <v>7</v>
      </c>
      <c r="S14" s="135">
        <v>7</v>
      </c>
      <c r="T14" s="135">
        <v>0</v>
      </c>
      <c r="U14" s="135">
        <v>0</v>
      </c>
      <c r="V14" s="135">
        <v>0</v>
      </c>
      <c r="W14" s="135">
        <v>0</v>
      </c>
      <c r="X14" s="135">
        <v>0</v>
      </c>
      <c r="Y14" s="135">
        <v>0</v>
      </c>
      <c r="Z14" s="42">
        <f t="shared" si="3"/>
        <v>7</v>
      </c>
      <c r="AA14" s="42">
        <f t="shared" si="4"/>
        <v>7</v>
      </c>
      <c r="AB14" s="44">
        <f t="shared" si="5"/>
        <v>434</v>
      </c>
      <c r="AC14" s="44">
        <f t="shared" si="5"/>
        <v>411.86751900000002</v>
      </c>
      <c r="AD14" s="136">
        <v>967567.02</v>
      </c>
      <c r="AE14" s="137">
        <v>37866.100000000064</v>
      </c>
      <c r="AF14" s="137">
        <v>0</v>
      </c>
      <c r="AG14" s="137">
        <v>8441.3999999999978</v>
      </c>
      <c r="AH14" s="137">
        <v>269593.1500000002</v>
      </c>
      <c r="AI14" s="137">
        <v>94478.519999999917</v>
      </c>
      <c r="AJ14" s="46">
        <f t="shared" si="6"/>
        <v>1377946.1900000004</v>
      </c>
      <c r="AK14" s="142">
        <v>8528.3700000000008</v>
      </c>
      <c r="AL14" s="138">
        <v>0</v>
      </c>
      <c r="AM14" s="46">
        <f t="shared" si="7"/>
        <v>8528.3700000000008</v>
      </c>
      <c r="AN14" s="46">
        <f t="shared" si="8"/>
        <v>1386474.5600000005</v>
      </c>
      <c r="AO14" s="48"/>
      <c r="AP14" s="48"/>
    </row>
    <row r="15" spans="1:42" x14ac:dyDescent="0.35">
      <c r="A15" s="139"/>
      <c r="B15" s="139"/>
      <c r="C15" s="139"/>
      <c r="D15" s="140"/>
      <c r="E15" s="140"/>
      <c r="F15" s="140"/>
      <c r="G15" s="140"/>
      <c r="H15" s="140"/>
      <c r="I15" s="140"/>
      <c r="J15" s="140"/>
      <c r="K15" s="140"/>
      <c r="L15" s="140"/>
      <c r="M15" s="140"/>
      <c r="N15" s="140"/>
      <c r="O15" s="140"/>
      <c r="P15" s="40">
        <f t="shared" ref="P15:Q22" si="9">SUM(D15,F15,H15,J15,L15,N15)</f>
        <v>0</v>
      </c>
      <c r="Q15" s="40">
        <f t="shared" si="9"/>
        <v>0</v>
      </c>
      <c r="R15" s="140"/>
      <c r="S15" s="140"/>
      <c r="T15" s="140"/>
      <c r="U15" s="140"/>
      <c r="V15" s="140"/>
      <c r="W15" s="140"/>
      <c r="X15" s="140"/>
      <c r="Y15" s="140"/>
      <c r="Z15" s="42">
        <f t="shared" si="3"/>
        <v>0</v>
      </c>
      <c r="AA15" s="42">
        <f t="shared" si="4"/>
        <v>0</v>
      </c>
      <c r="AB15" s="44">
        <f t="shared" si="5"/>
        <v>0</v>
      </c>
      <c r="AC15" s="44">
        <f t="shared" si="5"/>
        <v>0</v>
      </c>
      <c r="AD15" s="136"/>
      <c r="AE15" s="136"/>
      <c r="AF15" s="136"/>
      <c r="AG15" s="136"/>
      <c r="AH15" s="136"/>
      <c r="AI15" s="136"/>
      <c r="AJ15" s="52">
        <f t="shared" si="6"/>
        <v>0</v>
      </c>
      <c r="AK15" s="127"/>
      <c r="AL15" s="127"/>
      <c r="AM15" s="52">
        <f t="shared" si="7"/>
        <v>0</v>
      </c>
      <c r="AN15" s="52">
        <f t="shared" si="8"/>
        <v>0</v>
      </c>
      <c r="AO15" s="48"/>
      <c r="AP15" s="48"/>
    </row>
    <row r="16" spans="1:42" x14ac:dyDescent="0.35">
      <c r="A16" s="139"/>
      <c r="B16" s="139"/>
      <c r="C16" s="139"/>
      <c r="D16" s="140"/>
      <c r="E16" s="140"/>
      <c r="F16" s="140"/>
      <c r="G16" s="140"/>
      <c r="H16" s="140"/>
      <c r="I16" s="140"/>
      <c r="J16" s="140"/>
      <c r="K16" s="140"/>
      <c r="L16" s="140"/>
      <c r="M16" s="140"/>
      <c r="N16" s="140"/>
      <c r="O16" s="140"/>
      <c r="P16" s="40">
        <f t="shared" si="9"/>
        <v>0</v>
      </c>
      <c r="Q16" s="40">
        <f t="shared" si="9"/>
        <v>0</v>
      </c>
      <c r="R16" s="140"/>
      <c r="S16" s="140"/>
      <c r="T16" s="140"/>
      <c r="U16" s="140"/>
      <c r="V16" s="140"/>
      <c r="W16" s="140"/>
      <c r="X16" s="140"/>
      <c r="Y16" s="140"/>
      <c r="Z16" s="42">
        <f t="shared" si="3"/>
        <v>0</v>
      </c>
      <c r="AA16" s="42">
        <f t="shared" si="4"/>
        <v>0</v>
      </c>
      <c r="AB16" s="44">
        <f t="shared" si="5"/>
        <v>0</v>
      </c>
      <c r="AC16" s="44">
        <f t="shared" si="5"/>
        <v>0</v>
      </c>
      <c r="AD16" s="136"/>
      <c r="AE16" s="136"/>
      <c r="AF16" s="136"/>
      <c r="AG16" s="136"/>
      <c r="AH16" s="136"/>
      <c r="AI16" s="136"/>
      <c r="AJ16" s="52">
        <f t="shared" si="6"/>
        <v>0</v>
      </c>
      <c r="AK16" s="127"/>
      <c r="AL16" s="127"/>
      <c r="AM16" s="52">
        <f t="shared" si="7"/>
        <v>0</v>
      </c>
      <c r="AN16" s="52">
        <f t="shared" si="8"/>
        <v>0</v>
      </c>
      <c r="AO16" s="48"/>
      <c r="AP16" s="48"/>
    </row>
    <row r="17" spans="1:42" x14ac:dyDescent="0.35">
      <c r="A17" s="139"/>
      <c r="B17" s="139"/>
      <c r="C17" s="139"/>
      <c r="D17" s="140"/>
      <c r="E17" s="140"/>
      <c r="F17" s="140"/>
      <c r="G17" s="140"/>
      <c r="H17" s="140"/>
      <c r="I17" s="140"/>
      <c r="J17" s="140"/>
      <c r="K17" s="140"/>
      <c r="L17" s="140"/>
      <c r="M17" s="140"/>
      <c r="N17" s="140"/>
      <c r="O17" s="140"/>
      <c r="P17" s="40">
        <f t="shared" si="9"/>
        <v>0</v>
      </c>
      <c r="Q17" s="40">
        <f t="shared" si="9"/>
        <v>0</v>
      </c>
      <c r="R17" s="140"/>
      <c r="S17" s="140"/>
      <c r="T17" s="140"/>
      <c r="U17" s="140"/>
      <c r="V17" s="140"/>
      <c r="W17" s="140"/>
      <c r="X17" s="140"/>
      <c r="Y17" s="140"/>
      <c r="Z17" s="42">
        <f t="shared" si="3"/>
        <v>0</v>
      </c>
      <c r="AA17" s="42">
        <f t="shared" si="4"/>
        <v>0</v>
      </c>
      <c r="AB17" s="44">
        <f t="shared" si="5"/>
        <v>0</v>
      </c>
      <c r="AC17" s="44">
        <f t="shared" si="5"/>
        <v>0</v>
      </c>
      <c r="AD17" s="136"/>
      <c r="AE17" s="136"/>
      <c r="AF17" s="136"/>
      <c r="AG17" s="136"/>
      <c r="AH17" s="136"/>
      <c r="AI17" s="136"/>
      <c r="AJ17" s="52">
        <f t="shared" si="6"/>
        <v>0</v>
      </c>
      <c r="AK17" s="127"/>
      <c r="AL17" s="127"/>
      <c r="AM17" s="52">
        <f t="shared" si="7"/>
        <v>0</v>
      </c>
      <c r="AN17" s="52">
        <f t="shared" si="8"/>
        <v>0</v>
      </c>
      <c r="AO17" s="48"/>
      <c r="AP17" s="48"/>
    </row>
    <row r="18" spans="1:42" x14ac:dyDescent="0.35">
      <c r="A18" s="139"/>
      <c r="B18" s="139"/>
      <c r="C18" s="139"/>
      <c r="D18" s="140"/>
      <c r="E18" s="140"/>
      <c r="F18" s="140"/>
      <c r="G18" s="140"/>
      <c r="H18" s="140"/>
      <c r="I18" s="140"/>
      <c r="J18" s="140"/>
      <c r="K18" s="140"/>
      <c r="L18" s="140"/>
      <c r="M18" s="140"/>
      <c r="N18" s="140"/>
      <c r="O18" s="140"/>
      <c r="P18" s="40">
        <f t="shared" si="9"/>
        <v>0</v>
      </c>
      <c r="Q18" s="40">
        <f t="shared" si="9"/>
        <v>0</v>
      </c>
      <c r="R18" s="140"/>
      <c r="S18" s="140"/>
      <c r="T18" s="140"/>
      <c r="U18" s="140"/>
      <c r="V18" s="140"/>
      <c r="W18" s="140"/>
      <c r="X18" s="140"/>
      <c r="Y18" s="140"/>
      <c r="Z18" s="42">
        <f t="shared" si="3"/>
        <v>0</v>
      </c>
      <c r="AA18" s="42">
        <f t="shared" si="4"/>
        <v>0</v>
      </c>
      <c r="AB18" s="44">
        <f t="shared" si="5"/>
        <v>0</v>
      </c>
      <c r="AC18" s="44">
        <f t="shared" si="5"/>
        <v>0</v>
      </c>
      <c r="AD18" s="136"/>
      <c r="AE18" s="136"/>
      <c r="AF18" s="136"/>
      <c r="AG18" s="136"/>
      <c r="AH18" s="136"/>
      <c r="AI18" s="136"/>
      <c r="AJ18" s="52">
        <f t="shared" si="6"/>
        <v>0</v>
      </c>
      <c r="AK18" s="127"/>
      <c r="AL18" s="127"/>
      <c r="AM18" s="52">
        <f t="shared" si="7"/>
        <v>0</v>
      </c>
      <c r="AN18" s="52">
        <f t="shared" si="8"/>
        <v>0</v>
      </c>
      <c r="AO18" s="48"/>
      <c r="AP18" s="48"/>
    </row>
    <row r="19" spans="1:42" x14ac:dyDescent="0.35">
      <c r="A19" s="139"/>
      <c r="B19" s="139"/>
      <c r="C19" s="139"/>
      <c r="D19" s="140"/>
      <c r="E19" s="140"/>
      <c r="F19" s="140"/>
      <c r="G19" s="140"/>
      <c r="H19" s="140"/>
      <c r="I19" s="140"/>
      <c r="J19" s="140"/>
      <c r="K19" s="140"/>
      <c r="L19" s="140"/>
      <c r="M19" s="140"/>
      <c r="N19" s="140"/>
      <c r="O19" s="140"/>
      <c r="P19" s="40">
        <f t="shared" si="9"/>
        <v>0</v>
      </c>
      <c r="Q19" s="40">
        <f t="shared" si="9"/>
        <v>0</v>
      </c>
      <c r="R19" s="140"/>
      <c r="S19" s="140"/>
      <c r="T19" s="140"/>
      <c r="U19" s="140"/>
      <c r="V19" s="140"/>
      <c r="W19" s="140"/>
      <c r="X19" s="140"/>
      <c r="Y19" s="140"/>
      <c r="Z19" s="42">
        <f t="shared" si="3"/>
        <v>0</v>
      </c>
      <c r="AA19" s="42">
        <f t="shared" si="4"/>
        <v>0</v>
      </c>
      <c r="AB19" s="44">
        <f t="shared" si="5"/>
        <v>0</v>
      </c>
      <c r="AC19" s="44">
        <f t="shared" si="5"/>
        <v>0</v>
      </c>
      <c r="AD19" s="136"/>
      <c r="AE19" s="136"/>
      <c r="AF19" s="136"/>
      <c r="AG19" s="136"/>
      <c r="AH19" s="136"/>
      <c r="AI19" s="136"/>
      <c r="AJ19" s="52">
        <f t="shared" si="6"/>
        <v>0</v>
      </c>
      <c r="AK19" s="127"/>
      <c r="AL19" s="127"/>
      <c r="AM19" s="52">
        <f t="shared" si="7"/>
        <v>0</v>
      </c>
      <c r="AN19" s="52">
        <f t="shared" si="8"/>
        <v>0</v>
      </c>
      <c r="AO19" s="48"/>
      <c r="AP19" s="48"/>
    </row>
    <row r="20" spans="1:42" x14ac:dyDescent="0.35">
      <c r="A20" s="139"/>
      <c r="B20" s="139"/>
      <c r="C20" s="139"/>
      <c r="D20" s="140"/>
      <c r="E20" s="140"/>
      <c r="F20" s="140"/>
      <c r="G20" s="140"/>
      <c r="H20" s="140"/>
      <c r="I20" s="140"/>
      <c r="J20" s="140"/>
      <c r="K20" s="140"/>
      <c r="L20" s="140"/>
      <c r="M20" s="140"/>
      <c r="N20" s="140"/>
      <c r="O20" s="140"/>
      <c r="P20" s="40">
        <f t="shared" si="9"/>
        <v>0</v>
      </c>
      <c r="Q20" s="40">
        <f t="shared" si="9"/>
        <v>0</v>
      </c>
      <c r="R20" s="140"/>
      <c r="S20" s="140"/>
      <c r="T20" s="140"/>
      <c r="U20" s="140"/>
      <c r="V20" s="140"/>
      <c r="W20" s="140"/>
      <c r="X20" s="140"/>
      <c r="Y20" s="140"/>
      <c r="Z20" s="42">
        <f t="shared" si="3"/>
        <v>0</v>
      </c>
      <c r="AA20" s="42">
        <f t="shared" si="4"/>
        <v>0</v>
      </c>
      <c r="AB20" s="44">
        <f t="shared" si="5"/>
        <v>0</v>
      </c>
      <c r="AC20" s="44">
        <f t="shared" si="5"/>
        <v>0</v>
      </c>
      <c r="AD20" s="136"/>
      <c r="AE20" s="136"/>
      <c r="AF20" s="136"/>
      <c r="AG20" s="136"/>
      <c r="AH20" s="136"/>
      <c r="AI20" s="136"/>
      <c r="AJ20" s="52">
        <f t="shared" si="6"/>
        <v>0</v>
      </c>
      <c r="AK20" s="127"/>
      <c r="AL20" s="127"/>
      <c r="AM20" s="52">
        <f t="shared" si="7"/>
        <v>0</v>
      </c>
      <c r="AN20" s="52">
        <f t="shared" si="8"/>
        <v>0</v>
      </c>
      <c r="AO20" s="48"/>
      <c r="AP20" s="48"/>
    </row>
    <row r="21" spans="1:42" x14ac:dyDescent="0.35">
      <c r="A21" s="139"/>
      <c r="B21" s="139"/>
      <c r="C21" s="139"/>
      <c r="D21" s="140"/>
      <c r="E21" s="140"/>
      <c r="F21" s="140"/>
      <c r="G21" s="140"/>
      <c r="H21" s="140"/>
      <c r="I21" s="140"/>
      <c r="J21" s="140"/>
      <c r="K21" s="140"/>
      <c r="L21" s="140"/>
      <c r="M21" s="140"/>
      <c r="N21" s="140"/>
      <c r="O21" s="140"/>
      <c r="P21" s="40">
        <f t="shared" si="9"/>
        <v>0</v>
      </c>
      <c r="Q21" s="40">
        <f t="shared" si="9"/>
        <v>0</v>
      </c>
      <c r="R21" s="140"/>
      <c r="S21" s="140"/>
      <c r="T21" s="140"/>
      <c r="U21" s="140"/>
      <c r="V21" s="140"/>
      <c r="W21" s="140"/>
      <c r="X21" s="140"/>
      <c r="Y21" s="140"/>
      <c r="Z21" s="42">
        <f t="shared" si="3"/>
        <v>0</v>
      </c>
      <c r="AA21" s="42">
        <f t="shared" si="4"/>
        <v>0</v>
      </c>
      <c r="AB21" s="44">
        <f t="shared" si="5"/>
        <v>0</v>
      </c>
      <c r="AC21" s="44">
        <f t="shared" si="5"/>
        <v>0</v>
      </c>
      <c r="AD21" s="136"/>
      <c r="AE21" s="136"/>
      <c r="AF21" s="136"/>
      <c r="AG21" s="136"/>
      <c r="AH21" s="136"/>
      <c r="AI21" s="136"/>
      <c r="AJ21" s="52">
        <f t="shared" si="6"/>
        <v>0</v>
      </c>
      <c r="AK21" s="127"/>
      <c r="AL21" s="127"/>
      <c r="AM21" s="52">
        <f t="shared" si="7"/>
        <v>0</v>
      </c>
      <c r="AN21" s="52">
        <f t="shared" si="8"/>
        <v>0</v>
      </c>
      <c r="AO21" s="48"/>
      <c r="AP21" s="48"/>
    </row>
    <row r="22" spans="1:42" x14ac:dyDescent="0.35">
      <c r="A22" s="139"/>
      <c r="B22" s="139"/>
      <c r="C22" s="139"/>
      <c r="D22" s="140"/>
      <c r="E22" s="140"/>
      <c r="F22" s="140"/>
      <c r="G22" s="140"/>
      <c r="H22" s="140"/>
      <c r="I22" s="140"/>
      <c r="J22" s="140"/>
      <c r="K22" s="140"/>
      <c r="L22" s="140"/>
      <c r="M22" s="140"/>
      <c r="N22" s="140"/>
      <c r="O22" s="140"/>
      <c r="P22" s="40">
        <f t="shared" si="9"/>
        <v>0</v>
      </c>
      <c r="Q22" s="40">
        <f t="shared" si="9"/>
        <v>0</v>
      </c>
      <c r="R22" s="140"/>
      <c r="S22" s="140"/>
      <c r="T22" s="140"/>
      <c r="U22" s="140"/>
      <c r="V22" s="140"/>
      <c r="W22" s="140"/>
      <c r="X22" s="140"/>
      <c r="Y22" s="140"/>
      <c r="Z22" s="42">
        <f t="shared" si="3"/>
        <v>0</v>
      </c>
      <c r="AA22" s="42">
        <f t="shared" si="4"/>
        <v>0</v>
      </c>
      <c r="AB22" s="44">
        <f t="shared" si="5"/>
        <v>0</v>
      </c>
      <c r="AC22" s="44">
        <f t="shared" si="5"/>
        <v>0</v>
      </c>
      <c r="AD22" s="136"/>
      <c r="AE22" s="136"/>
      <c r="AF22" s="136"/>
      <c r="AG22" s="136"/>
      <c r="AH22" s="136"/>
      <c r="AI22" s="136"/>
      <c r="AJ22" s="52">
        <f t="shared" si="6"/>
        <v>0</v>
      </c>
      <c r="AK22" s="127"/>
      <c r="AL22" s="127"/>
      <c r="AM22" s="52">
        <f t="shared" si="7"/>
        <v>0</v>
      </c>
      <c r="AN22" s="52">
        <f t="shared" si="8"/>
        <v>0</v>
      </c>
      <c r="AO22" s="48"/>
      <c r="AP22" s="48"/>
    </row>
    <row r="23" spans="1:42" x14ac:dyDescent="0.35">
      <c r="A23" s="139"/>
      <c r="B23" s="139"/>
      <c r="C23" s="139"/>
      <c r="D23" s="140"/>
      <c r="E23" s="140"/>
      <c r="F23" s="140"/>
      <c r="G23" s="140"/>
      <c r="H23" s="140"/>
      <c r="I23" s="140"/>
      <c r="J23" s="140"/>
      <c r="K23" s="140"/>
      <c r="L23" s="140"/>
      <c r="M23" s="140"/>
      <c r="N23" s="140"/>
      <c r="O23" s="140"/>
      <c r="P23" s="40">
        <f t="shared" ref="P23:Q38" si="10">SUM(D23,F23,H23,J23,L23,N23)</f>
        <v>0</v>
      </c>
      <c r="Q23" s="40">
        <f t="shared" si="10"/>
        <v>0</v>
      </c>
      <c r="R23" s="140"/>
      <c r="S23" s="140"/>
      <c r="T23" s="140"/>
      <c r="U23" s="140"/>
      <c r="V23" s="140"/>
      <c r="W23" s="140"/>
      <c r="X23" s="140"/>
      <c r="Y23" s="140"/>
      <c r="Z23" s="42">
        <f t="shared" si="3"/>
        <v>0</v>
      </c>
      <c r="AA23" s="42">
        <f t="shared" si="4"/>
        <v>0</v>
      </c>
      <c r="AB23" s="44">
        <f t="shared" si="5"/>
        <v>0</v>
      </c>
      <c r="AC23" s="44">
        <f t="shared" si="5"/>
        <v>0</v>
      </c>
      <c r="AD23" s="136"/>
      <c r="AE23" s="136"/>
      <c r="AF23" s="136"/>
      <c r="AG23" s="136"/>
      <c r="AH23" s="136"/>
      <c r="AI23" s="136"/>
      <c r="AJ23" s="52">
        <f t="shared" si="6"/>
        <v>0</v>
      </c>
      <c r="AK23" s="127"/>
      <c r="AL23" s="127"/>
      <c r="AM23" s="52">
        <f t="shared" si="7"/>
        <v>0</v>
      </c>
      <c r="AN23" s="52">
        <f t="shared" si="8"/>
        <v>0</v>
      </c>
      <c r="AO23" s="48"/>
      <c r="AP23" s="48"/>
    </row>
    <row r="24" spans="1:42" x14ac:dyDescent="0.35">
      <c r="A24" s="139"/>
      <c r="B24" s="139"/>
      <c r="C24" s="139"/>
      <c r="D24" s="140"/>
      <c r="E24" s="140"/>
      <c r="F24" s="140"/>
      <c r="G24" s="140"/>
      <c r="H24" s="140"/>
      <c r="I24" s="140"/>
      <c r="J24" s="140"/>
      <c r="K24" s="140"/>
      <c r="L24" s="140"/>
      <c r="M24" s="140"/>
      <c r="N24" s="140"/>
      <c r="O24" s="140"/>
      <c r="P24" s="40">
        <f t="shared" si="10"/>
        <v>0</v>
      </c>
      <c r="Q24" s="40">
        <f t="shared" si="10"/>
        <v>0</v>
      </c>
      <c r="R24" s="140"/>
      <c r="S24" s="140"/>
      <c r="T24" s="140"/>
      <c r="U24" s="140"/>
      <c r="V24" s="140"/>
      <c r="W24" s="140"/>
      <c r="X24" s="140"/>
      <c r="Y24" s="140"/>
      <c r="Z24" s="42">
        <f t="shared" si="3"/>
        <v>0</v>
      </c>
      <c r="AA24" s="42">
        <f t="shared" si="4"/>
        <v>0</v>
      </c>
      <c r="AB24" s="44">
        <f t="shared" ref="AB24:AC51" si="11">P24+Z24</f>
        <v>0</v>
      </c>
      <c r="AC24" s="44">
        <f t="shared" si="11"/>
        <v>0</v>
      </c>
      <c r="AD24" s="136"/>
      <c r="AE24" s="136"/>
      <c r="AF24" s="136"/>
      <c r="AG24" s="136"/>
      <c r="AH24" s="136"/>
      <c r="AI24" s="136"/>
      <c r="AJ24" s="52">
        <f t="shared" si="6"/>
        <v>0</v>
      </c>
      <c r="AK24" s="127"/>
      <c r="AL24" s="127"/>
      <c r="AM24" s="52">
        <f t="shared" si="7"/>
        <v>0</v>
      </c>
      <c r="AN24" s="52">
        <f t="shared" si="8"/>
        <v>0</v>
      </c>
      <c r="AO24" s="48"/>
      <c r="AP24" s="48"/>
    </row>
    <row r="25" spans="1:42" x14ac:dyDescent="0.35">
      <c r="A25" s="139"/>
      <c r="B25" s="139"/>
      <c r="C25" s="139"/>
      <c r="D25" s="140"/>
      <c r="E25" s="140"/>
      <c r="F25" s="140"/>
      <c r="G25" s="140"/>
      <c r="H25" s="140"/>
      <c r="I25" s="140"/>
      <c r="J25" s="140"/>
      <c r="K25" s="140"/>
      <c r="L25" s="140"/>
      <c r="M25" s="140"/>
      <c r="N25" s="140"/>
      <c r="O25" s="140"/>
      <c r="P25" s="40">
        <f t="shared" si="10"/>
        <v>0</v>
      </c>
      <c r="Q25" s="40">
        <f t="shared" si="10"/>
        <v>0</v>
      </c>
      <c r="R25" s="140"/>
      <c r="S25" s="140"/>
      <c r="T25" s="140"/>
      <c r="U25" s="140"/>
      <c r="V25" s="140"/>
      <c r="W25" s="140"/>
      <c r="X25" s="140"/>
      <c r="Y25" s="140"/>
      <c r="Z25" s="42">
        <f t="shared" si="3"/>
        <v>0</v>
      </c>
      <c r="AA25" s="42">
        <f t="shared" si="4"/>
        <v>0</v>
      </c>
      <c r="AB25" s="44">
        <f t="shared" si="11"/>
        <v>0</v>
      </c>
      <c r="AC25" s="44">
        <f t="shared" si="11"/>
        <v>0</v>
      </c>
      <c r="AD25" s="136"/>
      <c r="AE25" s="136"/>
      <c r="AF25" s="136"/>
      <c r="AG25" s="136"/>
      <c r="AH25" s="136"/>
      <c r="AI25" s="136"/>
      <c r="AJ25" s="52">
        <f t="shared" si="6"/>
        <v>0</v>
      </c>
      <c r="AK25" s="127"/>
      <c r="AL25" s="127"/>
      <c r="AM25" s="52">
        <f t="shared" si="7"/>
        <v>0</v>
      </c>
      <c r="AN25" s="52">
        <f t="shared" si="8"/>
        <v>0</v>
      </c>
      <c r="AO25" s="48"/>
      <c r="AP25" s="48"/>
    </row>
    <row r="26" spans="1:42" x14ac:dyDescent="0.35">
      <c r="A26" s="139"/>
      <c r="B26" s="139"/>
      <c r="C26" s="139"/>
      <c r="D26" s="140"/>
      <c r="E26" s="140"/>
      <c r="F26" s="140"/>
      <c r="G26" s="140"/>
      <c r="H26" s="140"/>
      <c r="I26" s="140"/>
      <c r="J26" s="140"/>
      <c r="K26" s="140"/>
      <c r="L26" s="140"/>
      <c r="M26" s="140"/>
      <c r="N26" s="140"/>
      <c r="O26" s="140"/>
      <c r="P26" s="40">
        <f t="shared" si="10"/>
        <v>0</v>
      </c>
      <c r="Q26" s="40">
        <f t="shared" si="10"/>
        <v>0</v>
      </c>
      <c r="R26" s="140"/>
      <c r="S26" s="140"/>
      <c r="T26" s="140"/>
      <c r="U26" s="140"/>
      <c r="V26" s="140"/>
      <c r="W26" s="140"/>
      <c r="X26" s="140"/>
      <c r="Y26" s="140"/>
      <c r="Z26" s="42">
        <f t="shared" si="3"/>
        <v>0</v>
      </c>
      <c r="AA26" s="42">
        <f t="shared" si="4"/>
        <v>0</v>
      </c>
      <c r="AB26" s="44">
        <f t="shared" si="11"/>
        <v>0</v>
      </c>
      <c r="AC26" s="44">
        <f t="shared" si="11"/>
        <v>0</v>
      </c>
      <c r="AD26" s="136"/>
      <c r="AE26" s="136"/>
      <c r="AF26" s="136"/>
      <c r="AG26" s="136"/>
      <c r="AH26" s="136"/>
      <c r="AI26" s="136"/>
      <c r="AJ26" s="52">
        <f t="shared" si="6"/>
        <v>0</v>
      </c>
      <c r="AK26" s="127"/>
      <c r="AL26" s="127"/>
      <c r="AM26" s="52">
        <f t="shared" si="7"/>
        <v>0</v>
      </c>
      <c r="AN26" s="52">
        <f t="shared" si="8"/>
        <v>0</v>
      </c>
      <c r="AO26" s="48"/>
      <c r="AP26" s="48"/>
    </row>
    <row r="27" spans="1:42" x14ac:dyDescent="0.35">
      <c r="A27" s="139"/>
      <c r="B27" s="139"/>
      <c r="C27" s="139"/>
      <c r="D27" s="140"/>
      <c r="E27" s="140"/>
      <c r="F27" s="140"/>
      <c r="G27" s="140"/>
      <c r="H27" s="140"/>
      <c r="I27" s="140"/>
      <c r="J27" s="140"/>
      <c r="K27" s="140"/>
      <c r="L27" s="140"/>
      <c r="M27" s="140"/>
      <c r="N27" s="140"/>
      <c r="O27" s="140"/>
      <c r="P27" s="40">
        <f t="shared" si="10"/>
        <v>0</v>
      </c>
      <c r="Q27" s="40">
        <f t="shared" si="10"/>
        <v>0</v>
      </c>
      <c r="R27" s="140"/>
      <c r="S27" s="140"/>
      <c r="T27" s="140"/>
      <c r="U27" s="140"/>
      <c r="V27" s="140"/>
      <c r="W27" s="140"/>
      <c r="X27" s="140"/>
      <c r="Y27" s="140"/>
      <c r="Z27" s="42">
        <f t="shared" si="3"/>
        <v>0</v>
      </c>
      <c r="AA27" s="42">
        <f t="shared" si="4"/>
        <v>0</v>
      </c>
      <c r="AB27" s="44">
        <f t="shared" si="11"/>
        <v>0</v>
      </c>
      <c r="AC27" s="44">
        <f t="shared" si="11"/>
        <v>0</v>
      </c>
      <c r="AD27" s="136"/>
      <c r="AE27" s="136"/>
      <c r="AF27" s="136"/>
      <c r="AG27" s="136"/>
      <c r="AH27" s="136"/>
      <c r="AI27" s="136"/>
      <c r="AJ27" s="52">
        <f t="shared" si="6"/>
        <v>0</v>
      </c>
      <c r="AK27" s="127"/>
      <c r="AL27" s="127"/>
      <c r="AM27" s="52">
        <f t="shared" si="7"/>
        <v>0</v>
      </c>
      <c r="AN27" s="52">
        <f t="shared" si="8"/>
        <v>0</v>
      </c>
      <c r="AO27" s="48"/>
      <c r="AP27" s="48"/>
    </row>
    <row r="28" spans="1:42" x14ac:dyDescent="0.35">
      <c r="A28" s="139"/>
      <c r="B28" s="139"/>
      <c r="C28" s="139"/>
      <c r="D28" s="140"/>
      <c r="E28" s="140"/>
      <c r="F28" s="140"/>
      <c r="G28" s="140"/>
      <c r="H28" s="140"/>
      <c r="I28" s="140"/>
      <c r="J28" s="140"/>
      <c r="K28" s="140"/>
      <c r="L28" s="140"/>
      <c r="M28" s="140"/>
      <c r="N28" s="140"/>
      <c r="O28" s="140"/>
      <c r="P28" s="40">
        <f t="shared" si="10"/>
        <v>0</v>
      </c>
      <c r="Q28" s="40">
        <f t="shared" si="10"/>
        <v>0</v>
      </c>
      <c r="R28" s="140"/>
      <c r="S28" s="140"/>
      <c r="T28" s="140"/>
      <c r="U28" s="140"/>
      <c r="V28" s="140"/>
      <c r="W28" s="140"/>
      <c r="X28" s="140"/>
      <c r="Y28" s="140"/>
      <c r="Z28" s="42">
        <f t="shared" si="3"/>
        <v>0</v>
      </c>
      <c r="AA28" s="42">
        <f t="shared" si="4"/>
        <v>0</v>
      </c>
      <c r="AB28" s="44">
        <f t="shared" si="11"/>
        <v>0</v>
      </c>
      <c r="AC28" s="44">
        <f t="shared" si="11"/>
        <v>0</v>
      </c>
      <c r="AD28" s="136"/>
      <c r="AE28" s="136"/>
      <c r="AF28" s="136"/>
      <c r="AG28" s="136"/>
      <c r="AH28" s="136"/>
      <c r="AI28" s="136"/>
      <c r="AJ28" s="52">
        <f t="shared" si="6"/>
        <v>0</v>
      </c>
      <c r="AK28" s="127"/>
      <c r="AL28" s="127"/>
      <c r="AM28" s="52">
        <f t="shared" si="7"/>
        <v>0</v>
      </c>
      <c r="AN28" s="52">
        <f t="shared" si="8"/>
        <v>0</v>
      </c>
      <c r="AO28" s="48"/>
      <c r="AP28" s="48"/>
    </row>
    <row r="29" spans="1:42" x14ac:dyDescent="0.35">
      <c r="A29" s="139"/>
      <c r="B29" s="139"/>
      <c r="C29" s="139"/>
      <c r="D29" s="140"/>
      <c r="E29" s="140"/>
      <c r="F29" s="140"/>
      <c r="G29" s="140"/>
      <c r="H29" s="140"/>
      <c r="I29" s="140"/>
      <c r="J29" s="140"/>
      <c r="K29" s="140"/>
      <c r="L29" s="140"/>
      <c r="M29" s="140"/>
      <c r="N29" s="140"/>
      <c r="O29" s="140"/>
      <c r="P29" s="40">
        <f t="shared" si="10"/>
        <v>0</v>
      </c>
      <c r="Q29" s="40">
        <f t="shared" si="10"/>
        <v>0</v>
      </c>
      <c r="R29" s="140"/>
      <c r="S29" s="140"/>
      <c r="T29" s="140"/>
      <c r="U29" s="140"/>
      <c r="V29" s="140"/>
      <c r="W29" s="140"/>
      <c r="X29" s="140"/>
      <c r="Y29" s="140"/>
      <c r="Z29" s="42">
        <f t="shared" si="3"/>
        <v>0</v>
      </c>
      <c r="AA29" s="42">
        <f t="shared" si="4"/>
        <v>0</v>
      </c>
      <c r="AB29" s="44">
        <f t="shared" si="11"/>
        <v>0</v>
      </c>
      <c r="AC29" s="44">
        <f t="shared" si="11"/>
        <v>0</v>
      </c>
      <c r="AD29" s="136"/>
      <c r="AE29" s="136"/>
      <c r="AF29" s="136"/>
      <c r="AG29" s="136"/>
      <c r="AH29" s="136"/>
      <c r="AI29" s="136"/>
      <c r="AJ29" s="52">
        <f t="shared" si="6"/>
        <v>0</v>
      </c>
      <c r="AK29" s="127"/>
      <c r="AL29" s="127"/>
      <c r="AM29" s="52">
        <f t="shared" si="7"/>
        <v>0</v>
      </c>
      <c r="AN29" s="52">
        <f t="shared" si="8"/>
        <v>0</v>
      </c>
      <c r="AO29" s="48"/>
      <c r="AP29" s="48"/>
    </row>
    <row r="30" spans="1:42" x14ac:dyDescent="0.35">
      <c r="A30" s="139"/>
      <c r="B30" s="139"/>
      <c r="C30" s="139"/>
      <c r="D30" s="140"/>
      <c r="E30" s="140"/>
      <c r="F30" s="140"/>
      <c r="G30" s="140"/>
      <c r="H30" s="140"/>
      <c r="I30" s="140"/>
      <c r="J30" s="140"/>
      <c r="K30" s="140"/>
      <c r="L30" s="140"/>
      <c r="M30" s="140"/>
      <c r="N30" s="140"/>
      <c r="O30" s="140"/>
      <c r="P30" s="40">
        <f t="shared" si="10"/>
        <v>0</v>
      </c>
      <c r="Q30" s="40">
        <f t="shared" si="10"/>
        <v>0</v>
      </c>
      <c r="R30" s="140"/>
      <c r="S30" s="140"/>
      <c r="T30" s="140"/>
      <c r="U30" s="140"/>
      <c r="V30" s="140"/>
      <c r="W30" s="140"/>
      <c r="X30" s="140"/>
      <c r="Y30" s="140"/>
      <c r="Z30" s="42">
        <f t="shared" si="3"/>
        <v>0</v>
      </c>
      <c r="AA30" s="42">
        <f t="shared" si="4"/>
        <v>0</v>
      </c>
      <c r="AB30" s="44">
        <f t="shared" si="11"/>
        <v>0</v>
      </c>
      <c r="AC30" s="44">
        <f t="shared" si="11"/>
        <v>0</v>
      </c>
      <c r="AD30" s="136"/>
      <c r="AE30" s="136"/>
      <c r="AF30" s="136"/>
      <c r="AG30" s="136"/>
      <c r="AH30" s="136"/>
      <c r="AI30" s="136"/>
      <c r="AJ30" s="52">
        <f t="shared" si="6"/>
        <v>0</v>
      </c>
      <c r="AK30" s="127"/>
      <c r="AL30" s="127"/>
      <c r="AM30" s="52">
        <f t="shared" si="7"/>
        <v>0</v>
      </c>
      <c r="AN30" s="52">
        <f t="shared" si="8"/>
        <v>0</v>
      </c>
      <c r="AO30" s="48"/>
      <c r="AP30" s="48"/>
    </row>
    <row r="31" spans="1:42" x14ac:dyDescent="0.35">
      <c r="A31" s="139"/>
      <c r="B31" s="139"/>
      <c r="C31" s="139"/>
      <c r="D31" s="140"/>
      <c r="E31" s="140"/>
      <c r="F31" s="140"/>
      <c r="G31" s="140"/>
      <c r="H31" s="140"/>
      <c r="I31" s="140"/>
      <c r="J31" s="140"/>
      <c r="K31" s="140"/>
      <c r="L31" s="140"/>
      <c r="M31" s="140"/>
      <c r="N31" s="140"/>
      <c r="O31" s="140"/>
      <c r="P31" s="40">
        <f t="shared" si="10"/>
        <v>0</v>
      </c>
      <c r="Q31" s="40">
        <f t="shared" si="10"/>
        <v>0</v>
      </c>
      <c r="R31" s="140"/>
      <c r="S31" s="140"/>
      <c r="T31" s="140"/>
      <c r="U31" s="140"/>
      <c r="V31" s="140"/>
      <c r="W31" s="140"/>
      <c r="X31" s="140"/>
      <c r="Y31" s="140"/>
      <c r="Z31" s="42">
        <f t="shared" si="3"/>
        <v>0</v>
      </c>
      <c r="AA31" s="42">
        <f t="shared" si="4"/>
        <v>0</v>
      </c>
      <c r="AB31" s="44">
        <f t="shared" si="11"/>
        <v>0</v>
      </c>
      <c r="AC31" s="44">
        <f t="shared" si="11"/>
        <v>0</v>
      </c>
      <c r="AD31" s="136"/>
      <c r="AE31" s="136"/>
      <c r="AF31" s="136"/>
      <c r="AG31" s="136"/>
      <c r="AH31" s="136"/>
      <c r="AI31" s="136"/>
      <c r="AJ31" s="52">
        <f t="shared" si="6"/>
        <v>0</v>
      </c>
      <c r="AK31" s="127"/>
      <c r="AL31" s="127"/>
      <c r="AM31" s="52">
        <f t="shared" si="7"/>
        <v>0</v>
      </c>
      <c r="AN31" s="52">
        <f t="shared" si="8"/>
        <v>0</v>
      </c>
      <c r="AO31" s="48"/>
      <c r="AP31" s="48"/>
    </row>
    <row r="32" spans="1:42" x14ac:dyDescent="0.35">
      <c r="A32" s="139"/>
      <c r="B32" s="139"/>
      <c r="C32" s="139"/>
      <c r="D32" s="140"/>
      <c r="E32" s="140"/>
      <c r="F32" s="140"/>
      <c r="G32" s="140"/>
      <c r="H32" s="140"/>
      <c r="I32" s="140"/>
      <c r="J32" s="140"/>
      <c r="K32" s="140"/>
      <c r="L32" s="140"/>
      <c r="M32" s="140"/>
      <c r="N32" s="140"/>
      <c r="O32" s="140"/>
      <c r="P32" s="40">
        <f t="shared" si="10"/>
        <v>0</v>
      </c>
      <c r="Q32" s="40">
        <f t="shared" si="10"/>
        <v>0</v>
      </c>
      <c r="R32" s="140"/>
      <c r="S32" s="140"/>
      <c r="T32" s="140"/>
      <c r="U32" s="140"/>
      <c r="V32" s="140"/>
      <c r="W32" s="140"/>
      <c r="X32" s="140"/>
      <c r="Y32" s="140"/>
      <c r="Z32" s="42">
        <f t="shared" si="3"/>
        <v>0</v>
      </c>
      <c r="AA32" s="42">
        <f t="shared" si="4"/>
        <v>0</v>
      </c>
      <c r="AB32" s="44">
        <f t="shared" si="11"/>
        <v>0</v>
      </c>
      <c r="AC32" s="44">
        <f t="shared" si="11"/>
        <v>0</v>
      </c>
      <c r="AD32" s="136"/>
      <c r="AE32" s="136"/>
      <c r="AF32" s="136"/>
      <c r="AG32" s="136"/>
      <c r="AH32" s="136"/>
      <c r="AI32" s="136"/>
      <c r="AJ32" s="52">
        <f t="shared" si="6"/>
        <v>0</v>
      </c>
      <c r="AK32" s="127"/>
      <c r="AL32" s="127"/>
      <c r="AM32" s="52">
        <f t="shared" si="7"/>
        <v>0</v>
      </c>
      <c r="AN32" s="52">
        <f t="shared" si="8"/>
        <v>0</v>
      </c>
      <c r="AO32" s="48"/>
      <c r="AP32" s="48"/>
    </row>
    <row r="33" spans="1:42" x14ac:dyDescent="0.35">
      <c r="A33" s="139"/>
      <c r="B33" s="139"/>
      <c r="C33" s="139"/>
      <c r="D33" s="140"/>
      <c r="E33" s="140"/>
      <c r="F33" s="140"/>
      <c r="G33" s="140"/>
      <c r="H33" s="140"/>
      <c r="I33" s="140"/>
      <c r="J33" s="140"/>
      <c r="K33" s="140"/>
      <c r="L33" s="140"/>
      <c r="M33" s="140"/>
      <c r="N33" s="140"/>
      <c r="O33" s="140"/>
      <c r="P33" s="40">
        <f t="shared" si="10"/>
        <v>0</v>
      </c>
      <c r="Q33" s="40">
        <f t="shared" si="10"/>
        <v>0</v>
      </c>
      <c r="R33" s="140"/>
      <c r="S33" s="140"/>
      <c r="T33" s="140"/>
      <c r="U33" s="140"/>
      <c r="V33" s="140"/>
      <c r="W33" s="140"/>
      <c r="X33" s="140"/>
      <c r="Y33" s="140"/>
      <c r="Z33" s="42">
        <f t="shared" si="3"/>
        <v>0</v>
      </c>
      <c r="AA33" s="42">
        <f t="shared" si="4"/>
        <v>0</v>
      </c>
      <c r="AB33" s="44">
        <f t="shared" si="11"/>
        <v>0</v>
      </c>
      <c r="AC33" s="44">
        <f t="shared" si="11"/>
        <v>0</v>
      </c>
      <c r="AD33" s="136"/>
      <c r="AE33" s="136"/>
      <c r="AF33" s="136"/>
      <c r="AG33" s="136"/>
      <c r="AH33" s="136"/>
      <c r="AI33" s="136"/>
      <c r="AJ33" s="52">
        <f t="shared" si="6"/>
        <v>0</v>
      </c>
      <c r="AK33" s="127"/>
      <c r="AL33" s="127"/>
      <c r="AM33" s="52">
        <f t="shared" si="7"/>
        <v>0</v>
      </c>
      <c r="AN33" s="52">
        <f t="shared" si="8"/>
        <v>0</v>
      </c>
      <c r="AO33" s="48"/>
      <c r="AP33" s="48"/>
    </row>
    <row r="34" spans="1:42" x14ac:dyDescent="0.35">
      <c r="A34" s="139"/>
      <c r="B34" s="139"/>
      <c r="C34" s="139"/>
      <c r="D34" s="140"/>
      <c r="E34" s="140"/>
      <c r="F34" s="140"/>
      <c r="G34" s="140"/>
      <c r="H34" s="140"/>
      <c r="I34" s="140"/>
      <c r="J34" s="140"/>
      <c r="K34" s="140"/>
      <c r="L34" s="140"/>
      <c r="M34" s="140"/>
      <c r="N34" s="140"/>
      <c r="O34" s="140"/>
      <c r="P34" s="40">
        <f t="shared" si="10"/>
        <v>0</v>
      </c>
      <c r="Q34" s="40">
        <f t="shared" si="10"/>
        <v>0</v>
      </c>
      <c r="R34" s="140"/>
      <c r="S34" s="140"/>
      <c r="T34" s="140"/>
      <c r="U34" s="140"/>
      <c r="V34" s="140"/>
      <c r="W34" s="140"/>
      <c r="X34" s="140"/>
      <c r="Y34" s="140"/>
      <c r="Z34" s="42">
        <f t="shared" si="3"/>
        <v>0</v>
      </c>
      <c r="AA34" s="42">
        <f t="shared" si="4"/>
        <v>0</v>
      </c>
      <c r="AB34" s="44">
        <f t="shared" si="11"/>
        <v>0</v>
      </c>
      <c r="AC34" s="44">
        <f t="shared" si="11"/>
        <v>0</v>
      </c>
      <c r="AD34" s="136"/>
      <c r="AE34" s="136"/>
      <c r="AF34" s="136"/>
      <c r="AG34" s="136"/>
      <c r="AH34" s="136"/>
      <c r="AI34" s="136"/>
      <c r="AJ34" s="52">
        <f t="shared" si="6"/>
        <v>0</v>
      </c>
      <c r="AK34" s="127"/>
      <c r="AL34" s="127"/>
      <c r="AM34" s="52">
        <f t="shared" si="7"/>
        <v>0</v>
      </c>
      <c r="AN34" s="52">
        <f t="shared" si="8"/>
        <v>0</v>
      </c>
      <c r="AO34" s="48"/>
      <c r="AP34" s="48"/>
    </row>
    <row r="35" spans="1:42" x14ac:dyDescent="0.35">
      <c r="A35" s="139"/>
      <c r="B35" s="139"/>
      <c r="C35" s="139"/>
      <c r="D35" s="140"/>
      <c r="E35" s="140"/>
      <c r="F35" s="140"/>
      <c r="G35" s="140"/>
      <c r="H35" s="140"/>
      <c r="I35" s="140"/>
      <c r="J35" s="140"/>
      <c r="K35" s="140"/>
      <c r="L35" s="140"/>
      <c r="M35" s="140"/>
      <c r="N35" s="140"/>
      <c r="O35" s="140"/>
      <c r="P35" s="40">
        <f t="shared" si="10"/>
        <v>0</v>
      </c>
      <c r="Q35" s="40">
        <f t="shared" si="10"/>
        <v>0</v>
      </c>
      <c r="R35" s="140"/>
      <c r="S35" s="140"/>
      <c r="T35" s="140"/>
      <c r="U35" s="140"/>
      <c r="V35" s="140"/>
      <c r="W35" s="140"/>
      <c r="X35" s="140"/>
      <c r="Y35" s="140"/>
      <c r="Z35" s="42">
        <f t="shared" si="3"/>
        <v>0</v>
      </c>
      <c r="AA35" s="42">
        <f t="shared" si="4"/>
        <v>0</v>
      </c>
      <c r="AB35" s="44">
        <f t="shared" si="11"/>
        <v>0</v>
      </c>
      <c r="AC35" s="44">
        <f t="shared" si="11"/>
        <v>0</v>
      </c>
      <c r="AD35" s="136"/>
      <c r="AE35" s="136"/>
      <c r="AF35" s="136"/>
      <c r="AG35" s="136"/>
      <c r="AH35" s="136"/>
      <c r="AI35" s="136"/>
      <c r="AJ35" s="52">
        <f t="shared" si="6"/>
        <v>0</v>
      </c>
      <c r="AK35" s="127"/>
      <c r="AL35" s="127"/>
      <c r="AM35" s="52">
        <f t="shared" si="7"/>
        <v>0</v>
      </c>
      <c r="AN35" s="52">
        <f t="shared" si="8"/>
        <v>0</v>
      </c>
      <c r="AO35" s="48"/>
      <c r="AP35" s="48"/>
    </row>
    <row r="36" spans="1:42" x14ac:dyDescent="0.35">
      <c r="A36" s="139"/>
      <c r="B36" s="139"/>
      <c r="C36" s="139"/>
      <c r="D36" s="140"/>
      <c r="E36" s="140"/>
      <c r="F36" s="140"/>
      <c r="G36" s="140"/>
      <c r="H36" s="140"/>
      <c r="I36" s="140"/>
      <c r="J36" s="140"/>
      <c r="K36" s="140"/>
      <c r="L36" s="140"/>
      <c r="M36" s="140"/>
      <c r="N36" s="140"/>
      <c r="O36" s="140"/>
      <c r="P36" s="40">
        <f t="shared" si="10"/>
        <v>0</v>
      </c>
      <c r="Q36" s="40">
        <f t="shared" si="10"/>
        <v>0</v>
      </c>
      <c r="R36" s="140"/>
      <c r="S36" s="140"/>
      <c r="T36" s="140"/>
      <c r="U36" s="140"/>
      <c r="V36" s="140"/>
      <c r="W36" s="140"/>
      <c r="X36" s="140"/>
      <c r="Y36" s="140"/>
      <c r="Z36" s="42">
        <f t="shared" si="3"/>
        <v>0</v>
      </c>
      <c r="AA36" s="42">
        <f t="shared" si="4"/>
        <v>0</v>
      </c>
      <c r="AB36" s="44">
        <f t="shared" si="11"/>
        <v>0</v>
      </c>
      <c r="AC36" s="44">
        <f t="shared" si="11"/>
        <v>0</v>
      </c>
      <c r="AD36" s="136"/>
      <c r="AE36" s="136"/>
      <c r="AF36" s="136"/>
      <c r="AG36" s="136"/>
      <c r="AH36" s="136"/>
      <c r="AI36" s="136"/>
      <c r="AJ36" s="52">
        <f t="shared" si="6"/>
        <v>0</v>
      </c>
      <c r="AK36" s="127"/>
      <c r="AL36" s="127"/>
      <c r="AM36" s="52">
        <f t="shared" si="7"/>
        <v>0</v>
      </c>
      <c r="AN36" s="52">
        <f t="shared" si="8"/>
        <v>0</v>
      </c>
      <c r="AO36" s="48"/>
      <c r="AP36" s="48"/>
    </row>
    <row r="37" spans="1:42" x14ac:dyDescent="0.35">
      <c r="A37" s="139"/>
      <c r="B37" s="139"/>
      <c r="C37" s="139"/>
      <c r="D37" s="140"/>
      <c r="E37" s="140"/>
      <c r="F37" s="140"/>
      <c r="G37" s="140"/>
      <c r="H37" s="140"/>
      <c r="I37" s="140"/>
      <c r="J37" s="140"/>
      <c r="K37" s="140"/>
      <c r="L37" s="140"/>
      <c r="M37" s="140"/>
      <c r="N37" s="140"/>
      <c r="O37" s="140"/>
      <c r="P37" s="40">
        <f t="shared" si="10"/>
        <v>0</v>
      </c>
      <c r="Q37" s="40">
        <f t="shared" si="10"/>
        <v>0</v>
      </c>
      <c r="R37" s="140"/>
      <c r="S37" s="140"/>
      <c r="T37" s="140"/>
      <c r="U37" s="140"/>
      <c r="V37" s="140"/>
      <c r="W37" s="140"/>
      <c r="X37" s="140"/>
      <c r="Y37" s="140"/>
      <c r="Z37" s="42">
        <f t="shared" si="3"/>
        <v>0</v>
      </c>
      <c r="AA37" s="42">
        <f t="shared" si="4"/>
        <v>0</v>
      </c>
      <c r="AB37" s="44">
        <f t="shared" si="11"/>
        <v>0</v>
      </c>
      <c r="AC37" s="44">
        <f t="shared" si="11"/>
        <v>0</v>
      </c>
      <c r="AD37" s="136"/>
      <c r="AE37" s="136"/>
      <c r="AF37" s="136"/>
      <c r="AG37" s="136"/>
      <c r="AH37" s="136"/>
      <c r="AI37" s="136"/>
      <c r="AJ37" s="52">
        <f t="shared" si="6"/>
        <v>0</v>
      </c>
      <c r="AK37" s="127"/>
      <c r="AL37" s="127"/>
      <c r="AM37" s="52">
        <f t="shared" si="7"/>
        <v>0</v>
      </c>
      <c r="AN37" s="52">
        <f t="shared" si="8"/>
        <v>0</v>
      </c>
      <c r="AO37" s="48"/>
      <c r="AP37" s="48"/>
    </row>
    <row r="38" spans="1:42" x14ac:dyDescent="0.35">
      <c r="A38" s="139"/>
      <c r="B38" s="139"/>
      <c r="C38" s="139"/>
      <c r="D38" s="140"/>
      <c r="E38" s="140"/>
      <c r="F38" s="140"/>
      <c r="G38" s="140"/>
      <c r="H38" s="140"/>
      <c r="I38" s="140"/>
      <c r="J38" s="140"/>
      <c r="K38" s="140"/>
      <c r="L38" s="140"/>
      <c r="M38" s="140"/>
      <c r="N38" s="140"/>
      <c r="O38" s="140"/>
      <c r="P38" s="40">
        <f t="shared" si="10"/>
        <v>0</v>
      </c>
      <c r="Q38" s="40">
        <f t="shared" si="10"/>
        <v>0</v>
      </c>
      <c r="R38" s="140"/>
      <c r="S38" s="140"/>
      <c r="T38" s="140"/>
      <c r="U38" s="140"/>
      <c r="V38" s="140"/>
      <c r="W38" s="140"/>
      <c r="X38" s="140"/>
      <c r="Y38" s="140"/>
      <c r="Z38" s="42">
        <f t="shared" si="3"/>
        <v>0</v>
      </c>
      <c r="AA38" s="42">
        <f t="shared" si="4"/>
        <v>0</v>
      </c>
      <c r="AB38" s="44">
        <f t="shared" si="11"/>
        <v>0</v>
      </c>
      <c r="AC38" s="44">
        <f t="shared" si="11"/>
        <v>0</v>
      </c>
      <c r="AD38" s="136"/>
      <c r="AE38" s="136"/>
      <c r="AF38" s="136"/>
      <c r="AG38" s="136"/>
      <c r="AH38" s="136"/>
      <c r="AI38" s="136"/>
      <c r="AJ38" s="52">
        <f t="shared" si="6"/>
        <v>0</v>
      </c>
      <c r="AK38" s="127"/>
      <c r="AL38" s="127"/>
      <c r="AM38" s="52">
        <f t="shared" si="7"/>
        <v>0</v>
      </c>
      <c r="AN38" s="52">
        <f t="shared" si="8"/>
        <v>0</v>
      </c>
      <c r="AO38" s="48"/>
      <c r="AP38" s="48"/>
    </row>
    <row r="39" spans="1:42" x14ac:dyDescent="0.35">
      <c r="A39" s="139"/>
      <c r="B39" s="139"/>
      <c r="C39" s="139"/>
      <c r="D39" s="140"/>
      <c r="E39" s="140"/>
      <c r="F39" s="140"/>
      <c r="G39" s="140"/>
      <c r="H39" s="140"/>
      <c r="I39" s="140"/>
      <c r="J39" s="140"/>
      <c r="K39" s="140"/>
      <c r="L39" s="140"/>
      <c r="M39" s="140"/>
      <c r="N39" s="140"/>
      <c r="O39" s="140"/>
      <c r="P39" s="40">
        <f t="shared" ref="P39:Q51" si="12">SUM(D39,F39,H39,J39,L39,N39)</f>
        <v>0</v>
      </c>
      <c r="Q39" s="40">
        <f t="shared" si="12"/>
        <v>0</v>
      </c>
      <c r="R39" s="140"/>
      <c r="S39" s="140"/>
      <c r="T39" s="140"/>
      <c r="U39" s="140"/>
      <c r="V39" s="140"/>
      <c r="W39" s="140"/>
      <c r="X39" s="140"/>
      <c r="Y39" s="140"/>
      <c r="Z39" s="42">
        <f t="shared" si="3"/>
        <v>0</v>
      </c>
      <c r="AA39" s="42">
        <f t="shared" si="4"/>
        <v>0</v>
      </c>
      <c r="AB39" s="44">
        <f t="shared" si="11"/>
        <v>0</v>
      </c>
      <c r="AC39" s="44">
        <f t="shared" si="11"/>
        <v>0</v>
      </c>
      <c r="AD39" s="136"/>
      <c r="AE39" s="136"/>
      <c r="AF39" s="136"/>
      <c r="AG39" s="136"/>
      <c r="AH39" s="136"/>
      <c r="AI39" s="136"/>
      <c r="AJ39" s="52">
        <f t="shared" si="6"/>
        <v>0</v>
      </c>
      <c r="AK39" s="127"/>
      <c r="AL39" s="127"/>
      <c r="AM39" s="52">
        <f t="shared" si="7"/>
        <v>0</v>
      </c>
      <c r="AN39" s="52">
        <f t="shared" si="8"/>
        <v>0</v>
      </c>
      <c r="AO39" s="48"/>
      <c r="AP39" s="48"/>
    </row>
    <row r="40" spans="1:42" x14ac:dyDescent="0.35">
      <c r="A40" s="139"/>
      <c r="B40" s="139"/>
      <c r="C40" s="139"/>
      <c r="D40" s="140"/>
      <c r="E40" s="140"/>
      <c r="F40" s="140"/>
      <c r="G40" s="140"/>
      <c r="H40" s="140"/>
      <c r="I40" s="140"/>
      <c r="J40" s="140"/>
      <c r="K40" s="140"/>
      <c r="L40" s="140"/>
      <c r="M40" s="140"/>
      <c r="N40" s="140"/>
      <c r="O40" s="140"/>
      <c r="P40" s="40">
        <f t="shared" si="12"/>
        <v>0</v>
      </c>
      <c r="Q40" s="40">
        <f t="shared" si="12"/>
        <v>0</v>
      </c>
      <c r="R40" s="140"/>
      <c r="S40" s="140"/>
      <c r="T40" s="140"/>
      <c r="U40" s="140"/>
      <c r="V40" s="140"/>
      <c r="W40" s="140"/>
      <c r="X40" s="140"/>
      <c r="Y40" s="140"/>
      <c r="Z40" s="42">
        <f t="shared" si="3"/>
        <v>0</v>
      </c>
      <c r="AA40" s="42">
        <f t="shared" si="4"/>
        <v>0</v>
      </c>
      <c r="AB40" s="44">
        <f t="shared" si="11"/>
        <v>0</v>
      </c>
      <c r="AC40" s="44">
        <f t="shared" si="11"/>
        <v>0</v>
      </c>
      <c r="AD40" s="136"/>
      <c r="AE40" s="136"/>
      <c r="AF40" s="136"/>
      <c r="AG40" s="136"/>
      <c r="AH40" s="136"/>
      <c r="AI40" s="136"/>
      <c r="AJ40" s="52">
        <f t="shared" si="6"/>
        <v>0</v>
      </c>
      <c r="AK40" s="127"/>
      <c r="AL40" s="127"/>
      <c r="AM40" s="52">
        <f t="shared" si="7"/>
        <v>0</v>
      </c>
      <c r="AN40" s="52">
        <f t="shared" si="8"/>
        <v>0</v>
      </c>
      <c r="AO40" s="48"/>
      <c r="AP40" s="48"/>
    </row>
    <row r="41" spans="1:42" x14ac:dyDescent="0.35">
      <c r="A41" s="139"/>
      <c r="B41" s="139"/>
      <c r="C41" s="139"/>
      <c r="D41" s="140"/>
      <c r="E41" s="140"/>
      <c r="F41" s="140"/>
      <c r="G41" s="140"/>
      <c r="H41" s="140"/>
      <c r="I41" s="140"/>
      <c r="J41" s="140"/>
      <c r="K41" s="140"/>
      <c r="L41" s="140"/>
      <c r="M41" s="140"/>
      <c r="N41" s="140"/>
      <c r="O41" s="140"/>
      <c r="P41" s="40">
        <f t="shared" si="12"/>
        <v>0</v>
      </c>
      <c r="Q41" s="40">
        <f t="shared" si="12"/>
        <v>0</v>
      </c>
      <c r="R41" s="140"/>
      <c r="S41" s="140"/>
      <c r="T41" s="140"/>
      <c r="U41" s="140"/>
      <c r="V41" s="140"/>
      <c r="W41" s="140"/>
      <c r="X41" s="140"/>
      <c r="Y41" s="140"/>
      <c r="Z41" s="42">
        <f t="shared" si="3"/>
        <v>0</v>
      </c>
      <c r="AA41" s="42">
        <f t="shared" si="4"/>
        <v>0</v>
      </c>
      <c r="AB41" s="44">
        <f t="shared" si="11"/>
        <v>0</v>
      </c>
      <c r="AC41" s="44">
        <f t="shared" si="11"/>
        <v>0</v>
      </c>
      <c r="AD41" s="136"/>
      <c r="AE41" s="136"/>
      <c r="AF41" s="136"/>
      <c r="AG41" s="136"/>
      <c r="AH41" s="136"/>
      <c r="AI41" s="136"/>
      <c r="AJ41" s="52">
        <f t="shared" si="6"/>
        <v>0</v>
      </c>
      <c r="AK41" s="127"/>
      <c r="AL41" s="127"/>
      <c r="AM41" s="52">
        <f t="shared" si="7"/>
        <v>0</v>
      </c>
      <c r="AN41" s="52">
        <f t="shared" si="8"/>
        <v>0</v>
      </c>
      <c r="AO41" s="48"/>
      <c r="AP41" s="48"/>
    </row>
    <row r="42" spans="1:42" x14ac:dyDescent="0.35">
      <c r="A42" s="139"/>
      <c r="B42" s="139"/>
      <c r="C42" s="139"/>
      <c r="D42" s="140"/>
      <c r="E42" s="140"/>
      <c r="F42" s="140"/>
      <c r="G42" s="140"/>
      <c r="H42" s="140"/>
      <c r="I42" s="140"/>
      <c r="J42" s="140"/>
      <c r="K42" s="140"/>
      <c r="L42" s="140"/>
      <c r="M42" s="140"/>
      <c r="N42" s="140"/>
      <c r="O42" s="140"/>
      <c r="P42" s="40">
        <f t="shared" si="12"/>
        <v>0</v>
      </c>
      <c r="Q42" s="40">
        <f t="shared" si="12"/>
        <v>0</v>
      </c>
      <c r="R42" s="140"/>
      <c r="S42" s="140"/>
      <c r="T42" s="140"/>
      <c r="U42" s="140"/>
      <c r="V42" s="140"/>
      <c r="W42" s="140"/>
      <c r="X42" s="140"/>
      <c r="Y42" s="140"/>
      <c r="Z42" s="42">
        <f t="shared" si="3"/>
        <v>0</v>
      </c>
      <c r="AA42" s="42">
        <f t="shared" si="4"/>
        <v>0</v>
      </c>
      <c r="AB42" s="44">
        <f t="shared" si="11"/>
        <v>0</v>
      </c>
      <c r="AC42" s="44">
        <f t="shared" si="11"/>
        <v>0</v>
      </c>
      <c r="AD42" s="136"/>
      <c r="AE42" s="136"/>
      <c r="AF42" s="136"/>
      <c r="AG42" s="136"/>
      <c r="AH42" s="136"/>
      <c r="AI42" s="136"/>
      <c r="AJ42" s="52">
        <f t="shared" si="6"/>
        <v>0</v>
      </c>
      <c r="AK42" s="127"/>
      <c r="AL42" s="127"/>
      <c r="AM42" s="52">
        <f t="shared" si="7"/>
        <v>0</v>
      </c>
      <c r="AN42" s="52">
        <f t="shared" si="8"/>
        <v>0</v>
      </c>
      <c r="AO42" s="48"/>
      <c r="AP42" s="48"/>
    </row>
    <row r="43" spans="1:42" x14ac:dyDescent="0.35">
      <c r="A43" s="139"/>
      <c r="B43" s="139"/>
      <c r="C43" s="139"/>
      <c r="D43" s="140"/>
      <c r="E43" s="140"/>
      <c r="F43" s="140"/>
      <c r="G43" s="140"/>
      <c r="H43" s="140"/>
      <c r="I43" s="140"/>
      <c r="J43" s="140"/>
      <c r="K43" s="140"/>
      <c r="L43" s="140"/>
      <c r="M43" s="140"/>
      <c r="N43" s="140"/>
      <c r="O43" s="140"/>
      <c r="P43" s="40">
        <f t="shared" si="12"/>
        <v>0</v>
      </c>
      <c r="Q43" s="40">
        <f t="shared" si="12"/>
        <v>0</v>
      </c>
      <c r="R43" s="140"/>
      <c r="S43" s="140"/>
      <c r="T43" s="140"/>
      <c r="U43" s="140"/>
      <c r="V43" s="140"/>
      <c r="W43" s="140"/>
      <c r="X43" s="140"/>
      <c r="Y43" s="140"/>
      <c r="Z43" s="42">
        <f t="shared" si="3"/>
        <v>0</v>
      </c>
      <c r="AA43" s="42">
        <f t="shared" si="4"/>
        <v>0</v>
      </c>
      <c r="AB43" s="44">
        <f t="shared" si="11"/>
        <v>0</v>
      </c>
      <c r="AC43" s="44">
        <f t="shared" si="11"/>
        <v>0</v>
      </c>
      <c r="AD43" s="136"/>
      <c r="AE43" s="136"/>
      <c r="AF43" s="136"/>
      <c r="AG43" s="136"/>
      <c r="AH43" s="136"/>
      <c r="AI43" s="136"/>
      <c r="AJ43" s="52">
        <f t="shared" si="6"/>
        <v>0</v>
      </c>
      <c r="AK43" s="127"/>
      <c r="AL43" s="127"/>
      <c r="AM43" s="52">
        <f t="shared" si="7"/>
        <v>0</v>
      </c>
      <c r="AN43" s="52">
        <f t="shared" si="8"/>
        <v>0</v>
      </c>
      <c r="AO43" s="48"/>
      <c r="AP43" s="48"/>
    </row>
    <row r="44" spans="1:42" x14ac:dyDescent="0.35">
      <c r="A44" s="139"/>
      <c r="B44" s="139"/>
      <c r="C44" s="139"/>
      <c r="D44" s="140"/>
      <c r="E44" s="140"/>
      <c r="F44" s="140"/>
      <c r="G44" s="140"/>
      <c r="H44" s="140"/>
      <c r="I44" s="140"/>
      <c r="J44" s="140"/>
      <c r="K44" s="140"/>
      <c r="L44" s="140"/>
      <c r="M44" s="140"/>
      <c r="N44" s="140"/>
      <c r="O44" s="140"/>
      <c r="P44" s="40">
        <f t="shared" si="12"/>
        <v>0</v>
      </c>
      <c r="Q44" s="40">
        <f t="shared" si="12"/>
        <v>0</v>
      </c>
      <c r="R44" s="140"/>
      <c r="S44" s="140"/>
      <c r="T44" s="140"/>
      <c r="U44" s="140"/>
      <c r="V44" s="140"/>
      <c r="W44" s="140"/>
      <c r="X44" s="140"/>
      <c r="Y44" s="140"/>
      <c r="Z44" s="42">
        <f t="shared" si="3"/>
        <v>0</v>
      </c>
      <c r="AA44" s="42">
        <f t="shared" si="4"/>
        <v>0</v>
      </c>
      <c r="AB44" s="44">
        <f t="shared" si="11"/>
        <v>0</v>
      </c>
      <c r="AC44" s="44">
        <f t="shared" si="11"/>
        <v>0</v>
      </c>
      <c r="AD44" s="136"/>
      <c r="AE44" s="136"/>
      <c r="AF44" s="136"/>
      <c r="AG44" s="136"/>
      <c r="AH44" s="136"/>
      <c r="AI44" s="136"/>
      <c r="AJ44" s="52">
        <f t="shared" si="6"/>
        <v>0</v>
      </c>
      <c r="AK44" s="127"/>
      <c r="AL44" s="127"/>
      <c r="AM44" s="52">
        <f t="shared" si="7"/>
        <v>0</v>
      </c>
      <c r="AN44" s="52">
        <f t="shared" si="8"/>
        <v>0</v>
      </c>
      <c r="AO44" s="48"/>
      <c r="AP44" s="48"/>
    </row>
    <row r="45" spans="1:42" x14ac:dyDescent="0.35">
      <c r="A45" s="139"/>
      <c r="B45" s="139"/>
      <c r="C45" s="139"/>
      <c r="D45" s="140"/>
      <c r="E45" s="140"/>
      <c r="F45" s="140"/>
      <c r="G45" s="140"/>
      <c r="H45" s="140"/>
      <c r="I45" s="140"/>
      <c r="J45" s="140"/>
      <c r="K45" s="140"/>
      <c r="L45" s="140"/>
      <c r="M45" s="140"/>
      <c r="N45" s="140"/>
      <c r="O45" s="140"/>
      <c r="P45" s="40">
        <f t="shared" si="12"/>
        <v>0</v>
      </c>
      <c r="Q45" s="40">
        <f t="shared" si="12"/>
        <v>0</v>
      </c>
      <c r="R45" s="140"/>
      <c r="S45" s="140"/>
      <c r="T45" s="140"/>
      <c r="U45" s="140"/>
      <c r="V45" s="140"/>
      <c r="W45" s="140"/>
      <c r="X45" s="140"/>
      <c r="Y45" s="140"/>
      <c r="Z45" s="42">
        <f t="shared" si="3"/>
        <v>0</v>
      </c>
      <c r="AA45" s="42">
        <f t="shared" si="4"/>
        <v>0</v>
      </c>
      <c r="AB45" s="44">
        <f t="shared" si="11"/>
        <v>0</v>
      </c>
      <c r="AC45" s="44">
        <f t="shared" si="11"/>
        <v>0</v>
      </c>
      <c r="AD45" s="136"/>
      <c r="AE45" s="136"/>
      <c r="AF45" s="136"/>
      <c r="AG45" s="136"/>
      <c r="AH45" s="136"/>
      <c r="AI45" s="136"/>
      <c r="AJ45" s="52">
        <f t="shared" si="6"/>
        <v>0</v>
      </c>
      <c r="AK45" s="127"/>
      <c r="AL45" s="127"/>
      <c r="AM45" s="52">
        <f t="shared" si="7"/>
        <v>0</v>
      </c>
      <c r="AN45" s="52">
        <f>SUM(AM45,AJ45)</f>
        <v>0</v>
      </c>
      <c r="AO45" s="48"/>
      <c r="AP45" s="48"/>
    </row>
    <row r="46" spans="1:42" x14ac:dyDescent="0.35">
      <c r="A46" s="139"/>
      <c r="B46" s="139"/>
      <c r="C46" s="139"/>
      <c r="D46" s="140"/>
      <c r="E46" s="140"/>
      <c r="F46" s="140"/>
      <c r="G46" s="140"/>
      <c r="H46" s="140"/>
      <c r="I46" s="140"/>
      <c r="J46" s="140"/>
      <c r="K46" s="140"/>
      <c r="L46" s="140"/>
      <c r="M46" s="140"/>
      <c r="N46" s="140"/>
      <c r="O46" s="140"/>
      <c r="P46" s="40">
        <f t="shared" si="12"/>
        <v>0</v>
      </c>
      <c r="Q46" s="40">
        <f t="shared" si="12"/>
        <v>0</v>
      </c>
      <c r="R46" s="140"/>
      <c r="S46" s="140"/>
      <c r="T46" s="140"/>
      <c r="U46" s="140"/>
      <c r="V46" s="140"/>
      <c r="W46" s="140"/>
      <c r="X46" s="140"/>
      <c r="Y46" s="140"/>
      <c r="Z46" s="42">
        <f t="shared" si="3"/>
        <v>0</v>
      </c>
      <c r="AA46" s="42">
        <f t="shared" si="4"/>
        <v>0</v>
      </c>
      <c r="AB46" s="44">
        <f t="shared" si="11"/>
        <v>0</v>
      </c>
      <c r="AC46" s="44">
        <f t="shared" si="11"/>
        <v>0</v>
      </c>
      <c r="AD46" s="136"/>
      <c r="AE46" s="136"/>
      <c r="AF46" s="136"/>
      <c r="AG46" s="136"/>
      <c r="AH46" s="136"/>
      <c r="AI46" s="136"/>
      <c r="AJ46" s="52">
        <f t="shared" si="6"/>
        <v>0</v>
      </c>
      <c r="AK46" s="127"/>
      <c r="AL46" s="127"/>
      <c r="AM46" s="52">
        <f t="shared" si="7"/>
        <v>0</v>
      </c>
      <c r="AN46" s="52">
        <f t="shared" ref="AN46:AN51" si="13">SUM(AM46,AJ46)</f>
        <v>0</v>
      </c>
      <c r="AO46" s="48"/>
      <c r="AP46" s="48"/>
    </row>
    <row r="47" spans="1:42" x14ac:dyDescent="0.35">
      <c r="A47" s="139"/>
      <c r="B47" s="139"/>
      <c r="C47" s="139"/>
      <c r="D47" s="140"/>
      <c r="E47" s="140"/>
      <c r="F47" s="140"/>
      <c r="G47" s="140"/>
      <c r="H47" s="140"/>
      <c r="I47" s="140"/>
      <c r="J47" s="140"/>
      <c r="K47" s="140"/>
      <c r="L47" s="140"/>
      <c r="M47" s="140"/>
      <c r="N47" s="140"/>
      <c r="O47" s="140"/>
      <c r="P47" s="40">
        <f t="shared" si="12"/>
        <v>0</v>
      </c>
      <c r="Q47" s="40">
        <f t="shared" si="12"/>
        <v>0</v>
      </c>
      <c r="R47" s="140"/>
      <c r="S47" s="140"/>
      <c r="T47" s="140"/>
      <c r="U47" s="140"/>
      <c r="V47" s="140"/>
      <c r="W47" s="140"/>
      <c r="X47" s="140"/>
      <c r="Y47" s="140"/>
      <c r="Z47" s="42">
        <f t="shared" si="3"/>
        <v>0</v>
      </c>
      <c r="AA47" s="42">
        <f t="shared" si="4"/>
        <v>0</v>
      </c>
      <c r="AB47" s="44">
        <f t="shared" si="11"/>
        <v>0</v>
      </c>
      <c r="AC47" s="44">
        <f t="shared" si="11"/>
        <v>0</v>
      </c>
      <c r="AD47" s="136"/>
      <c r="AE47" s="136"/>
      <c r="AF47" s="136"/>
      <c r="AG47" s="136"/>
      <c r="AH47" s="136"/>
      <c r="AI47" s="136"/>
      <c r="AJ47" s="52">
        <f t="shared" si="6"/>
        <v>0</v>
      </c>
      <c r="AK47" s="127"/>
      <c r="AL47" s="127"/>
      <c r="AM47" s="52">
        <f t="shared" si="7"/>
        <v>0</v>
      </c>
      <c r="AN47" s="52">
        <f t="shared" si="13"/>
        <v>0</v>
      </c>
      <c r="AO47" s="48"/>
      <c r="AP47" s="48"/>
    </row>
    <row r="48" spans="1:42" x14ac:dyDescent="0.35">
      <c r="A48" s="139"/>
      <c r="B48" s="139"/>
      <c r="C48" s="139"/>
      <c r="D48" s="140"/>
      <c r="E48" s="140"/>
      <c r="F48" s="140"/>
      <c r="G48" s="140"/>
      <c r="H48" s="140"/>
      <c r="I48" s="140"/>
      <c r="J48" s="140"/>
      <c r="K48" s="140"/>
      <c r="L48" s="140"/>
      <c r="M48" s="140"/>
      <c r="N48" s="140"/>
      <c r="O48" s="140"/>
      <c r="P48" s="40">
        <f t="shared" si="12"/>
        <v>0</v>
      </c>
      <c r="Q48" s="40">
        <f t="shared" si="12"/>
        <v>0</v>
      </c>
      <c r="R48" s="140"/>
      <c r="S48" s="140"/>
      <c r="T48" s="140"/>
      <c r="U48" s="140"/>
      <c r="V48" s="140"/>
      <c r="W48" s="140"/>
      <c r="X48" s="140"/>
      <c r="Y48" s="140"/>
      <c r="Z48" s="42">
        <f t="shared" si="3"/>
        <v>0</v>
      </c>
      <c r="AA48" s="42">
        <f t="shared" si="4"/>
        <v>0</v>
      </c>
      <c r="AB48" s="44">
        <f t="shared" si="11"/>
        <v>0</v>
      </c>
      <c r="AC48" s="44">
        <f t="shared" si="11"/>
        <v>0</v>
      </c>
      <c r="AD48" s="136"/>
      <c r="AE48" s="136"/>
      <c r="AF48" s="136"/>
      <c r="AG48" s="136"/>
      <c r="AH48" s="136"/>
      <c r="AI48" s="136"/>
      <c r="AJ48" s="52">
        <f t="shared" si="6"/>
        <v>0</v>
      </c>
      <c r="AK48" s="127"/>
      <c r="AL48" s="127"/>
      <c r="AM48" s="52">
        <f t="shared" si="7"/>
        <v>0</v>
      </c>
      <c r="AN48" s="52">
        <f t="shared" si="13"/>
        <v>0</v>
      </c>
      <c r="AO48" s="48"/>
      <c r="AP48" s="48"/>
    </row>
    <row r="49" spans="1:42" x14ac:dyDescent="0.35">
      <c r="A49" s="139"/>
      <c r="B49" s="139"/>
      <c r="C49" s="139"/>
      <c r="D49" s="140"/>
      <c r="E49" s="140"/>
      <c r="F49" s="140"/>
      <c r="G49" s="140"/>
      <c r="H49" s="140"/>
      <c r="I49" s="140"/>
      <c r="J49" s="140"/>
      <c r="K49" s="140"/>
      <c r="L49" s="140"/>
      <c r="M49" s="140"/>
      <c r="N49" s="140"/>
      <c r="O49" s="140"/>
      <c r="P49" s="40">
        <f t="shared" si="12"/>
        <v>0</v>
      </c>
      <c r="Q49" s="40">
        <f t="shared" si="12"/>
        <v>0</v>
      </c>
      <c r="R49" s="140"/>
      <c r="S49" s="140"/>
      <c r="T49" s="140"/>
      <c r="U49" s="140"/>
      <c r="V49" s="140"/>
      <c r="W49" s="140"/>
      <c r="X49" s="140"/>
      <c r="Y49" s="140"/>
      <c r="Z49" s="42">
        <f t="shared" si="3"/>
        <v>0</v>
      </c>
      <c r="AA49" s="42">
        <f t="shared" si="4"/>
        <v>0</v>
      </c>
      <c r="AB49" s="44">
        <f t="shared" si="11"/>
        <v>0</v>
      </c>
      <c r="AC49" s="44">
        <f t="shared" si="11"/>
        <v>0</v>
      </c>
      <c r="AD49" s="136"/>
      <c r="AE49" s="136"/>
      <c r="AF49" s="136"/>
      <c r="AG49" s="136"/>
      <c r="AH49" s="136"/>
      <c r="AI49" s="136"/>
      <c r="AJ49" s="52">
        <f t="shared" si="6"/>
        <v>0</v>
      </c>
      <c r="AK49" s="127"/>
      <c r="AL49" s="127"/>
      <c r="AM49" s="52">
        <f t="shared" si="7"/>
        <v>0</v>
      </c>
      <c r="AN49" s="52">
        <f t="shared" si="13"/>
        <v>0</v>
      </c>
      <c r="AO49" s="48"/>
      <c r="AP49" s="48"/>
    </row>
    <row r="50" spans="1:42" x14ac:dyDescent="0.35">
      <c r="A50" s="139"/>
      <c r="B50" s="139"/>
      <c r="C50" s="139"/>
      <c r="D50" s="140"/>
      <c r="E50" s="140"/>
      <c r="F50" s="140"/>
      <c r="G50" s="140"/>
      <c r="H50" s="140"/>
      <c r="I50" s="140"/>
      <c r="J50" s="140"/>
      <c r="K50" s="140"/>
      <c r="L50" s="140"/>
      <c r="M50" s="140"/>
      <c r="N50" s="140"/>
      <c r="O50" s="140"/>
      <c r="P50" s="40">
        <f t="shared" si="12"/>
        <v>0</v>
      </c>
      <c r="Q50" s="40">
        <f t="shared" si="12"/>
        <v>0</v>
      </c>
      <c r="R50" s="140"/>
      <c r="S50" s="140"/>
      <c r="T50" s="140"/>
      <c r="U50" s="140"/>
      <c r="V50" s="140"/>
      <c r="W50" s="140"/>
      <c r="X50" s="140"/>
      <c r="Y50" s="140"/>
      <c r="Z50" s="42">
        <f t="shared" si="3"/>
        <v>0</v>
      </c>
      <c r="AA50" s="42">
        <f t="shared" si="4"/>
        <v>0</v>
      </c>
      <c r="AB50" s="44">
        <f t="shared" si="11"/>
        <v>0</v>
      </c>
      <c r="AC50" s="44">
        <f t="shared" si="11"/>
        <v>0</v>
      </c>
      <c r="AD50" s="136"/>
      <c r="AE50" s="136"/>
      <c r="AF50" s="136"/>
      <c r="AG50" s="136"/>
      <c r="AH50" s="136"/>
      <c r="AI50" s="136"/>
      <c r="AJ50" s="52">
        <f t="shared" si="6"/>
        <v>0</v>
      </c>
      <c r="AK50" s="127"/>
      <c r="AL50" s="127"/>
      <c r="AM50" s="52">
        <f t="shared" si="7"/>
        <v>0</v>
      </c>
      <c r="AN50" s="52">
        <f t="shared" si="13"/>
        <v>0</v>
      </c>
      <c r="AO50" s="48"/>
      <c r="AP50" s="48"/>
    </row>
    <row r="51" spans="1:42" x14ac:dyDescent="0.35">
      <c r="A51" s="139"/>
      <c r="B51" s="139"/>
      <c r="C51" s="139"/>
      <c r="D51" s="140"/>
      <c r="E51" s="140"/>
      <c r="F51" s="140"/>
      <c r="G51" s="140"/>
      <c r="H51" s="140"/>
      <c r="I51" s="140"/>
      <c r="J51" s="140"/>
      <c r="K51" s="140"/>
      <c r="L51" s="140"/>
      <c r="M51" s="140"/>
      <c r="N51" s="140"/>
      <c r="O51" s="140"/>
      <c r="P51" s="40">
        <f t="shared" si="12"/>
        <v>0</v>
      </c>
      <c r="Q51" s="40">
        <f t="shared" si="12"/>
        <v>0</v>
      </c>
      <c r="R51" s="140"/>
      <c r="S51" s="140"/>
      <c r="T51" s="140"/>
      <c r="U51" s="140"/>
      <c r="V51" s="140"/>
      <c r="W51" s="140"/>
      <c r="X51" s="140"/>
      <c r="Y51" s="140"/>
      <c r="Z51" s="42">
        <f t="shared" si="3"/>
        <v>0</v>
      </c>
      <c r="AA51" s="42">
        <f t="shared" si="4"/>
        <v>0</v>
      </c>
      <c r="AB51" s="44">
        <f t="shared" si="11"/>
        <v>0</v>
      </c>
      <c r="AC51" s="44">
        <f t="shared" si="11"/>
        <v>0</v>
      </c>
      <c r="AD51" s="136"/>
      <c r="AE51" s="136"/>
      <c r="AF51" s="136"/>
      <c r="AG51" s="136"/>
      <c r="AH51" s="136"/>
      <c r="AI51" s="136"/>
      <c r="AJ51" s="52">
        <f t="shared" si="6"/>
        <v>0</v>
      </c>
      <c r="AK51" s="127"/>
      <c r="AL51" s="127"/>
      <c r="AM51" s="52">
        <f t="shared" si="7"/>
        <v>0</v>
      </c>
      <c r="AN51" s="52">
        <f t="shared" si="13"/>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1714" priority="151">
      <formula>AND(NOT(ISBLANK($A7)),ISBLANK(B7))</formula>
    </cfRule>
  </conditionalFormatting>
  <conditionalFormatting sqref="C7:C51">
    <cfRule type="expression" dxfId="1713" priority="150">
      <formula>AND(NOT(ISBLANK(A7)),ISBLANK(C7))</formula>
    </cfRule>
  </conditionalFormatting>
  <conditionalFormatting sqref="D7:D8 F7:F8 H7:H8 J7:J8 L7:L8 N7:N8 D15:D51 V7:Y8">
    <cfRule type="expression" dxfId="1712" priority="149">
      <formula>AND(NOT(ISBLANK(E7)),ISBLANK(D7))</formula>
    </cfRule>
  </conditionalFormatting>
  <conditionalFormatting sqref="E7:E8 G7:G8 I7:I8 K7:K8 M7:M8 O7:O8 W7:W8 Y7:Y8 E15:E51">
    <cfRule type="expression" dxfId="1711" priority="148">
      <formula>AND(NOT(ISBLANK(D7)),ISBLANK(E7))</formula>
    </cfRule>
  </conditionalFormatting>
  <conditionalFormatting sqref="F15:F51">
    <cfRule type="expression" dxfId="1710" priority="147">
      <formula>AND(NOT(ISBLANK(G15)),ISBLANK(F15))</formula>
    </cfRule>
  </conditionalFormatting>
  <conditionalFormatting sqref="G15:G51">
    <cfRule type="expression" dxfId="1709" priority="146">
      <formula>AND(NOT(ISBLANK(F15)),ISBLANK(G15))</formula>
    </cfRule>
  </conditionalFormatting>
  <conditionalFormatting sqref="H15:H51">
    <cfRule type="expression" dxfId="1708" priority="145">
      <formula>AND(NOT(ISBLANK(I15)),ISBLANK(H15))</formula>
    </cfRule>
  </conditionalFormatting>
  <conditionalFormatting sqref="I15:I51">
    <cfRule type="expression" dxfId="1707" priority="144">
      <formula>AND(NOT(ISBLANK(H15)),ISBLANK(I15))</formula>
    </cfRule>
  </conditionalFormatting>
  <conditionalFormatting sqref="J15:J51">
    <cfRule type="expression" dxfId="1706" priority="143">
      <formula>AND(NOT(ISBLANK(K15)),ISBLANK(J15))</formula>
    </cfRule>
  </conditionalFormatting>
  <conditionalFormatting sqref="K15:K51">
    <cfRule type="expression" dxfId="1705" priority="142">
      <formula>AND(NOT(ISBLANK(J15)),ISBLANK(K15))</formula>
    </cfRule>
  </conditionalFormatting>
  <conditionalFormatting sqref="L15:L51">
    <cfRule type="expression" dxfId="1704" priority="141">
      <formula>AND(NOT(ISBLANK(M15)),ISBLANK(L15))</formula>
    </cfRule>
  </conditionalFormatting>
  <conditionalFormatting sqref="M15:M51">
    <cfRule type="expression" dxfId="1703" priority="140">
      <formula>AND(NOT(ISBLANK(L15)),ISBLANK(M15))</formula>
    </cfRule>
  </conditionalFormatting>
  <conditionalFormatting sqref="N15:N51">
    <cfRule type="expression" dxfId="1702" priority="139">
      <formula>AND(NOT(ISBLANK(O15)),ISBLANK(N15))</formula>
    </cfRule>
  </conditionalFormatting>
  <conditionalFormatting sqref="O15:O51">
    <cfRule type="expression" dxfId="1701" priority="138">
      <formula>AND(NOT(ISBLANK(N15)),ISBLANK(O15))</formula>
    </cfRule>
  </conditionalFormatting>
  <conditionalFormatting sqref="R15:R51 V7:Y7 R13:Y13">
    <cfRule type="expression" dxfId="1700" priority="137">
      <formula>AND(NOT(ISBLANK(S7)),ISBLANK(R7))</formula>
    </cfRule>
  </conditionalFormatting>
  <conditionalFormatting sqref="S13 S15:S51">
    <cfRule type="expression" dxfId="1699" priority="136">
      <formula>AND(NOT(ISBLANK(R13)),ISBLANK(S13))</formula>
    </cfRule>
  </conditionalFormatting>
  <conditionalFormatting sqref="T13 T15:T51">
    <cfRule type="expression" dxfId="1698" priority="135">
      <formula>AND(NOT(ISBLANK(U13)),ISBLANK(T13))</formula>
    </cfRule>
  </conditionalFormatting>
  <conditionalFormatting sqref="U13 U15:U51">
    <cfRule type="expression" dxfId="1697" priority="134">
      <formula>AND(NOT(ISBLANK(T13)),ISBLANK(U13))</formula>
    </cfRule>
  </conditionalFormatting>
  <conditionalFormatting sqref="V13 V15:V51">
    <cfRule type="expression" dxfId="1696" priority="133">
      <formula>AND(NOT(ISBLANK(W13)),ISBLANK(V13))</formula>
    </cfRule>
  </conditionalFormatting>
  <conditionalFormatting sqref="W13 W15:W51">
    <cfRule type="expression" dxfId="1695" priority="132">
      <formula>AND(NOT(ISBLANK(V13)),ISBLANK(W13))</formula>
    </cfRule>
  </conditionalFormatting>
  <conditionalFormatting sqref="X13 X15:X51">
    <cfRule type="expression" dxfId="1694" priority="131">
      <formula>AND(NOT(ISBLANK(Y13)),ISBLANK(X13))</formula>
    </cfRule>
  </conditionalFormatting>
  <conditionalFormatting sqref="Y13 Y15:Y51">
    <cfRule type="expression" dxfId="1693" priority="130">
      <formula>AND(NOT(ISBLANK(X13)),ISBLANK(Y13))</formula>
    </cfRule>
  </conditionalFormatting>
  <conditionalFormatting sqref="V7:Y8">
    <cfRule type="expression" dxfId="1692" priority="129">
      <formula>AND(NOT(ISBLANK(W7)),ISBLANK(V7))</formula>
    </cfRule>
  </conditionalFormatting>
  <conditionalFormatting sqref="R9">
    <cfRule type="expression" dxfId="1691" priority="128">
      <formula>AND(NOT(ISBLANK(S9)),ISBLANK(R9))</formula>
    </cfRule>
  </conditionalFormatting>
  <conditionalFormatting sqref="S9">
    <cfRule type="expression" dxfId="1690" priority="127">
      <formula>AND(NOT(ISBLANK(R9)),ISBLANK(S9))</formula>
    </cfRule>
  </conditionalFormatting>
  <conditionalFormatting sqref="T9">
    <cfRule type="expression" dxfId="1689" priority="126">
      <formula>AND(NOT(ISBLANK(U9)),ISBLANK(T9))</formula>
    </cfRule>
  </conditionalFormatting>
  <conditionalFormatting sqref="U9">
    <cfRule type="expression" dxfId="1688" priority="125">
      <formula>AND(NOT(ISBLANK(T9)),ISBLANK(U9))</formula>
    </cfRule>
  </conditionalFormatting>
  <conditionalFormatting sqref="V9">
    <cfRule type="expression" dxfId="1687" priority="124">
      <formula>AND(NOT(ISBLANK(W9)),ISBLANK(V9))</formula>
    </cfRule>
  </conditionalFormatting>
  <conditionalFormatting sqref="W9">
    <cfRule type="expression" dxfId="1686" priority="123">
      <formula>AND(NOT(ISBLANK(V9)),ISBLANK(W9))</formula>
    </cfRule>
  </conditionalFormatting>
  <conditionalFormatting sqref="X9">
    <cfRule type="expression" dxfId="1685" priority="122">
      <formula>AND(NOT(ISBLANK(Y9)),ISBLANK(X9))</formula>
    </cfRule>
  </conditionalFormatting>
  <conditionalFormatting sqref="Y9">
    <cfRule type="expression" dxfId="1684" priority="121">
      <formula>AND(NOT(ISBLANK(X9)),ISBLANK(Y9))</formula>
    </cfRule>
  </conditionalFormatting>
  <conditionalFormatting sqref="R9">
    <cfRule type="expression" dxfId="1683" priority="120">
      <formula>AND(NOT(ISBLANK(S9)),ISBLANK(R9))</formula>
    </cfRule>
  </conditionalFormatting>
  <conditionalFormatting sqref="S9">
    <cfRule type="expression" dxfId="1682" priority="119">
      <formula>AND(NOT(ISBLANK(R9)),ISBLANK(S9))</formula>
    </cfRule>
  </conditionalFormatting>
  <conditionalFormatting sqref="T9">
    <cfRule type="expression" dxfId="1681" priority="118">
      <formula>AND(NOT(ISBLANK(U9)),ISBLANK(T9))</formula>
    </cfRule>
  </conditionalFormatting>
  <conditionalFormatting sqref="U9">
    <cfRule type="expression" dxfId="1680" priority="117">
      <formula>AND(NOT(ISBLANK(T9)),ISBLANK(U9))</formula>
    </cfRule>
  </conditionalFormatting>
  <conditionalFormatting sqref="V9">
    <cfRule type="expression" dxfId="1679" priority="116">
      <formula>AND(NOT(ISBLANK(W9)),ISBLANK(V9))</formula>
    </cfRule>
  </conditionalFormatting>
  <conditionalFormatting sqref="W9">
    <cfRule type="expression" dxfId="1678" priority="115">
      <formula>AND(NOT(ISBLANK(V9)),ISBLANK(W9))</formula>
    </cfRule>
  </conditionalFormatting>
  <conditionalFormatting sqref="X9">
    <cfRule type="expression" dxfId="1677" priority="114">
      <formula>AND(NOT(ISBLANK(Y9)),ISBLANK(X9))</formula>
    </cfRule>
  </conditionalFormatting>
  <conditionalFormatting sqref="Y9">
    <cfRule type="expression" dxfId="1676" priority="113">
      <formula>AND(NOT(ISBLANK(X9)),ISBLANK(Y9))</formula>
    </cfRule>
  </conditionalFormatting>
  <conditionalFormatting sqref="R9">
    <cfRule type="expression" dxfId="1675" priority="112">
      <formula>AND(NOT(ISBLANK(S9)),ISBLANK(R9))</formula>
    </cfRule>
  </conditionalFormatting>
  <conditionalFormatting sqref="S9">
    <cfRule type="expression" dxfId="1674" priority="111">
      <formula>AND(NOT(ISBLANK(R9)),ISBLANK(S9))</formula>
    </cfRule>
  </conditionalFormatting>
  <conditionalFormatting sqref="T9">
    <cfRule type="expression" dxfId="1673" priority="110">
      <formula>AND(NOT(ISBLANK(U9)),ISBLANK(T9))</formula>
    </cfRule>
  </conditionalFormatting>
  <conditionalFormatting sqref="U9">
    <cfRule type="expression" dxfId="1672" priority="109">
      <formula>AND(NOT(ISBLANK(T9)),ISBLANK(U9))</formula>
    </cfRule>
  </conditionalFormatting>
  <conditionalFormatting sqref="V9">
    <cfRule type="expression" dxfId="1671" priority="108">
      <formula>AND(NOT(ISBLANK(W9)),ISBLANK(V9))</formula>
    </cfRule>
  </conditionalFormatting>
  <conditionalFormatting sqref="W9">
    <cfRule type="expression" dxfId="1670" priority="107">
      <formula>AND(NOT(ISBLANK(V9)),ISBLANK(W9))</formula>
    </cfRule>
  </conditionalFormatting>
  <conditionalFormatting sqref="X9">
    <cfRule type="expression" dxfId="1669" priority="106">
      <formula>AND(NOT(ISBLANK(Y9)),ISBLANK(X9))</formula>
    </cfRule>
  </conditionalFormatting>
  <conditionalFormatting sqref="Y9">
    <cfRule type="expression" dxfId="1668" priority="105">
      <formula>AND(NOT(ISBLANK(X9)),ISBLANK(Y9))</formula>
    </cfRule>
  </conditionalFormatting>
  <conditionalFormatting sqref="R9">
    <cfRule type="expression" dxfId="1667" priority="104">
      <formula>AND(NOT(ISBLANK(S9)),ISBLANK(R9))</formula>
    </cfRule>
  </conditionalFormatting>
  <conditionalFormatting sqref="S9">
    <cfRule type="expression" dxfId="1666" priority="103">
      <formula>AND(NOT(ISBLANK(R9)),ISBLANK(S9))</formula>
    </cfRule>
  </conditionalFormatting>
  <conditionalFormatting sqref="T9">
    <cfRule type="expression" dxfId="1665" priority="102">
      <formula>AND(NOT(ISBLANK(U9)),ISBLANK(T9))</formula>
    </cfRule>
  </conditionalFormatting>
  <conditionalFormatting sqref="U9">
    <cfRule type="expression" dxfId="1664" priority="101">
      <formula>AND(NOT(ISBLANK(T9)),ISBLANK(U9))</formula>
    </cfRule>
  </conditionalFormatting>
  <conditionalFormatting sqref="V9">
    <cfRule type="expression" dxfId="1663" priority="100">
      <formula>AND(NOT(ISBLANK(W9)),ISBLANK(V9))</formula>
    </cfRule>
  </conditionalFormatting>
  <conditionalFormatting sqref="W9">
    <cfRule type="expression" dxfId="1662" priority="99">
      <formula>AND(NOT(ISBLANK(V9)),ISBLANK(W9))</formula>
    </cfRule>
  </conditionalFormatting>
  <conditionalFormatting sqref="X9">
    <cfRule type="expression" dxfId="1661" priority="98">
      <formula>AND(NOT(ISBLANK(Y9)),ISBLANK(X9))</formula>
    </cfRule>
  </conditionalFormatting>
  <conditionalFormatting sqref="Y9">
    <cfRule type="expression" dxfId="1660" priority="97">
      <formula>AND(NOT(ISBLANK(X9)),ISBLANK(Y9))</formula>
    </cfRule>
  </conditionalFormatting>
  <conditionalFormatting sqref="D11">
    <cfRule type="expression" dxfId="1659" priority="96">
      <formula>AND(NOT(ISBLANK(E11)),ISBLANK(D11))</formula>
    </cfRule>
  </conditionalFormatting>
  <conditionalFormatting sqref="E11">
    <cfRule type="expression" dxfId="1658" priority="95">
      <formula>AND(NOT(ISBLANK(D11)),ISBLANK(E11))</formula>
    </cfRule>
  </conditionalFormatting>
  <conditionalFormatting sqref="F11">
    <cfRule type="expression" dxfId="1657" priority="94">
      <formula>AND(NOT(ISBLANK(G11)),ISBLANK(F11))</formula>
    </cfRule>
  </conditionalFormatting>
  <conditionalFormatting sqref="G11">
    <cfRule type="expression" dxfId="1656" priority="93">
      <formula>AND(NOT(ISBLANK(F11)),ISBLANK(G11))</formula>
    </cfRule>
  </conditionalFormatting>
  <conditionalFormatting sqref="H11">
    <cfRule type="expression" dxfId="1655" priority="92">
      <formula>AND(NOT(ISBLANK(I11)),ISBLANK(H11))</formula>
    </cfRule>
  </conditionalFormatting>
  <conditionalFormatting sqref="I11">
    <cfRule type="expression" dxfId="1654" priority="91">
      <formula>AND(NOT(ISBLANK(H11)),ISBLANK(I11))</formula>
    </cfRule>
  </conditionalFormatting>
  <conditionalFormatting sqref="J11">
    <cfRule type="expression" dxfId="1653" priority="90">
      <formula>AND(NOT(ISBLANK(K11)),ISBLANK(J11))</formula>
    </cfRule>
  </conditionalFormatting>
  <conditionalFormatting sqref="K11">
    <cfRule type="expression" dxfId="1652" priority="89">
      <formula>AND(NOT(ISBLANK(J11)),ISBLANK(K11))</formula>
    </cfRule>
  </conditionalFormatting>
  <conditionalFormatting sqref="L11">
    <cfRule type="expression" dxfId="1651" priority="88">
      <formula>AND(NOT(ISBLANK(M11)),ISBLANK(L11))</formula>
    </cfRule>
  </conditionalFormatting>
  <conditionalFormatting sqref="M11">
    <cfRule type="expression" dxfId="1650" priority="87">
      <formula>AND(NOT(ISBLANK(L11)),ISBLANK(M11))</formula>
    </cfRule>
  </conditionalFormatting>
  <conditionalFormatting sqref="N11">
    <cfRule type="expression" dxfId="1649" priority="86">
      <formula>AND(NOT(ISBLANK(O11)),ISBLANK(N11))</formula>
    </cfRule>
  </conditionalFormatting>
  <conditionalFormatting sqref="O11">
    <cfRule type="expression" dxfId="1648" priority="85">
      <formula>AND(NOT(ISBLANK(N11)),ISBLANK(O11))</formula>
    </cfRule>
  </conditionalFormatting>
  <conditionalFormatting sqref="R11">
    <cfRule type="expression" dxfId="1647" priority="84">
      <formula>AND(NOT(ISBLANK(S11)),ISBLANK(R11))</formula>
    </cfRule>
  </conditionalFormatting>
  <conditionalFormatting sqref="S11">
    <cfRule type="expression" dxfId="1646" priority="83">
      <formula>AND(NOT(ISBLANK(R11)),ISBLANK(S11))</formula>
    </cfRule>
  </conditionalFormatting>
  <conditionalFormatting sqref="T11">
    <cfRule type="expression" dxfId="1645" priority="82">
      <formula>AND(NOT(ISBLANK(U11)),ISBLANK(T11))</formula>
    </cfRule>
  </conditionalFormatting>
  <conditionalFormatting sqref="U11">
    <cfRule type="expression" dxfId="1644" priority="81">
      <formula>AND(NOT(ISBLANK(T11)),ISBLANK(U11))</formula>
    </cfRule>
  </conditionalFormatting>
  <conditionalFormatting sqref="V11">
    <cfRule type="expression" dxfId="1643" priority="80">
      <formula>AND(NOT(ISBLANK(W11)),ISBLANK(V11))</formula>
    </cfRule>
  </conditionalFormatting>
  <conditionalFormatting sqref="W11">
    <cfRule type="expression" dxfId="1642" priority="79">
      <formula>AND(NOT(ISBLANK(V11)),ISBLANK(W11))</formula>
    </cfRule>
  </conditionalFormatting>
  <conditionalFormatting sqref="X11">
    <cfRule type="expression" dxfId="1641" priority="78">
      <formula>AND(NOT(ISBLANK(Y11)),ISBLANK(X11))</formula>
    </cfRule>
  </conditionalFormatting>
  <conditionalFormatting sqref="Y11">
    <cfRule type="expression" dxfId="1640" priority="77">
      <formula>AND(NOT(ISBLANK(X11)),ISBLANK(Y11))</formula>
    </cfRule>
  </conditionalFormatting>
  <conditionalFormatting sqref="D10">
    <cfRule type="expression" dxfId="1639" priority="76">
      <formula>AND(NOT(ISBLANK(E10)),ISBLANK(D10))</formula>
    </cfRule>
  </conditionalFormatting>
  <conditionalFormatting sqref="E10">
    <cfRule type="expression" dxfId="1638" priority="75">
      <formula>AND(NOT(ISBLANK(D10)),ISBLANK(E10))</formula>
    </cfRule>
  </conditionalFormatting>
  <conditionalFormatting sqref="F10">
    <cfRule type="expression" dxfId="1637" priority="74">
      <formula>AND(NOT(ISBLANK(G10)),ISBLANK(F10))</formula>
    </cfRule>
  </conditionalFormatting>
  <conditionalFormatting sqref="G10">
    <cfRule type="expression" dxfId="1636" priority="73">
      <formula>AND(NOT(ISBLANK(F10)),ISBLANK(G10))</formula>
    </cfRule>
  </conditionalFormatting>
  <conditionalFormatting sqref="H10">
    <cfRule type="expression" dxfId="1635" priority="72">
      <formula>AND(NOT(ISBLANK(I10)),ISBLANK(H10))</formula>
    </cfRule>
  </conditionalFormatting>
  <conditionalFormatting sqref="I10">
    <cfRule type="expression" dxfId="1634" priority="71">
      <formula>AND(NOT(ISBLANK(H10)),ISBLANK(I10))</formula>
    </cfRule>
  </conditionalFormatting>
  <conditionalFormatting sqref="J10">
    <cfRule type="expression" dxfId="1633" priority="70">
      <formula>AND(NOT(ISBLANK(K10)),ISBLANK(J10))</formula>
    </cfRule>
  </conditionalFormatting>
  <conditionalFormatting sqref="K10">
    <cfRule type="expression" dxfId="1632" priority="69">
      <formula>AND(NOT(ISBLANK(J10)),ISBLANK(K10))</formula>
    </cfRule>
  </conditionalFormatting>
  <conditionalFormatting sqref="L10">
    <cfRule type="expression" dxfId="1631" priority="68">
      <formula>AND(NOT(ISBLANK(M10)),ISBLANK(L10))</formula>
    </cfRule>
  </conditionalFormatting>
  <conditionalFormatting sqref="M10">
    <cfRule type="expression" dxfId="1630" priority="67">
      <formula>AND(NOT(ISBLANK(L10)),ISBLANK(M10))</formula>
    </cfRule>
  </conditionalFormatting>
  <conditionalFormatting sqref="N10">
    <cfRule type="expression" dxfId="1629" priority="66">
      <formula>AND(NOT(ISBLANK(O10)),ISBLANK(N10))</formula>
    </cfRule>
  </conditionalFormatting>
  <conditionalFormatting sqref="O10">
    <cfRule type="expression" dxfId="1628" priority="65">
      <formula>AND(NOT(ISBLANK(N10)),ISBLANK(O10))</formula>
    </cfRule>
  </conditionalFormatting>
  <conditionalFormatting sqref="R10">
    <cfRule type="expression" dxfId="1627" priority="64">
      <formula>AND(NOT(ISBLANK(S10)),ISBLANK(R10))</formula>
    </cfRule>
  </conditionalFormatting>
  <conditionalFormatting sqref="S10">
    <cfRule type="expression" dxfId="1626" priority="63">
      <formula>AND(NOT(ISBLANK(R10)),ISBLANK(S10))</formula>
    </cfRule>
  </conditionalFormatting>
  <conditionalFormatting sqref="T10">
    <cfRule type="expression" dxfId="1625" priority="62">
      <formula>AND(NOT(ISBLANK(U10)),ISBLANK(T10))</formula>
    </cfRule>
  </conditionalFormatting>
  <conditionalFormatting sqref="U10">
    <cfRule type="expression" dxfId="1624" priority="61">
      <formula>AND(NOT(ISBLANK(T10)),ISBLANK(U10))</formula>
    </cfRule>
  </conditionalFormatting>
  <conditionalFormatting sqref="V10">
    <cfRule type="expression" dxfId="1623" priority="60">
      <formula>AND(NOT(ISBLANK(W10)),ISBLANK(V10))</formula>
    </cfRule>
  </conditionalFormatting>
  <conditionalFormatting sqref="W10">
    <cfRule type="expression" dxfId="1622" priority="59">
      <formula>AND(NOT(ISBLANK(V10)),ISBLANK(W10))</formula>
    </cfRule>
  </conditionalFormatting>
  <conditionalFormatting sqref="X10">
    <cfRule type="expression" dxfId="1621" priority="58">
      <formula>AND(NOT(ISBLANK(Y10)),ISBLANK(X10))</formula>
    </cfRule>
  </conditionalFormatting>
  <conditionalFormatting sqref="Y10">
    <cfRule type="expression" dxfId="1620" priority="57">
      <formula>AND(NOT(ISBLANK(X10)),ISBLANK(Y10))</formula>
    </cfRule>
  </conditionalFormatting>
  <conditionalFormatting sqref="D14">
    <cfRule type="expression" dxfId="1619" priority="56">
      <formula>AND(NOT(ISBLANK(E14)),ISBLANK(D14))</formula>
    </cfRule>
  </conditionalFormatting>
  <conditionalFormatting sqref="E14">
    <cfRule type="expression" dxfId="1618" priority="55">
      <formula>AND(NOT(ISBLANK(D14)),ISBLANK(E14))</formula>
    </cfRule>
  </conditionalFormatting>
  <conditionalFormatting sqref="F14">
    <cfRule type="expression" dxfId="1617" priority="54">
      <formula>AND(NOT(ISBLANK(G14)),ISBLANK(F14))</formula>
    </cfRule>
  </conditionalFormatting>
  <conditionalFormatting sqref="G14">
    <cfRule type="expression" dxfId="1616" priority="53">
      <formula>AND(NOT(ISBLANK(F14)),ISBLANK(G14))</formula>
    </cfRule>
  </conditionalFormatting>
  <conditionalFormatting sqref="H14">
    <cfRule type="expression" dxfId="1615" priority="52">
      <formula>AND(NOT(ISBLANK(I14)),ISBLANK(H14))</formula>
    </cfRule>
  </conditionalFormatting>
  <conditionalFormatting sqref="J14">
    <cfRule type="expression" dxfId="1614" priority="51">
      <formula>AND(NOT(ISBLANK(K14)),ISBLANK(J14))</formula>
    </cfRule>
  </conditionalFormatting>
  <conditionalFormatting sqref="K14">
    <cfRule type="expression" dxfId="1613" priority="50">
      <formula>AND(NOT(ISBLANK(J14)),ISBLANK(K14))</formula>
    </cfRule>
  </conditionalFormatting>
  <conditionalFormatting sqref="L14">
    <cfRule type="expression" dxfId="1612" priority="49">
      <formula>AND(NOT(ISBLANK(M14)),ISBLANK(L14))</formula>
    </cfRule>
  </conditionalFormatting>
  <conditionalFormatting sqref="M14">
    <cfRule type="expression" dxfId="1611" priority="48">
      <formula>AND(NOT(ISBLANK(L14)),ISBLANK(M14))</formula>
    </cfRule>
  </conditionalFormatting>
  <conditionalFormatting sqref="N14">
    <cfRule type="expression" dxfId="1610" priority="47">
      <formula>AND(NOT(ISBLANK(O14)),ISBLANK(N14))</formula>
    </cfRule>
  </conditionalFormatting>
  <conditionalFormatting sqref="O14">
    <cfRule type="expression" dxfId="1609" priority="46">
      <formula>AND(NOT(ISBLANK(N14)),ISBLANK(O14))</formula>
    </cfRule>
  </conditionalFormatting>
  <conditionalFormatting sqref="R14">
    <cfRule type="expression" dxfId="1608" priority="45">
      <formula>AND(NOT(ISBLANK(S14)),ISBLANK(R14))</formula>
    </cfRule>
  </conditionalFormatting>
  <conditionalFormatting sqref="S14">
    <cfRule type="expression" dxfId="1607" priority="44">
      <formula>AND(NOT(ISBLANK(R14)),ISBLANK(S14))</formula>
    </cfRule>
  </conditionalFormatting>
  <conditionalFormatting sqref="T14">
    <cfRule type="expression" dxfId="1606" priority="43">
      <formula>AND(NOT(ISBLANK(U14)),ISBLANK(T14))</formula>
    </cfRule>
  </conditionalFormatting>
  <conditionalFormatting sqref="U14">
    <cfRule type="expression" dxfId="1605" priority="42">
      <formula>AND(NOT(ISBLANK(T14)),ISBLANK(U14))</formula>
    </cfRule>
  </conditionalFormatting>
  <conditionalFormatting sqref="V14">
    <cfRule type="expression" dxfId="1604" priority="41">
      <formula>AND(NOT(ISBLANK(W14)),ISBLANK(V14))</formula>
    </cfRule>
  </conditionalFormatting>
  <conditionalFormatting sqref="W14">
    <cfRule type="expression" dxfId="1603" priority="40">
      <formula>AND(NOT(ISBLANK(V14)),ISBLANK(W14))</formula>
    </cfRule>
  </conditionalFormatting>
  <conditionalFormatting sqref="X14">
    <cfRule type="expression" dxfId="1602" priority="39">
      <formula>AND(NOT(ISBLANK(Y14)),ISBLANK(X14))</formula>
    </cfRule>
  </conditionalFormatting>
  <conditionalFormatting sqref="Y14">
    <cfRule type="expression" dxfId="1601" priority="38">
      <formula>AND(NOT(ISBLANK(X14)),ISBLANK(Y14))</formula>
    </cfRule>
  </conditionalFormatting>
  <conditionalFormatting sqref="D12">
    <cfRule type="expression" dxfId="1600" priority="37">
      <formula>AND(NOT(ISBLANK(E12)),ISBLANK(D12))</formula>
    </cfRule>
  </conditionalFormatting>
  <conditionalFormatting sqref="E12">
    <cfRule type="expression" dxfId="1599" priority="36">
      <formula>AND(NOT(ISBLANK(D12)),ISBLANK(E12))</formula>
    </cfRule>
  </conditionalFormatting>
  <conditionalFormatting sqref="F12">
    <cfRule type="expression" dxfId="1598" priority="35">
      <formula>AND(NOT(ISBLANK(G12)),ISBLANK(F12))</formula>
    </cfRule>
  </conditionalFormatting>
  <conditionalFormatting sqref="G12">
    <cfRule type="expression" dxfId="1597" priority="34">
      <formula>AND(NOT(ISBLANK(F12)),ISBLANK(G12))</formula>
    </cfRule>
  </conditionalFormatting>
  <conditionalFormatting sqref="H12">
    <cfRule type="expression" dxfId="1596" priority="33">
      <formula>AND(NOT(ISBLANK(I12)),ISBLANK(H12))</formula>
    </cfRule>
  </conditionalFormatting>
  <conditionalFormatting sqref="I12:I14">
    <cfRule type="expression" dxfId="1595" priority="32">
      <formula>AND(NOT(ISBLANK(H12)),ISBLANK(I12))</formula>
    </cfRule>
  </conditionalFormatting>
  <conditionalFormatting sqref="J12">
    <cfRule type="expression" dxfId="1594" priority="31">
      <formula>AND(NOT(ISBLANK(K12)),ISBLANK(J12))</formula>
    </cfRule>
  </conditionalFormatting>
  <conditionalFormatting sqref="K12">
    <cfRule type="expression" dxfId="1593" priority="30">
      <formula>AND(NOT(ISBLANK(J12)),ISBLANK(K12))</formula>
    </cfRule>
  </conditionalFormatting>
  <conditionalFormatting sqref="L12">
    <cfRule type="expression" dxfId="1592" priority="29">
      <formula>AND(NOT(ISBLANK(M12)),ISBLANK(L12))</formula>
    </cfRule>
  </conditionalFormatting>
  <conditionalFormatting sqref="M12">
    <cfRule type="expression" dxfId="1591" priority="28">
      <formula>AND(NOT(ISBLANK(L12)),ISBLANK(M12))</formula>
    </cfRule>
  </conditionalFormatting>
  <conditionalFormatting sqref="N12">
    <cfRule type="expression" dxfId="1590" priority="27">
      <formula>AND(NOT(ISBLANK(O12)),ISBLANK(N12))</formula>
    </cfRule>
  </conditionalFormatting>
  <conditionalFormatting sqref="O12">
    <cfRule type="expression" dxfId="1589" priority="26">
      <formula>AND(NOT(ISBLANK(N12)),ISBLANK(O12))</formula>
    </cfRule>
  </conditionalFormatting>
  <conditionalFormatting sqref="R12">
    <cfRule type="expression" dxfId="1588" priority="25">
      <formula>AND(NOT(ISBLANK(S12)),ISBLANK(R12))</formula>
    </cfRule>
  </conditionalFormatting>
  <conditionalFormatting sqref="S12">
    <cfRule type="expression" dxfId="1587" priority="24">
      <formula>AND(NOT(ISBLANK(R12)),ISBLANK(S12))</formula>
    </cfRule>
  </conditionalFormatting>
  <conditionalFormatting sqref="T12">
    <cfRule type="expression" dxfId="1586" priority="23">
      <formula>AND(NOT(ISBLANK(U12)),ISBLANK(T12))</formula>
    </cfRule>
  </conditionalFormatting>
  <conditionalFormatting sqref="U12">
    <cfRule type="expression" dxfId="1585" priority="22">
      <formula>AND(NOT(ISBLANK(T12)),ISBLANK(U12))</formula>
    </cfRule>
  </conditionalFormatting>
  <conditionalFormatting sqref="V12">
    <cfRule type="expression" dxfId="1584" priority="21">
      <formula>AND(NOT(ISBLANK(W12)),ISBLANK(V12))</formula>
    </cfRule>
  </conditionalFormatting>
  <conditionalFormatting sqref="W12">
    <cfRule type="expression" dxfId="1583" priority="20">
      <formula>AND(NOT(ISBLANK(V12)),ISBLANK(W12))</formula>
    </cfRule>
  </conditionalFormatting>
  <conditionalFormatting sqref="X12">
    <cfRule type="expression" dxfId="1582" priority="19">
      <formula>AND(NOT(ISBLANK(Y12)),ISBLANK(X12))</formula>
    </cfRule>
  </conditionalFormatting>
  <conditionalFormatting sqref="Y12">
    <cfRule type="expression" dxfId="1581" priority="18">
      <formula>AND(NOT(ISBLANK(X12)),ISBLANK(Y12))</formula>
    </cfRule>
  </conditionalFormatting>
  <conditionalFormatting sqref="D9 F9 H9 J9 L9 N9">
    <cfRule type="expression" dxfId="1580" priority="17">
      <formula>AND(NOT(ISBLANK(E9)),ISBLANK(D9))</formula>
    </cfRule>
  </conditionalFormatting>
  <conditionalFormatting sqref="E9 G9 I9 K9 M9 O9">
    <cfRule type="expression" dxfId="1579" priority="16">
      <formula>AND(NOT(ISBLANK(D9)),ISBLANK(E9))</formula>
    </cfRule>
  </conditionalFormatting>
  <conditionalFormatting sqref="D13">
    <cfRule type="expression" dxfId="1578" priority="15">
      <formula>AND(NOT(ISBLANK(E13)),ISBLANK(D13))</formula>
    </cfRule>
  </conditionalFormatting>
  <conditionalFormatting sqref="E13">
    <cfRule type="expression" dxfId="1577" priority="14">
      <formula>AND(NOT(ISBLANK(D13)),ISBLANK(E13))</formula>
    </cfRule>
  </conditionalFormatting>
  <conditionalFormatting sqref="F13">
    <cfRule type="expression" dxfId="1576" priority="13">
      <formula>AND(NOT(ISBLANK(G13)),ISBLANK(F13))</formula>
    </cfRule>
  </conditionalFormatting>
  <conditionalFormatting sqref="G13">
    <cfRule type="expression" dxfId="1575" priority="12">
      <formula>AND(NOT(ISBLANK(F13)),ISBLANK(G13))</formula>
    </cfRule>
  </conditionalFormatting>
  <conditionalFormatting sqref="H13">
    <cfRule type="expression" dxfId="1574" priority="11">
      <formula>AND(NOT(ISBLANK(I13)),ISBLANK(H13))</formula>
    </cfRule>
  </conditionalFormatting>
  <conditionalFormatting sqref="J13">
    <cfRule type="expression" dxfId="1573" priority="10">
      <formula>AND(NOT(ISBLANK(K13)),ISBLANK(J13))</formula>
    </cfRule>
  </conditionalFormatting>
  <conditionalFormatting sqref="K13">
    <cfRule type="expression" dxfId="1572" priority="9">
      <formula>AND(NOT(ISBLANK(J13)),ISBLANK(K13))</formula>
    </cfRule>
  </conditionalFormatting>
  <conditionalFormatting sqref="L13">
    <cfRule type="expression" dxfId="1571" priority="8">
      <formula>AND(NOT(ISBLANK(M13)),ISBLANK(L13))</formula>
    </cfRule>
  </conditionalFormatting>
  <conditionalFormatting sqref="M13">
    <cfRule type="expression" dxfId="1570" priority="7">
      <formula>AND(NOT(ISBLANK(L13)),ISBLANK(M13))</formula>
    </cfRule>
  </conditionalFormatting>
  <conditionalFormatting sqref="N13">
    <cfRule type="expression" dxfId="1569" priority="6">
      <formula>AND(NOT(ISBLANK(O13)),ISBLANK(N13))</formula>
    </cfRule>
  </conditionalFormatting>
  <conditionalFormatting sqref="O13">
    <cfRule type="expression" dxfId="1568" priority="5">
      <formula>AND(NOT(ISBLANK(N13)),ISBLANK(O13))</formula>
    </cfRule>
  </conditionalFormatting>
  <conditionalFormatting sqref="R7:U8">
    <cfRule type="expression" dxfId="1567" priority="4">
      <formula>AND(NOT(ISBLANK(S7)),ISBLANK(R7))</formula>
    </cfRule>
  </conditionalFormatting>
  <conditionalFormatting sqref="R7:U8">
    <cfRule type="expression" dxfId="1566" priority="3">
      <formula>AND(NOT(ISBLANK(Q7)),ISBLANK(R7))</formula>
    </cfRule>
  </conditionalFormatting>
  <conditionalFormatting sqref="R7:U8">
    <cfRule type="expression" dxfId="1565" priority="2">
      <formula>AND(NOT(ISBLANK(S7)),ISBLANK(R7))</formula>
    </cfRule>
  </conditionalFormatting>
  <conditionalFormatting sqref="V7:V8">
    <cfRule type="expression" dxfId="1564" priority="1">
      <formula>AND(NOT(ISBLANK(U7)),ISBLANK(V7))</formula>
    </cfRule>
  </conditionalFormatting>
  <dataValidations count="9">
    <dataValidation type="decimal" operator="greaterThan" allowBlank="1" showInputMessage="1" showErrorMessage="1" sqref="AD9:AI9" xr:uid="{4D41C9FB-07E8-4FF5-AE2F-870F19723E50}">
      <formula1>0</formula1>
    </dataValidation>
    <dataValidation operator="lessThanOrEqual" allowBlank="1" showInputMessage="1" showErrorMessage="1" error="FTE cannot be greater than Headcount_x000a_" sqref="AO4:AP4 AB4 P5 A4:C4 R4 R52:AN65535 A52:O65535 AO7:AP65535 AB6:AC51 AQ1:IV1048576 P7:Q65535" xr:uid="{161B47A4-5C19-49DC-8022-C3D37A487A35}"/>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929BC4F2-319A-45DC-B33D-5320DCE91B76}">
      <formula1>INDIRECT("List_of_organisations")</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E441B33E-0E1B-4013-9070-8409805A1C63}">
      <formula1>E7&lt;=D7</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6DEC12CE-8276-4357-8585-0B94F977D72A}">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AA78DF9D-C0B0-4FA4-9B66-B7F7DBD2EFE1}">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C6925527-9CB0-4602-B3F8-72143CD1D419}">
      <formula1>INDIRECT("Main_Department")</formula1>
    </dataValidation>
    <dataValidation operator="greaterThanOrEqual" allowBlank="1" showInputMessage="1" showErrorMessage="1" sqref="AD13:AI13 AF11:AF12 AD7:AI8 AK7:AL9 AF14 AD15:AI51 AK13:AL13 AK15:AL51" xr:uid="{A8924542-E249-4A03-B2AE-1CA7CB724C65}"/>
    <dataValidation type="decimal" operator="greaterThanOrEqual" allowBlank="1" showInputMessage="1" showErrorMessage="1" sqref="AG11:AI12 AD11:AE12 AK10:AL12 AD10:AI10 AD14:AE14 AG14:AI14 AK14:AL14" xr:uid="{1F2448A3-478F-47CB-8391-2B845917C3B4}">
      <formula1>0</formula1>
    </dataValidation>
  </dataValidation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7E20-1054-4907-AC13-BC883FDB7E2F}">
  <dimension ref="A1:AP473"/>
  <sheetViews>
    <sheetView topLeftCell="AE10" zoomScale="80" zoomScaleNormal="80" workbookViewId="0">
      <selection activeCell="AK13" sqref="AK13:AL13"/>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48" t="s">
        <v>24</v>
      </c>
      <c r="E6" s="148" t="s">
        <v>26</v>
      </c>
      <c r="F6" s="148" t="s">
        <v>24</v>
      </c>
      <c r="G6" s="148" t="s">
        <v>26</v>
      </c>
      <c r="H6" s="148" t="s">
        <v>24</v>
      </c>
      <c r="I6" s="148" t="s">
        <v>26</v>
      </c>
      <c r="J6" s="148" t="s">
        <v>24</v>
      </c>
      <c r="K6" s="148" t="s">
        <v>26</v>
      </c>
      <c r="L6" s="148" t="s">
        <v>24</v>
      </c>
      <c r="M6" s="148" t="s">
        <v>26</v>
      </c>
      <c r="N6" s="148" t="s">
        <v>24</v>
      </c>
      <c r="O6" s="148" t="s">
        <v>26</v>
      </c>
      <c r="P6" s="148" t="s">
        <v>24</v>
      </c>
      <c r="Q6" s="148" t="s">
        <v>26</v>
      </c>
      <c r="R6" s="147" t="s">
        <v>24</v>
      </c>
      <c r="S6" s="147" t="s">
        <v>26</v>
      </c>
      <c r="T6" s="147" t="s">
        <v>24</v>
      </c>
      <c r="U6" s="147" t="s">
        <v>26</v>
      </c>
      <c r="V6" s="147" t="s">
        <v>24</v>
      </c>
      <c r="W6" s="147" t="s">
        <v>26</v>
      </c>
      <c r="X6" s="147" t="s">
        <v>24</v>
      </c>
      <c r="Y6" s="147" t="s">
        <v>26</v>
      </c>
      <c r="Z6" s="147" t="s">
        <v>24</v>
      </c>
      <c r="AA6" s="147" t="s">
        <v>26</v>
      </c>
      <c r="AB6" s="53" t="s">
        <v>24</v>
      </c>
      <c r="AC6" s="149" t="s">
        <v>26</v>
      </c>
      <c r="AD6" s="377"/>
      <c r="AE6" s="377"/>
      <c r="AF6" s="377"/>
      <c r="AG6" s="377"/>
      <c r="AH6" s="377"/>
      <c r="AI6" s="377"/>
      <c r="AJ6" s="380"/>
      <c r="AK6" s="377"/>
      <c r="AL6" s="377"/>
      <c r="AM6" s="377"/>
      <c r="AN6" s="373"/>
      <c r="AO6" s="377"/>
      <c r="AP6" s="377"/>
    </row>
    <row r="7" spans="1:42" ht="31" x14ac:dyDescent="0.35">
      <c r="A7" s="190" t="s">
        <v>104</v>
      </c>
      <c r="B7" s="190" t="s">
        <v>105</v>
      </c>
      <c r="C7" s="190" t="s">
        <v>104</v>
      </c>
      <c r="D7" s="199">
        <v>9634</v>
      </c>
      <c r="E7" s="117">
        <v>9136.7467567567564</v>
      </c>
      <c r="F7" s="117">
        <v>5745</v>
      </c>
      <c r="G7" s="117">
        <v>5568.6913513513509</v>
      </c>
      <c r="H7" s="117">
        <v>9819</v>
      </c>
      <c r="I7" s="117">
        <v>9563.6556756756763</v>
      </c>
      <c r="J7" s="117">
        <v>2156</v>
      </c>
      <c r="K7" s="117">
        <v>2115.1278378378379</v>
      </c>
      <c r="L7" s="117">
        <v>283</v>
      </c>
      <c r="M7" s="117">
        <v>277.82027027027027</v>
      </c>
      <c r="N7" s="117">
        <f>10243+1811</f>
        <v>12054</v>
      </c>
      <c r="O7" s="117">
        <f>9878.31864864865+1811</f>
        <v>11689.31864864865</v>
      </c>
      <c r="P7" s="40">
        <f t="shared" ref="P7:Q22" si="0">SUM(D7,F7,H7,J7,L7,N7)</f>
        <v>39691</v>
      </c>
      <c r="Q7" s="40">
        <f t="shared" si="0"/>
        <v>38351.36054054054</v>
      </c>
      <c r="R7" s="117">
        <v>109</v>
      </c>
      <c r="S7" s="117">
        <v>107.35</v>
      </c>
      <c r="T7" s="117">
        <v>387</v>
      </c>
      <c r="U7" s="117">
        <v>383.57000000000005</v>
      </c>
      <c r="V7" s="117">
        <v>245</v>
      </c>
      <c r="W7" s="117">
        <v>244.0972972972973</v>
      </c>
      <c r="X7" s="117">
        <v>17</v>
      </c>
      <c r="Y7" s="117">
        <v>17</v>
      </c>
      <c r="Z7" s="42">
        <f>SUM(R7,T7,V7,X7,)</f>
        <v>758</v>
      </c>
      <c r="AA7" s="43">
        <f>SUM(S7,U7,W7,Y7)</f>
        <v>752.01729729729732</v>
      </c>
      <c r="AB7" s="44">
        <f>P7+Z7</f>
        <v>40449</v>
      </c>
      <c r="AC7" s="44">
        <f>Q7+AA7</f>
        <v>39103.377837837834</v>
      </c>
      <c r="AD7" s="150">
        <v>122245441.63</v>
      </c>
      <c r="AE7" s="48">
        <v>0</v>
      </c>
      <c r="AF7" s="48">
        <v>0</v>
      </c>
      <c r="AG7" s="150">
        <v>586902.47000000009</v>
      </c>
      <c r="AH7" s="150">
        <v>31106407.529999997</v>
      </c>
      <c r="AI7" s="150">
        <v>12827225.510000002</v>
      </c>
      <c r="AJ7" s="46">
        <f>SUM(AD7:AI7)</f>
        <v>166765977.13999999</v>
      </c>
      <c r="AK7" s="47">
        <v>8632102.9800000004</v>
      </c>
      <c r="AL7" s="47">
        <v>131632.30999999997</v>
      </c>
      <c r="AM7" s="46">
        <f>SUM(AK7:AL7)</f>
        <v>8763735.290000001</v>
      </c>
      <c r="AN7" s="46">
        <f>SUM(AM7,AJ7)</f>
        <v>175529712.42999998</v>
      </c>
      <c r="AO7" s="48"/>
      <c r="AP7" s="51"/>
    </row>
    <row r="8" spans="1:42" ht="31" x14ac:dyDescent="0.35">
      <c r="A8" s="190" t="s">
        <v>106</v>
      </c>
      <c r="B8" s="190" t="s">
        <v>105</v>
      </c>
      <c r="C8" s="190" t="s">
        <v>104</v>
      </c>
      <c r="D8" s="199">
        <v>0</v>
      </c>
      <c r="E8" s="117">
        <v>0</v>
      </c>
      <c r="F8" s="117">
        <v>0</v>
      </c>
      <c r="G8" s="117">
        <v>0</v>
      </c>
      <c r="H8" s="117">
        <v>0</v>
      </c>
      <c r="I8" s="117">
        <v>0</v>
      </c>
      <c r="J8" s="117">
        <v>0</v>
      </c>
      <c r="K8" s="117">
        <v>0</v>
      </c>
      <c r="L8" s="117">
        <v>0</v>
      </c>
      <c r="M8" s="117">
        <v>0</v>
      </c>
      <c r="N8" s="117">
        <f>10844+29</f>
        <v>10873</v>
      </c>
      <c r="O8" s="117">
        <f>10483.1921621622+29</f>
        <v>10512.1921621622</v>
      </c>
      <c r="P8" s="40">
        <f t="shared" si="0"/>
        <v>10873</v>
      </c>
      <c r="Q8" s="40">
        <f t="shared" si="0"/>
        <v>10512.1921621622</v>
      </c>
      <c r="R8" s="117">
        <v>12</v>
      </c>
      <c r="S8" s="117">
        <v>12</v>
      </c>
      <c r="T8" s="117">
        <v>72</v>
      </c>
      <c r="U8" s="117">
        <v>72</v>
      </c>
      <c r="V8" s="117">
        <v>622</v>
      </c>
      <c r="W8" s="117">
        <v>616.82432432432438</v>
      </c>
      <c r="X8" s="117">
        <v>0</v>
      </c>
      <c r="Y8" s="117">
        <v>0</v>
      </c>
      <c r="Z8" s="42">
        <f t="shared" ref="Z8:Z51" si="1">SUM(R8,T8,V8,X8,)</f>
        <v>706</v>
      </c>
      <c r="AA8" s="42">
        <f t="shared" ref="AA8:AA51" si="2">SUM(S8,U8,W8,Y8)</f>
        <v>700.82432432432438</v>
      </c>
      <c r="AB8" s="44">
        <f t="shared" ref="AB8:AC23" si="3">P8+Z8</f>
        <v>11579</v>
      </c>
      <c r="AC8" s="44">
        <f t="shared" si="3"/>
        <v>11213.016486486526</v>
      </c>
      <c r="AD8" s="45">
        <v>31943337.68</v>
      </c>
      <c r="AE8" s="45">
        <v>0</v>
      </c>
      <c r="AF8" s="45">
        <v>0</v>
      </c>
      <c r="AG8" s="45">
        <v>617656.76</v>
      </c>
      <c r="AH8" s="45">
        <v>7981354.8099999996</v>
      </c>
      <c r="AI8" s="45">
        <v>3122810.49</v>
      </c>
      <c r="AJ8" s="46">
        <f t="shared" ref="AJ8:AJ51" si="4">SUM(AD8:AI8)</f>
        <v>43665159.740000002</v>
      </c>
      <c r="AK8" s="47">
        <v>11138064.529999999</v>
      </c>
      <c r="AL8" s="47">
        <v>430630.25</v>
      </c>
      <c r="AM8" s="46">
        <f t="shared" ref="AM8:AM51" si="5">SUM(AK8:AL8)</f>
        <v>11568694.779999999</v>
      </c>
      <c r="AN8" s="46">
        <f t="shared" ref="AN8:AN44" si="6">SUM(AM8,AJ8)</f>
        <v>55233854.520000003</v>
      </c>
      <c r="AO8" s="48"/>
      <c r="AP8" s="51"/>
    </row>
    <row r="9" spans="1:42" ht="50.25" customHeight="1" x14ac:dyDescent="0.35">
      <c r="A9" s="190" t="s">
        <v>107</v>
      </c>
      <c r="B9" s="190" t="s">
        <v>108</v>
      </c>
      <c r="C9" s="190" t="s">
        <v>104</v>
      </c>
      <c r="D9" s="200">
        <v>184</v>
      </c>
      <c r="E9" s="200">
        <v>177.97297297297297</v>
      </c>
      <c r="F9" s="200">
        <v>266</v>
      </c>
      <c r="G9" s="200">
        <v>249.79729729729729</v>
      </c>
      <c r="H9" s="200">
        <v>2141</v>
      </c>
      <c r="I9" s="200">
        <v>2059.5608108108127</v>
      </c>
      <c r="J9" s="200">
        <v>1815</v>
      </c>
      <c r="K9" s="200">
        <v>1711.1148648648671</v>
      </c>
      <c r="L9" s="200">
        <v>37</v>
      </c>
      <c r="M9" s="200">
        <v>31.891891891891891</v>
      </c>
      <c r="N9" s="200">
        <v>0</v>
      </c>
      <c r="O9" s="200">
        <v>0</v>
      </c>
      <c r="P9" s="40">
        <f t="shared" si="0"/>
        <v>4443</v>
      </c>
      <c r="Q9" s="40">
        <f t="shared" si="0"/>
        <v>4230.337837837842</v>
      </c>
      <c r="R9" s="200">
        <v>0</v>
      </c>
      <c r="S9" s="200">
        <v>0</v>
      </c>
      <c r="T9" s="200">
        <v>0</v>
      </c>
      <c r="U9" s="200">
        <v>0</v>
      </c>
      <c r="V9" s="200">
        <v>165</v>
      </c>
      <c r="W9" s="200">
        <v>158.4</v>
      </c>
      <c r="X9" s="200">
        <v>0</v>
      </c>
      <c r="Y9" s="200">
        <v>0</v>
      </c>
      <c r="Z9" s="42">
        <f t="shared" si="1"/>
        <v>165</v>
      </c>
      <c r="AA9" s="43">
        <f t="shared" si="2"/>
        <v>158.4</v>
      </c>
      <c r="AB9" s="44">
        <f t="shared" si="3"/>
        <v>4608</v>
      </c>
      <c r="AC9" s="44">
        <f t="shared" si="3"/>
        <v>4388.7378378378417</v>
      </c>
      <c r="AD9" s="45">
        <v>13978059.859999998</v>
      </c>
      <c r="AE9" s="203">
        <v>266062.54000000004</v>
      </c>
      <c r="AF9" s="203">
        <v>185150</v>
      </c>
      <c r="AG9" s="203">
        <v>256745.91000000003</v>
      </c>
      <c r="AH9" s="203">
        <v>3840488.0000000005</v>
      </c>
      <c r="AI9" s="203">
        <v>1530023.04</v>
      </c>
      <c r="AJ9" s="46">
        <f t="shared" si="4"/>
        <v>20056529.349999998</v>
      </c>
      <c r="AK9" s="47">
        <v>1896033.52</v>
      </c>
      <c r="AL9" s="143">
        <v>0</v>
      </c>
      <c r="AM9" s="46">
        <f t="shared" si="5"/>
        <v>1896033.52</v>
      </c>
      <c r="AN9" s="46">
        <f t="shared" si="6"/>
        <v>21952562.869999997</v>
      </c>
      <c r="AO9" s="48"/>
      <c r="AP9" s="51"/>
    </row>
    <row r="10" spans="1:42" ht="46.5" x14ac:dyDescent="0.35">
      <c r="A10" s="190" t="s">
        <v>109</v>
      </c>
      <c r="B10" s="190" t="s">
        <v>110</v>
      </c>
      <c r="C10" s="190" t="s">
        <v>104</v>
      </c>
      <c r="D10" s="49">
        <v>62</v>
      </c>
      <c r="E10" s="200">
        <v>60.33</v>
      </c>
      <c r="F10" s="200">
        <v>228</v>
      </c>
      <c r="G10" s="200">
        <v>212.35</v>
      </c>
      <c r="H10" s="200">
        <v>466</v>
      </c>
      <c r="I10" s="200">
        <v>447.96</v>
      </c>
      <c r="J10" s="200">
        <v>62</v>
      </c>
      <c r="K10" s="200">
        <v>61.06</v>
      </c>
      <c r="L10" s="200">
        <v>5</v>
      </c>
      <c r="M10" s="200">
        <v>5</v>
      </c>
      <c r="N10" s="200">
        <v>0</v>
      </c>
      <c r="O10" s="200">
        <v>0</v>
      </c>
      <c r="P10" s="40">
        <f t="shared" si="0"/>
        <v>823</v>
      </c>
      <c r="Q10" s="40">
        <f t="shared" si="0"/>
        <v>786.7</v>
      </c>
      <c r="R10" s="200">
        <v>8</v>
      </c>
      <c r="S10" s="200">
        <v>7.4</v>
      </c>
      <c r="T10" s="200">
        <v>0</v>
      </c>
      <c r="U10" s="200">
        <v>0</v>
      </c>
      <c r="V10" s="200">
        <v>16</v>
      </c>
      <c r="W10" s="200">
        <v>14.81</v>
      </c>
      <c r="X10" s="200">
        <v>0</v>
      </c>
      <c r="Y10" s="200">
        <v>0</v>
      </c>
      <c r="Z10" s="42">
        <f t="shared" si="1"/>
        <v>24</v>
      </c>
      <c r="AA10" s="43">
        <f t="shared" si="2"/>
        <v>22.21</v>
      </c>
      <c r="AB10" s="44">
        <f t="shared" si="3"/>
        <v>847</v>
      </c>
      <c r="AC10" s="44">
        <f t="shared" si="3"/>
        <v>808.91000000000008</v>
      </c>
      <c r="AD10" s="45">
        <v>2245956.7400000002</v>
      </c>
      <c r="AE10" s="45">
        <v>56256.66</v>
      </c>
      <c r="AF10" s="45">
        <v>500</v>
      </c>
      <c r="AG10" s="45">
        <v>36991.54</v>
      </c>
      <c r="AH10" s="45">
        <v>615590.93999999994</v>
      </c>
      <c r="AI10" s="45">
        <v>237039.91</v>
      </c>
      <c r="AJ10" s="46">
        <f t="shared" si="4"/>
        <v>3192335.7900000005</v>
      </c>
      <c r="AK10" s="50">
        <v>199256</v>
      </c>
      <c r="AL10" s="50">
        <v>0</v>
      </c>
      <c r="AM10" s="46">
        <f t="shared" si="5"/>
        <v>199256</v>
      </c>
      <c r="AN10" s="46">
        <f t="shared" si="6"/>
        <v>3391591.7900000005</v>
      </c>
      <c r="AO10" s="48"/>
      <c r="AP10" s="48"/>
    </row>
    <row r="11" spans="1:42" ht="46.5" x14ac:dyDescent="0.35">
      <c r="A11" s="190" t="s">
        <v>111</v>
      </c>
      <c r="B11" s="190" t="s">
        <v>110</v>
      </c>
      <c r="C11" s="190" t="s">
        <v>104</v>
      </c>
      <c r="D11" s="49">
        <v>80</v>
      </c>
      <c r="E11" s="49">
        <v>63</v>
      </c>
      <c r="F11" s="49">
        <v>74</v>
      </c>
      <c r="G11" s="49">
        <v>71.3</v>
      </c>
      <c r="H11" s="49">
        <v>25</v>
      </c>
      <c r="I11" s="49">
        <v>24.8</v>
      </c>
      <c r="J11" s="49">
        <v>15</v>
      </c>
      <c r="K11" s="49">
        <v>15</v>
      </c>
      <c r="L11" s="49">
        <v>4</v>
      </c>
      <c r="M11" s="49">
        <v>4</v>
      </c>
      <c r="N11" s="49">
        <v>0</v>
      </c>
      <c r="O11" s="49">
        <v>0</v>
      </c>
      <c r="P11" s="40">
        <f t="shared" si="0"/>
        <v>198</v>
      </c>
      <c r="Q11" s="40">
        <f t="shared" si="0"/>
        <v>178.10000000000002</v>
      </c>
      <c r="R11" s="49">
        <v>0</v>
      </c>
      <c r="S11" s="49">
        <v>0</v>
      </c>
      <c r="T11" s="49">
        <v>0</v>
      </c>
      <c r="U11" s="49">
        <v>0</v>
      </c>
      <c r="V11" s="49">
        <v>0</v>
      </c>
      <c r="W11" s="49">
        <v>0</v>
      </c>
      <c r="X11" s="49">
        <v>1</v>
      </c>
      <c r="Y11" s="49">
        <v>0.5</v>
      </c>
      <c r="Z11" s="42">
        <f t="shared" si="1"/>
        <v>1</v>
      </c>
      <c r="AA11" s="43">
        <f t="shared" si="2"/>
        <v>0.5</v>
      </c>
      <c r="AB11" s="44">
        <f t="shared" si="3"/>
        <v>199</v>
      </c>
      <c r="AC11" s="44">
        <f t="shared" si="3"/>
        <v>178.60000000000002</v>
      </c>
      <c r="AD11" s="45">
        <v>423258</v>
      </c>
      <c r="AE11" s="45">
        <v>0</v>
      </c>
      <c r="AF11" s="45">
        <v>0</v>
      </c>
      <c r="AG11" s="45">
        <v>3571</v>
      </c>
      <c r="AH11" s="45">
        <v>27326</v>
      </c>
      <c r="AI11" s="45">
        <v>39031</v>
      </c>
      <c r="AJ11" s="46">
        <f t="shared" si="4"/>
        <v>493186</v>
      </c>
      <c r="AK11" s="50">
        <v>0</v>
      </c>
      <c r="AL11" s="50">
        <v>5307</v>
      </c>
      <c r="AM11" s="46">
        <f t="shared" si="5"/>
        <v>5307</v>
      </c>
      <c r="AN11" s="46">
        <f t="shared" si="6"/>
        <v>498493</v>
      </c>
      <c r="AO11" s="189"/>
      <c r="AP11" s="48"/>
    </row>
    <row r="12" spans="1:42" ht="46.5" x14ac:dyDescent="0.35">
      <c r="A12" s="190" t="s">
        <v>112</v>
      </c>
      <c r="B12" s="190" t="s">
        <v>110</v>
      </c>
      <c r="C12" s="190" t="s">
        <v>104</v>
      </c>
      <c r="D12" s="198">
        <v>46</v>
      </c>
      <c r="E12" s="198">
        <v>37.510000000000005</v>
      </c>
      <c r="F12" s="198">
        <v>11</v>
      </c>
      <c r="G12" s="198">
        <v>10.48</v>
      </c>
      <c r="H12" s="198">
        <v>30</v>
      </c>
      <c r="I12" s="198">
        <v>28.93</v>
      </c>
      <c r="J12" s="198">
        <v>4</v>
      </c>
      <c r="K12" s="198">
        <v>4</v>
      </c>
      <c r="L12" s="198">
        <v>1</v>
      </c>
      <c r="M12" s="198">
        <v>1</v>
      </c>
      <c r="N12" s="198">
        <v>0</v>
      </c>
      <c r="O12" s="198">
        <v>0</v>
      </c>
      <c r="P12" s="40">
        <f t="shared" si="0"/>
        <v>92</v>
      </c>
      <c r="Q12" s="40">
        <f t="shared" si="0"/>
        <v>81.920000000000016</v>
      </c>
      <c r="R12" s="49">
        <v>0</v>
      </c>
      <c r="S12" s="49">
        <v>0</v>
      </c>
      <c r="T12" s="49">
        <v>0</v>
      </c>
      <c r="U12" s="49">
        <v>0</v>
      </c>
      <c r="V12" s="49">
        <v>0</v>
      </c>
      <c r="W12" s="49">
        <v>0</v>
      </c>
      <c r="X12" s="49">
        <v>0</v>
      </c>
      <c r="Y12" s="49">
        <v>0</v>
      </c>
      <c r="Z12" s="42">
        <f t="shared" si="1"/>
        <v>0</v>
      </c>
      <c r="AA12" s="43">
        <f t="shared" si="2"/>
        <v>0</v>
      </c>
      <c r="AB12" s="44">
        <f t="shared" si="3"/>
        <v>92</v>
      </c>
      <c r="AC12" s="44">
        <f t="shared" si="3"/>
        <v>81.920000000000016</v>
      </c>
      <c r="AD12" s="202">
        <v>234809.14</v>
      </c>
      <c r="AE12" s="201">
        <v>0</v>
      </c>
      <c r="AF12" s="201">
        <v>0</v>
      </c>
      <c r="AG12" s="201">
        <v>0</v>
      </c>
      <c r="AH12" s="201">
        <v>27269.119999999999</v>
      </c>
      <c r="AI12" s="201">
        <v>22998.61</v>
      </c>
      <c r="AJ12" s="46">
        <f t="shared" si="4"/>
        <v>285076.87</v>
      </c>
      <c r="AK12" s="50">
        <v>0</v>
      </c>
      <c r="AL12" s="50">
        <v>0</v>
      </c>
      <c r="AM12" s="46">
        <f t="shared" si="5"/>
        <v>0</v>
      </c>
      <c r="AN12" s="46">
        <f t="shared" si="6"/>
        <v>285076.87</v>
      </c>
      <c r="AO12" s="48"/>
      <c r="AP12" s="151"/>
    </row>
    <row r="13" spans="1:42" ht="46.5" x14ac:dyDescent="0.35">
      <c r="A13" s="190" t="s">
        <v>113</v>
      </c>
      <c r="B13" s="190" t="s">
        <v>110</v>
      </c>
      <c r="C13" s="190" t="s">
        <v>104</v>
      </c>
      <c r="D13" s="49">
        <v>224</v>
      </c>
      <c r="E13" s="200">
        <v>80.45</v>
      </c>
      <c r="F13" s="200">
        <v>86</v>
      </c>
      <c r="G13" s="200">
        <v>73.650000000000006</v>
      </c>
      <c r="H13" s="200">
        <v>42</v>
      </c>
      <c r="I13" s="200">
        <v>38.99</v>
      </c>
      <c r="J13" s="200">
        <v>0</v>
      </c>
      <c r="K13" s="200">
        <v>0</v>
      </c>
      <c r="L13" s="200">
        <v>3</v>
      </c>
      <c r="M13" s="200">
        <v>3</v>
      </c>
      <c r="N13" s="200">
        <v>0</v>
      </c>
      <c r="O13" s="200">
        <v>0</v>
      </c>
      <c r="P13" s="40">
        <f t="shared" si="0"/>
        <v>355</v>
      </c>
      <c r="Q13" s="40">
        <f t="shared" si="0"/>
        <v>196.09000000000003</v>
      </c>
      <c r="R13" s="200">
        <v>0</v>
      </c>
      <c r="S13" s="200">
        <v>0</v>
      </c>
      <c r="T13" s="200">
        <v>0</v>
      </c>
      <c r="U13" s="200">
        <v>0</v>
      </c>
      <c r="V13" s="200">
        <v>0</v>
      </c>
      <c r="W13" s="200">
        <v>0</v>
      </c>
      <c r="X13" s="200">
        <v>0</v>
      </c>
      <c r="Y13" s="200">
        <v>0</v>
      </c>
      <c r="Z13" s="42">
        <f t="shared" si="1"/>
        <v>0</v>
      </c>
      <c r="AA13" s="43">
        <f t="shared" si="2"/>
        <v>0</v>
      </c>
      <c r="AB13" s="44">
        <f t="shared" si="3"/>
        <v>355</v>
      </c>
      <c r="AC13" s="44">
        <f t="shared" si="3"/>
        <v>196.09000000000003</v>
      </c>
      <c r="AD13" s="195">
        <v>435929</v>
      </c>
      <c r="AE13" s="194">
        <v>0</v>
      </c>
      <c r="AF13" s="194">
        <v>0</v>
      </c>
      <c r="AG13" s="194">
        <v>0</v>
      </c>
      <c r="AH13" s="196">
        <v>36094</v>
      </c>
      <c r="AI13" s="196">
        <v>24733</v>
      </c>
      <c r="AJ13" s="46">
        <f t="shared" si="4"/>
        <v>496756</v>
      </c>
      <c r="AK13" s="47">
        <v>0</v>
      </c>
      <c r="AL13" s="47">
        <v>0</v>
      </c>
      <c r="AM13" s="46">
        <f t="shared" si="5"/>
        <v>0</v>
      </c>
      <c r="AN13" s="46">
        <f t="shared" si="6"/>
        <v>496756</v>
      </c>
      <c r="AO13" s="48"/>
      <c r="AP13" s="48"/>
    </row>
    <row r="14" spans="1:42" ht="31" x14ac:dyDescent="0.35">
      <c r="A14" s="190" t="s">
        <v>114</v>
      </c>
      <c r="B14" s="190" t="s">
        <v>108</v>
      </c>
      <c r="C14" s="190" t="s">
        <v>104</v>
      </c>
      <c r="D14" s="49">
        <v>85</v>
      </c>
      <c r="E14" s="49">
        <v>80.189189999999996</v>
      </c>
      <c r="F14" s="49">
        <v>243</v>
      </c>
      <c r="G14" s="49">
        <v>226.45670000000001</v>
      </c>
      <c r="H14" s="49">
        <v>84</v>
      </c>
      <c r="I14" s="49">
        <v>83.621619999999993</v>
      </c>
      <c r="J14" s="49">
        <v>14</v>
      </c>
      <c r="K14" s="49">
        <v>14</v>
      </c>
      <c r="L14" s="49">
        <v>1</v>
      </c>
      <c r="M14" s="49">
        <v>1</v>
      </c>
      <c r="N14" s="49">
        <v>0</v>
      </c>
      <c r="O14" s="49">
        <v>0</v>
      </c>
      <c r="P14" s="40">
        <f t="shared" si="0"/>
        <v>427</v>
      </c>
      <c r="Q14" s="40">
        <f t="shared" si="0"/>
        <v>405.26751000000002</v>
      </c>
      <c r="R14" s="200">
        <v>5</v>
      </c>
      <c r="S14" s="200">
        <v>5</v>
      </c>
      <c r="T14" s="200">
        <v>0</v>
      </c>
      <c r="U14" s="200">
        <v>0</v>
      </c>
      <c r="V14" s="200">
        <v>0</v>
      </c>
      <c r="W14" s="200">
        <v>0</v>
      </c>
      <c r="X14" s="200">
        <v>0</v>
      </c>
      <c r="Y14" s="200">
        <v>0</v>
      </c>
      <c r="Z14" s="42">
        <f t="shared" si="1"/>
        <v>5</v>
      </c>
      <c r="AA14" s="42">
        <f t="shared" si="2"/>
        <v>5</v>
      </c>
      <c r="AB14" s="44">
        <f t="shared" si="3"/>
        <v>432</v>
      </c>
      <c r="AC14" s="44">
        <f t="shared" si="3"/>
        <v>410.26751000000002</v>
      </c>
      <c r="AD14" s="45">
        <v>964357.76000000024</v>
      </c>
      <c r="AE14" s="203">
        <v>40422.910000000062</v>
      </c>
      <c r="AF14" s="203">
        <v>9400</v>
      </c>
      <c r="AG14" s="203">
        <v>10248.73</v>
      </c>
      <c r="AH14" s="203">
        <v>269093.87000000023</v>
      </c>
      <c r="AI14" s="203">
        <v>96115.069999999891</v>
      </c>
      <c r="AJ14" s="46">
        <f t="shared" si="4"/>
        <v>1389638.3400000003</v>
      </c>
      <c r="AK14" s="47">
        <v>11138064.529999999</v>
      </c>
      <c r="AL14" s="47">
        <v>430630.25</v>
      </c>
      <c r="AM14" s="46">
        <f t="shared" si="5"/>
        <v>11568694.779999999</v>
      </c>
      <c r="AN14" s="46">
        <f t="shared" si="6"/>
        <v>12958333.119999999</v>
      </c>
      <c r="AO14" s="48"/>
      <c r="AP14" s="48"/>
    </row>
    <row r="15" spans="1:42" x14ac:dyDescent="0.35">
      <c r="A15" s="190"/>
      <c r="B15" s="190"/>
      <c r="C15" s="190"/>
      <c r="D15" s="191"/>
      <c r="E15" s="191"/>
      <c r="F15" s="191"/>
      <c r="G15" s="191"/>
      <c r="H15" s="191"/>
      <c r="I15" s="191"/>
      <c r="J15" s="191"/>
      <c r="K15" s="191"/>
      <c r="L15" s="191"/>
      <c r="M15" s="191"/>
      <c r="N15" s="191"/>
      <c r="O15" s="191"/>
      <c r="P15" s="40">
        <f t="shared" si="0"/>
        <v>0</v>
      </c>
      <c r="Q15" s="40">
        <f t="shared" si="0"/>
        <v>0</v>
      </c>
      <c r="R15" s="191"/>
      <c r="S15" s="191"/>
      <c r="T15" s="191"/>
      <c r="U15" s="191"/>
      <c r="V15" s="191"/>
      <c r="W15" s="191"/>
      <c r="X15" s="191"/>
      <c r="Y15" s="191"/>
      <c r="Z15" s="42">
        <f t="shared" si="1"/>
        <v>0</v>
      </c>
      <c r="AA15" s="42">
        <f t="shared" si="2"/>
        <v>0</v>
      </c>
      <c r="AB15" s="44">
        <f t="shared" si="3"/>
        <v>0</v>
      </c>
      <c r="AC15" s="44">
        <f t="shared" si="3"/>
        <v>0</v>
      </c>
      <c r="AD15" s="187"/>
      <c r="AE15" s="187"/>
      <c r="AF15" s="187"/>
      <c r="AG15" s="187"/>
      <c r="AH15" s="187"/>
      <c r="AI15" s="187"/>
      <c r="AJ15" s="52">
        <f t="shared" si="4"/>
        <v>0</v>
      </c>
      <c r="AK15" s="143"/>
      <c r="AL15" s="143"/>
      <c r="AM15" s="52">
        <f t="shared" si="5"/>
        <v>0</v>
      </c>
      <c r="AN15" s="52">
        <f t="shared" si="6"/>
        <v>0</v>
      </c>
      <c r="AO15" s="48"/>
      <c r="AP15" s="48"/>
    </row>
    <row r="16" spans="1:42" x14ac:dyDescent="0.35">
      <c r="A16" s="190"/>
      <c r="B16" s="190"/>
      <c r="C16" s="190"/>
      <c r="D16" s="197"/>
      <c r="E16" s="197"/>
      <c r="F16" s="197"/>
      <c r="G16" s="197"/>
      <c r="H16" s="197"/>
      <c r="I16" s="197"/>
      <c r="J16" s="197"/>
      <c r="K16" s="197"/>
      <c r="L16" s="197"/>
      <c r="M16" s="197"/>
      <c r="N16" s="197"/>
      <c r="O16" s="197"/>
      <c r="P16" s="40">
        <f t="shared" si="0"/>
        <v>0</v>
      </c>
      <c r="Q16" s="40">
        <f t="shared" si="0"/>
        <v>0</v>
      </c>
      <c r="R16" s="191"/>
      <c r="S16" s="191"/>
      <c r="T16" s="191"/>
      <c r="U16" s="191"/>
      <c r="V16" s="191"/>
      <c r="W16" s="191"/>
      <c r="X16" s="191"/>
      <c r="Y16" s="191"/>
      <c r="Z16" s="42">
        <f t="shared" si="1"/>
        <v>0</v>
      </c>
      <c r="AA16" s="42">
        <f t="shared" si="2"/>
        <v>0</v>
      </c>
      <c r="AB16" s="44">
        <f t="shared" si="3"/>
        <v>0</v>
      </c>
      <c r="AC16" s="44">
        <f t="shared" si="3"/>
        <v>0</v>
      </c>
      <c r="AD16" s="187"/>
      <c r="AE16" s="187"/>
      <c r="AF16" s="187"/>
      <c r="AG16" s="187"/>
      <c r="AH16" s="187"/>
      <c r="AI16" s="187"/>
      <c r="AJ16" s="52">
        <f t="shared" si="4"/>
        <v>0</v>
      </c>
      <c r="AK16" s="143"/>
      <c r="AL16" s="143"/>
      <c r="AM16" s="52">
        <f t="shared" si="5"/>
        <v>0</v>
      </c>
      <c r="AN16" s="52">
        <f t="shared" si="6"/>
        <v>0</v>
      </c>
      <c r="AO16" s="48"/>
      <c r="AP16" s="48"/>
    </row>
    <row r="17" spans="1:42" x14ac:dyDescent="0.35">
      <c r="A17" s="190"/>
      <c r="B17" s="190"/>
      <c r="C17" s="190"/>
      <c r="D17" s="191"/>
      <c r="E17" s="191"/>
      <c r="F17" s="191"/>
      <c r="G17" s="191"/>
      <c r="H17" s="191"/>
      <c r="I17" s="191"/>
      <c r="J17" s="191"/>
      <c r="K17" s="191"/>
      <c r="L17" s="191"/>
      <c r="M17" s="191"/>
      <c r="N17" s="191"/>
      <c r="O17" s="191"/>
      <c r="P17" s="40">
        <f t="shared" si="0"/>
        <v>0</v>
      </c>
      <c r="Q17" s="40">
        <f t="shared" si="0"/>
        <v>0</v>
      </c>
      <c r="R17" s="191"/>
      <c r="S17" s="191"/>
      <c r="T17" s="191"/>
      <c r="U17" s="191"/>
      <c r="V17" s="191"/>
      <c r="W17" s="191"/>
      <c r="X17" s="191"/>
      <c r="Y17" s="191"/>
      <c r="Z17" s="42">
        <f t="shared" si="1"/>
        <v>0</v>
      </c>
      <c r="AA17" s="42">
        <f t="shared" si="2"/>
        <v>0</v>
      </c>
      <c r="AB17" s="44">
        <f t="shared" si="3"/>
        <v>0</v>
      </c>
      <c r="AC17" s="44">
        <f t="shared" si="3"/>
        <v>0</v>
      </c>
      <c r="AD17" s="187"/>
      <c r="AE17" s="187"/>
      <c r="AF17" s="187"/>
      <c r="AG17" s="187"/>
      <c r="AH17" s="187"/>
      <c r="AI17" s="187"/>
      <c r="AJ17" s="52">
        <f t="shared" si="4"/>
        <v>0</v>
      </c>
      <c r="AK17" s="143"/>
      <c r="AL17" s="143"/>
      <c r="AM17" s="52">
        <f t="shared" si="5"/>
        <v>0</v>
      </c>
      <c r="AN17" s="52">
        <f t="shared" si="6"/>
        <v>0</v>
      </c>
      <c r="AO17" s="48"/>
      <c r="AP17" s="48"/>
    </row>
    <row r="18" spans="1:42" x14ac:dyDescent="0.35">
      <c r="A18" s="190"/>
      <c r="B18" s="190"/>
      <c r="C18" s="190"/>
      <c r="D18" s="191"/>
      <c r="E18" s="191"/>
      <c r="F18" s="191"/>
      <c r="G18" s="191"/>
      <c r="H18" s="191"/>
      <c r="I18" s="191"/>
      <c r="J18" s="191"/>
      <c r="K18" s="191"/>
      <c r="L18" s="191"/>
      <c r="M18" s="191"/>
      <c r="N18" s="191"/>
      <c r="O18" s="191"/>
      <c r="P18" s="40">
        <f t="shared" si="0"/>
        <v>0</v>
      </c>
      <c r="Q18" s="40">
        <f t="shared" si="0"/>
        <v>0</v>
      </c>
      <c r="R18" s="191"/>
      <c r="S18" s="191"/>
      <c r="T18" s="191"/>
      <c r="U18" s="191"/>
      <c r="V18" s="191"/>
      <c r="W18" s="191"/>
      <c r="X18" s="191"/>
      <c r="Y18" s="191"/>
      <c r="Z18" s="42">
        <f t="shared" si="1"/>
        <v>0</v>
      </c>
      <c r="AA18" s="42">
        <f t="shared" si="2"/>
        <v>0</v>
      </c>
      <c r="AB18" s="44">
        <f t="shared" si="3"/>
        <v>0</v>
      </c>
      <c r="AC18" s="44">
        <f t="shared" si="3"/>
        <v>0</v>
      </c>
      <c r="AD18" s="187"/>
      <c r="AE18" s="187"/>
      <c r="AF18" s="187"/>
      <c r="AG18" s="187"/>
      <c r="AH18" s="187"/>
      <c r="AI18" s="187"/>
      <c r="AJ18" s="52">
        <f t="shared" si="4"/>
        <v>0</v>
      </c>
      <c r="AK18" s="143"/>
      <c r="AL18" s="143"/>
      <c r="AM18" s="52">
        <f t="shared" si="5"/>
        <v>0</v>
      </c>
      <c r="AN18" s="52">
        <f t="shared" si="6"/>
        <v>0</v>
      </c>
      <c r="AO18" s="48"/>
      <c r="AP18" s="48"/>
    </row>
    <row r="19" spans="1:42" x14ac:dyDescent="0.35">
      <c r="A19" s="190"/>
      <c r="B19" s="190"/>
      <c r="C19" s="190"/>
      <c r="D19" s="191"/>
      <c r="E19" s="191"/>
      <c r="F19" s="191"/>
      <c r="G19" s="191"/>
      <c r="H19" s="191"/>
      <c r="I19" s="191"/>
      <c r="J19" s="191"/>
      <c r="K19" s="191"/>
      <c r="L19" s="191"/>
      <c r="M19" s="191"/>
      <c r="N19" s="191"/>
      <c r="O19" s="191"/>
      <c r="P19" s="40">
        <f t="shared" si="0"/>
        <v>0</v>
      </c>
      <c r="Q19" s="40">
        <f t="shared" si="0"/>
        <v>0</v>
      </c>
      <c r="R19" s="191"/>
      <c r="S19" s="191"/>
      <c r="T19" s="191"/>
      <c r="U19" s="191"/>
      <c r="V19" s="191"/>
      <c r="W19" s="191"/>
      <c r="X19" s="191"/>
      <c r="Y19" s="191"/>
      <c r="Z19" s="42">
        <f t="shared" si="1"/>
        <v>0</v>
      </c>
      <c r="AA19" s="42">
        <f t="shared" si="2"/>
        <v>0</v>
      </c>
      <c r="AB19" s="44">
        <f t="shared" si="3"/>
        <v>0</v>
      </c>
      <c r="AC19" s="44">
        <f t="shared" si="3"/>
        <v>0</v>
      </c>
      <c r="AD19" s="187"/>
      <c r="AE19" s="187"/>
      <c r="AF19" s="187"/>
      <c r="AG19" s="187"/>
      <c r="AH19" s="187"/>
      <c r="AI19" s="187"/>
      <c r="AJ19" s="52">
        <f t="shared" si="4"/>
        <v>0</v>
      </c>
      <c r="AK19" s="143"/>
      <c r="AL19" s="143"/>
      <c r="AM19" s="52">
        <f t="shared" si="5"/>
        <v>0</v>
      </c>
      <c r="AN19" s="52">
        <f t="shared" si="6"/>
        <v>0</v>
      </c>
      <c r="AO19" s="48"/>
      <c r="AP19" s="48"/>
    </row>
    <row r="20" spans="1:42" x14ac:dyDescent="0.35">
      <c r="A20" s="190"/>
      <c r="B20" s="190"/>
      <c r="C20" s="190"/>
      <c r="D20" s="191"/>
      <c r="E20" s="191"/>
      <c r="F20" s="191"/>
      <c r="G20" s="191"/>
      <c r="H20" s="191"/>
      <c r="I20" s="191"/>
      <c r="J20" s="191"/>
      <c r="K20" s="191"/>
      <c r="L20" s="191"/>
      <c r="M20" s="191"/>
      <c r="N20" s="191"/>
      <c r="O20" s="191"/>
      <c r="P20" s="40">
        <f t="shared" si="0"/>
        <v>0</v>
      </c>
      <c r="Q20" s="40">
        <f t="shared" si="0"/>
        <v>0</v>
      </c>
      <c r="R20" s="191"/>
      <c r="S20" s="191"/>
      <c r="T20" s="191"/>
      <c r="U20" s="191"/>
      <c r="V20" s="191"/>
      <c r="W20" s="191"/>
      <c r="X20" s="191"/>
      <c r="Y20" s="191"/>
      <c r="Z20" s="42">
        <f t="shared" si="1"/>
        <v>0</v>
      </c>
      <c r="AA20" s="42">
        <f t="shared" si="2"/>
        <v>0</v>
      </c>
      <c r="AB20" s="44">
        <f t="shared" si="3"/>
        <v>0</v>
      </c>
      <c r="AC20" s="44">
        <f t="shared" si="3"/>
        <v>0</v>
      </c>
      <c r="AD20" s="187"/>
      <c r="AE20" s="187"/>
      <c r="AF20" s="187"/>
      <c r="AG20" s="187"/>
      <c r="AH20" s="187"/>
      <c r="AI20" s="187"/>
      <c r="AJ20" s="52">
        <f t="shared" si="4"/>
        <v>0</v>
      </c>
      <c r="AK20" s="143"/>
      <c r="AL20" s="143"/>
      <c r="AM20" s="52">
        <f t="shared" si="5"/>
        <v>0</v>
      </c>
      <c r="AN20" s="52">
        <f t="shared" si="6"/>
        <v>0</v>
      </c>
      <c r="AO20" s="48"/>
      <c r="AP20" s="48"/>
    </row>
    <row r="21" spans="1:42" x14ac:dyDescent="0.35">
      <c r="A21" s="190"/>
      <c r="B21" s="190"/>
      <c r="C21" s="190"/>
      <c r="D21" s="191"/>
      <c r="E21" s="191"/>
      <c r="F21" s="191"/>
      <c r="G21" s="191"/>
      <c r="H21" s="191"/>
      <c r="I21" s="191"/>
      <c r="J21" s="191"/>
      <c r="K21" s="191"/>
      <c r="L21" s="191"/>
      <c r="M21" s="191"/>
      <c r="N21" s="191"/>
      <c r="O21" s="191"/>
      <c r="P21" s="40">
        <f t="shared" si="0"/>
        <v>0</v>
      </c>
      <c r="Q21" s="40">
        <f t="shared" si="0"/>
        <v>0</v>
      </c>
      <c r="R21" s="191"/>
      <c r="S21" s="191"/>
      <c r="T21" s="191"/>
      <c r="U21" s="191"/>
      <c r="V21" s="191"/>
      <c r="W21" s="191"/>
      <c r="X21" s="191"/>
      <c r="Y21" s="191"/>
      <c r="Z21" s="42">
        <f t="shared" si="1"/>
        <v>0</v>
      </c>
      <c r="AA21" s="42">
        <f t="shared" si="2"/>
        <v>0</v>
      </c>
      <c r="AB21" s="44">
        <f t="shared" si="3"/>
        <v>0</v>
      </c>
      <c r="AC21" s="44">
        <f t="shared" si="3"/>
        <v>0</v>
      </c>
      <c r="AD21" s="187"/>
      <c r="AE21" s="187"/>
      <c r="AF21" s="187"/>
      <c r="AG21" s="187"/>
      <c r="AH21" s="187"/>
      <c r="AI21" s="187"/>
      <c r="AJ21" s="52">
        <f t="shared" si="4"/>
        <v>0</v>
      </c>
      <c r="AK21" s="143"/>
      <c r="AL21" s="143"/>
      <c r="AM21" s="52">
        <f t="shared" si="5"/>
        <v>0</v>
      </c>
      <c r="AN21" s="52">
        <f t="shared" si="6"/>
        <v>0</v>
      </c>
      <c r="AO21" s="48"/>
      <c r="AP21" s="48"/>
    </row>
    <row r="22" spans="1:42" x14ac:dyDescent="0.35">
      <c r="A22" s="190"/>
      <c r="B22" s="190"/>
      <c r="C22" s="190"/>
      <c r="D22" s="191"/>
      <c r="E22" s="191"/>
      <c r="F22" s="191"/>
      <c r="G22" s="191"/>
      <c r="H22" s="191"/>
      <c r="I22" s="191"/>
      <c r="J22" s="191"/>
      <c r="K22" s="191"/>
      <c r="L22" s="191"/>
      <c r="M22" s="191"/>
      <c r="N22" s="191"/>
      <c r="O22" s="191"/>
      <c r="P22" s="40">
        <f t="shared" si="0"/>
        <v>0</v>
      </c>
      <c r="Q22" s="40">
        <f t="shared" si="0"/>
        <v>0</v>
      </c>
      <c r="R22" s="191"/>
      <c r="S22" s="191"/>
      <c r="T22" s="191"/>
      <c r="U22" s="191"/>
      <c r="V22" s="191"/>
      <c r="W22" s="191"/>
      <c r="X22" s="191"/>
      <c r="Y22" s="191"/>
      <c r="Z22" s="42">
        <f t="shared" si="1"/>
        <v>0</v>
      </c>
      <c r="AA22" s="42">
        <f t="shared" si="2"/>
        <v>0</v>
      </c>
      <c r="AB22" s="44">
        <f t="shared" si="3"/>
        <v>0</v>
      </c>
      <c r="AC22" s="44">
        <f t="shared" si="3"/>
        <v>0</v>
      </c>
      <c r="AD22" s="187"/>
      <c r="AE22" s="187"/>
      <c r="AF22" s="187"/>
      <c r="AG22" s="187"/>
      <c r="AH22" s="187"/>
      <c r="AI22" s="187"/>
      <c r="AJ22" s="52">
        <f t="shared" si="4"/>
        <v>0</v>
      </c>
      <c r="AK22" s="143"/>
      <c r="AL22" s="143"/>
      <c r="AM22" s="52">
        <f t="shared" si="5"/>
        <v>0</v>
      </c>
      <c r="AN22" s="52">
        <f t="shared" si="6"/>
        <v>0</v>
      </c>
      <c r="AO22" s="48"/>
      <c r="AP22" s="48"/>
    </row>
    <row r="23" spans="1:42" x14ac:dyDescent="0.35">
      <c r="A23" s="190"/>
      <c r="B23" s="190"/>
      <c r="C23" s="190"/>
      <c r="D23" s="191"/>
      <c r="E23" s="191"/>
      <c r="F23" s="191"/>
      <c r="G23" s="191"/>
      <c r="H23" s="191"/>
      <c r="I23" s="191"/>
      <c r="J23" s="191"/>
      <c r="K23" s="191"/>
      <c r="L23" s="191"/>
      <c r="M23" s="191"/>
      <c r="N23" s="191"/>
      <c r="O23" s="191"/>
      <c r="P23" s="40">
        <f t="shared" ref="P23:Q38" si="7">SUM(D23,F23,H23,J23,L23,N23)</f>
        <v>0</v>
      </c>
      <c r="Q23" s="40">
        <f t="shared" si="7"/>
        <v>0</v>
      </c>
      <c r="R23" s="191"/>
      <c r="S23" s="191"/>
      <c r="T23" s="191"/>
      <c r="U23" s="191"/>
      <c r="V23" s="191"/>
      <c r="W23" s="191"/>
      <c r="X23" s="191"/>
      <c r="Y23" s="191"/>
      <c r="Z23" s="42">
        <f t="shared" si="1"/>
        <v>0</v>
      </c>
      <c r="AA23" s="42">
        <f t="shared" si="2"/>
        <v>0</v>
      </c>
      <c r="AB23" s="44">
        <f t="shared" si="3"/>
        <v>0</v>
      </c>
      <c r="AC23" s="44">
        <f t="shared" si="3"/>
        <v>0</v>
      </c>
      <c r="AD23" s="187"/>
      <c r="AE23" s="187"/>
      <c r="AF23" s="187"/>
      <c r="AG23" s="187"/>
      <c r="AH23" s="187"/>
      <c r="AI23" s="187"/>
      <c r="AJ23" s="52">
        <f t="shared" si="4"/>
        <v>0</v>
      </c>
      <c r="AK23" s="143"/>
      <c r="AL23" s="143"/>
      <c r="AM23" s="52">
        <f t="shared" si="5"/>
        <v>0</v>
      </c>
      <c r="AN23" s="52">
        <f t="shared" si="6"/>
        <v>0</v>
      </c>
      <c r="AO23" s="48"/>
      <c r="AP23" s="48"/>
    </row>
    <row r="24" spans="1:42" x14ac:dyDescent="0.35">
      <c r="A24" s="190"/>
      <c r="B24" s="190"/>
      <c r="C24" s="190"/>
      <c r="D24" s="191"/>
      <c r="E24" s="191"/>
      <c r="F24" s="191"/>
      <c r="G24" s="191"/>
      <c r="H24" s="191"/>
      <c r="I24" s="191"/>
      <c r="J24" s="191"/>
      <c r="K24" s="191"/>
      <c r="L24" s="191"/>
      <c r="M24" s="191"/>
      <c r="N24" s="191"/>
      <c r="O24" s="191"/>
      <c r="P24" s="40">
        <f t="shared" si="7"/>
        <v>0</v>
      </c>
      <c r="Q24" s="40">
        <f t="shared" si="7"/>
        <v>0</v>
      </c>
      <c r="R24" s="191"/>
      <c r="S24" s="191"/>
      <c r="T24" s="191"/>
      <c r="U24" s="191"/>
      <c r="V24" s="191"/>
      <c r="W24" s="191"/>
      <c r="X24" s="191"/>
      <c r="Y24" s="191"/>
      <c r="Z24" s="42">
        <f t="shared" si="1"/>
        <v>0</v>
      </c>
      <c r="AA24" s="42">
        <f t="shared" si="2"/>
        <v>0</v>
      </c>
      <c r="AB24" s="44">
        <f t="shared" ref="AB24:AC51" si="8">P24+Z24</f>
        <v>0</v>
      </c>
      <c r="AC24" s="44">
        <f t="shared" si="8"/>
        <v>0</v>
      </c>
      <c r="AD24" s="187"/>
      <c r="AE24" s="187"/>
      <c r="AF24" s="187"/>
      <c r="AG24" s="187"/>
      <c r="AH24" s="187"/>
      <c r="AI24" s="187"/>
      <c r="AJ24" s="52">
        <f t="shared" si="4"/>
        <v>0</v>
      </c>
      <c r="AK24" s="143"/>
      <c r="AL24" s="143"/>
      <c r="AM24" s="52">
        <f t="shared" si="5"/>
        <v>0</v>
      </c>
      <c r="AN24" s="52">
        <f t="shared" si="6"/>
        <v>0</v>
      </c>
      <c r="AO24" s="48"/>
      <c r="AP24" s="48"/>
    </row>
    <row r="25" spans="1:42" x14ac:dyDescent="0.35">
      <c r="A25" s="190"/>
      <c r="B25" s="190"/>
      <c r="C25" s="190"/>
      <c r="D25" s="191"/>
      <c r="E25" s="191"/>
      <c r="F25" s="191"/>
      <c r="G25" s="191"/>
      <c r="H25" s="191"/>
      <c r="I25" s="191"/>
      <c r="J25" s="191"/>
      <c r="K25" s="191"/>
      <c r="L25" s="191"/>
      <c r="M25" s="191"/>
      <c r="N25" s="191"/>
      <c r="O25" s="191"/>
      <c r="P25" s="40">
        <f t="shared" si="7"/>
        <v>0</v>
      </c>
      <c r="Q25" s="40">
        <f t="shared" si="7"/>
        <v>0</v>
      </c>
      <c r="R25" s="191"/>
      <c r="S25" s="191"/>
      <c r="T25" s="191"/>
      <c r="U25" s="191"/>
      <c r="V25" s="191"/>
      <c r="W25" s="191"/>
      <c r="X25" s="191"/>
      <c r="Y25" s="191"/>
      <c r="Z25" s="42">
        <f t="shared" si="1"/>
        <v>0</v>
      </c>
      <c r="AA25" s="42">
        <f t="shared" si="2"/>
        <v>0</v>
      </c>
      <c r="AB25" s="44">
        <f t="shared" si="8"/>
        <v>0</v>
      </c>
      <c r="AC25" s="44">
        <f t="shared" si="8"/>
        <v>0</v>
      </c>
      <c r="AD25" s="187"/>
      <c r="AE25" s="187"/>
      <c r="AF25" s="187"/>
      <c r="AG25" s="187"/>
      <c r="AH25" s="187"/>
      <c r="AI25" s="187"/>
      <c r="AJ25" s="52">
        <f t="shared" si="4"/>
        <v>0</v>
      </c>
      <c r="AK25" s="143"/>
      <c r="AL25" s="143"/>
      <c r="AM25" s="52">
        <f t="shared" si="5"/>
        <v>0</v>
      </c>
      <c r="AN25" s="52">
        <f t="shared" si="6"/>
        <v>0</v>
      </c>
      <c r="AO25" s="48"/>
      <c r="AP25" s="48"/>
    </row>
    <row r="26" spans="1:42" x14ac:dyDescent="0.35">
      <c r="A26" s="190"/>
      <c r="B26" s="190"/>
      <c r="C26" s="190"/>
      <c r="D26" s="191"/>
      <c r="E26" s="191"/>
      <c r="F26" s="191"/>
      <c r="G26" s="191"/>
      <c r="H26" s="191"/>
      <c r="I26" s="191"/>
      <c r="J26" s="191"/>
      <c r="K26" s="191"/>
      <c r="L26" s="191"/>
      <c r="M26" s="191"/>
      <c r="N26" s="191"/>
      <c r="O26" s="191"/>
      <c r="P26" s="40">
        <f t="shared" si="7"/>
        <v>0</v>
      </c>
      <c r="Q26" s="40">
        <f t="shared" si="7"/>
        <v>0</v>
      </c>
      <c r="R26" s="191"/>
      <c r="S26" s="191"/>
      <c r="T26" s="191"/>
      <c r="U26" s="191"/>
      <c r="V26" s="191"/>
      <c r="W26" s="191"/>
      <c r="X26" s="191"/>
      <c r="Y26" s="191"/>
      <c r="Z26" s="42">
        <f t="shared" si="1"/>
        <v>0</v>
      </c>
      <c r="AA26" s="42">
        <f t="shared" si="2"/>
        <v>0</v>
      </c>
      <c r="AB26" s="44">
        <f t="shared" si="8"/>
        <v>0</v>
      </c>
      <c r="AC26" s="44">
        <f t="shared" si="8"/>
        <v>0</v>
      </c>
      <c r="AD26" s="187"/>
      <c r="AE26" s="187"/>
      <c r="AF26" s="187"/>
      <c r="AG26" s="187"/>
      <c r="AH26" s="187"/>
      <c r="AI26" s="187"/>
      <c r="AJ26" s="52">
        <f t="shared" si="4"/>
        <v>0</v>
      </c>
      <c r="AK26" s="143"/>
      <c r="AL26" s="143"/>
      <c r="AM26" s="52">
        <f t="shared" si="5"/>
        <v>0</v>
      </c>
      <c r="AN26" s="52">
        <f t="shared" si="6"/>
        <v>0</v>
      </c>
      <c r="AO26" s="48"/>
      <c r="AP26" s="48"/>
    </row>
    <row r="27" spans="1:42" x14ac:dyDescent="0.35">
      <c r="A27" s="190"/>
      <c r="B27" s="190"/>
      <c r="C27" s="190"/>
      <c r="D27" s="191"/>
      <c r="E27" s="191"/>
      <c r="F27" s="191"/>
      <c r="G27" s="191"/>
      <c r="H27" s="191"/>
      <c r="I27" s="191"/>
      <c r="J27" s="191"/>
      <c r="K27" s="191"/>
      <c r="L27" s="191"/>
      <c r="M27" s="191"/>
      <c r="N27" s="191"/>
      <c r="O27" s="191"/>
      <c r="P27" s="40">
        <f t="shared" si="7"/>
        <v>0</v>
      </c>
      <c r="Q27" s="40">
        <f t="shared" si="7"/>
        <v>0</v>
      </c>
      <c r="R27" s="191"/>
      <c r="S27" s="191"/>
      <c r="T27" s="191"/>
      <c r="U27" s="191"/>
      <c r="V27" s="191"/>
      <c r="W27" s="191"/>
      <c r="X27" s="191"/>
      <c r="Y27" s="191"/>
      <c r="Z27" s="42">
        <f t="shared" si="1"/>
        <v>0</v>
      </c>
      <c r="AA27" s="42">
        <f t="shared" si="2"/>
        <v>0</v>
      </c>
      <c r="AB27" s="44">
        <f t="shared" si="8"/>
        <v>0</v>
      </c>
      <c r="AC27" s="44">
        <f t="shared" si="8"/>
        <v>0</v>
      </c>
      <c r="AD27" s="187"/>
      <c r="AE27" s="187"/>
      <c r="AF27" s="187"/>
      <c r="AG27" s="187"/>
      <c r="AH27" s="187"/>
      <c r="AI27" s="187"/>
      <c r="AJ27" s="52">
        <f t="shared" si="4"/>
        <v>0</v>
      </c>
      <c r="AK27" s="143"/>
      <c r="AL27" s="143"/>
      <c r="AM27" s="52">
        <f t="shared" si="5"/>
        <v>0</v>
      </c>
      <c r="AN27" s="52">
        <f t="shared" si="6"/>
        <v>0</v>
      </c>
      <c r="AO27" s="48"/>
      <c r="AP27" s="48"/>
    </row>
    <row r="28" spans="1:42" x14ac:dyDescent="0.35">
      <c r="A28" s="190"/>
      <c r="B28" s="190"/>
      <c r="C28" s="190"/>
      <c r="D28" s="191"/>
      <c r="E28" s="191"/>
      <c r="F28" s="191"/>
      <c r="G28" s="191"/>
      <c r="H28" s="191"/>
      <c r="I28" s="191"/>
      <c r="J28" s="191"/>
      <c r="K28" s="191"/>
      <c r="L28" s="191"/>
      <c r="M28" s="191"/>
      <c r="N28" s="191"/>
      <c r="O28" s="191"/>
      <c r="P28" s="40">
        <f t="shared" si="7"/>
        <v>0</v>
      </c>
      <c r="Q28" s="40">
        <f t="shared" si="7"/>
        <v>0</v>
      </c>
      <c r="R28" s="191"/>
      <c r="S28" s="191"/>
      <c r="T28" s="191"/>
      <c r="U28" s="191"/>
      <c r="V28" s="191"/>
      <c r="W28" s="191"/>
      <c r="X28" s="191"/>
      <c r="Y28" s="191"/>
      <c r="Z28" s="42">
        <f t="shared" si="1"/>
        <v>0</v>
      </c>
      <c r="AA28" s="42">
        <f t="shared" si="2"/>
        <v>0</v>
      </c>
      <c r="AB28" s="44">
        <f t="shared" si="8"/>
        <v>0</v>
      </c>
      <c r="AC28" s="44">
        <f t="shared" si="8"/>
        <v>0</v>
      </c>
      <c r="AD28" s="187"/>
      <c r="AE28" s="187"/>
      <c r="AF28" s="187"/>
      <c r="AG28" s="187"/>
      <c r="AH28" s="187"/>
      <c r="AI28" s="187"/>
      <c r="AJ28" s="52">
        <f t="shared" si="4"/>
        <v>0</v>
      </c>
      <c r="AK28" s="143"/>
      <c r="AL28" s="143"/>
      <c r="AM28" s="52">
        <f t="shared" si="5"/>
        <v>0</v>
      </c>
      <c r="AN28" s="52">
        <f t="shared" si="6"/>
        <v>0</v>
      </c>
      <c r="AO28" s="48"/>
      <c r="AP28" s="48"/>
    </row>
    <row r="29" spans="1:42" x14ac:dyDescent="0.35">
      <c r="A29" s="190"/>
      <c r="B29" s="190"/>
      <c r="C29" s="190"/>
      <c r="D29" s="191"/>
      <c r="E29" s="191"/>
      <c r="F29" s="191"/>
      <c r="G29" s="191"/>
      <c r="H29" s="191"/>
      <c r="I29" s="191"/>
      <c r="J29" s="191"/>
      <c r="K29" s="191"/>
      <c r="L29" s="191"/>
      <c r="M29" s="191"/>
      <c r="N29" s="191"/>
      <c r="O29" s="191"/>
      <c r="P29" s="40">
        <f t="shared" si="7"/>
        <v>0</v>
      </c>
      <c r="Q29" s="40">
        <f t="shared" si="7"/>
        <v>0</v>
      </c>
      <c r="R29" s="191"/>
      <c r="S29" s="191"/>
      <c r="T29" s="191"/>
      <c r="U29" s="191"/>
      <c r="V29" s="191"/>
      <c r="W29" s="191"/>
      <c r="X29" s="191"/>
      <c r="Y29" s="191"/>
      <c r="Z29" s="42">
        <f t="shared" si="1"/>
        <v>0</v>
      </c>
      <c r="AA29" s="42">
        <f t="shared" si="2"/>
        <v>0</v>
      </c>
      <c r="AB29" s="44">
        <f t="shared" si="8"/>
        <v>0</v>
      </c>
      <c r="AC29" s="44">
        <f t="shared" si="8"/>
        <v>0</v>
      </c>
      <c r="AD29" s="187"/>
      <c r="AE29" s="187"/>
      <c r="AF29" s="187"/>
      <c r="AG29" s="187"/>
      <c r="AH29" s="187"/>
      <c r="AI29" s="187"/>
      <c r="AJ29" s="52">
        <f t="shared" si="4"/>
        <v>0</v>
      </c>
      <c r="AK29" s="143"/>
      <c r="AL29" s="143"/>
      <c r="AM29" s="52">
        <f t="shared" si="5"/>
        <v>0</v>
      </c>
      <c r="AN29" s="52">
        <f t="shared" si="6"/>
        <v>0</v>
      </c>
      <c r="AO29" s="48"/>
      <c r="AP29" s="48"/>
    </row>
    <row r="30" spans="1:42" x14ac:dyDescent="0.35">
      <c r="A30" s="190"/>
      <c r="B30" s="190"/>
      <c r="C30" s="190"/>
      <c r="D30" s="191"/>
      <c r="E30" s="191"/>
      <c r="F30" s="191"/>
      <c r="G30" s="191"/>
      <c r="H30" s="191"/>
      <c r="I30" s="191"/>
      <c r="J30" s="191"/>
      <c r="K30" s="191"/>
      <c r="L30" s="191"/>
      <c r="M30" s="191"/>
      <c r="N30" s="191"/>
      <c r="O30" s="191"/>
      <c r="P30" s="40">
        <f t="shared" si="7"/>
        <v>0</v>
      </c>
      <c r="Q30" s="40">
        <f t="shared" si="7"/>
        <v>0</v>
      </c>
      <c r="R30" s="191"/>
      <c r="S30" s="191"/>
      <c r="T30" s="191"/>
      <c r="U30" s="191"/>
      <c r="V30" s="191"/>
      <c r="W30" s="191"/>
      <c r="X30" s="191"/>
      <c r="Y30" s="191"/>
      <c r="Z30" s="42">
        <f t="shared" si="1"/>
        <v>0</v>
      </c>
      <c r="AA30" s="42">
        <f t="shared" si="2"/>
        <v>0</v>
      </c>
      <c r="AB30" s="44">
        <f t="shared" si="8"/>
        <v>0</v>
      </c>
      <c r="AC30" s="44">
        <f t="shared" si="8"/>
        <v>0</v>
      </c>
      <c r="AD30" s="187"/>
      <c r="AE30" s="187"/>
      <c r="AF30" s="187"/>
      <c r="AG30" s="187"/>
      <c r="AH30" s="187"/>
      <c r="AI30" s="187"/>
      <c r="AJ30" s="52">
        <f t="shared" si="4"/>
        <v>0</v>
      </c>
      <c r="AK30" s="143"/>
      <c r="AL30" s="143"/>
      <c r="AM30" s="52">
        <f t="shared" si="5"/>
        <v>0</v>
      </c>
      <c r="AN30" s="52">
        <f t="shared" si="6"/>
        <v>0</v>
      </c>
      <c r="AO30" s="48"/>
      <c r="AP30" s="48"/>
    </row>
    <row r="31" spans="1:42" x14ac:dyDescent="0.35">
      <c r="A31" s="190"/>
      <c r="B31" s="190"/>
      <c r="C31" s="190"/>
      <c r="D31" s="191"/>
      <c r="E31" s="191"/>
      <c r="F31" s="191"/>
      <c r="G31" s="191"/>
      <c r="H31" s="191"/>
      <c r="I31" s="191"/>
      <c r="J31" s="191"/>
      <c r="K31" s="191"/>
      <c r="L31" s="191"/>
      <c r="M31" s="191"/>
      <c r="N31" s="191"/>
      <c r="O31" s="191"/>
      <c r="P31" s="40">
        <f t="shared" si="7"/>
        <v>0</v>
      </c>
      <c r="Q31" s="40">
        <f t="shared" si="7"/>
        <v>0</v>
      </c>
      <c r="R31" s="191"/>
      <c r="S31" s="191"/>
      <c r="T31" s="191"/>
      <c r="U31" s="191"/>
      <c r="V31" s="191"/>
      <c r="W31" s="191"/>
      <c r="X31" s="191"/>
      <c r="Y31" s="191"/>
      <c r="Z31" s="42">
        <f t="shared" si="1"/>
        <v>0</v>
      </c>
      <c r="AA31" s="42">
        <f t="shared" si="2"/>
        <v>0</v>
      </c>
      <c r="AB31" s="44">
        <f t="shared" si="8"/>
        <v>0</v>
      </c>
      <c r="AC31" s="44">
        <f t="shared" si="8"/>
        <v>0</v>
      </c>
      <c r="AD31" s="187"/>
      <c r="AE31" s="187"/>
      <c r="AF31" s="187"/>
      <c r="AG31" s="187"/>
      <c r="AH31" s="187"/>
      <c r="AI31" s="187"/>
      <c r="AJ31" s="52">
        <f t="shared" si="4"/>
        <v>0</v>
      </c>
      <c r="AK31" s="143"/>
      <c r="AL31" s="143"/>
      <c r="AM31" s="52">
        <f t="shared" si="5"/>
        <v>0</v>
      </c>
      <c r="AN31" s="52">
        <f t="shared" si="6"/>
        <v>0</v>
      </c>
      <c r="AO31" s="48"/>
      <c r="AP31" s="48"/>
    </row>
    <row r="32" spans="1:42" x14ac:dyDescent="0.35">
      <c r="A32" s="190"/>
      <c r="B32" s="190"/>
      <c r="C32" s="190"/>
      <c r="D32" s="191"/>
      <c r="E32" s="191"/>
      <c r="F32" s="191"/>
      <c r="G32" s="191"/>
      <c r="H32" s="191"/>
      <c r="I32" s="191"/>
      <c r="J32" s="191"/>
      <c r="K32" s="191"/>
      <c r="L32" s="191"/>
      <c r="M32" s="191"/>
      <c r="N32" s="191"/>
      <c r="O32" s="191"/>
      <c r="P32" s="40">
        <f t="shared" si="7"/>
        <v>0</v>
      </c>
      <c r="Q32" s="40">
        <f t="shared" si="7"/>
        <v>0</v>
      </c>
      <c r="R32" s="191"/>
      <c r="S32" s="191"/>
      <c r="T32" s="191"/>
      <c r="U32" s="191"/>
      <c r="V32" s="191"/>
      <c r="W32" s="191"/>
      <c r="X32" s="191"/>
      <c r="Y32" s="191"/>
      <c r="Z32" s="42">
        <f t="shared" si="1"/>
        <v>0</v>
      </c>
      <c r="AA32" s="42">
        <f t="shared" si="2"/>
        <v>0</v>
      </c>
      <c r="AB32" s="44">
        <f t="shared" si="8"/>
        <v>0</v>
      </c>
      <c r="AC32" s="44">
        <f t="shared" si="8"/>
        <v>0</v>
      </c>
      <c r="AD32" s="187"/>
      <c r="AE32" s="187"/>
      <c r="AF32" s="187"/>
      <c r="AG32" s="187"/>
      <c r="AH32" s="187"/>
      <c r="AI32" s="187"/>
      <c r="AJ32" s="52">
        <f t="shared" si="4"/>
        <v>0</v>
      </c>
      <c r="AK32" s="143"/>
      <c r="AL32" s="143"/>
      <c r="AM32" s="52">
        <f t="shared" si="5"/>
        <v>0</v>
      </c>
      <c r="AN32" s="52">
        <f t="shared" si="6"/>
        <v>0</v>
      </c>
      <c r="AO32" s="48"/>
      <c r="AP32" s="48"/>
    </row>
    <row r="33" spans="1:42" x14ac:dyDescent="0.35">
      <c r="A33" s="190"/>
      <c r="B33" s="190"/>
      <c r="C33" s="190"/>
      <c r="D33" s="191"/>
      <c r="E33" s="191"/>
      <c r="F33" s="191"/>
      <c r="G33" s="191"/>
      <c r="H33" s="191"/>
      <c r="I33" s="191"/>
      <c r="J33" s="191"/>
      <c r="K33" s="191"/>
      <c r="L33" s="191"/>
      <c r="M33" s="191"/>
      <c r="N33" s="191"/>
      <c r="O33" s="191"/>
      <c r="P33" s="40">
        <f t="shared" si="7"/>
        <v>0</v>
      </c>
      <c r="Q33" s="40">
        <f t="shared" si="7"/>
        <v>0</v>
      </c>
      <c r="R33" s="191"/>
      <c r="S33" s="191"/>
      <c r="T33" s="191"/>
      <c r="U33" s="191"/>
      <c r="V33" s="191"/>
      <c r="W33" s="191"/>
      <c r="X33" s="191"/>
      <c r="Y33" s="191"/>
      <c r="Z33" s="42">
        <f t="shared" si="1"/>
        <v>0</v>
      </c>
      <c r="AA33" s="42">
        <f t="shared" si="2"/>
        <v>0</v>
      </c>
      <c r="AB33" s="44">
        <f t="shared" si="8"/>
        <v>0</v>
      </c>
      <c r="AC33" s="44">
        <f t="shared" si="8"/>
        <v>0</v>
      </c>
      <c r="AD33" s="187"/>
      <c r="AE33" s="187"/>
      <c r="AF33" s="187"/>
      <c r="AG33" s="187"/>
      <c r="AH33" s="187"/>
      <c r="AI33" s="187"/>
      <c r="AJ33" s="52">
        <f t="shared" si="4"/>
        <v>0</v>
      </c>
      <c r="AK33" s="143"/>
      <c r="AL33" s="143"/>
      <c r="AM33" s="52">
        <f t="shared" si="5"/>
        <v>0</v>
      </c>
      <c r="AN33" s="52">
        <f t="shared" si="6"/>
        <v>0</v>
      </c>
      <c r="AO33" s="48"/>
      <c r="AP33" s="48"/>
    </row>
    <row r="34" spans="1:42" x14ac:dyDescent="0.35">
      <c r="A34" s="190"/>
      <c r="B34" s="190"/>
      <c r="C34" s="190"/>
      <c r="D34" s="191"/>
      <c r="E34" s="191"/>
      <c r="F34" s="191"/>
      <c r="G34" s="191"/>
      <c r="H34" s="191"/>
      <c r="I34" s="191"/>
      <c r="J34" s="191"/>
      <c r="K34" s="191"/>
      <c r="L34" s="191"/>
      <c r="M34" s="191"/>
      <c r="N34" s="191"/>
      <c r="O34" s="191"/>
      <c r="P34" s="40">
        <f t="shared" si="7"/>
        <v>0</v>
      </c>
      <c r="Q34" s="40">
        <f t="shared" si="7"/>
        <v>0</v>
      </c>
      <c r="R34" s="191"/>
      <c r="S34" s="191"/>
      <c r="T34" s="191"/>
      <c r="U34" s="191"/>
      <c r="V34" s="191"/>
      <c r="W34" s="191"/>
      <c r="X34" s="191"/>
      <c r="Y34" s="191"/>
      <c r="Z34" s="42">
        <f t="shared" si="1"/>
        <v>0</v>
      </c>
      <c r="AA34" s="42">
        <f t="shared" si="2"/>
        <v>0</v>
      </c>
      <c r="AB34" s="44">
        <f t="shared" si="8"/>
        <v>0</v>
      </c>
      <c r="AC34" s="44">
        <f t="shared" si="8"/>
        <v>0</v>
      </c>
      <c r="AD34" s="187"/>
      <c r="AE34" s="187"/>
      <c r="AF34" s="187"/>
      <c r="AG34" s="187"/>
      <c r="AH34" s="187"/>
      <c r="AI34" s="187"/>
      <c r="AJ34" s="52">
        <f t="shared" si="4"/>
        <v>0</v>
      </c>
      <c r="AK34" s="143"/>
      <c r="AL34" s="143"/>
      <c r="AM34" s="52">
        <f t="shared" si="5"/>
        <v>0</v>
      </c>
      <c r="AN34" s="52">
        <f t="shared" si="6"/>
        <v>0</v>
      </c>
      <c r="AO34" s="48"/>
      <c r="AP34" s="48"/>
    </row>
    <row r="35" spans="1:42" x14ac:dyDescent="0.35">
      <c r="A35" s="190"/>
      <c r="B35" s="190"/>
      <c r="C35" s="190"/>
      <c r="D35" s="191"/>
      <c r="E35" s="191"/>
      <c r="F35" s="191"/>
      <c r="G35" s="191"/>
      <c r="H35" s="191"/>
      <c r="I35" s="191"/>
      <c r="J35" s="191"/>
      <c r="K35" s="191"/>
      <c r="L35" s="191"/>
      <c r="M35" s="191"/>
      <c r="N35" s="191"/>
      <c r="O35" s="191"/>
      <c r="P35" s="40">
        <f t="shared" si="7"/>
        <v>0</v>
      </c>
      <c r="Q35" s="40">
        <f t="shared" si="7"/>
        <v>0</v>
      </c>
      <c r="R35" s="191"/>
      <c r="S35" s="191"/>
      <c r="T35" s="191"/>
      <c r="U35" s="191"/>
      <c r="V35" s="191"/>
      <c r="W35" s="191"/>
      <c r="X35" s="191"/>
      <c r="Y35" s="191"/>
      <c r="Z35" s="42">
        <f t="shared" si="1"/>
        <v>0</v>
      </c>
      <c r="AA35" s="42">
        <f t="shared" si="2"/>
        <v>0</v>
      </c>
      <c r="AB35" s="44">
        <f t="shared" si="8"/>
        <v>0</v>
      </c>
      <c r="AC35" s="44">
        <f t="shared" si="8"/>
        <v>0</v>
      </c>
      <c r="AD35" s="187"/>
      <c r="AE35" s="187"/>
      <c r="AF35" s="187"/>
      <c r="AG35" s="187"/>
      <c r="AH35" s="187"/>
      <c r="AI35" s="187"/>
      <c r="AJ35" s="52">
        <f t="shared" si="4"/>
        <v>0</v>
      </c>
      <c r="AK35" s="143"/>
      <c r="AL35" s="143"/>
      <c r="AM35" s="52">
        <f t="shared" si="5"/>
        <v>0</v>
      </c>
      <c r="AN35" s="52">
        <f t="shared" si="6"/>
        <v>0</v>
      </c>
      <c r="AO35" s="48"/>
      <c r="AP35" s="48"/>
    </row>
    <row r="36" spans="1:42" x14ac:dyDescent="0.35">
      <c r="A36" s="190"/>
      <c r="B36" s="190"/>
      <c r="C36" s="190"/>
      <c r="D36" s="191"/>
      <c r="E36" s="191"/>
      <c r="F36" s="191"/>
      <c r="G36" s="191"/>
      <c r="H36" s="191"/>
      <c r="I36" s="191"/>
      <c r="J36" s="191"/>
      <c r="K36" s="191"/>
      <c r="L36" s="191"/>
      <c r="M36" s="191"/>
      <c r="N36" s="191"/>
      <c r="O36" s="191"/>
      <c r="P36" s="40">
        <f t="shared" si="7"/>
        <v>0</v>
      </c>
      <c r="Q36" s="40">
        <f t="shared" si="7"/>
        <v>0</v>
      </c>
      <c r="R36" s="191"/>
      <c r="S36" s="191"/>
      <c r="T36" s="191"/>
      <c r="U36" s="191"/>
      <c r="V36" s="191"/>
      <c r="W36" s="191"/>
      <c r="X36" s="191"/>
      <c r="Y36" s="191"/>
      <c r="Z36" s="42">
        <f t="shared" si="1"/>
        <v>0</v>
      </c>
      <c r="AA36" s="42">
        <f t="shared" si="2"/>
        <v>0</v>
      </c>
      <c r="AB36" s="44">
        <f t="shared" si="8"/>
        <v>0</v>
      </c>
      <c r="AC36" s="44">
        <f t="shared" si="8"/>
        <v>0</v>
      </c>
      <c r="AD36" s="187"/>
      <c r="AE36" s="187"/>
      <c r="AF36" s="187"/>
      <c r="AG36" s="187"/>
      <c r="AH36" s="187"/>
      <c r="AI36" s="187"/>
      <c r="AJ36" s="52">
        <f t="shared" si="4"/>
        <v>0</v>
      </c>
      <c r="AK36" s="143"/>
      <c r="AL36" s="143"/>
      <c r="AM36" s="52">
        <f t="shared" si="5"/>
        <v>0</v>
      </c>
      <c r="AN36" s="52">
        <f t="shared" si="6"/>
        <v>0</v>
      </c>
      <c r="AO36" s="48"/>
      <c r="AP36" s="48"/>
    </row>
    <row r="37" spans="1:42" x14ac:dyDescent="0.35">
      <c r="A37" s="190"/>
      <c r="B37" s="190"/>
      <c r="C37" s="190"/>
      <c r="D37" s="191"/>
      <c r="E37" s="191"/>
      <c r="F37" s="191"/>
      <c r="G37" s="191"/>
      <c r="H37" s="191"/>
      <c r="I37" s="191"/>
      <c r="J37" s="191"/>
      <c r="K37" s="191"/>
      <c r="L37" s="191"/>
      <c r="M37" s="191"/>
      <c r="N37" s="191"/>
      <c r="O37" s="191"/>
      <c r="P37" s="40">
        <f t="shared" si="7"/>
        <v>0</v>
      </c>
      <c r="Q37" s="40">
        <f t="shared" si="7"/>
        <v>0</v>
      </c>
      <c r="R37" s="191"/>
      <c r="S37" s="191"/>
      <c r="T37" s="191"/>
      <c r="U37" s="191"/>
      <c r="V37" s="191"/>
      <c r="W37" s="191"/>
      <c r="X37" s="191"/>
      <c r="Y37" s="191"/>
      <c r="Z37" s="42">
        <f t="shared" si="1"/>
        <v>0</v>
      </c>
      <c r="AA37" s="42">
        <f t="shared" si="2"/>
        <v>0</v>
      </c>
      <c r="AB37" s="44">
        <f t="shared" si="8"/>
        <v>0</v>
      </c>
      <c r="AC37" s="44">
        <f t="shared" si="8"/>
        <v>0</v>
      </c>
      <c r="AD37" s="187"/>
      <c r="AE37" s="187"/>
      <c r="AF37" s="187"/>
      <c r="AG37" s="187"/>
      <c r="AH37" s="187"/>
      <c r="AI37" s="187"/>
      <c r="AJ37" s="52">
        <f t="shared" si="4"/>
        <v>0</v>
      </c>
      <c r="AK37" s="143"/>
      <c r="AL37" s="143"/>
      <c r="AM37" s="52">
        <f t="shared" si="5"/>
        <v>0</v>
      </c>
      <c r="AN37" s="52">
        <f t="shared" si="6"/>
        <v>0</v>
      </c>
      <c r="AO37" s="48"/>
      <c r="AP37" s="48"/>
    </row>
    <row r="38" spans="1:42" x14ac:dyDescent="0.35">
      <c r="A38" s="190"/>
      <c r="B38" s="190"/>
      <c r="C38" s="190"/>
      <c r="D38" s="191"/>
      <c r="E38" s="191"/>
      <c r="F38" s="191"/>
      <c r="G38" s="191"/>
      <c r="H38" s="191"/>
      <c r="I38" s="191"/>
      <c r="J38" s="191"/>
      <c r="K38" s="191"/>
      <c r="L38" s="191"/>
      <c r="M38" s="191"/>
      <c r="N38" s="191"/>
      <c r="O38" s="191"/>
      <c r="P38" s="40">
        <f t="shared" si="7"/>
        <v>0</v>
      </c>
      <c r="Q38" s="40">
        <f t="shared" si="7"/>
        <v>0</v>
      </c>
      <c r="R38" s="191"/>
      <c r="S38" s="191"/>
      <c r="T38" s="191"/>
      <c r="U38" s="191"/>
      <c r="V38" s="191"/>
      <c r="W38" s="191"/>
      <c r="X38" s="191"/>
      <c r="Y38" s="191"/>
      <c r="Z38" s="42">
        <f t="shared" si="1"/>
        <v>0</v>
      </c>
      <c r="AA38" s="42">
        <f t="shared" si="2"/>
        <v>0</v>
      </c>
      <c r="AB38" s="44">
        <f t="shared" si="8"/>
        <v>0</v>
      </c>
      <c r="AC38" s="44">
        <f t="shared" si="8"/>
        <v>0</v>
      </c>
      <c r="AD38" s="187"/>
      <c r="AE38" s="187"/>
      <c r="AF38" s="187"/>
      <c r="AG38" s="187"/>
      <c r="AH38" s="187"/>
      <c r="AI38" s="187"/>
      <c r="AJ38" s="52">
        <f t="shared" si="4"/>
        <v>0</v>
      </c>
      <c r="AK38" s="143"/>
      <c r="AL38" s="143"/>
      <c r="AM38" s="52">
        <f t="shared" si="5"/>
        <v>0</v>
      </c>
      <c r="AN38" s="52">
        <f t="shared" si="6"/>
        <v>0</v>
      </c>
      <c r="AO38" s="48"/>
      <c r="AP38" s="48"/>
    </row>
    <row r="39" spans="1:42" x14ac:dyDescent="0.35">
      <c r="A39" s="190"/>
      <c r="B39" s="190"/>
      <c r="C39" s="190"/>
      <c r="D39" s="191"/>
      <c r="E39" s="191"/>
      <c r="F39" s="191"/>
      <c r="G39" s="191"/>
      <c r="H39" s="191"/>
      <c r="I39" s="191"/>
      <c r="J39" s="191"/>
      <c r="K39" s="191"/>
      <c r="L39" s="191"/>
      <c r="M39" s="191"/>
      <c r="N39" s="191"/>
      <c r="O39" s="191"/>
      <c r="P39" s="40">
        <f t="shared" ref="P39:Q51" si="9">SUM(D39,F39,H39,J39,L39,N39)</f>
        <v>0</v>
      </c>
      <c r="Q39" s="40">
        <f t="shared" si="9"/>
        <v>0</v>
      </c>
      <c r="R39" s="191"/>
      <c r="S39" s="191"/>
      <c r="T39" s="191"/>
      <c r="U39" s="191"/>
      <c r="V39" s="191"/>
      <c r="W39" s="191"/>
      <c r="X39" s="191"/>
      <c r="Y39" s="191"/>
      <c r="Z39" s="42">
        <f t="shared" si="1"/>
        <v>0</v>
      </c>
      <c r="AA39" s="42">
        <f t="shared" si="2"/>
        <v>0</v>
      </c>
      <c r="AB39" s="44">
        <f t="shared" si="8"/>
        <v>0</v>
      </c>
      <c r="AC39" s="44">
        <f t="shared" si="8"/>
        <v>0</v>
      </c>
      <c r="AD39" s="187"/>
      <c r="AE39" s="187"/>
      <c r="AF39" s="187"/>
      <c r="AG39" s="187"/>
      <c r="AH39" s="187"/>
      <c r="AI39" s="187"/>
      <c r="AJ39" s="52">
        <f t="shared" si="4"/>
        <v>0</v>
      </c>
      <c r="AK39" s="143"/>
      <c r="AL39" s="143"/>
      <c r="AM39" s="52">
        <f t="shared" si="5"/>
        <v>0</v>
      </c>
      <c r="AN39" s="52">
        <f t="shared" si="6"/>
        <v>0</v>
      </c>
      <c r="AO39" s="48"/>
      <c r="AP39" s="48"/>
    </row>
    <row r="40" spans="1:42" x14ac:dyDescent="0.35">
      <c r="A40" s="190"/>
      <c r="B40" s="190"/>
      <c r="C40" s="190"/>
      <c r="D40" s="191"/>
      <c r="E40" s="191"/>
      <c r="F40" s="191"/>
      <c r="G40" s="191"/>
      <c r="H40" s="191"/>
      <c r="I40" s="191"/>
      <c r="J40" s="191"/>
      <c r="K40" s="191"/>
      <c r="L40" s="191"/>
      <c r="M40" s="191"/>
      <c r="N40" s="191"/>
      <c r="O40" s="191"/>
      <c r="P40" s="40">
        <f t="shared" si="9"/>
        <v>0</v>
      </c>
      <c r="Q40" s="40">
        <f t="shared" si="9"/>
        <v>0</v>
      </c>
      <c r="R40" s="191"/>
      <c r="S40" s="191"/>
      <c r="T40" s="191"/>
      <c r="U40" s="191"/>
      <c r="V40" s="191"/>
      <c r="W40" s="191"/>
      <c r="X40" s="191"/>
      <c r="Y40" s="191"/>
      <c r="Z40" s="42">
        <f t="shared" si="1"/>
        <v>0</v>
      </c>
      <c r="AA40" s="42">
        <f t="shared" si="2"/>
        <v>0</v>
      </c>
      <c r="AB40" s="44">
        <f t="shared" si="8"/>
        <v>0</v>
      </c>
      <c r="AC40" s="44">
        <f t="shared" si="8"/>
        <v>0</v>
      </c>
      <c r="AD40" s="187"/>
      <c r="AE40" s="187"/>
      <c r="AF40" s="187"/>
      <c r="AG40" s="187"/>
      <c r="AH40" s="187"/>
      <c r="AI40" s="187"/>
      <c r="AJ40" s="52">
        <f t="shared" si="4"/>
        <v>0</v>
      </c>
      <c r="AK40" s="143"/>
      <c r="AL40" s="143"/>
      <c r="AM40" s="52">
        <f t="shared" si="5"/>
        <v>0</v>
      </c>
      <c r="AN40" s="52">
        <f t="shared" si="6"/>
        <v>0</v>
      </c>
      <c r="AO40" s="48"/>
      <c r="AP40" s="48"/>
    </row>
    <row r="41" spans="1:42" x14ac:dyDescent="0.35">
      <c r="A41" s="190"/>
      <c r="B41" s="190"/>
      <c r="C41" s="190"/>
      <c r="D41" s="191"/>
      <c r="E41" s="191"/>
      <c r="F41" s="191"/>
      <c r="G41" s="191"/>
      <c r="H41" s="191"/>
      <c r="I41" s="191"/>
      <c r="J41" s="191"/>
      <c r="K41" s="191"/>
      <c r="L41" s="191"/>
      <c r="M41" s="191"/>
      <c r="N41" s="191"/>
      <c r="O41" s="191"/>
      <c r="P41" s="40">
        <f t="shared" si="9"/>
        <v>0</v>
      </c>
      <c r="Q41" s="40">
        <f t="shared" si="9"/>
        <v>0</v>
      </c>
      <c r="R41" s="191"/>
      <c r="S41" s="191"/>
      <c r="T41" s="191"/>
      <c r="U41" s="191"/>
      <c r="V41" s="191"/>
      <c r="W41" s="191"/>
      <c r="X41" s="191"/>
      <c r="Y41" s="191"/>
      <c r="Z41" s="42">
        <f t="shared" si="1"/>
        <v>0</v>
      </c>
      <c r="AA41" s="42">
        <f t="shared" si="2"/>
        <v>0</v>
      </c>
      <c r="AB41" s="44">
        <f t="shared" si="8"/>
        <v>0</v>
      </c>
      <c r="AC41" s="44">
        <f t="shared" si="8"/>
        <v>0</v>
      </c>
      <c r="AD41" s="187"/>
      <c r="AE41" s="187"/>
      <c r="AF41" s="187"/>
      <c r="AG41" s="187"/>
      <c r="AH41" s="187"/>
      <c r="AI41" s="187"/>
      <c r="AJ41" s="52">
        <f t="shared" si="4"/>
        <v>0</v>
      </c>
      <c r="AK41" s="143"/>
      <c r="AL41" s="143"/>
      <c r="AM41" s="52">
        <f t="shared" si="5"/>
        <v>0</v>
      </c>
      <c r="AN41" s="52">
        <f t="shared" si="6"/>
        <v>0</v>
      </c>
      <c r="AO41" s="48"/>
      <c r="AP41" s="48"/>
    </row>
    <row r="42" spans="1:42" x14ac:dyDescent="0.35">
      <c r="A42" s="190"/>
      <c r="B42" s="190"/>
      <c r="C42" s="190"/>
      <c r="D42" s="191"/>
      <c r="E42" s="191"/>
      <c r="F42" s="191"/>
      <c r="G42" s="191"/>
      <c r="H42" s="191"/>
      <c r="I42" s="191"/>
      <c r="J42" s="191"/>
      <c r="K42" s="191"/>
      <c r="L42" s="191"/>
      <c r="M42" s="191"/>
      <c r="N42" s="191"/>
      <c r="O42" s="191"/>
      <c r="P42" s="40">
        <f t="shared" si="9"/>
        <v>0</v>
      </c>
      <c r="Q42" s="40">
        <f t="shared" si="9"/>
        <v>0</v>
      </c>
      <c r="R42" s="191"/>
      <c r="S42" s="191"/>
      <c r="T42" s="191"/>
      <c r="U42" s="191"/>
      <c r="V42" s="191"/>
      <c r="W42" s="191"/>
      <c r="X42" s="191"/>
      <c r="Y42" s="191"/>
      <c r="Z42" s="42">
        <f t="shared" si="1"/>
        <v>0</v>
      </c>
      <c r="AA42" s="42">
        <f t="shared" si="2"/>
        <v>0</v>
      </c>
      <c r="AB42" s="44">
        <f t="shared" si="8"/>
        <v>0</v>
      </c>
      <c r="AC42" s="44">
        <f t="shared" si="8"/>
        <v>0</v>
      </c>
      <c r="AD42" s="187"/>
      <c r="AE42" s="187"/>
      <c r="AF42" s="187"/>
      <c r="AG42" s="187"/>
      <c r="AH42" s="187"/>
      <c r="AI42" s="187"/>
      <c r="AJ42" s="52">
        <f t="shared" si="4"/>
        <v>0</v>
      </c>
      <c r="AK42" s="143"/>
      <c r="AL42" s="143"/>
      <c r="AM42" s="52">
        <f t="shared" si="5"/>
        <v>0</v>
      </c>
      <c r="AN42" s="52">
        <f t="shared" si="6"/>
        <v>0</v>
      </c>
      <c r="AO42" s="48"/>
      <c r="AP42" s="48"/>
    </row>
    <row r="43" spans="1:42" x14ac:dyDescent="0.35">
      <c r="A43" s="190"/>
      <c r="B43" s="190"/>
      <c r="C43" s="190"/>
      <c r="D43" s="191"/>
      <c r="E43" s="191"/>
      <c r="F43" s="191"/>
      <c r="G43" s="191"/>
      <c r="H43" s="191"/>
      <c r="I43" s="191"/>
      <c r="J43" s="191"/>
      <c r="K43" s="191"/>
      <c r="L43" s="191"/>
      <c r="M43" s="191"/>
      <c r="N43" s="191"/>
      <c r="O43" s="191"/>
      <c r="P43" s="40">
        <f t="shared" si="9"/>
        <v>0</v>
      </c>
      <c r="Q43" s="40">
        <f t="shared" si="9"/>
        <v>0</v>
      </c>
      <c r="R43" s="191"/>
      <c r="S43" s="191"/>
      <c r="T43" s="191"/>
      <c r="U43" s="191"/>
      <c r="V43" s="191"/>
      <c r="W43" s="191"/>
      <c r="X43" s="191"/>
      <c r="Y43" s="191"/>
      <c r="Z43" s="42">
        <f t="shared" si="1"/>
        <v>0</v>
      </c>
      <c r="AA43" s="42">
        <f t="shared" si="2"/>
        <v>0</v>
      </c>
      <c r="AB43" s="44">
        <f t="shared" si="8"/>
        <v>0</v>
      </c>
      <c r="AC43" s="44">
        <f t="shared" si="8"/>
        <v>0</v>
      </c>
      <c r="AD43" s="187"/>
      <c r="AE43" s="187"/>
      <c r="AF43" s="187"/>
      <c r="AG43" s="187"/>
      <c r="AH43" s="187"/>
      <c r="AI43" s="187"/>
      <c r="AJ43" s="52">
        <f t="shared" si="4"/>
        <v>0</v>
      </c>
      <c r="AK43" s="143"/>
      <c r="AL43" s="143"/>
      <c r="AM43" s="52">
        <f t="shared" si="5"/>
        <v>0</v>
      </c>
      <c r="AN43" s="52">
        <f t="shared" si="6"/>
        <v>0</v>
      </c>
      <c r="AO43" s="48"/>
      <c r="AP43" s="48"/>
    </row>
    <row r="44" spans="1:42" x14ac:dyDescent="0.35">
      <c r="A44" s="190"/>
      <c r="B44" s="190"/>
      <c r="C44" s="190"/>
      <c r="D44" s="191"/>
      <c r="E44" s="191"/>
      <c r="F44" s="191"/>
      <c r="G44" s="191"/>
      <c r="H44" s="191"/>
      <c r="I44" s="191"/>
      <c r="J44" s="191"/>
      <c r="K44" s="191"/>
      <c r="L44" s="191"/>
      <c r="M44" s="191"/>
      <c r="N44" s="191"/>
      <c r="O44" s="191"/>
      <c r="P44" s="40">
        <f t="shared" si="9"/>
        <v>0</v>
      </c>
      <c r="Q44" s="40">
        <f t="shared" si="9"/>
        <v>0</v>
      </c>
      <c r="R44" s="191"/>
      <c r="S44" s="191"/>
      <c r="T44" s="191"/>
      <c r="U44" s="191"/>
      <c r="V44" s="191"/>
      <c r="W44" s="191"/>
      <c r="X44" s="191"/>
      <c r="Y44" s="191"/>
      <c r="Z44" s="42">
        <f t="shared" si="1"/>
        <v>0</v>
      </c>
      <c r="AA44" s="42">
        <f t="shared" si="2"/>
        <v>0</v>
      </c>
      <c r="AB44" s="44">
        <f t="shared" si="8"/>
        <v>0</v>
      </c>
      <c r="AC44" s="44">
        <f t="shared" si="8"/>
        <v>0</v>
      </c>
      <c r="AD44" s="187"/>
      <c r="AE44" s="187"/>
      <c r="AF44" s="187"/>
      <c r="AG44" s="187"/>
      <c r="AH44" s="187"/>
      <c r="AI44" s="187"/>
      <c r="AJ44" s="52">
        <f t="shared" si="4"/>
        <v>0</v>
      </c>
      <c r="AK44" s="143"/>
      <c r="AL44" s="143"/>
      <c r="AM44" s="52">
        <f t="shared" si="5"/>
        <v>0</v>
      </c>
      <c r="AN44" s="52">
        <f t="shared" si="6"/>
        <v>0</v>
      </c>
      <c r="AO44" s="48"/>
      <c r="AP44" s="48"/>
    </row>
    <row r="45" spans="1:42" x14ac:dyDescent="0.35">
      <c r="A45" s="190"/>
      <c r="B45" s="190"/>
      <c r="C45" s="190"/>
      <c r="D45" s="191"/>
      <c r="E45" s="191"/>
      <c r="F45" s="191"/>
      <c r="G45" s="191"/>
      <c r="H45" s="191"/>
      <c r="I45" s="191"/>
      <c r="J45" s="191"/>
      <c r="K45" s="191"/>
      <c r="L45" s="191"/>
      <c r="M45" s="191"/>
      <c r="N45" s="191"/>
      <c r="O45" s="191"/>
      <c r="P45" s="40">
        <f t="shared" si="9"/>
        <v>0</v>
      </c>
      <c r="Q45" s="40">
        <f t="shared" si="9"/>
        <v>0</v>
      </c>
      <c r="R45" s="191"/>
      <c r="S45" s="191"/>
      <c r="T45" s="191"/>
      <c r="U45" s="191"/>
      <c r="V45" s="191"/>
      <c r="W45" s="191"/>
      <c r="X45" s="191"/>
      <c r="Y45" s="191"/>
      <c r="Z45" s="42">
        <f t="shared" si="1"/>
        <v>0</v>
      </c>
      <c r="AA45" s="42">
        <f t="shared" si="2"/>
        <v>0</v>
      </c>
      <c r="AB45" s="44">
        <f t="shared" si="8"/>
        <v>0</v>
      </c>
      <c r="AC45" s="44">
        <f t="shared" si="8"/>
        <v>0</v>
      </c>
      <c r="AD45" s="187"/>
      <c r="AE45" s="187"/>
      <c r="AF45" s="187"/>
      <c r="AG45" s="187"/>
      <c r="AH45" s="187"/>
      <c r="AI45" s="187"/>
      <c r="AJ45" s="52">
        <f t="shared" si="4"/>
        <v>0</v>
      </c>
      <c r="AK45" s="143"/>
      <c r="AL45" s="143"/>
      <c r="AM45" s="52">
        <f t="shared" si="5"/>
        <v>0</v>
      </c>
      <c r="AN45" s="52">
        <f>SUM(AM45,AJ45)</f>
        <v>0</v>
      </c>
      <c r="AO45" s="48"/>
      <c r="AP45" s="48"/>
    </row>
    <row r="46" spans="1:42" x14ac:dyDescent="0.35">
      <c r="A46" s="190"/>
      <c r="B46" s="190"/>
      <c r="C46" s="190"/>
      <c r="D46" s="191"/>
      <c r="E46" s="191"/>
      <c r="F46" s="191"/>
      <c r="G46" s="191"/>
      <c r="H46" s="191"/>
      <c r="I46" s="191"/>
      <c r="J46" s="191"/>
      <c r="K46" s="191"/>
      <c r="L46" s="191"/>
      <c r="M46" s="191"/>
      <c r="N46" s="191"/>
      <c r="O46" s="191"/>
      <c r="P46" s="40">
        <f t="shared" si="9"/>
        <v>0</v>
      </c>
      <c r="Q46" s="40">
        <f t="shared" si="9"/>
        <v>0</v>
      </c>
      <c r="R46" s="191"/>
      <c r="S46" s="191"/>
      <c r="T46" s="191"/>
      <c r="U46" s="191"/>
      <c r="V46" s="191"/>
      <c r="W46" s="191"/>
      <c r="X46" s="191"/>
      <c r="Y46" s="191"/>
      <c r="Z46" s="42">
        <f t="shared" si="1"/>
        <v>0</v>
      </c>
      <c r="AA46" s="42">
        <f t="shared" si="2"/>
        <v>0</v>
      </c>
      <c r="AB46" s="44">
        <f t="shared" si="8"/>
        <v>0</v>
      </c>
      <c r="AC46" s="44">
        <f t="shared" si="8"/>
        <v>0</v>
      </c>
      <c r="AD46" s="187"/>
      <c r="AE46" s="187"/>
      <c r="AF46" s="187"/>
      <c r="AG46" s="187"/>
      <c r="AH46" s="187"/>
      <c r="AI46" s="187"/>
      <c r="AJ46" s="52">
        <f t="shared" si="4"/>
        <v>0</v>
      </c>
      <c r="AK46" s="143"/>
      <c r="AL46" s="143"/>
      <c r="AM46" s="52">
        <f t="shared" si="5"/>
        <v>0</v>
      </c>
      <c r="AN46" s="52">
        <f t="shared" ref="AN46:AN51" si="10">SUM(AM46,AJ46)</f>
        <v>0</v>
      </c>
      <c r="AO46" s="48"/>
      <c r="AP46" s="48"/>
    </row>
    <row r="47" spans="1:42" x14ac:dyDescent="0.35">
      <c r="A47" s="190"/>
      <c r="B47" s="190"/>
      <c r="C47" s="190"/>
      <c r="D47" s="191"/>
      <c r="E47" s="191"/>
      <c r="F47" s="191"/>
      <c r="G47" s="191"/>
      <c r="H47" s="191"/>
      <c r="I47" s="191"/>
      <c r="J47" s="191"/>
      <c r="K47" s="191"/>
      <c r="L47" s="191"/>
      <c r="M47" s="191"/>
      <c r="N47" s="191"/>
      <c r="O47" s="191"/>
      <c r="P47" s="40">
        <f t="shared" si="9"/>
        <v>0</v>
      </c>
      <c r="Q47" s="40">
        <f t="shared" si="9"/>
        <v>0</v>
      </c>
      <c r="R47" s="191"/>
      <c r="S47" s="191"/>
      <c r="T47" s="191"/>
      <c r="U47" s="191"/>
      <c r="V47" s="191"/>
      <c r="W47" s="191"/>
      <c r="X47" s="191"/>
      <c r="Y47" s="191"/>
      <c r="Z47" s="42">
        <f t="shared" si="1"/>
        <v>0</v>
      </c>
      <c r="AA47" s="42">
        <f t="shared" si="2"/>
        <v>0</v>
      </c>
      <c r="AB47" s="44">
        <f t="shared" si="8"/>
        <v>0</v>
      </c>
      <c r="AC47" s="44">
        <f t="shared" si="8"/>
        <v>0</v>
      </c>
      <c r="AD47" s="187"/>
      <c r="AE47" s="187"/>
      <c r="AF47" s="187"/>
      <c r="AG47" s="187"/>
      <c r="AH47" s="187"/>
      <c r="AI47" s="187"/>
      <c r="AJ47" s="52">
        <f t="shared" si="4"/>
        <v>0</v>
      </c>
      <c r="AK47" s="143"/>
      <c r="AL47" s="143"/>
      <c r="AM47" s="52">
        <f t="shared" si="5"/>
        <v>0</v>
      </c>
      <c r="AN47" s="52">
        <f t="shared" si="10"/>
        <v>0</v>
      </c>
      <c r="AO47" s="48"/>
      <c r="AP47" s="48"/>
    </row>
    <row r="48" spans="1:42" x14ac:dyDescent="0.35">
      <c r="A48" s="190"/>
      <c r="B48" s="190"/>
      <c r="C48" s="190"/>
      <c r="D48" s="191"/>
      <c r="E48" s="191"/>
      <c r="F48" s="191"/>
      <c r="G48" s="191"/>
      <c r="H48" s="191"/>
      <c r="I48" s="191"/>
      <c r="J48" s="191"/>
      <c r="K48" s="191"/>
      <c r="L48" s="191"/>
      <c r="M48" s="191"/>
      <c r="N48" s="191"/>
      <c r="O48" s="191"/>
      <c r="P48" s="40">
        <f t="shared" si="9"/>
        <v>0</v>
      </c>
      <c r="Q48" s="40">
        <f t="shared" si="9"/>
        <v>0</v>
      </c>
      <c r="R48" s="191"/>
      <c r="S48" s="191"/>
      <c r="T48" s="191"/>
      <c r="U48" s="191"/>
      <c r="V48" s="191"/>
      <c r="W48" s="191"/>
      <c r="X48" s="191"/>
      <c r="Y48" s="191"/>
      <c r="Z48" s="42">
        <f t="shared" si="1"/>
        <v>0</v>
      </c>
      <c r="AA48" s="42">
        <f t="shared" si="2"/>
        <v>0</v>
      </c>
      <c r="AB48" s="44">
        <f t="shared" si="8"/>
        <v>0</v>
      </c>
      <c r="AC48" s="44">
        <f t="shared" si="8"/>
        <v>0</v>
      </c>
      <c r="AD48" s="187"/>
      <c r="AE48" s="187"/>
      <c r="AF48" s="187"/>
      <c r="AG48" s="187"/>
      <c r="AH48" s="187"/>
      <c r="AI48" s="187"/>
      <c r="AJ48" s="52">
        <f t="shared" si="4"/>
        <v>0</v>
      </c>
      <c r="AK48" s="143"/>
      <c r="AL48" s="143"/>
      <c r="AM48" s="52">
        <f t="shared" si="5"/>
        <v>0</v>
      </c>
      <c r="AN48" s="52">
        <f t="shared" si="10"/>
        <v>0</v>
      </c>
      <c r="AO48" s="48"/>
      <c r="AP48" s="48"/>
    </row>
    <row r="49" spans="1:42" x14ac:dyDescent="0.35">
      <c r="A49" s="190"/>
      <c r="B49" s="190"/>
      <c r="C49" s="190"/>
      <c r="D49" s="191"/>
      <c r="E49" s="191"/>
      <c r="F49" s="191"/>
      <c r="G49" s="191"/>
      <c r="H49" s="191"/>
      <c r="I49" s="191"/>
      <c r="J49" s="191"/>
      <c r="K49" s="191"/>
      <c r="L49" s="191"/>
      <c r="M49" s="191"/>
      <c r="N49" s="191"/>
      <c r="O49" s="191"/>
      <c r="P49" s="40">
        <f t="shared" si="9"/>
        <v>0</v>
      </c>
      <c r="Q49" s="40">
        <f t="shared" si="9"/>
        <v>0</v>
      </c>
      <c r="R49" s="191"/>
      <c r="S49" s="191"/>
      <c r="T49" s="191"/>
      <c r="U49" s="191"/>
      <c r="V49" s="191"/>
      <c r="W49" s="191"/>
      <c r="X49" s="191"/>
      <c r="Y49" s="191"/>
      <c r="Z49" s="42">
        <f t="shared" si="1"/>
        <v>0</v>
      </c>
      <c r="AA49" s="42">
        <f t="shared" si="2"/>
        <v>0</v>
      </c>
      <c r="AB49" s="44">
        <f t="shared" si="8"/>
        <v>0</v>
      </c>
      <c r="AC49" s="44">
        <f t="shared" si="8"/>
        <v>0</v>
      </c>
      <c r="AD49" s="187"/>
      <c r="AE49" s="187"/>
      <c r="AF49" s="187"/>
      <c r="AG49" s="187"/>
      <c r="AH49" s="187"/>
      <c r="AI49" s="187"/>
      <c r="AJ49" s="52">
        <f t="shared" si="4"/>
        <v>0</v>
      </c>
      <c r="AK49" s="143"/>
      <c r="AL49" s="143"/>
      <c r="AM49" s="52">
        <f t="shared" si="5"/>
        <v>0</v>
      </c>
      <c r="AN49" s="52">
        <f t="shared" si="10"/>
        <v>0</v>
      </c>
      <c r="AO49" s="48"/>
      <c r="AP49" s="48"/>
    </row>
    <row r="50" spans="1:42" x14ac:dyDescent="0.35">
      <c r="A50" s="190"/>
      <c r="B50" s="190"/>
      <c r="C50" s="190"/>
      <c r="D50" s="191"/>
      <c r="E50" s="191"/>
      <c r="F50" s="191"/>
      <c r="G50" s="191"/>
      <c r="H50" s="191"/>
      <c r="I50" s="191"/>
      <c r="J50" s="191"/>
      <c r="K50" s="191"/>
      <c r="L50" s="191"/>
      <c r="M50" s="191"/>
      <c r="N50" s="191"/>
      <c r="O50" s="191"/>
      <c r="P50" s="40">
        <f t="shared" si="9"/>
        <v>0</v>
      </c>
      <c r="Q50" s="40">
        <f t="shared" si="9"/>
        <v>0</v>
      </c>
      <c r="R50" s="191"/>
      <c r="S50" s="191"/>
      <c r="T50" s="191"/>
      <c r="U50" s="191"/>
      <c r="V50" s="191"/>
      <c r="W50" s="191"/>
      <c r="X50" s="191"/>
      <c r="Y50" s="191"/>
      <c r="Z50" s="42">
        <f t="shared" si="1"/>
        <v>0</v>
      </c>
      <c r="AA50" s="42">
        <f t="shared" si="2"/>
        <v>0</v>
      </c>
      <c r="AB50" s="44">
        <f t="shared" si="8"/>
        <v>0</v>
      </c>
      <c r="AC50" s="44">
        <f t="shared" si="8"/>
        <v>0</v>
      </c>
      <c r="AD50" s="187"/>
      <c r="AE50" s="187"/>
      <c r="AF50" s="187"/>
      <c r="AG50" s="187"/>
      <c r="AH50" s="187"/>
      <c r="AI50" s="187"/>
      <c r="AJ50" s="52">
        <f t="shared" si="4"/>
        <v>0</v>
      </c>
      <c r="AK50" s="143"/>
      <c r="AL50" s="143"/>
      <c r="AM50" s="52">
        <f t="shared" si="5"/>
        <v>0</v>
      </c>
      <c r="AN50" s="52">
        <f t="shared" si="10"/>
        <v>0</v>
      </c>
      <c r="AO50" s="48"/>
      <c r="AP50" s="48"/>
    </row>
    <row r="51" spans="1:42" x14ac:dyDescent="0.35">
      <c r="A51" s="190"/>
      <c r="B51" s="190"/>
      <c r="C51" s="190"/>
      <c r="D51" s="191"/>
      <c r="E51" s="191"/>
      <c r="F51" s="191"/>
      <c r="G51" s="191"/>
      <c r="H51" s="191"/>
      <c r="I51" s="191"/>
      <c r="J51" s="191"/>
      <c r="K51" s="191"/>
      <c r="L51" s="191"/>
      <c r="M51" s="191"/>
      <c r="N51" s="191"/>
      <c r="O51" s="191"/>
      <c r="P51" s="40">
        <f t="shared" si="9"/>
        <v>0</v>
      </c>
      <c r="Q51" s="40">
        <f t="shared" si="9"/>
        <v>0</v>
      </c>
      <c r="R51" s="191"/>
      <c r="S51" s="191"/>
      <c r="T51" s="191"/>
      <c r="U51" s="191"/>
      <c r="V51" s="191"/>
      <c r="W51" s="191"/>
      <c r="X51" s="191"/>
      <c r="Y51" s="191"/>
      <c r="Z51" s="42">
        <f t="shared" si="1"/>
        <v>0</v>
      </c>
      <c r="AA51" s="42">
        <f t="shared" si="2"/>
        <v>0</v>
      </c>
      <c r="AB51" s="44">
        <f t="shared" si="8"/>
        <v>0</v>
      </c>
      <c r="AC51" s="44">
        <f t="shared" si="8"/>
        <v>0</v>
      </c>
      <c r="AD51" s="187"/>
      <c r="AE51" s="187"/>
      <c r="AF51" s="187"/>
      <c r="AG51" s="187"/>
      <c r="AH51" s="187"/>
      <c r="AI51" s="187"/>
      <c r="AJ51" s="52">
        <f t="shared" si="4"/>
        <v>0</v>
      </c>
      <c r="AK51" s="143"/>
      <c r="AL51" s="143"/>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1563" priority="202">
      <formula>AND(NOT(ISBLANK($A7)),ISBLANK(B7))</formula>
    </cfRule>
  </conditionalFormatting>
  <conditionalFormatting sqref="C7:C51">
    <cfRule type="expression" dxfId="1562" priority="201">
      <formula>AND(NOT(ISBLANK(A7)),ISBLANK(C7))</formula>
    </cfRule>
  </conditionalFormatting>
  <conditionalFormatting sqref="D15:D51">
    <cfRule type="expression" dxfId="1561" priority="200">
      <formula>AND(NOT(ISBLANK(E15)),ISBLANK(D15))</formula>
    </cfRule>
  </conditionalFormatting>
  <conditionalFormatting sqref="E15:E51">
    <cfRule type="expression" dxfId="1560" priority="199">
      <formula>AND(NOT(ISBLANK(D15)),ISBLANK(E15))</formula>
    </cfRule>
  </conditionalFormatting>
  <conditionalFormatting sqref="F15:F51">
    <cfRule type="expression" dxfId="1559" priority="198">
      <formula>AND(NOT(ISBLANK(G15)),ISBLANK(F15))</formula>
    </cfRule>
  </conditionalFormatting>
  <conditionalFormatting sqref="G15:G51">
    <cfRule type="expression" dxfId="1558" priority="197">
      <formula>AND(NOT(ISBLANK(F15)),ISBLANK(G15))</formula>
    </cfRule>
  </conditionalFormatting>
  <conditionalFormatting sqref="H15:H51">
    <cfRule type="expression" dxfId="1557" priority="196">
      <formula>AND(NOT(ISBLANK(I15)),ISBLANK(H15))</formula>
    </cfRule>
  </conditionalFormatting>
  <conditionalFormatting sqref="I15:I51">
    <cfRule type="expression" dxfId="1556" priority="195">
      <formula>AND(NOT(ISBLANK(H15)),ISBLANK(I15))</formula>
    </cfRule>
  </conditionalFormatting>
  <conditionalFormatting sqref="J15:J51">
    <cfRule type="expression" dxfId="1555" priority="194">
      <formula>AND(NOT(ISBLANK(K15)),ISBLANK(J15))</formula>
    </cfRule>
  </conditionalFormatting>
  <conditionalFormatting sqref="K15:K51">
    <cfRule type="expression" dxfId="1554" priority="193">
      <formula>AND(NOT(ISBLANK(J15)),ISBLANK(K15))</formula>
    </cfRule>
  </conditionalFormatting>
  <conditionalFormatting sqref="L15:L51">
    <cfRule type="expression" dxfId="1553" priority="192">
      <formula>AND(NOT(ISBLANK(M15)),ISBLANK(L15))</formula>
    </cfRule>
  </conditionalFormatting>
  <conditionalFormatting sqref="M15:M51">
    <cfRule type="expression" dxfId="1552" priority="191">
      <formula>AND(NOT(ISBLANK(L15)),ISBLANK(M15))</formula>
    </cfRule>
  </conditionalFormatting>
  <conditionalFormatting sqref="N15:N51">
    <cfRule type="expression" dxfId="1551" priority="190">
      <formula>AND(NOT(ISBLANK(O15)),ISBLANK(N15))</formula>
    </cfRule>
  </conditionalFormatting>
  <conditionalFormatting sqref="O15:O51">
    <cfRule type="expression" dxfId="1550" priority="189">
      <formula>AND(NOT(ISBLANK(N15)),ISBLANK(O15))</formula>
    </cfRule>
  </conditionalFormatting>
  <conditionalFormatting sqref="R15:R51 R13:Y13">
    <cfRule type="expression" dxfId="1549" priority="188">
      <formula>AND(NOT(ISBLANK(S13)),ISBLANK(R13))</formula>
    </cfRule>
  </conditionalFormatting>
  <conditionalFormatting sqref="S13 S15:S51">
    <cfRule type="expression" dxfId="1548" priority="187">
      <formula>AND(NOT(ISBLANK(R13)),ISBLANK(S13))</formula>
    </cfRule>
  </conditionalFormatting>
  <conditionalFormatting sqref="T13 T15:T51">
    <cfRule type="expression" dxfId="1547" priority="186">
      <formula>AND(NOT(ISBLANK(U13)),ISBLANK(T13))</formula>
    </cfRule>
  </conditionalFormatting>
  <conditionalFormatting sqref="U13 U15:U51">
    <cfRule type="expression" dxfId="1546" priority="185">
      <formula>AND(NOT(ISBLANK(T13)),ISBLANK(U13))</formula>
    </cfRule>
  </conditionalFormatting>
  <conditionalFormatting sqref="V13 V15:V51">
    <cfRule type="expression" dxfId="1545" priority="184">
      <formula>AND(NOT(ISBLANK(W13)),ISBLANK(V13))</formula>
    </cfRule>
  </conditionalFormatting>
  <conditionalFormatting sqref="W13 W15:W51">
    <cfRule type="expression" dxfId="1544" priority="183">
      <formula>AND(NOT(ISBLANK(V13)),ISBLANK(W13))</formula>
    </cfRule>
  </conditionalFormatting>
  <conditionalFormatting sqref="X13 X15:X51">
    <cfRule type="expression" dxfId="1543" priority="182">
      <formula>AND(NOT(ISBLANK(Y13)),ISBLANK(X13))</formula>
    </cfRule>
  </conditionalFormatting>
  <conditionalFormatting sqref="Y13 Y15:Y51">
    <cfRule type="expression" dxfId="1542" priority="181">
      <formula>AND(NOT(ISBLANK(X13)),ISBLANK(Y13))</formula>
    </cfRule>
  </conditionalFormatting>
  <conditionalFormatting sqref="R9">
    <cfRule type="expression" dxfId="1541" priority="179">
      <formula>AND(NOT(ISBLANK(S9)),ISBLANK(R9))</formula>
    </cfRule>
  </conditionalFormatting>
  <conditionalFormatting sqref="S9">
    <cfRule type="expression" dxfId="1540" priority="178">
      <formula>AND(NOT(ISBLANK(R9)),ISBLANK(S9))</formula>
    </cfRule>
  </conditionalFormatting>
  <conditionalFormatting sqref="T9">
    <cfRule type="expression" dxfId="1539" priority="177">
      <formula>AND(NOT(ISBLANK(U9)),ISBLANK(T9))</formula>
    </cfRule>
  </conditionalFormatting>
  <conditionalFormatting sqref="U9">
    <cfRule type="expression" dxfId="1538" priority="176">
      <formula>AND(NOT(ISBLANK(T9)),ISBLANK(U9))</formula>
    </cfRule>
  </conditionalFormatting>
  <conditionalFormatting sqref="V9">
    <cfRule type="expression" dxfId="1537" priority="175">
      <formula>AND(NOT(ISBLANK(W9)),ISBLANK(V9))</formula>
    </cfRule>
  </conditionalFormatting>
  <conditionalFormatting sqref="W9">
    <cfRule type="expression" dxfId="1536" priority="174">
      <formula>AND(NOT(ISBLANK(V9)),ISBLANK(W9))</formula>
    </cfRule>
  </conditionalFormatting>
  <conditionalFormatting sqref="X9">
    <cfRule type="expression" dxfId="1535" priority="173">
      <formula>AND(NOT(ISBLANK(Y9)),ISBLANK(X9))</formula>
    </cfRule>
  </conditionalFormatting>
  <conditionalFormatting sqref="Y9">
    <cfRule type="expression" dxfId="1534" priority="172">
      <formula>AND(NOT(ISBLANK(X9)),ISBLANK(Y9))</formula>
    </cfRule>
  </conditionalFormatting>
  <conditionalFormatting sqref="R9">
    <cfRule type="expression" dxfId="1533" priority="171">
      <formula>AND(NOT(ISBLANK(S9)),ISBLANK(R9))</formula>
    </cfRule>
  </conditionalFormatting>
  <conditionalFormatting sqref="S9">
    <cfRule type="expression" dxfId="1532" priority="170">
      <formula>AND(NOT(ISBLANK(R9)),ISBLANK(S9))</formula>
    </cfRule>
  </conditionalFormatting>
  <conditionalFormatting sqref="T9">
    <cfRule type="expression" dxfId="1531" priority="169">
      <formula>AND(NOT(ISBLANK(U9)),ISBLANK(T9))</formula>
    </cfRule>
  </conditionalFormatting>
  <conditionalFormatting sqref="U9">
    <cfRule type="expression" dxfId="1530" priority="168">
      <formula>AND(NOT(ISBLANK(T9)),ISBLANK(U9))</formula>
    </cfRule>
  </conditionalFormatting>
  <conditionalFormatting sqref="V9">
    <cfRule type="expression" dxfId="1529" priority="167">
      <formula>AND(NOT(ISBLANK(W9)),ISBLANK(V9))</formula>
    </cfRule>
  </conditionalFormatting>
  <conditionalFormatting sqref="W9">
    <cfRule type="expression" dxfId="1528" priority="166">
      <formula>AND(NOT(ISBLANK(V9)),ISBLANK(W9))</formula>
    </cfRule>
  </conditionalFormatting>
  <conditionalFormatting sqref="X9">
    <cfRule type="expression" dxfId="1527" priority="165">
      <formula>AND(NOT(ISBLANK(Y9)),ISBLANK(X9))</formula>
    </cfRule>
  </conditionalFormatting>
  <conditionalFormatting sqref="Y9">
    <cfRule type="expression" dxfId="1526" priority="164">
      <formula>AND(NOT(ISBLANK(X9)),ISBLANK(Y9))</formula>
    </cfRule>
  </conditionalFormatting>
  <conditionalFormatting sqref="R9">
    <cfRule type="expression" dxfId="1525" priority="163">
      <formula>AND(NOT(ISBLANK(S9)),ISBLANK(R9))</formula>
    </cfRule>
  </conditionalFormatting>
  <conditionalFormatting sqref="S9">
    <cfRule type="expression" dxfId="1524" priority="162">
      <formula>AND(NOT(ISBLANK(R9)),ISBLANK(S9))</formula>
    </cfRule>
  </conditionalFormatting>
  <conditionalFormatting sqref="T9">
    <cfRule type="expression" dxfId="1523" priority="161">
      <formula>AND(NOT(ISBLANK(U9)),ISBLANK(T9))</formula>
    </cfRule>
  </conditionalFormatting>
  <conditionalFormatting sqref="U9">
    <cfRule type="expression" dxfId="1522" priority="160">
      <formula>AND(NOT(ISBLANK(T9)),ISBLANK(U9))</formula>
    </cfRule>
  </conditionalFormatting>
  <conditionalFormatting sqref="V9">
    <cfRule type="expression" dxfId="1521" priority="159">
      <formula>AND(NOT(ISBLANK(W9)),ISBLANK(V9))</formula>
    </cfRule>
  </conditionalFormatting>
  <conditionalFormatting sqref="W9">
    <cfRule type="expression" dxfId="1520" priority="158">
      <formula>AND(NOT(ISBLANK(V9)),ISBLANK(W9))</formula>
    </cfRule>
  </conditionalFormatting>
  <conditionalFormatting sqref="X9">
    <cfRule type="expression" dxfId="1519" priority="157">
      <formula>AND(NOT(ISBLANK(Y9)),ISBLANK(X9))</formula>
    </cfRule>
  </conditionalFormatting>
  <conditionalFormatting sqref="Y9">
    <cfRule type="expression" dxfId="1518" priority="156">
      <formula>AND(NOT(ISBLANK(X9)),ISBLANK(Y9))</formula>
    </cfRule>
  </conditionalFormatting>
  <conditionalFormatting sqref="R9">
    <cfRule type="expression" dxfId="1517" priority="155">
      <formula>AND(NOT(ISBLANK(S9)),ISBLANK(R9))</formula>
    </cfRule>
  </conditionalFormatting>
  <conditionalFormatting sqref="S9">
    <cfRule type="expression" dxfId="1516" priority="154">
      <formula>AND(NOT(ISBLANK(R9)),ISBLANK(S9))</formula>
    </cfRule>
  </conditionalFormatting>
  <conditionalFormatting sqref="T9">
    <cfRule type="expression" dxfId="1515" priority="153">
      <formula>AND(NOT(ISBLANK(U9)),ISBLANK(T9))</formula>
    </cfRule>
  </conditionalFormatting>
  <conditionalFormatting sqref="U9">
    <cfRule type="expression" dxfId="1514" priority="152">
      <formula>AND(NOT(ISBLANK(T9)),ISBLANK(U9))</formula>
    </cfRule>
  </conditionalFormatting>
  <conditionalFormatting sqref="V9">
    <cfRule type="expression" dxfId="1513" priority="151">
      <formula>AND(NOT(ISBLANK(W9)),ISBLANK(V9))</formula>
    </cfRule>
  </conditionalFormatting>
  <conditionalFormatting sqref="W9">
    <cfRule type="expression" dxfId="1512" priority="150">
      <formula>AND(NOT(ISBLANK(V9)),ISBLANK(W9))</formula>
    </cfRule>
  </conditionalFormatting>
  <conditionalFormatting sqref="X9">
    <cfRule type="expression" dxfId="1511" priority="149">
      <formula>AND(NOT(ISBLANK(Y9)),ISBLANK(X9))</formula>
    </cfRule>
  </conditionalFormatting>
  <conditionalFormatting sqref="Y9">
    <cfRule type="expression" dxfId="1510" priority="148">
      <formula>AND(NOT(ISBLANK(X9)),ISBLANK(Y9))</formula>
    </cfRule>
  </conditionalFormatting>
  <conditionalFormatting sqref="D11">
    <cfRule type="expression" dxfId="1509" priority="147">
      <formula>AND(NOT(ISBLANK(E11)),ISBLANK(D11))</formula>
    </cfRule>
  </conditionalFormatting>
  <conditionalFormatting sqref="E11">
    <cfRule type="expression" dxfId="1508" priority="146">
      <formula>AND(NOT(ISBLANK(D11)),ISBLANK(E11))</formula>
    </cfRule>
  </conditionalFormatting>
  <conditionalFormatting sqref="F11">
    <cfRule type="expression" dxfId="1507" priority="145">
      <formula>AND(NOT(ISBLANK(G11)),ISBLANK(F11))</formula>
    </cfRule>
  </conditionalFormatting>
  <conditionalFormatting sqref="G11">
    <cfRule type="expression" dxfId="1506" priority="144">
      <formula>AND(NOT(ISBLANK(F11)),ISBLANK(G11))</formula>
    </cfRule>
  </conditionalFormatting>
  <conditionalFormatting sqref="H11">
    <cfRule type="expression" dxfId="1505" priority="143">
      <formula>AND(NOT(ISBLANK(I11)),ISBLANK(H11))</formula>
    </cfRule>
  </conditionalFormatting>
  <conditionalFormatting sqref="I11">
    <cfRule type="expression" dxfId="1504" priority="142">
      <formula>AND(NOT(ISBLANK(H11)),ISBLANK(I11))</formula>
    </cfRule>
  </conditionalFormatting>
  <conditionalFormatting sqref="J11">
    <cfRule type="expression" dxfId="1503" priority="141">
      <formula>AND(NOT(ISBLANK(K11)),ISBLANK(J11))</formula>
    </cfRule>
  </conditionalFormatting>
  <conditionalFormatting sqref="K11">
    <cfRule type="expression" dxfId="1502" priority="140">
      <formula>AND(NOT(ISBLANK(J11)),ISBLANK(K11))</formula>
    </cfRule>
  </conditionalFormatting>
  <conditionalFormatting sqref="L11">
    <cfRule type="expression" dxfId="1501" priority="139">
      <formula>AND(NOT(ISBLANK(M11)),ISBLANK(L11))</formula>
    </cfRule>
  </conditionalFormatting>
  <conditionalFormatting sqref="M11">
    <cfRule type="expression" dxfId="1500" priority="138">
      <formula>AND(NOT(ISBLANK(L11)),ISBLANK(M11))</formula>
    </cfRule>
  </conditionalFormatting>
  <conditionalFormatting sqref="N11">
    <cfRule type="expression" dxfId="1499" priority="137">
      <formula>AND(NOT(ISBLANK(O11)),ISBLANK(N11))</formula>
    </cfRule>
  </conditionalFormatting>
  <conditionalFormatting sqref="O11">
    <cfRule type="expression" dxfId="1498" priority="136">
      <formula>AND(NOT(ISBLANK(N11)),ISBLANK(O11))</formula>
    </cfRule>
  </conditionalFormatting>
  <conditionalFormatting sqref="R11">
    <cfRule type="expression" dxfId="1497" priority="135">
      <formula>AND(NOT(ISBLANK(S11)),ISBLANK(R11))</formula>
    </cfRule>
  </conditionalFormatting>
  <conditionalFormatting sqref="S11">
    <cfRule type="expression" dxfId="1496" priority="134">
      <formula>AND(NOT(ISBLANK(R11)),ISBLANK(S11))</formula>
    </cfRule>
  </conditionalFormatting>
  <conditionalFormatting sqref="T11">
    <cfRule type="expression" dxfId="1495" priority="133">
      <formula>AND(NOT(ISBLANK(U11)),ISBLANK(T11))</formula>
    </cfRule>
  </conditionalFormatting>
  <conditionalFormatting sqref="U11">
    <cfRule type="expression" dxfId="1494" priority="132">
      <formula>AND(NOT(ISBLANK(T11)),ISBLANK(U11))</formula>
    </cfRule>
  </conditionalFormatting>
  <conditionalFormatting sqref="V11">
    <cfRule type="expression" dxfId="1493" priority="131">
      <formula>AND(NOT(ISBLANK(W11)),ISBLANK(V11))</formula>
    </cfRule>
  </conditionalFormatting>
  <conditionalFormatting sqref="W11">
    <cfRule type="expression" dxfId="1492" priority="130">
      <formula>AND(NOT(ISBLANK(V11)),ISBLANK(W11))</formula>
    </cfRule>
  </conditionalFormatting>
  <conditionalFormatting sqref="X11">
    <cfRule type="expression" dxfId="1491" priority="129">
      <formula>AND(NOT(ISBLANK(Y11)),ISBLANK(X11))</formula>
    </cfRule>
  </conditionalFormatting>
  <conditionalFormatting sqref="Y11">
    <cfRule type="expression" dxfId="1490" priority="128">
      <formula>AND(NOT(ISBLANK(X11)),ISBLANK(Y11))</formula>
    </cfRule>
  </conditionalFormatting>
  <conditionalFormatting sqref="D10">
    <cfRule type="expression" dxfId="1489" priority="127">
      <formula>AND(NOT(ISBLANK(E10)),ISBLANK(D10))</formula>
    </cfRule>
  </conditionalFormatting>
  <conditionalFormatting sqref="E10">
    <cfRule type="expression" dxfId="1488" priority="126">
      <formula>AND(NOT(ISBLANK(D10)),ISBLANK(E10))</formula>
    </cfRule>
  </conditionalFormatting>
  <conditionalFormatting sqref="F10">
    <cfRule type="expression" dxfId="1487" priority="125">
      <formula>AND(NOT(ISBLANK(G10)),ISBLANK(F10))</formula>
    </cfRule>
  </conditionalFormatting>
  <conditionalFormatting sqref="G10">
    <cfRule type="expression" dxfId="1486" priority="124">
      <formula>AND(NOT(ISBLANK(F10)),ISBLANK(G10))</formula>
    </cfRule>
  </conditionalFormatting>
  <conditionalFormatting sqref="H10">
    <cfRule type="expression" dxfId="1485" priority="123">
      <formula>AND(NOT(ISBLANK(I10)),ISBLANK(H10))</formula>
    </cfRule>
  </conditionalFormatting>
  <conditionalFormatting sqref="I10">
    <cfRule type="expression" dxfId="1484" priority="122">
      <formula>AND(NOT(ISBLANK(H10)),ISBLANK(I10))</formula>
    </cfRule>
  </conditionalFormatting>
  <conditionalFormatting sqref="J10">
    <cfRule type="expression" dxfId="1483" priority="121">
      <formula>AND(NOT(ISBLANK(K10)),ISBLANK(J10))</formula>
    </cfRule>
  </conditionalFormatting>
  <conditionalFormatting sqref="K10">
    <cfRule type="expression" dxfId="1482" priority="120">
      <formula>AND(NOT(ISBLANK(J10)),ISBLANK(K10))</formula>
    </cfRule>
  </conditionalFormatting>
  <conditionalFormatting sqref="L10">
    <cfRule type="expression" dxfId="1481" priority="119">
      <formula>AND(NOT(ISBLANK(M10)),ISBLANK(L10))</formula>
    </cfRule>
  </conditionalFormatting>
  <conditionalFormatting sqref="M10">
    <cfRule type="expression" dxfId="1480" priority="118">
      <formula>AND(NOT(ISBLANK(L10)),ISBLANK(M10))</formula>
    </cfRule>
  </conditionalFormatting>
  <conditionalFormatting sqref="N10">
    <cfRule type="expression" dxfId="1479" priority="117">
      <formula>AND(NOT(ISBLANK(O10)),ISBLANK(N10))</formula>
    </cfRule>
  </conditionalFormatting>
  <conditionalFormatting sqref="O10">
    <cfRule type="expression" dxfId="1478" priority="116">
      <formula>AND(NOT(ISBLANK(N10)),ISBLANK(O10))</formula>
    </cfRule>
  </conditionalFormatting>
  <conditionalFormatting sqref="R10">
    <cfRule type="expression" dxfId="1477" priority="115">
      <formula>AND(NOT(ISBLANK(S10)),ISBLANK(R10))</formula>
    </cfRule>
  </conditionalFormatting>
  <conditionalFormatting sqref="S10">
    <cfRule type="expression" dxfId="1476" priority="114">
      <formula>AND(NOT(ISBLANK(R10)),ISBLANK(S10))</formula>
    </cfRule>
  </conditionalFormatting>
  <conditionalFormatting sqref="T10">
    <cfRule type="expression" dxfId="1475" priority="113">
      <formula>AND(NOT(ISBLANK(U10)),ISBLANK(T10))</formula>
    </cfRule>
  </conditionalFormatting>
  <conditionalFormatting sqref="U10">
    <cfRule type="expression" dxfId="1474" priority="112">
      <formula>AND(NOT(ISBLANK(T10)),ISBLANK(U10))</formula>
    </cfRule>
  </conditionalFormatting>
  <conditionalFormatting sqref="V10">
    <cfRule type="expression" dxfId="1473" priority="111">
      <formula>AND(NOT(ISBLANK(W10)),ISBLANK(V10))</formula>
    </cfRule>
  </conditionalFormatting>
  <conditionalFormatting sqref="W10">
    <cfRule type="expression" dxfId="1472" priority="110">
      <formula>AND(NOT(ISBLANK(V10)),ISBLANK(W10))</formula>
    </cfRule>
  </conditionalFormatting>
  <conditionalFormatting sqref="X10">
    <cfRule type="expression" dxfId="1471" priority="109">
      <formula>AND(NOT(ISBLANK(Y10)),ISBLANK(X10))</formula>
    </cfRule>
  </conditionalFormatting>
  <conditionalFormatting sqref="Y10">
    <cfRule type="expression" dxfId="1470" priority="108">
      <formula>AND(NOT(ISBLANK(X10)),ISBLANK(Y10))</formula>
    </cfRule>
  </conditionalFormatting>
  <conditionalFormatting sqref="D14">
    <cfRule type="expression" dxfId="1469" priority="107">
      <formula>AND(NOT(ISBLANK(E14)),ISBLANK(D14))</formula>
    </cfRule>
  </conditionalFormatting>
  <conditionalFormatting sqref="E14">
    <cfRule type="expression" dxfId="1468" priority="106">
      <formula>AND(NOT(ISBLANK(D14)),ISBLANK(E14))</formula>
    </cfRule>
  </conditionalFormatting>
  <conditionalFormatting sqref="F14">
    <cfRule type="expression" dxfId="1467" priority="105">
      <formula>AND(NOT(ISBLANK(G14)),ISBLANK(F14))</formula>
    </cfRule>
  </conditionalFormatting>
  <conditionalFormatting sqref="G14">
    <cfRule type="expression" dxfId="1466" priority="104">
      <formula>AND(NOT(ISBLANK(F14)),ISBLANK(G14))</formula>
    </cfRule>
  </conditionalFormatting>
  <conditionalFormatting sqref="H14">
    <cfRule type="expression" dxfId="1465" priority="103">
      <formula>AND(NOT(ISBLANK(I14)),ISBLANK(H14))</formula>
    </cfRule>
  </conditionalFormatting>
  <conditionalFormatting sqref="J14">
    <cfRule type="expression" dxfId="1464" priority="102">
      <formula>AND(NOT(ISBLANK(K14)),ISBLANK(J14))</formula>
    </cfRule>
  </conditionalFormatting>
  <conditionalFormatting sqref="K14">
    <cfRule type="expression" dxfId="1463" priority="101">
      <formula>AND(NOT(ISBLANK(J14)),ISBLANK(K14))</formula>
    </cfRule>
  </conditionalFormatting>
  <conditionalFormatting sqref="L14">
    <cfRule type="expression" dxfId="1462" priority="100">
      <formula>AND(NOT(ISBLANK(M14)),ISBLANK(L14))</formula>
    </cfRule>
  </conditionalFormatting>
  <conditionalFormatting sqref="M14">
    <cfRule type="expression" dxfId="1461" priority="99">
      <formula>AND(NOT(ISBLANK(L14)),ISBLANK(M14))</formula>
    </cfRule>
  </conditionalFormatting>
  <conditionalFormatting sqref="N14">
    <cfRule type="expression" dxfId="1460" priority="98">
      <formula>AND(NOT(ISBLANK(O14)),ISBLANK(N14))</formula>
    </cfRule>
  </conditionalFormatting>
  <conditionalFormatting sqref="O14">
    <cfRule type="expression" dxfId="1459" priority="97">
      <formula>AND(NOT(ISBLANK(N14)),ISBLANK(O14))</formula>
    </cfRule>
  </conditionalFormatting>
  <conditionalFormatting sqref="D12">
    <cfRule type="expression" dxfId="1458" priority="88">
      <formula>AND(NOT(ISBLANK(E12)),ISBLANK(D12))</formula>
    </cfRule>
  </conditionalFormatting>
  <conditionalFormatting sqref="E12">
    <cfRule type="expression" dxfId="1457" priority="87">
      <formula>AND(NOT(ISBLANK(D12)),ISBLANK(E12))</formula>
    </cfRule>
  </conditionalFormatting>
  <conditionalFormatting sqref="F12">
    <cfRule type="expression" dxfId="1456" priority="86">
      <formula>AND(NOT(ISBLANK(G12)),ISBLANK(F12))</formula>
    </cfRule>
  </conditionalFormatting>
  <conditionalFormatting sqref="G12">
    <cfRule type="expression" dxfId="1455" priority="85">
      <formula>AND(NOT(ISBLANK(F12)),ISBLANK(G12))</formula>
    </cfRule>
  </conditionalFormatting>
  <conditionalFormatting sqref="H12">
    <cfRule type="expression" dxfId="1454" priority="84">
      <formula>AND(NOT(ISBLANK(I12)),ISBLANK(H12))</formula>
    </cfRule>
  </conditionalFormatting>
  <conditionalFormatting sqref="I12:I14">
    <cfRule type="expression" dxfId="1453" priority="83">
      <formula>AND(NOT(ISBLANK(H12)),ISBLANK(I12))</formula>
    </cfRule>
  </conditionalFormatting>
  <conditionalFormatting sqref="J12">
    <cfRule type="expression" dxfId="1452" priority="82">
      <formula>AND(NOT(ISBLANK(K12)),ISBLANK(J12))</formula>
    </cfRule>
  </conditionalFormatting>
  <conditionalFormatting sqref="K12">
    <cfRule type="expression" dxfId="1451" priority="81">
      <formula>AND(NOT(ISBLANK(J12)),ISBLANK(K12))</formula>
    </cfRule>
  </conditionalFormatting>
  <conditionalFormatting sqref="L12">
    <cfRule type="expression" dxfId="1450" priority="80">
      <formula>AND(NOT(ISBLANK(M12)),ISBLANK(L12))</formula>
    </cfRule>
  </conditionalFormatting>
  <conditionalFormatting sqref="M12">
    <cfRule type="expression" dxfId="1449" priority="79">
      <formula>AND(NOT(ISBLANK(L12)),ISBLANK(M12))</formula>
    </cfRule>
  </conditionalFormatting>
  <conditionalFormatting sqref="N12">
    <cfRule type="expression" dxfId="1448" priority="78">
      <formula>AND(NOT(ISBLANK(O12)),ISBLANK(N12))</formula>
    </cfRule>
  </conditionalFormatting>
  <conditionalFormatting sqref="O12">
    <cfRule type="expression" dxfId="1447" priority="77">
      <formula>AND(NOT(ISBLANK(N12)),ISBLANK(O12))</formula>
    </cfRule>
  </conditionalFormatting>
  <conditionalFormatting sqref="R12">
    <cfRule type="expression" dxfId="1446" priority="76">
      <formula>AND(NOT(ISBLANK(S12)),ISBLANK(R12))</formula>
    </cfRule>
  </conditionalFormatting>
  <conditionalFormatting sqref="S12">
    <cfRule type="expression" dxfId="1445" priority="75">
      <formula>AND(NOT(ISBLANK(R12)),ISBLANK(S12))</formula>
    </cfRule>
  </conditionalFormatting>
  <conditionalFormatting sqref="T12">
    <cfRule type="expression" dxfId="1444" priority="74">
      <formula>AND(NOT(ISBLANK(U12)),ISBLANK(T12))</formula>
    </cfRule>
  </conditionalFormatting>
  <conditionalFormatting sqref="U12">
    <cfRule type="expression" dxfId="1443" priority="73">
      <formula>AND(NOT(ISBLANK(T12)),ISBLANK(U12))</formula>
    </cfRule>
  </conditionalFormatting>
  <conditionalFormatting sqref="V12">
    <cfRule type="expression" dxfId="1442" priority="72">
      <formula>AND(NOT(ISBLANK(W12)),ISBLANK(V12))</formula>
    </cfRule>
  </conditionalFormatting>
  <conditionalFormatting sqref="W12">
    <cfRule type="expression" dxfId="1441" priority="71">
      <formula>AND(NOT(ISBLANK(V12)),ISBLANK(W12))</formula>
    </cfRule>
  </conditionalFormatting>
  <conditionalFormatting sqref="X12">
    <cfRule type="expression" dxfId="1440" priority="70">
      <formula>AND(NOT(ISBLANK(Y12)),ISBLANK(X12))</formula>
    </cfRule>
  </conditionalFormatting>
  <conditionalFormatting sqref="Y12">
    <cfRule type="expression" dxfId="1439" priority="69">
      <formula>AND(NOT(ISBLANK(X12)),ISBLANK(Y12))</formula>
    </cfRule>
  </conditionalFormatting>
  <conditionalFormatting sqref="D9 F9 H9 J9 L9 N9">
    <cfRule type="expression" dxfId="1438" priority="68">
      <formula>AND(NOT(ISBLANK(E9)),ISBLANK(D9))</formula>
    </cfRule>
  </conditionalFormatting>
  <conditionalFormatting sqref="E9 G9 I9 K9 M9 O9">
    <cfRule type="expression" dxfId="1437" priority="67">
      <formula>AND(NOT(ISBLANK(D9)),ISBLANK(E9))</formula>
    </cfRule>
  </conditionalFormatting>
  <conditionalFormatting sqref="D13">
    <cfRule type="expression" dxfId="1436" priority="66">
      <formula>AND(NOT(ISBLANK(E13)),ISBLANK(D13))</formula>
    </cfRule>
  </conditionalFormatting>
  <conditionalFormatting sqref="E13">
    <cfRule type="expression" dxfId="1435" priority="65">
      <formula>AND(NOT(ISBLANK(D13)),ISBLANK(E13))</formula>
    </cfRule>
  </conditionalFormatting>
  <conditionalFormatting sqref="F13">
    <cfRule type="expression" dxfId="1434" priority="64">
      <formula>AND(NOT(ISBLANK(G13)),ISBLANK(F13))</formula>
    </cfRule>
  </conditionalFormatting>
  <conditionalFormatting sqref="G13">
    <cfRule type="expression" dxfId="1433" priority="63">
      <formula>AND(NOT(ISBLANK(F13)),ISBLANK(G13))</formula>
    </cfRule>
  </conditionalFormatting>
  <conditionalFormatting sqref="H13">
    <cfRule type="expression" dxfId="1432" priority="62">
      <formula>AND(NOT(ISBLANK(I13)),ISBLANK(H13))</formula>
    </cfRule>
  </conditionalFormatting>
  <conditionalFormatting sqref="J13">
    <cfRule type="expression" dxfId="1431" priority="61">
      <formula>AND(NOT(ISBLANK(K13)),ISBLANK(J13))</formula>
    </cfRule>
  </conditionalFormatting>
  <conditionalFormatting sqref="K13">
    <cfRule type="expression" dxfId="1430" priority="60">
      <formula>AND(NOT(ISBLANK(J13)),ISBLANK(K13))</formula>
    </cfRule>
  </conditionalFormatting>
  <conditionalFormatting sqref="L13">
    <cfRule type="expression" dxfId="1429" priority="59">
      <formula>AND(NOT(ISBLANK(M13)),ISBLANK(L13))</formula>
    </cfRule>
  </conditionalFormatting>
  <conditionalFormatting sqref="M13">
    <cfRule type="expression" dxfId="1428" priority="58">
      <formula>AND(NOT(ISBLANK(L13)),ISBLANK(M13))</formula>
    </cfRule>
  </conditionalFormatting>
  <conditionalFormatting sqref="N13">
    <cfRule type="expression" dxfId="1427" priority="57">
      <formula>AND(NOT(ISBLANK(O13)),ISBLANK(N13))</formula>
    </cfRule>
  </conditionalFormatting>
  <conditionalFormatting sqref="O13">
    <cfRule type="expression" dxfId="1426" priority="56">
      <formula>AND(NOT(ISBLANK(N13)),ISBLANK(O13))</formula>
    </cfRule>
  </conditionalFormatting>
  <conditionalFormatting sqref="R7:U8">
    <cfRule type="expression" dxfId="1425" priority="55">
      <formula>AND(NOT(ISBLANK(S7)),ISBLANK(R7))</formula>
    </cfRule>
  </conditionalFormatting>
  <conditionalFormatting sqref="R7:U8">
    <cfRule type="expression" dxfId="1424" priority="54">
      <formula>AND(NOT(ISBLANK(Q7)),ISBLANK(R7))</formula>
    </cfRule>
  </conditionalFormatting>
  <conditionalFormatting sqref="R7:U8">
    <cfRule type="expression" dxfId="1423" priority="53">
      <formula>AND(NOT(ISBLANK(S7)),ISBLANK(R7))</formula>
    </cfRule>
  </conditionalFormatting>
  <conditionalFormatting sqref="D7:D8 F7:F8 H7:H8 J7:J8 L7:L8 N7:N8">
    <cfRule type="expression" dxfId="1422" priority="39">
      <formula>AND(NOT(ISBLANK(E7)),ISBLANK(D7))</formula>
    </cfRule>
  </conditionalFormatting>
  <conditionalFormatting sqref="E7:E8 G7:G8 I7:I8 K7:K8 M7:M8 O7:O8">
    <cfRule type="expression" dxfId="1421" priority="38">
      <formula>AND(NOT(ISBLANK(D7)),ISBLANK(E7))</formula>
    </cfRule>
  </conditionalFormatting>
  <conditionalFormatting sqref="V7:Y8">
    <cfRule type="expression" dxfId="1420" priority="37">
      <formula>AND(NOT(ISBLANK(W7)),ISBLANK(V7))</formula>
    </cfRule>
  </conditionalFormatting>
  <conditionalFormatting sqref="W7:W8 Y7:Y8">
    <cfRule type="expression" dxfId="1419" priority="36">
      <formula>AND(NOT(ISBLANK(V7)),ISBLANK(W7))</formula>
    </cfRule>
  </conditionalFormatting>
  <conditionalFormatting sqref="V7:Y7">
    <cfRule type="expression" dxfId="1418" priority="35">
      <formula>AND(NOT(ISBLANK(W7)),ISBLANK(V7))</formula>
    </cfRule>
  </conditionalFormatting>
  <conditionalFormatting sqref="V7:Y8">
    <cfRule type="expression" dxfId="1417" priority="34">
      <formula>AND(NOT(ISBLANK(W7)),ISBLANK(V7))</formula>
    </cfRule>
  </conditionalFormatting>
  <conditionalFormatting sqref="V7:V8">
    <cfRule type="expression" dxfId="1416" priority="33">
      <formula>AND(NOT(ISBLANK(U7)),ISBLANK(V7))</formula>
    </cfRule>
  </conditionalFormatting>
  <conditionalFormatting sqref="R14">
    <cfRule type="expression" dxfId="1415" priority="32">
      <formula>AND(NOT(ISBLANK(S14)),ISBLANK(R14))</formula>
    </cfRule>
  </conditionalFormatting>
  <conditionalFormatting sqref="S14">
    <cfRule type="expression" dxfId="1414" priority="31">
      <formula>AND(NOT(ISBLANK(R14)),ISBLANK(S14))</formula>
    </cfRule>
  </conditionalFormatting>
  <conditionalFormatting sqref="T14">
    <cfRule type="expression" dxfId="1413" priority="30">
      <formula>AND(NOT(ISBLANK(U14)),ISBLANK(T14))</formula>
    </cfRule>
  </conditionalFormatting>
  <conditionalFormatting sqref="U14">
    <cfRule type="expression" dxfId="1412" priority="29">
      <formula>AND(NOT(ISBLANK(T14)),ISBLANK(U14))</formula>
    </cfRule>
  </conditionalFormatting>
  <conditionalFormatting sqref="V14">
    <cfRule type="expression" dxfId="1411" priority="28">
      <formula>AND(NOT(ISBLANK(W14)),ISBLANK(V14))</formula>
    </cfRule>
  </conditionalFormatting>
  <conditionalFormatting sqref="W14">
    <cfRule type="expression" dxfId="1410" priority="27">
      <formula>AND(NOT(ISBLANK(V14)),ISBLANK(W14))</formula>
    </cfRule>
  </conditionalFormatting>
  <conditionalFormatting sqref="X14">
    <cfRule type="expression" dxfId="1409" priority="26">
      <formula>AND(NOT(ISBLANK(Y14)),ISBLANK(X14))</formula>
    </cfRule>
  </conditionalFormatting>
  <conditionalFormatting sqref="Y14">
    <cfRule type="expression" dxfId="1408" priority="25">
      <formula>AND(NOT(ISBLANK(X14)),ISBLANK(Y14))</formula>
    </cfRule>
  </conditionalFormatting>
  <conditionalFormatting sqref="R14">
    <cfRule type="expression" dxfId="1407" priority="24">
      <formula>AND(NOT(ISBLANK(S14)),ISBLANK(R14))</formula>
    </cfRule>
  </conditionalFormatting>
  <conditionalFormatting sqref="S14">
    <cfRule type="expression" dxfId="1406" priority="23">
      <formula>AND(NOT(ISBLANK(R14)),ISBLANK(S14))</formula>
    </cfRule>
  </conditionalFormatting>
  <conditionalFormatting sqref="T14">
    <cfRule type="expression" dxfId="1405" priority="22">
      <formula>AND(NOT(ISBLANK(U14)),ISBLANK(T14))</formula>
    </cfRule>
  </conditionalFormatting>
  <conditionalFormatting sqref="U14">
    <cfRule type="expression" dxfId="1404" priority="21">
      <formula>AND(NOT(ISBLANK(T14)),ISBLANK(U14))</formula>
    </cfRule>
  </conditionalFormatting>
  <conditionalFormatting sqref="V14">
    <cfRule type="expression" dxfId="1403" priority="20">
      <formula>AND(NOT(ISBLANK(W14)),ISBLANK(V14))</formula>
    </cfRule>
  </conditionalFormatting>
  <conditionalFormatting sqref="W14">
    <cfRule type="expression" dxfId="1402" priority="19">
      <formula>AND(NOT(ISBLANK(V14)),ISBLANK(W14))</formula>
    </cfRule>
  </conditionalFormatting>
  <conditionalFormatting sqref="X14">
    <cfRule type="expression" dxfId="1401" priority="18">
      <formula>AND(NOT(ISBLANK(Y14)),ISBLANK(X14))</formula>
    </cfRule>
  </conditionalFormatting>
  <conditionalFormatting sqref="Y14">
    <cfRule type="expression" dxfId="1400" priority="17">
      <formula>AND(NOT(ISBLANK(X14)),ISBLANK(Y14))</formula>
    </cfRule>
  </conditionalFormatting>
  <conditionalFormatting sqref="R14">
    <cfRule type="expression" dxfId="1399" priority="16">
      <formula>AND(NOT(ISBLANK(S14)),ISBLANK(R14))</formula>
    </cfRule>
  </conditionalFormatting>
  <conditionalFormatting sqref="S14">
    <cfRule type="expression" dxfId="1398" priority="15">
      <formula>AND(NOT(ISBLANK(R14)),ISBLANK(S14))</formula>
    </cfRule>
  </conditionalFormatting>
  <conditionalFormatting sqref="T14">
    <cfRule type="expression" dxfId="1397" priority="14">
      <formula>AND(NOT(ISBLANK(U14)),ISBLANK(T14))</formula>
    </cfRule>
  </conditionalFormatting>
  <conditionalFormatting sqref="U14">
    <cfRule type="expression" dxfId="1396" priority="13">
      <formula>AND(NOT(ISBLANK(T14)),ISBLANK(U14))</formula>
    </cfRule>
  </conditionalFormatting>
  <conditionalFormatting sqref="V14">
    <cfRule type="expression" dxfId="1395" priority="12">
      <formula>AND(NOT(ISBLANK(W14)),ISBLANK(V14))</formula>
    </cfRule>
  </conditionalFormatting>
  <conditionalFormatting sqref="W14">
    <cfRule type="expression" dxfId="1394" priority="11">
      <formula>AND(NOT(ISBLANK(V14)),ISBLANK(W14))</formula>
    </cfRule>
  </conditionalFormatting>
  <conditionalFormatting sqref="X14">
    <cfRule type="expression" dxfId="1393" priority="10">
      <formula>AND(NOT(ISBLANK(Y14)),ISBLANK(X14))</formula>
    </cfRule>
  </conditionalFormatting>
  <conditionalFormatting sqref="Y14">
    <cfRule type="expression" dxfId="1392" priority="9">
      <formula>AND(NOT(ISBLANK(X14)),ISBLANK(Y14))</formula>
    </cfRule>
  </conditionalFormatting>
  <conditionalFormatting sqref="R14">
    <cfRule type="expression" dxfId="1391" priority="8">
      <formula>AND(NOT(ISBLANK(S14)),ISBLANK(R14))</formula>
    </cfRule>
  </conditionalFormatting>
  <conditionalFormatting sqref="S14">
    <cfRule type="expression" dxfId="1390" priority="7">
      <formula>AND(NOT(ISBLANK(R14)),ISBLANK(S14))</formula>
    </cfRule>
  </conditionalFormatting>
  <conditionalFormatting sqref="T14">
    <cfRule type="expression" dxfId="1389" priority="6">
      <formula>AND(NOT(ISBLANK(U14)),ISBLANK(T14))</formula>
    </cfRule>
  </conditionalFormatting>
  <conditionalFormatting sqref="U14">
    <cfRule type="expression" dxfId="1388" priority="5">
      <formula>AND(NOT(ISBLANK(T14)),ISBLANK(U14))</formula>
    </cfRule>
  </conditionalFormatting>
  <conditionalFormatting sqref="V14">
    <cfRule type="expression" dxfId="1387" priority="4">
      <formula>AND(NOT(ISBLANK(W14)),ISBLANK(V14))</formula>
    </cfRule>
  </conditionalFormatting>
  <conditionalFormatting sqref="W14">
    <cfRule type="expression" dxfId="1386" priority="3">
      <formula>AND(NOT(ISBLANK(V14)),ISBLANK(W14))</formula>
    </cfRule>
  </conditionalFormatting>
  <conditionalFormatting sqref="X14">
    <cfRule type="expression" dxfId="1385" priority="2">
      <formula>AND(NOT(ISBLANK(Y14)),ISBLANK(X14))</formula>
    </cfRule>
  </conditionalFormatting>
  <conditionalFormatting sqref="Y14">
    <cfRule type="expression" dxfId="1384" priority="1">
      <formula>AND(NOT(ISBLANK(X14)),ISBLANK(Y14))</formula>
    </cfRule>
  </conditionalFormatting>
  <dataValidations count="9">
    <dataValidation type="decimal" operator="greaterThanOrEqual" allowBlank="1" showInputMessage="1" showErrorMessage="1" sqref="AG11:AI12 AD11:AE12 AK10:AL12 AD10:AI10 AD14:AE14 AG14:AI14" xr:uid="{92763F92-0B70-4886-A959-03DC68181931}">
      <formula1>0</formula1>
    </dataValidation>
    <dataValidation operator="greaterThanOrEqual" allowBlank="1" showInputMessage="1" showErrorMessage="1" sqref="AD13:AI13 AF11:AF12 AK7:AL9 AF14 AD15:AI51 AK13:AL51 AG7:AI7 AD8:AI8 AD7" xr:uid="{A39760F5-91BE-4D7F-BA36-31F5920560D7}"/>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E2D99286-A03B-419F-A4C5-BCD53ECD3062}">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834322C7-FADE-43E7-902E-230673138D93}">
      <formula1>INDIRECT("Organisation_Type")</formula1>
    </dataValidation>
    <dataValidation type="custom" allowBlank="1" showInputMessage="1" showErrorMessage="1" errorTitle="Headcount" error="The value entered in the headcount field must be greater than or equal to the value entered in the FTE field." sqref="J7:J51 L7:L51 N7:N51 D7:D51 F7:F51 H7:H51 V7:V51 X7:X51 T7:T51 R7:R51" xr:uid="{718EC815-AEA6-48F1-AE95-EFBB9CF20491}">
      <formula1>D7&gt;=E7</formula1>
    </dataValidation>
    <dataValidation type="custom" allowBlank="1" showInputMessage="1" showErrorMessage="1" errorTitle="FTE" error="The value entered in the FTE field must be less than or equal to the value entered in the headcount field." sqref="I7:I51 K7:K51 O7:O51 E7:E51 M7:M51 G7:G51 W7:W51 Y7:Y51 U7:U51 S7:S51" xr:uid="{3B35DF2E-A1F4-4CE1-98B8-17A2EA34D6A9}">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17998398-45B8-48EE-BF6C-8F5B80D3DF75}">
      <formula1>INDIRECT("List_of_organisations")</formula1>
    </dataValidation>
    <dataValidation operator="lessThanOrEqual" allowBlank="1" showInputMessage="1" showErrorMessage="1" error="FTE cannot be greater than Headcount_x000a_" sqref="AO4:AP4 AB4 P5 A4:C4 R4 R52:AN65535 A52:O65535 AO7:AP65535 AB6:AC51 AQ1:IV1048576 P7:Q65535" xr:uid="{D0CA0931-0EF1-4BC6-A6B1-BD95FFA91B83}"/>
    <dataValidation type="decimal" operator="greaterThan" allowBlank="1" showInputMessage="1" showErrorMessage="1" sqref="AD9:AI9" xr:uid="{3F1E8F6C-6F70-4C08-B8C1-F7C66618AD07}">
      <formula1>0</formula1>
    </dataValidation>
  </dataValidation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6A945-2C48-4783-8781-E78AC28CB5F4}">
  <dimension ref="A1:AP473"/>
  <sheetViews>
    <sheetView topLeftCell="A7" zoomScale="80" zoomScaleNormal="80" workbookViewId="0">
      <selection activeCell="AK13" sqref="AK13:AL13"/>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205" t="s">
        <v>24</v>
      </c>
      <c r="E6" s="205" t="s">
        <v>26</v>
      </c>
      <c r="F6" s="205" t="s">
        <v>24</v>
      </c>
      <c r="G6" s="205" t="s">
        <v>26</v>
      </c>
      <c r="H6" s="205" t="s">
        <v>24</v>
      </c>
      <c r="I6" s="205" t="s">
        <v>26</v>
      </c>
      <c r="J6" s="205" t="s">
        <v>24</v>
      </c>
      <c r="K6" s="205" t="s">
        <v>26</v>
      </c>
      <c r="L6" s="205" t="s">
        <v>24</v>
      </c>
      <c r="M6" s="205" t="s">
        <v>26</v>
      </c>
      <c r="N6" s="205" t="s">
        <v>24</v>
      </c>
      <c r="O6" s="205" t="s">
        <v>26</v>
      </c>
      <c r="P6" s="205" t="s">
        <v>24</v>
      </c>
      <c r="Q6" s="205" t="s">
        <v>26</v>
      </c>
      <c r="R6" s="204" t="s">
        <v>24</v>
      </c>
      <c r="S6" s="204" t="s">
        <v>26</v>
      </c>
      <c r="T6" s="204" t="s">
        <v>24</v>
      </c>
      <c r="U6" s="204" t="s">
        <v>26</v>
      </c>
      <c r="V6" s="204" t="s">
        <v>24</v>
      </c>
      <c r="W6" s="204" t="s">
        <v>26</v>
      </c>
      <c r="X6" s="204" t="s">
        <v>24</v>
      </c>
      <c r="Y6" s="204" t="s">
        <v>26</v>
      </c>
      <c r="Z6" s="204" t="s">
        <v>24</v>
      </c>
      <c r="AA6" s="204" t="s">
        <v>26</v>
      </c>
      <c r="AB6" s="53" t="s">
        <v>24</v>
      </c>
      <c r="AC6" s="206" t="s">
        <v>26</v>
      </c>
      <c r="AD6" s="377"/>
      <c r="AE6" s="377"/>
      <c r="AF6" s="377"/>
      <c r="AG6" s="377"/>
      <c r="AH6" s="377"/>
      <c r="AI6" s="377"/>
      <c r="AJ6" s="380"/>
      <c r="AK6" s="377"/>
      <c r="AL6" s="377"/>
      <c r="AM6" s="377"/>
      <c r="AN6" s="373"/>
      <c r="AO6" s="377"/>
      <c r="AP6" s="377"/>
    </row>
    <row r="7" spans="1:42" ht="31" x14ac:dyDescent="0.35">
      <c r="A7" s="190" t="s">
        <v>104</v>
      </c>
      <c r="B7" s="190" t="s">
        <v>105</v>
      </c>
      <c r="C7" s="190" t="s">
        <v>104</v>
      </c>
      <c r="D7" s="85">
        <v>9626</v>
      </c>
      <c r="E7" s="117">
        <v>9130.7164864864862</v>
      </c>
      <c r="F7" s="80">
        <v>5756</v>
      </c>
      <c r="G7" s="117">
        <v>5579.7251351351351</v>
      </c>
      <c r="H7" s="80">
        <v>9838</v>
      </c>
      <c r="I7" s="117">
        <v>9582.8732432432425</v>
      </c>
      <c r="J7" s="80">
        <v>2175</v>
      </c>
      <c r="K7" s="117">
        <v>2133.8981081081083</v>
      </c>
      <c r="L7" s="80">
        <v>288</v>
      </c>
      <c r="M7" s="117">
        <v>282.82027027027027</v>
      </c>
      <c r="N7" s="80">
        <v>10230</v>
      </c>
      <c r="O7" s="117">
        <v>9865.4724324324325</v>
      </c>
      <c r="P7" s="40">
        <f t="shared" ref="P7:Q22" si="0">SUM(D7,F7,H7,J7,L7,N7)</f>
        <v>37913</v>
      </c>
      <c r="Q7" s="40">
        <f t="shared" si="0"/>
        <v>36575.505675675675</v>
      </c>
      <c r="R7" s="117">
        <v>107</v>
      </c>
      <c r="S7" s="117">
        <v>105.35000000000001</v>
      </c>
      <c r="T7" s="117">
        <v>394</v>
      </c>
      <c r="U7" s="117">
        <v>389.79000000000008</v>
      </c>
      <c r="V7" s="80">
        <v>247</v>
      </c>
      <c r="W7" s="117">
        <v>246.0972972972973</v>
      </c>
      <c r="X7" s="80">
        <v>18</v>
      </c>
      <c r="Y7" s="80">
        <v>18</v>
      </c>
      <c r="Z7" s="42">
        <f>SUM(R7,T7,V7,X7,)</f>
        <v>766</v>
      </c>
      <c r="AA7" s="43">
        <f>SUM(S7,U7,W7,Y7)</f>
        <v>759.23729729729735</v>
      </c>
      <c r="AB7" s="44">
        <f>P7+Z7</f>
        <v>38679</v>
      </c>
      <c r="AC7" s="44">
        <f>Q7+AA7</f>
        <v>37334.74297297297</v>
      </c>
      <c r="AD7" s="150">
        <v>122342095.23</v>
      </c>
      <c r="AE7" s="45">
        <v>0</v>
      </c>
      <c r="AF7" s="45">
        <v>0</v>
      </c>
      <c r="AG7" s="207">
        <v>6940559.9800000004</v>
      </c>
      <c r="AH7" s="207">
        <v>31679668.93</v>
      </c>
      <c r="AI7" s="207">
        <v>14903780.310000001</v>
      </c>
      <c r="AJ7" s="46">
        <f>SUM(AD7:AI7)</f>
        <v>175866104.45000002</v>
      </c>
      <c r="AK7" s="47">
        <v>9732361.7300000004</v>
      </c>
      <c r="AL7" s="47">
        <v>9634893.7699999996</v>
      </c>
      <c r="AM7" s="46">
        <f>SUM(AK7:AL7)</f>
        <v>19367255.5</v>
      </c>
      <c r="AN7" s="46">
        <f>SUM(AM7,AJ7)</f>
        <v>195233359.95000002</v>
      </c>
      <c r="AO7" s="48"/>
      <c r="AP7" s="51"/>
    </row>
    <row r="8" spans="1:42" ht="31" x14ac:dyDescent="0.35">
      <c r="A8" s="190" t="s">
        <v>106</v>
      </c>
      <c r="B8" s="190" t="s">
        <v>105</v>
      </c>
      <c r="C8" s="190" t="s">
        <v>104</v>
      </c>
      <c r="D8" s="199">
        <v>0</v>
      </c>
      <c r="E8" s="117">
        <v>0</v>
      </c>
      <c r="F8" s="117">
        <v>0</v>
      </c>
      <c r="G8" s="117">
        <v>0</v>
      </c>
      <c r="H8" s="117">
        <v>0</v>
      </c>
      <c r="I8" s="117">
        <v>0</v>
      </c>
      <c r="J8" s="117">
        <v>0</v>
      </c>
      <c r="K8" s="117">
        <v>0</v>
      </c>
      <c r="L8" s="117">
        <v>0</v>
      </c>
      <c r="M8" s="117">
        <v>0</v>
      </c>
      <c r="N8" s="80">
        <v>10800</v>
      </c>
      <c r="O8" s="117">
        <v>10442.362972972973</v>
      </c>
      <c r="P8" s="40">
        <f t="shared" si="0"/>
        <v>10800</v>
      </c>
      <c r="Q8" s="40">
        <f t="shared" si="0"/>
        <v>10442.362972972973</v>
      </c>
      <c r="R8" s="117">
        <v>10</v>
      </c>
      <c r="S8" s="117">
        <v>10</v>
      </c>
      <c r="T8" s="117">
        <v>54</v>
      </c>
      <c r="U8" s="117">
        <v>54</v>
      </c>
      <c r="V8" s="80">
        <v>629</v>
      </c>
      <c r="W8" s="117">
        <v>623.82432432432438</v>
      </c>
      <c r="X8" s="117">
        <v>0</v>
      </c>
      <c r="Y8" s="117">
        <v>0</v>
      </c>
      <c r="Z8" s="42">
        <f t="shared" ref="Z8:Z51" si="1">SUM(R8,T8,V8,X8,)</f>
        <v>693</v>
      </c>
      <c r="AA8" s="42">
        <f t="shared" ref="AA8:AA51" si="2">SUM(S8,U8,W8,Y8)</f>
        <v>687.82432432432438</v>
      </c>
      <c r="AB8" s="44">
        <f t="shared" ref="AB8:AC23" si="3">P8+Z8</f>
        <v>11493</v>
      </c>
      <c r="AC8" s="44">
        <f t="shared" si="3"/>
        <v>11130.187297297298</v>
      </c>
      <c r="AD8" s="45">
        <v>31943337.68</v>
      </c>
      <c r="AE8" s="45">
        <v>0</v>
      </c>
      <c r="AF8" s="45">
        <v>0</v>
      </c>
      <c r="AG8" s="45">
        <v>617656.76</v>
      </c>
      <c r="AH8" s="45">
        <v>7981354.8099999996</v>
      </c>
      <c r="AI8" s="45">
        <v>3122810.49</v>
      </c>
      <c r="AJ8" s="46">
        <f t="shared" ref="AJ8:AJ51" si="4">SUM(AD8:AI8)</f>
        <v>43665159.740000002</v>
      </c>
      <c r="AK8" s="47">
        <v>11138064.529999999</v>
      </c>
      <c r="AL8" s="47">
        <v>430630.25</v>
      </c>
      <c r="AM8" s="46">
        <f t="shared" ref="AM8:AM51" si="5">SUM(AK8:AL8)</f>
        <v>11568694.779999999</v>
      </c>
      <c r="AN8" s="46">
        <f t="shared" ref="AN8:AN44" si="6">SUM(AM8,AJ8)</f>
        <v>55233854.520000003</v>
      </c>
      <c r="AO8" s="48"/>
      <c r="AP8" s="51"/>
    </row>
    <row r="9" spans="1:42" ht="50.25" customHeight="1" x14ac:dyDescent="0.35">
      <c r="A9" s="190" t="s">
        <v>107</v>
      </c>
      <c r="B9" s="190" t="s">
        <v>108</v>
      </c>
      <c r="C9" s="190" t="s">
        <v>104</v>
      </c>
      <c r="D9" s="200">
        <v>184</v>
      </c>
      <c r="E9" s="200">
        <v>177.97</v>
      </c>
      <c r="F9" s="200">
        <v>264</v>
      </c>
      <c r="G9" s="200">
        <v>248.01</v>
      </c>
      <c r="H9" s="200">
        <v>2147</v>
      </c>
      <c r="I9" s="200">
        <v>2065.17</v>
      </c>
      <c r="J9" s="200">
        <v>1821</v>
      </c>
      <c r="K9" s="200">
        <v>1712.18</v>
      </c>
      <c r="L9" s="200">
        <v>37</v>
      </c>
      <c r="M9" s="200">
        <v>31.89</v>
      </c>
      <c r="N9" s="200">
        <v>0</v>
      </c>
      <c r="O9" s="200">
        <v>0</v>
      </c>
      <c r="P9" s="40">
        <f t="shared" si="0"/>
        <v>4453</v>
      </c>
      <c r="Q9" s="40">
        <f t="shared" si="0"/>
        <v>4235.22</v>
      </c>
      <c r="R9" s="200">
        <v>0</v>
      </c>
      <c r="S9" s="200">
        <v>0</v>
      </c>
      <c r="T9" s="200">
        <v>0</v>
      </c>
      <c r="U9" s="200">
        <v>0</v>
      </c>
      <c r="V9" s="200">
        <v>164</v>
      </c>
      <c r="W9" s="200">
        <v>157.4</v>
      </c>
      <c r="X9" s="200">
        <v>0</v>
      </c>
      <c r="Y9" s="200">
        <v>0</v>
      </c>
      <c r="Z9" s="42">
        <f t="shared" si="1"/>
        <v>164</v>
      </c>
      <c r="AA9" s="43">
        <f t="shared" si="2"/>
        <v>157.4</v>
      </c>
      <c r="AB9" s="44">
        <f t="shared" si="3"/>
        <v>4617</v>
      </c>
      <c r="AC9" s="44">
        <f t="shared" si="3"/>
        <v>4392.62</v>
      </c>
      <c r="AD9" s="45">
        <v>14167388.030000003</v>
      </c>
      <c r="AE9" s="203">
        <v>51322.970000000008</v>
      </c>
      <c r="AF9" s="203">
        <v>83082.95</v>
      </c>
      <c r="AG9" s="203">
        <v>205665.66999999998</v>
      </c>
      <c r="AH9" s="203">
        <v>3850336.33</v>
      </c>
      <c r="AI9" s="203">
        <v>1572275.57</v>
      </c>
      <c r="AJ9" s="46">
        <f t="shared" si="4"/>
        <v>19930071.520000003</v>
      </c>
      <c r="AK9" s="47">
        <v>1518964.75</v>
      </c>
      <c r="AL9" s="143">
        <v>0</v>
      </c>
      <c r="AM9" s="46">
        <f t="shared" si="5"/>
        <v>1518964.75</v>
      </c>
      <c r="AN9" s="46">
        <f t="shared" si="6"/>
        <v>21449036.270000003</v>
      </c>
      <c r="AO9" s="48"/>
      <c r="AP9" s="51"/>
    </row>
    <row r="10" spans="1:42" ht="46.5" x14ac:dyDescent="0.35">
      <c r="A10" s="190" t="s">
        <v>109</v>
      </c>
      <c r="B10" s="190" t="s">
        <v>110</v>
      </c>
      <c r="C10" s="190" t="s">
        <v>104</v>
      </c>
      <c r="D10" s="49">
        <v>68</v>
      </c>
      <c r="E10" s="200">
        <v>66</v>
      </c>
      <c r="F10" s="200">
        <v>226</v>
      </c>
      <c r="G10" s="200">
        <v>210.35</v>
      </c>
      <c r="H10" s="200">
        <v>471</v>
      </c>
      <c r="I10" s="200">
        <v>452.96</v>
      </c>
      <c r="J10" s="200">
        <v>62</v>
      </c>
      <c r="K10" s="200">
        <v>60.28</v>
      </c>
      <c r="L10" s="200">
        <v>5</v>
      </c>
      <c r="M10" s="200">
        <v>5</v>
      </c>
      <c r="N10" s="200">
        <v>0</v>
      </c>
      <c r="O10" s="200">
        <v>0</v>
      </c>
      <c r="P10" s="40">
        <f t="shared" si="0"/>
        <v>832</v>
      </c>
      <c r="Q10" s="40">
        <f t="shared" si="0"/>
        <v>794.58999999999992</v>
      </c>
      <c r="R10" s="200">
        <v>7</v>
      </c>
      <c r="S10" s="200">
        <v>6.4</v>
      </c>
      <c r="T10" s="200">
        <v>0</v>
      </c>
      <c r="U10" s="200">
        <v>0</v>
      </c>
      <c r="V10" s="200">
        <v>16</v>
      </c>
      <c r="W10" s="200">
        <v>14.81</v>
      </c>
      <c r="X10" s="200">
        <v>0</v>
      </c>
      <c r="Y10" s="200">
        <v>0</v>
      </c>
      <c r="Z10" s="42">
        <f t="shared" si="1"/>
        <v>23</v>
      </c>
      <c r="AA10" s="43">
        <f t="shared" si="2"/>
        <v>21.21</v>
      </c>
      <c r="AB10" s="44">
        <f t="shared" si="3"/>
        <v>855</v>
      </c>
      <c r="AC10" s="44">
        <f t="shared" si="3"/>
        <v>815.8</v>
      </c>
      <c r="AD10" s="45">
        <v>2242946.14</v>
      </c>
      <c r="AE10" s="45">
        <v>58600.01</v>
      </c>
      <c r="AF10" s="45">
        <v>2200</v>
      </c>
      <c r="AG10" s="45">
        <v>22343.83</v>
      </c>
      <c r="AH10" s="45">
        <v>617029.16</v>
      </c>
      <c r="AI10" s="45">
        <v>239163.84</v>
      </c>
      <c r="AJ10" s="46">
        <f t="shared" si="4"/>
        <v>3182282.98</v>
      </c>
      <c r="AK10" s="50">
        <v>198853</v>
      </c>
      <c r="AL10" s="50">
        <v>0</v>
      </c>
      <c r="AM10" s="46">
        <f t="shared" si="5"/>
        <v>198853</v>
      </c>
      <c r="AN10" s="46">
        <f t="shared" si="6"/>
        <v>3381135.98</v>
      </c>
      <c r="AO10" s="48"/>
      <c r="AP10" s="48"/>
    </row>
    <row r="11" spans="1:42" ht="46.5" x14ac:dyDescent="0.35">
      <c r="A11" s="190" t="s">
        <v>111</v>
      </c>
      <c r="B11" s="190" t="s">
        <v>110</v>
      </c>
      <c r="C11" s="190" t="s">
        <v>104</v>
      </c>
      <c r="D11" s="49">
        <v>76</v>
      </c>
      <c r="E11" s="49">
        <v>62.1</v>
      </c>
      <c r="F11" s="49">
        <v>74</v>
      </c>
      <c r="G11" s="49">
        <v>69.8</v>
      </c>
      <c r="H11" s="49">
        <v>26</v>
      </c>
      <c r="I11" s="49">
        <v>25.8</v>
      </c>
      <c r="J11" s="49">
        <v>16</v>
      </c>
      <c r="K11" s="49">
        <v>16</v>
      </c>
      <c r="L11" s="49">
        <v>4</v>
      </c>
      <c r="M11" s="49">
        <v>4</v>
      </c>
      <c r="N11" s="49">
        <v>0</v>
      </c>
      <c r="O11" s="49">
        <v>0</v>
      </c>
      <c r="P11" s="40">
        <f t="shared" si="0"/>
        <v>196</v>
      </c>
      <c r="Q11" s="40">
        <f t="shared" si="0"/>
        <v>177.70000000000002</v>
      </c>
      <c r="R11" s="49">
        <v>0</v>
      </c>
      <c r="S11" s="49">
        <v>0</v>
      </c>
      <c r="T11" s="49">
        <v>0</v>
      </c>
      <c r="U11" s="49">
        <v>0</v>
      </c>
      <c r="V11" s="49">
        <v>0</v>
      </c>
      <c r="W11" s="49">
        <v>0</v>
      </c>
      <c r="X11" s="49">
        <v>0</v>
      </c>
      <c r="Y11" s="49">
        <v>0</v>
      </c>
      <c r="Z11" s="42">
        <f t="shared" si="1"/>
        <v>0</v>
      </c>
      <c r="AA11" s="43">
        <f t="shared" si="2"/>
        <v>0</v>
      </c>
      <c r="AB11" s="44">
        <f t="shared" si="3"/>
        <v>196</v>
      </c>
      <c r="AC11" s="44">
        <f t="shared" si="3"/>
        <v>177.70000000000002</v>
      </c>
      <c r="AD11" s="45">
        <v>420491</v>
      </c>
      <c r="AE11" s="45">
        <v>0</v>
      </c>
      <c r="AF11" s="45">
        <v>0</v>
      </c>
      <c r="AG11" s="45">
        <v>716</v>
      </c>
      <c r="AH11" s="45">
        <v>27192</v>
      </c>
      <c r="AI11" s="45">
        <v>38532</v>
      </c>
      <c r="AJ11" s="46">
        <f t="shared" si="4"/>
        <v>486931</v>
      </c>
      <c r="AK11" s="50">
        <v>0</v>
      </c>
      <c r="AL11" s="50">
        <v>0</v>
      </c>
      <c r="AM11" s="46">
        <f t="shared" si="5"/>
        <v>0</v>
      </c>
      <c r="AN11" s="46">
        <f t="shared" si="6"/>
        <v>486931</v>
      </c>
      <c r="AO11" s="189"/>
      <c r="AP11" s="48"/>
    </row>
    <row r="12" spans="1:42" ht="46.5" x14ac:dyDescent="0.35">
      <c r="A12" s="190" t="s">
        <v>112</v>
      </c>
      <c r="B12" s="190" t="s">
        <v>110</v>
      </c>
      <c r="C12" s="190" t="s">
        <v>104</v>
      </c>
      <c r="D12" s="198">
        <v>46</v>
      </c>
      <c r="E12" s="198">
        <v>37.510000000000005</v>
      </c>
      <c r="F12" s="198">
        <v>12</v>
      </c>
      <c r="G12" s="198">
        <v>11.48</v>
      </c>
      <c r="H12" s="198">
        <v>30</v>
      </c>
      <c r="I12" s="198">
        <v>28.93</v>
      </c>
      <c r="J12" s="198">
        <v>4</v>
      </c>
      <c r="K12" s="198">
        <v>4</v>
      </c>
      <c r="L12" s="198">
        <v>1</v>
      </c>
      <c r="M12" s="198">
        <v>1</v>
      </c>
      <c r="N12" s="198">
        <v>0</v>
      </c>
      <c r="O12" s="198">
        <v>0</v>
      </c>
      <c r="P12" s="40">
        <f t="shared" si="0"/>
        <v>93</v>
      </c>
      <c r="Q12" s="40">
        <f t="shared" si="0"/>
        <v>82.920000000000016</v>
      </c>
      <c r="R12" s="49">
        <v>0</v>
      </c>
      <c r="S12" s="49">
        <v>0</v>
      </c>
      <c r="T12" s="49">
        <v>0</v>
      </c>
      <c r="U12" s="49">
        <v>0</v>
      </c>
      <c r="V12" s="49">
        <v>0</v>
      </c>
      <c r="W12" s="49">
        <v>0</v>
      </c>
      <c r="X12" s="49">
        <v>0</v>
      </c>
      <c r="Y12" s="49">
        <v>0</v>
      </c>
      <c r="Z12" s="42">
        <f t="shared" si="1"/>
        <v>0</v>
      </c>
      <c r="AA12" s="43">
        <f t="shared" si="2"/>
        <v>0</v>
      </c>
      <c r="AB12" s="44">
        <f t="shared" si="3"/>
        <v>93</v>
      </c>
      <c r="AC12" s="44">
        <f t="shared" si="3"/>
        <v>82.920000000000016</v>
      </c>
      <c r="AD12" s="202">
        <v>237564.47</v>
      </c>
      <c r="AE12" s="201">
        <v>0</v>
      </c>
      <c r="AF12" s="201">
        <v>0</v>
      </c>
      <c r="AG12" s="201">
        <v>0</v>
      </c>
      <c r="AH12" s="201">
        <v>26936.799999999999</v>
      </c>
      <c r="AI12" s="201">
        <v>23451.8</v>
      </c>
      <c r="AJ12" s="46">
        <f t="shared" si="4"/>
        <v>287953.07</v>
      </c>
      <c r="AK12" s="50">
        <v>0</v>
      </c>
      <c r="AL12" s="50">
        <v>0</v>
      </c>
      <c r="AM12" s="46">
        <f t="shared" si="5"/>
        <v>0</v>
      </c>
      <c r="AN12" s="46">
        <f t="shared" si="6"/>
        <v>287953.07</v>
      </c>
      <c r="AO12" s="48"/>
      <c r="AP12" s="151"/>
    </row>
    <row r="13" spans="1:42" ht="46.5" x14ac:dyDescent="0.35">
      <c r="A13" s="190" t="s">
        <v>113</v>
      </c>
      <c r="B13" s="190" t="s">
        <v>110</v>
      </c>
      <c r="C13" s="190" t="s">
        <v>104</v>
      </c>
      <c r="D13" s="49">
        <v>222</v>
      </c>
      <c r="E13" s="200">
        <v>80.45</v>
      </c>
      <c r="F13" s="200">
        <v>85</v>
      </c>
      <c r="G13" s="200">
        <v>72.650000000000006</v>
      </c>
      <c r="H13" s="200">
        <v>42</v>
      </c>
      <c r="I13" s="200">
        <v>39.840000000000003</v>
      </c>
      <c r="J13" s="200">
        <v>0</v>
      </c>
      <c r="K13" s="200">
        <v>0</v>
      </c>
      <c r="L13" s="200">
        <v>3</v>
      </c>
      <c r="M13" s="200">
        <v>3</v>
      </c>
      <c r="N13" s="200">
        <v>0</v>
      </c>
      <c r="O13" s="200">
        <v>0</v>
      </c>
      <c r="P13" s="40">
        <f t="shared" si="0"/>
        <v>352</v>
      </c>
      <c r="Q13" s="40">
        <f t="shared" si="0"/>
        <v>195.94000000000003</v>
      </c>
      <c r="R13" s="200">
        <v>0</v>
      </c>
      <c r="S13" s="200">
        <v>0</v>
      </c>
      <c r="T13" s="200">
        <v>0</v>
      </c>
      <c r="U13" s="200">
        <v>0</v>
      </c>
      <c r="V13" s="200">
        <v>0</v>
      </c>
      <c r="W13" s="200">
        <v>0</v>
      </c>
      <c r="X13" s="200">
        <v>0</v>
      </c>
      <c r="Y13" s="200">
        <v>0</v>
      </c>
      <c r="Z13" s="42">
        <f t="shared" si="1"/>
        <v>0</v>
      </c>
      <c r="AA13" s="43">
        <f t="shared" si="2"/>
        <v>0</v>
      </c>
      <c r="AB13" s="44">
        <f t="shared" si="3"/>
        <v>352</v>
      </c>
      <c r="AC13" s="44">
        <f t="shared" si="3"/>
        <v>195.94000000000003</v>
      </c>
      <c r="AD13" s="202">
        <v>426398</v>
      </c>
      <c r="AE13" s="201">
        <v>0</v>
      </c>
      <c r="AF13" s="201">
        <v>0</v>
      </c>
      <c r="AG13" s="201">
        <v>0</v>
      </c>
      <c r="AH13" s="201">
        <v>34707</v>
      </c>
      <c r="AI13" s="201">
        <v>25781</v>
      </c>
      <c r="AJ13" s="46">
        <f t="shared" si="4"/>
        <v>486886</v>
      </c>
      <c r="AK13" s="47">
        <v>0</v>
      </c>
      <c r="AL13" s="47">
        <v>0</v>
      </c>
      <c r="AM13" s="46">
        <f t="shared" si="5"/>
        <v>0</v>
      </c>
      <c r="AN13" s="46">
        <f t="shared" si="6"/>
        <v>486886</v>
      </c>
      <c r="AO13" s="48"/>
      <c r="AP13" s="48"/>
    </row>
    <row r="14" spans="1:42" ht="31" x14ac:dyDescent="0.35">
      <c r="A14" s="190" t="s">
        <v>114</v>
      </c>
      <c r="B14" s="190" t="s">
        <v>108</v>
      </c>
      <c r="C14" s="190" t="s">
        <v>104</v>
      </c>
      <c r="D14" s="49">
        <v>85</v>
      </c>
      <c r="E14" s="49">
        <v>80.189190999999994</v>
      </c>
      <c r="F14" s="49">
        <v>244</v>
      </c>
      <c r="G14" s="49">
        <v>227.456706</v>
      </c>
      <c r="H14" s="49">
        <v>83</v>
      </c>
      <c r="I14" s="49">
        <v>82.621622000000002</v>
      </c>
      <c r="J14" s="49">
        <v>14</v>
      </c>
      <c r="K14" s="49">
        <v>14</v>
      </c>
      <c r="L14" s="49">
        <v>1</v>
      </c>
      <c r="M14" s="49">
        <v>1</v>
      </c>
      <c r="N14" s="49">
        <v>0</v>
      </c>
      <c r="O14" s="49">
        <v>0</v>
      </c>
      <c r="P14" s="40">
        <f t="shared" si="0"/>
        <v>427</v>
      </c>
      <c r="Q14" s="40">
        <f t="shared" si="0"/>
        <v>405.26751899999999</v>
      </c>
      <c r="R14" s="200">
        <v>5</v>
      </c>
      <c r="S14" s="200">
        <v>5</v>
      </c>
      <c r="T14" s="200">
        <v>0</v>
      </c>
      <c r="U14" s="200">
        <v>0</v>
      </c>
      <c r="V14" s="200">
        <v>0</v>
      </c>
      <c r="W14" s="200">
        <v>0</v>
      </c>
      <c r="X14" s="200">
        <v>0</v>
      </c>
      <c r="Y14" s="200">
        <v>0</v>
      </c>
      <c r="Z14" s="42">
        <f t="shared" si="1"/>
        <v>5</v>
      </c>
      <c r="AA14" s="42">
        <f t="shared" si="2"/>
        <v>5</v>
      </c>
      <c r="AB14" s="44">
        <f t="shared" si="3"/>
        <v>432</v>
      </c>
      <c r="AC14" s="44">
        <f t="shared" si="3"/>
        <v>410.26751899999999</v>
      </c>
      <c r="AD14" s="45">
        <v>1165552.7200000028</v>
      </c>
      <c r="AE14" s="203">
        <v>36755.48000000004</v>
      </c>
      <c r="AF14" s="203">
        <v>2500</v>
      </c>
      <c r="AG14" s="203">
        <v>8520.0199999999968</v>
      </c>
      <c r="AH14" s="203">
        <v>268615.05000000022</v>
      </c>
      <c r="AI14" s="203">
        <v>120435.60999999999</v>
      </c>
      <c r="AJ14" s="46">
        <f t="shared" si="4"/>
        <v>1602378.8800000031</v>
      </c>
      <c r="AK14" s="47">
        <v>11758.61</v>
      </c>
      <c r="AL14" s="47"/>
      <c r="AM14" s="46">
        <f t="shared" si="5"/>
        <v>11758.61</v>
      </c>
      <c r="AN14" s="46">
        <f t="shared" si="6"/>
        <v>1614137.4900000033</v>
      </c>
      <c r="AO14" s="48"/>
      <c r="AP14" s="48"/>
    </row>
    <row r="15" spans="1:42" x14ac:dyDescent="0.35">
      <c r="A15" s="190"/>
      <c r="B15" s="190"/>
      <c r="C15" s="190"/>
      <c r="D15" s="197"/>
      <c r="E15" s="197"/>
      <c r="F15" s="197"/>
      <c r="G15" s="197"/>
      <c r="H15" s="197"/>
      <c r="I15" s="197"/>
      <c r="J15" s="197"/>
      <c r="K15" s="197"/>
      <c r="L15" s="197"/>
      <c r="M15" s="197"/>
      <c r="N15" s="197"/>
      <c r="O15" s="197"/>
      <c r="P15" s="40">
        <f t="shared" si="0"/>
        <v>0</v>
      </c>
      <c r="Q15" s="40">
        <f t="shared" si="0"/>
        <v>0</v>
      </c>
      <c r="R15" s="197"/>
      <c r="S15" s="197"/>
      <c r="T15" s="197"/>
      <c r="U15" s="197"/>
      <c r="V15" s="197"/>
      <c r="W15" s="197"/>
      <c r="X15" s="197"/>
      <c r="Y15" s="197"/>
      <c r="Z15" s="42">
        <f t="shared" si="1"/>
        <v>0</v>
      </c>
      <c r="AA15" s="42">
        <f t="shared" si="2"/>
        <v>0</v>
      </c>
      <c r="AB15" s="44">
        <f t="shared" si="3"/>
        <v>0</v>
      </c>
      <c r="AC15" s="44">
        <f t="shared" si="3"/>
        <v>0</v>
      </c>
      <c r="AD15" s="187"/>
      <c r="AE15" s="187"/>
      <c r="AF15" s="187"/>
      <c r="AG15" s="187"/>
      <c r="AH15" s="187"/>
      <c r="AI15" s="187"/>
      <c r="AJ15" s="52">
        <f t="shared" si="4"/>
        <v>0</v>
      </c>
      <c r="AK15" s="143"/>
      <c r="AL15" s="143"/>
      <c r="AM15" s="52">
        <f t="shared" si="5"/>
        <v>0</v>
      </c>
      <c r="AN15" s="52">
        <f t="shared" si="6"/>
        <v>0</v>
      </c>
      <c r="AO15" s="48"/>
      <c r="AP15" s="48"/>
    </row>
    <row r="16" spans="1:42" x14ac:dyDescent="0.35">
      <c r="A16" s="190"/>
      <c r="B16" s="190"/>
      <c r="C16" s="190"/>
      <c r="D16" s="197"/>
      <c r="E16" s="197"/>
      <c r="F16" s="197"/>
      <c r="G16" s="197"/>
      <c r="H16" s="197"/>
      <c r="I16" s="197"/>
      <c r="J16" s="197"/>
      <c r="K16" s="197"/>
      <c r="L16" s="197"/>
      <c r="M16" s="197"/>
      <c r="N16" s="197"/>
      <c r="O16" s="197"/>
      <c r="P16" s="40">
        <f t="shared" si="0"/>
        <v>0</v>
      </c>
      <c r="Q16" s="40">
        <f t="shared" si="0"/>
        <v>0</v>
      </c>
      <c r="R16" s="197"/>
      <c r="S16" s="197"/>
      <c r="T16" s="197"/>
      <c r="U16" s="197"/>
      <c r="V16" s="197"/>
      <c r="W16" s="197"/>
      <c r="X16" s="197"/>
      <c r="Y16" s="197"/>
      <c r="Z16" s="42">
        <f t="shared" si="1"/>
        <v>0</v>
      </c>
      <c r="AA16" s="42">
        <f t="shared" si="2"/>
        <v>0</v>
      </c>
      <c r="AB16" s="44">
        <f t="shared" si="3"/>
        <v>0</v>
      </c>
      <c r="AC16" s="44">
        <f t="shared" si="3"/>
        <v>0</v>
      </c>
      <c r="AD16" s="187"/>
      <c r="AE16" s="187"/>
      <c r="AF16" s="187"/>
      <c r="AG16" s="187"/>
      <c r="AH16" s="187"/>
      <c r="AI16" s="187"/>
      <c r="AJ16" s="52">
        <f t="shared" si="4"/>
        <v>0</v>
      </c>
      <c r="AK16" s="143"/>
      <c r="AL16" s="143"/>
      <c r="AM16" s="52">
        <f t="shared" si="5"/>
        <v>0</v>
      </c>
      <c r="AN16" s="52">
        <f t="shared" si="6"/>
        <v>0</v>
      </c>
      <c r="AO16" s="48"/>
      <c r="AP16" s="48"/>
    </row>
    <row r="17" spans="1:42" x14ac:dyDescent="0.35">
      <c r="A17" s="190"/>
      <c r="B17" s="190"/>
      <c r="C17" s="190"/>
      <c r="D17" s="197"/>
      <c r="E17" s="197"/>
      <c r="F17" s="197"/>
      <c r="G17" s="197"/>
      <c r="H17" s="197"/>
      <c r="I17" s="197"/>
      <c r="J17" s="197"/>
      <c r="K17" s="197"/>
      <c r="L17" s="197"/>
      <c r="M17" s="197"/>
      <c r="N17" s="197"/>
      <c r="O17" s="197"/>
      <c r="P17" s="40">
        <f t="shared" si="0"/>
        <v>0</v>
      </c>
      <c r="Q17" s="40">
        <f t="shared" si="0"/>
        <v>0</v>
      </c>
      <c r="R17" s="197"/>
      <c r="S17" s="197"/>
      <c r="T17" s="197"/>
      <c r="U17" s="197"/>
      <c r="V17" s="197"/>
      <c r="W17" s="197"/>
      <c r="X17" s="197"/>
      <c r="Y17" s="197"/>
      <c r="Z17" s="42">
        <f t="shared" si="1"/>
        <v>0</v>
      </c>
      <c r="AA17" s="42">
        <f t="shared" si="2"/>
        <v>0</v>
      </c>
      <c r="AB17" s="44">
        <f t="shared" si="3"/>
        <v>0</v>
      </c>
      <c r="AC17" s="44">
        <f t="shared" si="3"/>
        <v>0</v>
      </c>
      <c r="AD17" s="187"/>
      <c r="AE17" s="187"/>
      <c r="AF17" s="187"/>
      <c r="AG17" s="187"/>
      <c r="AH17" s="187"/>
      <c r="AI17" s="187"/>
      <c r="AJ17" s="52">
        <f t="shared" si="4"/>
        <v>0</v>
      </c>
      <c r="AK17" s="143"/>
      <c r="AL17" s="143"/>
      <c r="AM17" s="52">
        <f t="shared" si="5"/>
        <v>0</v>
      </c>
      <c r="AN17" s="52">
        <f t="shared" si="6"/>
        <v>0</v>
      </c>
      <c r="AO17" s="48"/>
      <c r="AP17" s="48"/>
    </row>
    <row r="18" spans="1:42" x14ac:dyDescent="0.35">
      <c r="A18" s="190"/>
      <c r="B18" s="190"/>
      <c r="C18" s="190"/>
      <c r="D18" s="197"/>
      <c r="E18" s="197"/>
      <c r="F18" s="197"/>
      <c r="G18" s="197"/>
      <c r="H18" s="197"/>
      <c r="I18" s="197"/>
      <c r="J18" s="197"/>
      <c r="K18" s="197"/>
      <c r="L18" s="197"/>
      <c r="M18" s="197"/>
      <c r="N18" s="197"/>
      <c r="O18" s="197"/>
      <c r="P18" s="40">
        <f t="shared" si="0"/>
        <v>0</v>
      </c>
      <c r="Q18" s="40">
        <f t="shared" si="0"/>
        <v>0</v>
      </c>
      <c r="R18" s="197"/>
      <c r="S18" s="197"/>
      <c r="T18" s="197"/>
      <c r="U18" s="197"/>
      <c r="V18" s="197"/>
      <c r="W18" s="197"/>
      <c r="X18" s="197"/>
      <c r="Y18" s="197"/>
      <c r="Z18" s="42">
        <f t="shared" si="1"/>
        <v>0</v>
      </c>
      <c r="AA18" s="42">
        <f t="shared" si="2"/>
        <v>0</v>
      </c>
      <c r="AB18" s="44">
        <f t="shared" si="3"/>
        <v>0</v>
      </c>
      <c r="AC18" s="44">
        <f t="shared" si="3"/>
        <v>0</v>
      </c>
      <c r="AD18" s="187"/>
      <c r="AE18" s="187"/>
      <c r="AF18" s="187"/>
      <c r="AG18" s="187"/>
      <c r="AH18" s="187"/>
      <c r="AI18" s="187"/>
      <c r="AJ18" s="52">
        <f t="shared" si="4"/>
        <v>0</v>
      </c>
      <c r="AK18" s="143"/>
      <c r="AL18" s="143"/>
      <c r="AM18" s="52">
        <f t="shared" si="5"/>
        <v>0</v>
      </c>
      <c r="AN18" s="52">
        <f t="shared" si="6"/>
        <v>0</v>
      </c>
      <c r="AO18" s="48"/>
      <c r="AP18" s="48"/>
    </row>
    <row r="19" spans="1:42" x14ac:dyDescent="0.35">
      <c r="A19" s="190"/>
      <c r="B19" s="190"/>
      <c r="C19" s="190"/>
      <c r="D19" s="197"/>
      <c r="E19" s="197"/>
      <c r="F19" s="197"/>
      <c r="G19" s="197"/>
      <c r="H19" s="197"/>
      <c r="I19" s="197"/>
      <c r="J19" s="197"/>
      <c r="K19" s="197"/>
      <c r="L19" s="197"/>
      <c r="M19" s="197"/>
      <c r="N19" s="197"/>
      <c r="O19" s="197"/>
      <c r="P19" s="40">
        <f t="shared" si="0"/>
        <v>0</v>
      </c>
      <c r="Q19" s="40">
        <f t="shared" si="0"/>
        <v>0</v>
      </c>
      <c r="R19" s="197"/>
      <c r="S19" s="197"/>
      <c r="T19" s="197"/>
      <c r="U19" s="197"/>
      <c r="V19" s="197"/>
      <c r="W19" s="197"/>
      <c r="X19" s="197"/>
      <c r="Y19" s="197"/>
      <c r="Z19" s="42">
        <f t="shared" si="1"/>
        <v>0</v>
      </c>
      <c r="AA19" s="42">
        <f t="shared" si="2"/>
        <v>0</v>
      </c>
      <c r="AB19" s="44">
        <f t="shared" si="3"/>
        <v>0</v>
      </c>
      <c r="AC19" s="44">
        <f t="shared" si="3"/>
        <v>0</v>
      </c>
      <c r="AD19" s="187"/>
      <c r="AE19" s="187"/>
      <c r="AF19" s="187"/>
      <c r="AG19" s="187"/>
      <c r="AH19" s="187"/>
      <c r="AI19" s="187"/>
      <c r="AJ19" s="52">
        <f t="shared" si="4"/>
        <v>0</v>
      </c>
      <c r="AK19" s="143"/>
      <c r="AL19" s="143"/>
      <c r="AM19" s="52">
        <f t="shared" si="5"/>
        <v>0</v>
      </c>
      <c r="AN19" s="52">
        <f t="shared" si="6"/>
        <v>0</v>
      </c>
      <c r="AO19" s="48"/>
      <c r="AP19" s="48"/>
    </row>
    <row r="20" spans="1:42" x14ac:dyDescent="0.35">
      <c r="A20" s="190"/>
      <c r="B20" s="190"/>
      <c r="C20" s="190"/>
      <c r="D20" s="197"/>
      <c r="E20" s="197"/>
      <c r="F20" s="197"/>
      <c r="G20" s="197"/>
      <c r="H20" s="197"/>
      <c r="I20" s="197"/>
      <c r="J20" s="197"/>
      <c r="K20" s="197"/>
      <c r="L20" s="197"/>
      <c r="M20" s="197"/>
      <c r="N20" s="197"/>
      <c r="O20" s="197"/>
      <c r="P20" s="40">
        <f t="shared" si="0"/>
        <v>0</v>
      </c>
      <c r="Q20" s="40">
        <f t="shared" si="0"/>
        <v>0</v>
      </c>
      <c r="R20" s="197"/>
      <c r="S20" s="197"/>
      <c r="T20" s="197"/>
      <c r="U20" s="197"/>
      <c r="V20" s="197"/>
      <c r="W20" s="197"/>
      <c r="X20" s="197"/>
      <c r="Y20" s="197"/>
      <c r="Z20" s="42">
        <f t="shared" si="1"/>
        <v>0</v>
      </c>
      <c r="AA20" s="42">
        <f t="shared" si="2"/>
        <v>0</v>
      </c>
      <c r="AB20" s="44">
        <f t="shared" si="3"/>
        <v>0</v>
      </c>
      <c r="AC20" s="44">
        <f t="shared" si="3"/>
        <v>0</v>
      </c>
      <c r="AD20" s="187"/>
      <c r="AE20" s="187"/>
      <c r="AF20" s="187"/>
      <c r="AG20" s="187"/>
      <c r="AH20" s="187"/>
      <c r="AI20" s="187"/>
      <c r="AJ20" s="52">
        <f t="shared" si="4"/>
        <v>0</v>
      </c>
      <c r="AK20" s="143"/>
      <c r="AL20" s="143"/>
      <c r="AM20" s="52">
        <f t="shared" si="5"/>
        <v>0</v>
      </c>
      <c r="AN20" s="52">
        <f t="shared" si="6"/>
        <v>0</v>
      </c>
      <c r="AO20" s="48"/>
      <c r="AP20" s="48"/>
    </row>
    <row r="21" spans="1:42" x14ac:dyDescent="0.35">
      <c r="A21" s="190"/>
      <c r="B21" s="190"/>
      <c r="C21" s="190"/>
      <c r="D21" s="197"/>
      <c r="E21" s="197"/>
      <c r="F21" s="197"/>
      <c r="G21" s="197"/>
      <c r="H21" s="197"/>
      <c r="I21" s="197"/>
      <c r="J21" s="197"/>
      <c r="K21" s="197"/>
      <c r="L21" s="197"/>
      <c r="M21" s="197"/>
      <c r="N21" s="197"/>
      <c r="O21" s="197"/>
      <c r="P21" s="40">
        <f t="shared" si="0"/>
        <v>0</v>
      </c>
      <c r="Q21" s="40">
        <f t="shared" si="0"/>
        <v>0</v>
      </c>
      <c r="R21" s="197"/>
      <c r="S21" s="197"/>
      <c r="T21" s="197"/>
      <c r="U21" s="197"/>
      <c r="V21" s="197"/>
      <c r="W21" s="197"/>
      <c r="X21" s="197"/>
      <c r="Y21" s="197"/>
      <c r="Z21" s="42">
        <f t="shared" si="1"/>
        <v>0</v>
      </c>
      <c r="AA21" s="42">
        <f t="shared" si="2"/>
        <v>0</v>
      </c>
      <c r="AB21" s="44">
        <f t="shared" si="3"/>
        <v>0</v>
      </c>
      <c r="AC21" s="44">
        <f t="shared" si="3"/>
        <v>0</v>
      </c>
      <c r="AD21" s="187"/>
      <c r="AE21" s="187"/>
      <c r="AF21" s="187"/>
      <c r="AG21" s="187"/>
      <c r="AH21" s="187"/>
      <c r="AI21" s="187"/>
      <c r="AJ21" s="52">
        <f t="shared" si="4"/>
        <v>0</v>
      </c>
      <c r="AK21" s="143"/>
      <c r="AL21" s="143"/>
      <c r="AM21" s="52">
        <f t="shared" si="5"/>
        <v>0</v>
      </c>
      <c r="AN21" s="52">
        <f t="shared" si="6"/>
        <v>0</v>
      </c>
      <c r="AO21" s="48"/>
      <c r="AP21" s="48"/>
    </row>
    <row r="22" spans="1:42" x14ac:dyDescent="0.35">
      <c r="A22" s="190"/>
      <c r="B22" s="190"/>
      <c r="C22" s="190"/>
      <c r="D22" s="197"/>
      <c r="E22" s="197"/>
      <c r="F22" s="197"/>
      <c r="G22" s="197"/>
      <c r="H22" s="197"/>
      <c r="I22" s="197"/>
      <c r="J22" s="197"/>
      <c r="K22" s="197"/>
      <c r="L22" s="197"/>
      <c r="M22" s="197"/>
      <c r="N22" s="197"/>
      <c r="O22" s="197"/>
      <c r="P22" s="40">
        <f t="shared" si="0"/>
        <v>0</v>
      </c>
      <c r="Q22" s="40">
        <f t="shared" si="0"/>
        <v>0</v>
      </c>
      <c r="R22" s="197"/>
      <c r="S22" s="197"/>
      <c r="T22" s="197"/>
      <c r="U22" s="197"/>
      <c r="V22" s="197"/>
      <c r="W22" s="197"/>
      <c r="X22" s="197"/>
      <c r="Y22" s="197"/>
      <c r="Z22" s="42">
        <f t="shared" si="1"/>
        <v>0</v>
      </c>
      <c r="AA22" s="42">
        <f t="shared" si="2"/>
        <v>0</v>
      </c>
      <c r="AB22" s="44">
        <f t="shared" si="3"/>
        <v>0</v>
      </c>
      <c r="AC22" s="44">
        <f t="shared" si="3"/>
        <v>0</v>
      </c>
      <c r="AD22" s="187"/>
      <c r="AE22" s="187"/>
      <c r="AF22" s="187"/>
      <c r="AG22" s="187"/>
      <c r="AH22" s="187"/>
      <c r="AI22" s="187"/>
      <c r="AJ22" s="52">
        <f t="shared" si="4"/>
        <v>0</v>
      </c>
      <c r="AK22" s="143"/>
      <c r="AL22" s="143"/>
      <c r="AM22" s="52">
        <f t="shared" si="5"/>
        <v>0</v>
      </c>
      <c r="AN22" s="52">
        <f t="shared" si="6"/>
        <v>0</v>
      </c>
      <c r="AO22" s="48"/>
      <c r="AP22" s="48"/>
    </row>
    <row r="23" spans="1:42" x14ac:dyDescent="0.35">
      <c r="A23" s="190"/>
      <c r="B23" s="190"/>
      <c r="C23" s="190"/>
      <c r="D23" s="197"/>
      <c r="E23" s="197"/>
      <c r="F23" s="197"/>
      <c r="G23" s="197"/>
      <c r="H23" s="197"/>
      <c r="I23" s="197"/>
      <c r="J23" s="197"/>
      <c r="K23" s="197"/>
      <c r="L23" s="197"/>
      <c r="M23" s="197"/>
      <c r="N23" s="197"/>
      <c r="O23" s="197"/>
      <c r="P23" s="40">
        <f t="shared" ref="P23:Q38" si="7">SUM(D23,F23,H23,J23,L23,N23)</f>
        <v>0</v>
      </c>
      <c r="Q23" s="40">
        <f t="shared" si="7"/>
        <v>0</v>
      </c>
      <c r="R23" s="197"/>
      <c r="S23" s="197"/>
      <c r="T23" s="197"/>
      <c r="U23" s="197"/>
      <c r="V23" s="197"/>
      <c r="W23" s="197"/>
      <c r="X23" s="197"/>
      <c r="Y23" s="197"/>
      <c r="Z23" s="42">
        <f t="shared" si="1"/>
        <v>0</v>
      </c>
      <c r="AA23" s="42">
        <f t="shared" si="2"/>
        <v>0</v>
      </c>
      <c r="AB23" s="44">
        <f t="shared" si="3"/>
        <v>0</v>
      </c>
      <c r="AC23" s="44">
        <f t="shared" si="3"/>
        <v>0</v>
      </c>
      <c r="AD23" s="187"/>
      <c r="AE23" s="187"/>
      <c r="AF23" s="187"/>
      <c r="AG23" s="187"/>
      <c r="AH23" s="187"/>
      <c r="AI23" s="187"/>
      <c r="AJ23" s="52">
        <f t="shared" si="4"/>
        <v>0</v>
      </c>
      <c r="AK23" s="143"/>
      <c r="AL23" s="143"/>
      <c r="AM23" s="52">
        <f t="shared" si="5"/>
        <v>0</v>
      </c>
      <c r="AN23" s="52">
        <f t="shared" si="6"/>
        <v>0</v>
      </c>
      <c r="AO23" s="48"/>
      <c r="AP23" s="48"/>
    </row>
    <row r="24" spans="1:42" x14ac:dyDescent="0.35">
      <c r="A24" s="190"/>
      <c r="B24" s="190"/>
      <c r="C24" s="190"/>
      <c r="D24" s="197"/>
      <c r="E24" s="197"/>
      <c r="F24" s="197"/>
      <c r="G24" s="197"/>
      <c r="H24" s="197"/>
      <c r="I24" s="197"/>
      <c r="J24" s="197"/>
      <c r="K24" s="197"/>
      <c r="L24" s="197"/>
      <c r="M24" s="197"/>
      <c r="N24" s="197"/>
      <c r="O24" s="197"/>
      <c r="P24" s="40">
        <f t="shared" si="7"/>
        <v>0</v>
      </c>
      <c r="Q24" s="40">
        <f t="shared" si="7"/>
        <v>0</v>
      </c>
      <c r="R24" s="197"/>
      <c r="S24" s="197"/>
      <c r="T24" s="197"/>
      <c r="U24" s="197"/>
      <c r="V24" s="197"/>
      <c r="W24" s="197"/>
      <c r="X24" s="197"/>
      <c r="Y24" s="197"/>
      <c r="Z24" s="42">
        <f t="shared" si="1"/>
        <v>0</v>
      </c>
      <c r="AA24" s="42">
        <f t="shared" si="2"/>
        <v>0</v>
      </c>
      <c r="AB24" s="44">
        <f t="shared" ref="AB24:AC51" si="8">P24+Z24</f>
        <v>0</v>
      </c>
      <c r="AC24" s="44">
        <f t="shared" si="8"/>
        <v>0</v>
      </c>
      <c r="AD24" s="187"/>
      <c r="AE24" s="187"/>
      <c r="AF24" s="187"/>
      <c r="AG24" s="187"/>
      <c r="AH24" s="187"/>
      <c r="AI24" s="187"/>
      <c r="AJ24" s="52">
        <f t="shared" si="4"/>
        <v>0</v>
      </c>
      <c r="AK24" s="143"/>
      <c r="AL24" s="143"/>
      <c r="AM24" s="52">
        <f t="shared" si="5"/>
        <v>0</v>
      </c>
      <c r="AN24" s="52">
        <f t="shared" si="6"/>
        <v>0</v>
      </c>
      <c r="AO24" s="48"/>
      <c r="AP24" s="48"/>
    </row>
    <row r="25" spans="1:42" x14ac:dyDescent="0.35">
      <c r="A25" s="190"/>
      <c r="B25" s="190"/>
      <c r="C25" s="190"/>
      <c r="D25" s="197"/>
      <c r="E25" s="197"/>
      <c r="F25" s="197"/>
      <c r="G25" s="197"/>
      <c r="H25" s="197"/>
      <c r="I25" s="197"/>
      <c r="J25" s="197"/>
      <c r="K25" s="197"/>
      <c r="L25" s="197"/>
      <c r="M25" s="197"/>
      <c r="N25" s="197"/>
      <c r="O25" s="197"/>
      <c r="P25" s="40">
        <f t="shared" si="7"/>
        <v>0</v>
      </c>
      <c r="Q25" s="40">
        <f t="shared" si="7"/>
        <v>0</v>
      </c>
      <c r="R25" s="197"/>
      <c r="S25" s="197"/>
      <c r="T25" s="197"/>
      <c r="U25" s="197"/>
      <c r="V25" s="197"/>
      <c r="W25" s="197"/>
      <c r="X25" s="197"/>
      <c r="Y25" s="197"/>
      <c r="Z25" s="42">
        <f t="shared" si="1"/>
        <v>0</v>
      </c>
      <c r="AA25" s="42">
        <f t="shared" si="2"/>
        <v>0</v>
      </c>
      <c r="AB25" s="44">
        <f t="shared" si="8"/>
        <v>0</v>
      </c>
      <c r="AC25" s="44">
        <f t="shared" si="8"/>
        <v>0</v>
      </c>
      <c r="AD25" s="187"/>
      <c r="AE25" s="187"/>
      <c r="AF25" s="187"/>
      <c r="AG25" s="187"/>
      <c r="AH25" s="187"/>
      <c r="AI25" s="187"/>
      <c r="AJ25" s="52">
        <f t="shared" si="4"/>
        <v>0</v>
      </c>
      <c r="AK25" s="143"/>
      <c r="AL25" s="143"/>
      <c r="AM25" s="52">
        <f t="shared" si="5"/>
        <v>0</v>
      </c>
      <c r="AN25" s="52">
        <f t="shared" si="6"/>
        <v>0</v>
      </c>
      <c r="AO25" s="48"/>
      <c r="AP25" s="48"/>
    </row>
    <row r="26" spans="1:42" x14ac:dyDescent="0.35">
      <c r="A26" s="190"/>
      <c r="B26" s="190"/>
      <c r="C26" s="190"/>
      <c r="D26" s="197"/>
      <c r="E26" s="197"/>
      <c r="F26" s="197"/>
      <c r="G26" s="197"/>
      <c r="H26" s="197"/>
      <c r="I26" s="197"/>
      <c r="J26" s="197"/>
      <c r="K26" s="197"/>
      <c r="L26" s="197"/>
      <c r="M26" s="197"/>
      <c r="N26" s="197"/>
      <c r="O26" s="197"/>
      <c r="P26" s="40">
        <f t="shared" si="7"/>
        <v>0</v>
      </c>
      <c r="Q26" s="40">
        <f t="shared" si="7"/>
        <v>0</v>
      </c>
      <c r="R26" s="197"/>
      <c r="S26" s="197"/>
      <c r="T26" s="197"/>
      <c r="U26" s="197"/>
      <c r="V26" s="197"/>
      <c r="W26" s="197"/>
      <c r="X26" s="197"/>
      <c r="Y26" s="197"/>
      <c r="Z26" s="42">
        <f t="shared" si="1"/>
        <v>0</v>
      </c>
      <c r="AA26" s="42">
        <f t="shared" si="2"/>
        <v>0</v>
      </c>
      <c r="AB26" s="44">
        <f t="shared" si="8"/>
        <v>0</v>
      </c>
      <c r="AC26" s="44">
        <f t="shared" si="8"/>
        <v>0</v>
      </c>
      <c r="AD26" s="187"/>
      <c r="AE26" s="187"/>
      <c r="AF26" s="187"/>
      <c r="AG26" s="187"/>
      <c r="AH26" s="187"/>
      <c r="AI26" s="187"/>
      <c r="AJ26" s="52">
        <f t="shared" si="4"/>
        <v>0</v>
      </c>
      <c r="AK26" s="143"/>
      <c r="AL26" s="143"/>
      <c r="AM26" s="52">
        <f t="shared" si="5"/>
        <v>0</v>
      </c>
      <c r="AN26" s="52">
        <f t="shared" si="6"/>
        <v>0</v>
      </c>
      <c r="AO26" s="48"/>
      <c r="AP26" s="48"/>
    </row>
    <row r="27" spans="1:42" x14ac:dyDescent="0.35">
      <c r="A27" s="190"/>
      <c r="B27" s="190"/>
      <c r="C27" s="190"/>
      <c r="D27" s="197"/>
      <c r="E27" s="197"/>
      <c r="F27" s="197"/>
      <c r="G27" s="197"/>
      <c r="H27" s="197"/>
      <c r="I27" s="197"/>
      <c r="J27" s="197"/>
      <c r="K27" s="197"/>
      <c r="L27" s="197"/>
      <c r="M27" s="197"/>
      <c r="N27" s="197"/>
      <c r="O27" s="197"/>
      <c r="P27" s="40">
        <f t="shared" si="7"/>
        <v>0</v>
      </c>
      <c r="Q27" s="40">
        <f t="shared" si="7"/>
        <v>0</v>
      </c>
      <c r="R27" s="197"/>
      <c r="S27" s="197"/>
      <c r="T27" s="197"/>
      <c r="U27" s="197"/>
      <c r="V27" s="197"/>
      <c r="W27" s="197"/>
      <c r="X27" s="197"/>
      <c r="Y27" s="197"/>
      <c r="Z27" s="42">
        <f t="shared" si="1"/>
        <v>0</v>
      </c>
      <c r="AA27" s="42">
        <f t="shared" si="2"/>
        <v>0</v>
      </c>
      <c r="AB27" s="44">
        <f t="shared" si="8"/>
        <v>0</v>
      </c>
      <c r="AC27" s="44">
        <f t="shared" si="8"/>
        <v>0</v>
      </c>
      <c r="AD27" s="187"/>
      <c r="AE27" s="187"/>
      <c r="AF27" s="187"/>
      <c r="AG27" s="187"/>
      <c r="AH27" s="187"/>
      <c r="AI27" s="187"/>
      <c r="AJ27" s="52">
        <f t="shared" si="4"/>
        <v>0</v>
      </c>
      <c r="AK27" s="143"/>
      <c r="AL27" s="143"/>
      <c r="AM27" s="52">
        <f t="shared" si="5"/>
        <v>0</v>
      </c>
      <c r="AN27" s="52">
        <f t="shared" si="6"/>
        <v>0</v>
      </c>
      <c r="AO27" s="48"/>
      <c r="AP27" s="48"/>
    </row>
    <row r="28" spans="1:42" x14ac:dyDescent="0.35">
      <c r="A28" s="190"/>
      <c r="B28" s="190"/>
      <c r="C28" s="190"/>
      <c r="D28" s="197"/>
      <c r="E28" s="197"/>
      <c r="F28" s="197"/>
      <c r="G28" s="197"/>
      <c r="H28" s="197"/>
      <c r="I28" s="197"/>
      <c r="J28" s="197"/>
      <c r="K28" s="197"/>
      <c r="L28" s="197"/>
      <c r="M28" s="197"/>
      <c r="N28" s="197"/>
      <c r="O28" s="197"/>
      <c r="P28" s="40">
        <f t="shared" si="7"/>
        <v>0</v>
      </c>
      <c r="Q28" s="40">
        <f t="shared" si="7"/>
        <v>0</v>
      </c>
      <c r="R28" s="197"/>
      <c r="S28" s="197"/>
      <c r="T28" s="197"/>
      <c r="U28" s="197"/>
      <c r="V28" s="197"/>
      <c r="W28" s="197"/>
      <c r="X28" s="197"/>
      <c r="Y28" s="197"/>
      <c r="Z28" s="42">
        <f t="shared" si="1"/>
        <v>0</v>
      </c>
      <c r="AA28" s="42">
        <f t="shared" si="2"/>
        <v>0</v>
      </c>
      <c r="AB28" s="44">
        <f t="shared" si="8"/>
        <v>0</v>
      </c>
      <c r="AC28" s="44">
        <f t="shared" si="8"/>
        <v>0</v>
      </c>
      <c r="AD28" s="187"/>
      <c r="AE28" s="187"/>
      <c r="AF28" s="187"/>
      <c r="AG28" s="187"/>
      <c r="AH28" s="187"/>
      <c r="AI28" s="187"/>
      <c r="AJ28" s="52">
        <f t="shared" si="4"/>
        <v>0</v>
      </c>
      <c r="AK28" s="143"/>
      <c r="AL28" s="143"/>
      <c r="AM28" s="52">
        <f t="shared" si="5"/>
        <v>0</v>
      </c>
      <c r="AN28" s="52">
        <f t="shared" si="6"/>
        <v>0</v>
      </c>
      <c r="AO28" s="48"/>
      <c r="AP28" s="48"/>
    </row>
    <row r="29" spans="1:42" x14ac:dyDescent="0.35">
      <c r="A29" s="190"/>
      <c r="B29" s="190"/>
      <c r="C29" s="190"/>
      <c r="D29" s="197"/>
      <c r="E29" s="197"/>
      <c r="F29" s="197"/>
      <c r="G29" s="197"/>
      <c r="H29" s="197"/>
      <c r="I29" s="197"/>
      <c r="J29" s="197"/>
      <c r="K29" s="197"/>
      <c r="L29" s="197"/>
      <c r="M29" s="197"/>
      <c r="N29" s="197"/>
      <c r="O29" s="197"/>
      <c r="P29" s="40">
        <f t="shared" si="7"/>
        <v>0</v>
      </c>
      <c r="Q29" s="40">
        <f t="shared" si="7"/>
        <v>0</v>
      </c>
      <c r="R29" s="197"/>
      <c r="S29" s="197"/>
      <c r="T29" s="197"/>
      <c r="U29" s="197"/>
      <c r="V29" s="197"/>
      <c r="W29" s="197"/>
      <c r="X29" s="197"/>
      <c r="Y29" s="197"/>
      <c r="Z29" s="42">
        <f t="shared" si="1"/>
        <v>0</v>
      </c>
      <c r="AA29" s="42">
        <f t="shared" si="2"/>
        <v>0</v>
      </c>
      <c r="AB29" s="44">
        <f t="shared" si="8"/>
        <v>0</v>
      </c>
      <c r="AC29" s="44">
        <f t="shared" si="8"/>
        <v>0</v>
      </c>
      <c r="AD29" s="187"/>
      <c r="AE29" s="187"/>
      <c r="AF29" s="187"/>
      <c r="AG29" s="187"/>
      <c r="AH29" s="187"/>
      <c r="AI29" s="187"/>
      <c r="AJ29" s="52">
        <f t="shared" si="4"/>
        <v>0</v>
      </c>
      <c r="AK29" s="143"/>
      <c r="AL29" s="143"/>
      <c r="AM29" s="52">
        <f t="shared" si="5"/>
        <v>0</v>
      </c>
      <c r="AN29" s="52">
        <f t="shared" si="6"/>
        <v>0</v>
      </c>
      <c r="AO29" s="48"/>
      <c r="AP29" s="48"/>
    </row>
    <row r="30" spans="1:42" x14ac:dyDescent="0.35">
      <c r="A30" s="190"/>
      <c r="B30" s="190"/>
      <c r="C30" s="190"/>
      <c r="D30" s="197"/>
      <c r="E30" s="197"/>
      <c r="F30" s="197"/>
      <c r="G30" s="197"/>
      <c r="H30" s="197"/>
      <c r="I30" s="197"/>
      <c r="J30" s="197"/>
      <c r="K30" s="197"/>
      <c r="L30" s="197"/>
      <c r="M30" s="197"/>
      <c r="N30" s="197"/>
      <c r="O30" s="197"/>
      <c r="P30" s="40">
        <f t="shared" si="7"/>
        <v>0</v>
      </c>
      <c r="Q30" s="40">
        <f t="shared" si="7"/>
        <v>0</v>
      </c>
      <c r="R30" s="197"/>
      <c r="S30" s="197"/>
      <c r="T30" s="197"/>
      <c r="U30" s="197"/>
      <c r="V30" s="197"/>
      <c r="W30" s="197"/>
      <c r="X30" s="197"/>
      <c r="Y30" s="197"/>
      <c r="Z30" s="42">
        <f t="shared" si="1"/>
        <v>0</v>
      </c>
      <c r="AA30" s="42">
        <f t="shared" si="2"/>
        <v>0</v>
      </c>
      <c r="AB30" s="44">
        <f t="shared" si="8"/>
        <v>0</v>
      </c>
      <c r="AC30" s="44">
        <f t="shared" si="8"/>
        <v>0</v>
      </c>
      <c r="AD30" s="187"/>
      <c r="AE30" s="187"/>
      <c r="AF30" s="187"/>
      <c r="AG30" s="187"/>
      <c r="AH30" s="187"/>
      <c r="AI30" s="187"/>
      <c r="AJ30" s="52">
        <f t="shared" si="4"/>
        <v>0</v>
      </c>
      <c r="AK30" s="143"/>
      <c r="AL30" s="143"/>
      <c r="AM30" s="52">
        <f t="shared" si="5"/>
        <v>0</v>
      </c>
      <c r="AN30" s="52">
        <f t="shared" si="6"/>
        <v>0</v>
      </c>
      <c r="AO30" s="48"/>
      <c r="AP30" s="48"/>
    </row>
    <row r="31" spans="1:42" x14ac:dyDescent="0.35">
      <c r="A31" s="190"/>
      <c r="B31" s="190"/>
      <c r="C31" s="190"/>
      <c r="D31" s="197"/>
      <c r="E31" s="197"/>
      <c r="F31" s="197"/>
      <c r="G31" s="197"/>
      <c r="H31" s="197"/>
      <c r="I31" s="197"/>
      <c r="J31" s="197"/>
      <c r="K31" s="197"/>
      <c r="L31" s="197"/>
      <c r="M31" s="197"/>
      <c r="N31" s="197"/>
      <c r="O31" s="197"/>
      <c r="P31" s="40">
        <f t="shared" si="7"/>
        <v>0</v>
      </c>
      <c r="Q31" s="40">
        <f t="shared" si="7"/>
        <v>0</v>
      </c>
      <c r="R31" s="197"/>
      <c r="S31" s="197"/>
      <c r="T31" s="197"/>
      <c r="U31" s="197"/>
      <c r="V31" s="197"/>
      <c r="W31" s="197"/>
      <c r="X31" s="197"/>
      <c r="Y31" s="197"/>
      <c r="Z31" s="42">
        <f t="shared" si="1"/>
        <v>0</v>
      </c>
      <c r="AA31" s="42">
        <f t="shared" si="2"/>
        <v>0</v>
      </c>
      <c r="AB31" s="44">
        <f t="shared" si="8"/>
        <v>0</v>
      </c>
      <c r="AC31" s="44">
        <f t="shared" si="8"/>
        <v>0</v>
      </c>
      <c r="AD31" s="187"/>
      <c r="AE31" s="187"/>
      <c r="AF31" s="187"/>
      <c r="AG31" s="187"/>
      <c r="AH31" s="187"/>
      <c r="AI31" s="187"/>
      <c r="AJ31" s="52">
        <f t="shared" si="4"/>
        <v>0</v>
      </c>
      <c r="AK31" s="143"/>
      <c r="AL31" s="143"/>
      <c r="AM31" s="52">
        <f t="shared" si="5"/>
        <v>0</v>
      </c>
      <c r="AN31" s="52">
        <f t="shared" si="6"/>
        <v>0</v>
      </c>
      <c r="AO31" s="48"/>
      <c r="AP31" s="48"/>
    </row>
    <row r="32" spans="1:42" x14ac:dyDescent="0.35">
      <c r="A32" s="190"/>
      <c r="B32" s="190"/>
      <c r="C32" s="190"/>
      <c r="D32" s="197"/>
      <c r="E32" s="197"/>
      <c r="F32" s="197"/>
      <c r="G32" s="197"/>
      <c r="H32" s="197"/>
      <c r="I32" s="197"/>
      <c r="J32" s="197"/>
      <c r="K32" s="197"/>
      <c r="L32" s="197"/>
      <c r="M32" s="197"/>
      <c r="N32" s="197"/>
      <c r="O32" s="197"/>
      <c r="P32" s="40">
        <f t="shared" si="7"/>
        <v>0</v>
      </c>
      <c r="Q32" s="40">
        <f t="shared" si="7"/>
        <v>0</v>
      </c>
      <c r="R32" s="197"/>
      <c r="S32" s="197"/>
      <c r="T32" s="197"/>
      <c r="U32" s="197"/>
      <c r="V32" s="197"/>
      <c r="W32" s="197"/>
      <c r="X32" s="197"/>
      <c r="Y32" s="197"/>
      <c r="Z32" s="42">
        <f t="shared" si="1"/>
        <v>0</v>
      </c>
      <c r="AA32" s="42">
        <f t="shared" si="2"/>
        <v>0</v>
      </c>
      <c r="AB32" s="44">
        <f t="shared" si="8"/>
        <v>0</v>
      </c>
      <c r="AC32" s="44">
        <f t="shared" si="8"/>
        <v>0</v>
      </c>
      <c r="AD32" s="187"/>
      <c r="AE32" s="187"/>
      <c r="AF32" s="187"/>
      <c r="AG32" s="187"/>
      <c r="AH32" s="187"/>
      <c r="AI32" s="187"/>
      <c r="AJ32" s="52">
        <f t="shared" si="4"/>
        <v>0</v>
      </c>
      <c r="AK32" s="143"/>
      <c r="AL32" s="143"/>
      <c r="AM32" s="52">
        <f t="shared" si="5"/>
        <v>0</v>
      </c>
      <c r="AN32" s="52">
        <f t="shared" si="6"/>
        <v>0</v>
      </c>
      <c r="AO32" s="48"/>
      <c r="AP32" s="48"/>
    </row>
    <row r="33" spans="1:42" x14ac:dyDescent="0.35">
      <c r="A33" s="190"/>
      <c r="B33" s="190"/>
      <c r="C33" s="190"/>
      <c r="D33" s="197"/>
      <c r="E33" s="197"/>
      <c r="F33" s="197"/>
      <c r="G33" s="197"/>
      <c r="H33" s="197"/>
      <c r="I33" s="197"/>
      <c r="J33" s="197"/>
      <c r="K33" s="197"/>
      <c r="L33" s="197"/>
      <c r="M33" s="197"/>
      <c r="N33" s="197"/>
      <c r="O33" s="197"/>
      <c r="P33" s="40">
        <f t="shared" si="7"/>
        <v>0</v>
      </c>
      <c r="Q33" s="40">
        <f t="shared" si="7"/>
        <v>0</v>
      </c>
      <c r="R33" s="197"/>
      <c r="S33" s="197"/>
      <c r="T33" s="197"/>
      <c r="U33" s="197"/>
      <c r="V33" s="197"/>
      <c r="W33" s="197"/>
      <c r="X33" s="197"/>
      <c r="Y33" s="197"/>
      <c r="Z33" s="42">
        <f t="shared" si="1"/>
        <v>0</v>
      </c>
      <c r="AA33" s="42">
        <f t="shared" si="2"/>
        <v>0</v>
      </c>
      <c r="AB33" s="44">
        <f t="shared" si="8"/>
        <v>0</v>
      </c>
      <c r="AC33" s="44">
        <f t="shared" si="8"/>
        <v>0</v>
      </c>
      <c r="AD33" s="187"/>
      <c r="AE33" s="187"/>
      <c r="AF33" s="187"/>
      <c r="AG33" s="187"/>
      <c r="AH33" s="187"/>
      <c r="AI33" s="187"/>
      <c r="AJ33" s="52">
        <f t="shared" si="4"/>
        <v>0</v>
      </c>
      <c r="AK33" s="143"/>
      <c r="AL33" s="143"/>
      <c r="AM33" s="52">
        <f t="shared" si="5"/>
        <v>0</v>
      </c>
      <c r="AN33" s="52">
        <f t="shared" si="6"/>
        <v>0</v>
      </c>
      <c r="AO33" s="48"/>
      <c r="AP33" s="48"/>
    </row>
    <row r="34" spans="1:42" x14ac:dyDescent="0.35">
      <c r="A34" s="190"/>
      <c r="B34" s="190"/>
      <c r="C34" s="190"/>
      <c r="D34" s="197"/>
      <c r="E34" s="197"/>
      <c r="F34" s="197"/>
      <c r="G34" s="197"/>
      <c r="H34" s="197"/>
      <c r="I34" s="197"/>
      <c r="J34" s="197"/>
      <c r="K34" s="197"/>
      <c r="L34" s="197"/>
      <c r="M34" s="197"/>
      <c r="N34" s="197"/>
      <c r="O34" s="197"/>
      <c r="P34" s="40">
        <f t="shared" si="7"/>
        <v>0</v>
      </c>
      <c r="Q34" s="40">
        <f t="shared" si="7"/>
        <v>0</v>
      </c>
      <c r="R34" s="197"/>
      <c r="S34" s="197"/>
      <c r="T34" s="197"/>
      <c r="U34" s="197"/>
      <c r="V34" s="197"/>
      <c r="W34" s="197"/>
      <c r="X34" s="197"/>
      <c r="Y34" s="197"/>
      <c r="Z34" s="42">
        <f t="shared" si="1"/>
        <v>0</v>
      </c>
      <c r="AA34" s="42">
        <f t="shared" si="2"/>
        <v>0</v>
      </c>
      <c r="AB34" s="44">
        <f t="shared" si="8"/>
        <v>0</v>
      </c>
      <c r="AC34" s="44">
        <f t="shared" si="8"/>
        <v>0</v>
      </c>
      <c r="AD34" s="187"/>
      <c r="AE34" s="187"/>
      <c r="AF34" s="187"/>
      <c r="AG34" s="187"/>
      <c r="AH34" s="187"/>
      <c r="AI34" s="187"/>
      <c r="AJ34" s="52">
        <f t="shared" si="4"/>
        <v>0</v>
      </c>
      <c r="AK34" s="143"/>
      <c r="AL34" s="143"/>
      <c r="AM34" s="52">
        <f t="shared" si="5"/>
        <v>0</v>
      </c>
      <c r="AN34" s="52">
        <f t="shared" si="6"/>
        <v>0</v>
      </c>
      <c r="AO34" s="48"/>
      <c r="AP34" s="48"/>
    </row>
    <row r="35" spans="1:42" x14ac:dyDescent="0.35">
      <c r="A35" s="190"/>
      <c r="B35" s="190"/>
      <c r="C35" s="190"/>
      <c r="D35" s="197"/>
      <c r="E35" s="197"/>
      <c r="F35" s="197"/>
      <c r="G35" s="197"/>
      <c r="H35" s="197"/>
      <c r="I35" s="197"/>
      <c r="J35" s="197"/>
      <c r="K35" s="197"/>
      <c r="L35" s="197"/>
      <c r="M35" s="197"/>
      <c r="N35" s="197"/>
      <c r="O35" s="197"/>
      <c r="P35" s="40">
        <f t="shared" si="7"/>
        <v>0</v>
      </c>
      <c r="Q35" s="40">
        <f t="shared" si="7"/>
        <v>0</v>
      </c>
      <c r="R35" s="197"/>
      <c r="S35" s="197"/>
      <c r="T35" s="197"/>
      <c r="U35" s="197"/>
      <c r="V35" s="197"/>
      <c r="W35" s="197"/>
      <c r="X35" s="197"/>
      <c r="Y35" s="197"/>
      <c r="Z35" s="42">
        <f t="shared" si="1"/>
        <v>0</v>
      </c>
      <c r="AA35" s="42">
        <f t="shared" si="2"/>
        <v>0</v>
      </c>
      <c r="AB35" s="44">
        <f t="shared" si="8"/>
        <v>0</v>
      </c>
      <c r="AC35" s="44">
        <f t="shared" si="8"/>
        <v>0</v>
      </c>
      <c r="AD35" s="187"/>
      <c r="AE35" s="187"/>
      <c r="AF35" s="187"/>
      <c r="AG35" s="187"/>
      <c r="AH35" s="187"/>
      <c r="AI35" s="187"/>
      <c r="AJ35" s="52">
        <f t="shared" si="4"/>
        <v>0</v>
      </c>
      <c r="AK35" s="143"/>
      <c r="AL35" s="143"/>
      <c r="AM35" s="52">
        <f t="shared" si="5"/>
        <v>0</v>
      </c>
      <c r="AN35" s="52">
        <f t="shared" si="6"/>
        <v>0</v>
      </c>
      <c r="AO35" s="48"/>
      <c r="AP35" s="48"/>
    </row>
    <row r="36" spans="1:42" x14ac:dyDescent="0.35">
      <c r="A36" s="190"/>
      <c r="B36" s="190"/>
      <c r="C36" s="190"/>
      <c r="D36" s="197"/>
      <c r="E36" s="197"/>
      <c r="F36" s="197"/>
      <c r="G36" s="197"/>
      <c r="H36" s="197"/>
      <c r="I36" s="197"/>
      <c r="J36" s="197"/>
      <c r="K36" s="197"/>
      <c r="L36" s="197"/>
      <c r="M36" s="197"/>
      <c r="N36" s="197"/>
      <c r="O36" s="197"/>
      <c r="P36" s="40">
        <f t="shared" si="7"/>
        <v>0</v>
      </c>
      <c r="Q36" s="40">
        <f t="shared" si="7"/>
        <v>0</v>
      </c>
      <c r="R36" s="197"/>
      <c r="S36" s="197"/>
      <c r="T36" s="197"/>
      <c r="U36" s="197"/>
      <c r="V36" s="197"/>
      <c r="W36" s="197"/>
      <c r="X36" s="197"/>
      <c r="Y36" s="197"/>
      <c r="Z36" s="42">
        <f t="shared" si="1"/>
        <v>0</v>
      </c>
      <c r="AA36" s="42">
        <f t="shared" si="2"/>
        <v>0</v>
      </c>
      <c r="AB36" s="44">
        <f t="shared" si="8"/>
        <v>0</v>
      </c>
      <c r="AC36" s="44">
        <f t="shared" si="8"/>
        <v>0</v>
      </c>
      <c r="AD36" s="187"/>
      <c r="AE36" s="187"/>
      <c r="AF36" s="187"/>
      <c r="AG36" s="187"/>
      <c r="AH36" s="187"/>
      <c r="AI36" s="187"/>
      <c r="AJ36" s="52">
        <f t="shared" si="4"/>
        <v>0</v>
      </c>
      <c r="AK36" s="143"/>
      <c r="AL36" s="143"/>
      <c r="AM36" s="52">
        <f t="shared" si="5"/>
        <v>0</v>
      </c>
      <c r="AN36" s="52">
        <f t="shared" si="6"/>
        <v>0</v>
      </c>
      <c r="AO36" s="48"/>
      <c r="AP36" s="48"/>
    </row>
    <row r="37" spans="1:42" x14ac:dyDescent="0.35">
      <c r="A37" s="190"/>
      <c r="B37" s="190"/>
      <c r="C37" s="190"/>
      <c r="D37" s="197"/>
      <c r="E37" s="197"/>
      <c r="F37" s="197"/>
      <c r="G37" s="197"/>
      <c r="H37" s="197"/>
      <c r="I37" s="197"/>
      <c r="J37" s="197"/>
      <c r="K37" s="197"/>
      <c r="L37" s="197"/>
      <c r="M37" s="197"/>
      <c r="N37" s="197"/>
      <c r="O37" s="197"/>
      <c r="P37" s="40">
        <f t="shared" si="7"/>
        <v>0</v>
      </c>
      <c r="Q37" s="40">
        <f t="shared" si="7"/>
        <v>0</v>
      </c>
      <c r="R37" s="197"/>
      <c r="S37" s="197"/>
      <c r="T37" s="197"/>
      <c r="U37" s="197"/>
      <c r="V37" s="197"/>
      <c r="W37" s="197"/>
      <c r="X37" s="197"/>
      <c r="Y37" s="197"/>
      <c r="Z37" s="42">
        <f t="shared" si="1"/>
        <v>0</v>
      </c>
      <c r="AA37" s="42">
        <f t="shared" si="2"/>
        <v>0</v>
      </c>
      <c r="AB37" s="44">
        <f t="shared" si="8"/>
        <v>0</v>
      </c>
      <c r="AC37" s="44">
        <f t="shared" si="8"/>
        <v>0</v>
      </c>
      <c r="AD37" s="187"/>
      <c r="AE37" s="187"/>
      <c r="AF37" s="187"/>
      <c r="AG37" s="187"/>
      <c r="AH37" s="187"/>
      <c r="AI37" s="187"/>
      <c r="AJ37" s="52">
        <f t="shared" si="4"/>
        <v>0</v>
      </c>
      <c r="AK37" s="143"/>
      <c r="AL37" s="143"/>
      <c r="AM37" s="52">
        <f t="shared" si="5"/>
        <v>0</v>
      </c>
      <c r="AN37" s="52">
        <f t="shared" si="6"/>
        <v>0</v>
      </c>
      <c r="AO37" s="48"/>
      <c r="AP37" s="48"/>
    </row>
    <row r="38" spans="1:42" x14ac:dyDescent="0.35">
      <c r="A38" s="190"/>
      <c r="B38" s="190"/>
      <c r="C38" s="190"/>
      <c r="D38" s="197"/>
      <c r="E38" s="197"/>
      <c r="F38" s="197"/>
      <c r="G38" s="197"/>
      <c r="H38" s="197"/>
      <c r="I38" s="197"/>
      <c r="J38" s="197"/>
      <c r="K38" s="197"/>
      <c r="L38" s="197"/>
      <c r="M38" s="197"/>
      <c r="N38" s="197"/>
      <c r="O38" s="197"/>
      <c r="P38" s="40">
        <f t="shared" si="7"/>
        <v>0</v>
      </c>
      <c r="Q38" s="40">
        <f t="shared" si="7"/>
        <v>0</v>
      </c>
      <c r="R38" s="197"/>
      <c r="S38" s="197"/>
      <c r="T38" s="197"/>
      <c r="U38" s="197"/>
      <c r="V38" s="197"/>
      <c r="W38" s="197"/>
      <c r="X38" s="197"/>
      <c r="Y38" s="197"/>
      <c r="Z38" s="42">
        <f t="shared" si="1"/>
        <v>0</v>
      </c>
      <c r="AA38" s="42">
        <f t="shared" si="2"/>
        <v>0</v>
      </c>
      <c r="AB38" s="44">
        <f t="shared" si="8"/>
        <v>0</v>
      </c>
      <c r="AC38" s="44">
        <f t="shared" si="8"/>
        <v>0</v>
      </c>
      <c r="AD38" s="187"/>
      <c r="AE38" s="187"/>
      <c r="AF38" s="187"/>
      <c r="AG38" s="187"/>
      <c r="AH38" s="187"/>
      <c r="AI38" s="187"/>
      <c r="AJ38" s="52">
        <f t="shared" si="4"/>
        <v>0</v>
      </c>
      <c r="AK38" s="143"/>
      <c r="AL38" s="143"/>
      <c r="AM38" s="52">
        <f t="shared" si="5"/>
        <v>0</v>
      </c>
      <c r="AN38" s="52">
        <f t="shared" si="6"/>
        <v>0</v>
      </c>
      <c r="AO38" s="48"/>
      <c r="AP38" s="48"/>
    </row>
    <row r="39" spans="1:42" x14ac:dyDescent="0.35">
      <c r="A39" s="190"/>
      <c r="B39" s="190"/>
      <c r="C39" s="190"/>
      <c r="D39" s="197"/>
      <c r="E39" s="197"/>
      <c r="F39" s="197"/>
      <c r="G39" s="197"/>
      <c r="H39" s="197"/>
      <c r="I39" s="197"/>
      <c r="J39" s="197"/>
      <c r="K39" s="197"/>
      <c r="L39" s="197"/>
      <c r="M39" s="197"/>
      <c r="N39" s="197"/>
      <c r="O39" s="197"/>
      <c r="P39" s="40">
        <f t="shared" ref="P39:Q51" si="9">SUM(D39,F39,H39,J39,L39,N39)</f>
        <v>0</v>
      </c>
      <c r="Q39" s="40">
        <f t="shared" si="9"/>
        <v>0</v>
      </c>
      <c r="R39" s="197"/>
      <c r="S39" s="197"/>
      <c r="T39" s="197"/>
      <c r="U39" s="197"/>
      <c r="V39" s="197"/>
      <c r="W39" s="197"/>
      <c r="X39" s="197"/>
      <c r="Y39" s="197"/>
      <c r="Z39" s="42">
        <f t="shared" si="1"/>
        <v>0</v>
      </c>
      <c r="AA39" s="42">
        <f t="shared" si="2"/>
        <v>0</v>
      </c>
      <c r="AB39" s="44">
        <f t="shared" si="8"/>
        <v>0</v>
      </c>
      <c r="AC39" s="44">
        <f t="shared" si="8"/>
        <v>0</v>
      </c>
      <c r="AD39" s="187"/>
      <c r="AE39" s="187"/>
      <c r="AF39" s="187"/>
      <c r="AG39" s="187"/>
      <c r="AH39" s="187"/>
      <c r="AI39" s="187"/>
      <c r="AJ39" s="52">
        <f t="shared" si="4"/>
        <v>0</v>
      </c>
      <c r="AK39" s="143"/>
      <c r="AL39" s="143"/>
      <c r="AM39" s="52">
        <f t="shared" si="5"/>
        <v>0</v>
      </c>
      <c r="AN39" s="52">
        <f t="shared" si="6"/>
        <v>0</v>
      </c>
      <c r="AO39" s="48"/>
      <c r="AP39" s="48"/>
    </row>
    <row r="40" spans="1:42" x14ac:dyDescent="0.35">
      <c r="A40" s="190"/>
      <c r="B40" s="190"/>
      <c r="C40" s="190"/>
      <c r="D40" s="197"/>
      <c r="E40" s="197"/>
      <c r="F40" s="197"/>
      <c r="G40" s="197"/>
      <c r="H40" s="197"/>
      <c r="I40" s="197"/>
      <c r="J40" s="197"/>
      <c r="K40" s="197"/>
      <c r="L40" s="197"/>
      <c r="M40" s="197"/>
      <c r="N40" s="197"/>
      <c r="O40" s="197"/>
      <c r="P40" s="40">
        <f t="shared" si="9"/>
        <v>0</v>
      </c>
      <c r="Q40" s="40">
        <f t="shared" si="9"/>
        <v>0</v>
      </c>
      <c r="R40" s="197"/>
      <c r="S40" s="197"/>
      <c r="T40" s="197"/>
      <c r="U40" s="197"/>
      <c r="V40" s="197"/>
      <c r="W40" s="197"/>
      <c r="X40" s="197"/>
      <c r="Y40" s="197"/>
      <c r="Z40" s="42">
        <f t="shared" si="1"/>
        <v>0</v>
      </c>
      <c r="AA40" s="42">
        <f t="shared" si="2"/>
        <v>0</v>
      </c>
      <c r="AB40" s="44">
        <f t="shared" si="8"/>
        <v>0</v>
      </c>
      <c r="AC40" s="44">
        <f t="shared" si="8"/>
        <v>0</v>
      </c>
      <c r="AD40" s="187"/>
      <c r="AE40" s="187"/>
      <c r="AF40" s="187"/>
      <c r="AG40" s="187"/>
      <c r="AH40" s="187"/>
      <c r="AI40" s="187"/>
      <c r="AJ40" s="52">
        <f t="shared" si="4"/>
        <v>0</v>
      </c>
      <c r="AK40" s="143"/>
      <c r="AL40" s="143"/>
      <c r="AM40" s="52">
        <f t="shared" si="5"/>
        <v>0</v>
      </c>
      <c r="AN40" s="52">
        <f t="shared" si="6"/>
        <v>0</v>
      </c>
      <c r="AO40" s="48"/>
      <c r="AP40" s="48"/>
    </row>
    <row r="41" spans="1:42" x14ac:dyDescent="0.35">
      <c r="A41" s="190"/>
      <c r="B41" s="190"/>
      <c r="C41" s="190"/>
      <c r="D41" s="197"/>
      <c r="E41" s="197"/>
      <c r="F41" s="197"/>
      <c r="G41" s="197"/>
      <c r="H41" s="197"/>
      <c r="I41" s="197"/>
      <c r="J41" s="197"/>
      <c r="K41" s="197"/>
      <c r="L41" s="197"/>
      <c r="M41" s="197"/>
      <c r="N41" s="197"/>
      <c r="O41" s="197"/>
      <c r="P41" s="40">
        <f t="shared" si="9"/>
        <v>0</v>
      </c>
      <c r="Q41" s="40">
        <f t="shared" si="9"/>
        <v>0</v>
      </c>
      <c r="R41" s="197"/>
      <c r="S41" s="197"/>
      <c r="T41" s="197"/>
      <c r="U41" s="197"/>
      <c r="V41" s="197"/>
      <c r="W41" s="197"/>
      <c r="X41" s="197"/>
      <c r="Y41" s="197"/>
      <c r="Z41" s="42">
        <f t="shared" si="1"/>
        <v>0</v>
      </c>
      <c r="AA41" s="42">
        <f t="shared" si="2"/>
        <v>0</v>
      </c>
      <c r="AB41" s="44">
        <f t="shared" si="8"/>
        <v>0</v>
      </c>
      <c r="AC41" s="44">
        <f t="shared" si="8"/>
        <v>0</v>
      </c>
      <c r="AD41" s="187"/>
      <c r="AE41" s="187"/>
      <c r="AF41" s="187"/>
      <c r="AG41" s="187"/>
      <c r="AH41" s="187"/>
      <c r="AI41" s="187"/>
      <c r="AJ41" s="52">
        <f t="shared" si="4"/>
        <v>0</v>
      </c>
      <c r="AK41" s="143"/>
      <c r="AL41" s="143"/>
      <c r="AM41" s="52">
        <f t="shared" si="5"/>
        <v>0</v>
      </c>
      <c r="AN41" s="52">
        <f t="shared" si="6"/>
        <v>0</v>
      </c>
      <c r="AO41" s="48"/>
      <c r="AP41" s="48"/>
    </row>
    <row r="42" spans="1:42" x14ac:dyDescent="0.35">
      <c r="A42" s="190"/>
      <c r="B42" s="190"/>
      <c r="C42" s="190"/>
      <c r="D42" s="197"/>
      <c r="E42" s="197"/>
      <c r="F42" s="197"/>
      <c r="G42" s="197"/>
      <c r="H42" s="197"/>
      <c r="I42" s="197"/>
      <c r="J42" s="197"/>
      <c r="K42" s="197"/>
      <c r="L42" s="197"/>
      <c r="M42" s="197"/>
      <c r="N42" s="197"/>
      <c r="O42" s="197"/>
      <c r="P42" s="40">
        <f t="shared" si="9"/>
        <v>0</v>
      </c>
      <c r="Q42" s="40">
        <f t="shared" si="9"/>
        <v>0</v>
      </c>
      <c r="R42" s="197"/>
      <c r="S42" s="197"/>
      <c r="T42" s="197"/>
      <c r="U42" s="197"/>
      <c r="V42" s="197"/>
      <c r="W42" s="197"/>
      <c r="X42" s="197"/>
      <c r="Y42" s="197"/>
      <c r="Z42" s="42">
        <f t="shared" si="1"/>
        <v>0</v>
      </c>
      <c r="AA42" s="42">
        <f t="shared" si="2"/>
        <v>0</v>
      </c>
      <c r="AB42" s="44">
        <f t="shared" si="8"/>
        <v>0</v>
      </c>
      <c r="AC42" s="44">
        <f t="shared" si="8"/>
        <v>0</v>
      </c>
      <c r="AD42" s="187"/>
      <c r="AE42" s="187"/>
      <c r="AF42" s="187"/>
      <c r="AG42" s="187"/>
      <c r="AH42" s="187"/>
      <c r="AI42" s="187"/>
      <c r="AJ42" s="52">
        <f t="shared" si="4"/>
        <v>0</v>
      </c>
      <c r="AK42" s="143"/>
      <c r="AL42" s="143"/>
      <c r="AM42" s="52">
        <f t="shared" si="5"/>
        <v>0</v>
      </c>
      <c r="AN42" s="52">
        <f t="shared" si="6"/>
        <v>0</v>
      </c>
      <c r="AO42" s="48"/>
      <c r="AP42" s="48"/>
    </row>
    <row r="43" spans="1:42" x14ac:dyDescent="0.35">
      <c r="A43" s="190"/>
      <c r="B43" s="190"/>
      <c r="C43" s="190"/>
      <c r="D43" s="197"/>
      <c r="E43" s="197"/>
      <c r="F43" s="197"/>
      <c r="G43" s="197"/>
      <c r="H43" s="197"/>
      <c r="I43" s="197"/>
      <c r="J43" s="197"/>
      <c r="K43" s="197"/>
      <c r="L43" s="197"/>
      <c r="M43" s="197"/>
      <c r="N43" s="197"/>
      <c r="O43" s="197"/>
      <c r="P43" s="40">
        <f t="shared" si="9"/>
        <v>0</v>
      </c>
      <c r="Q43" s="40">
        <f t="shared" si="9"/>
        <v>0</v>
      </c>
      <c r="R43" s="197"/>
      <c r="S43" s="197"/>
      <c r="T43" s="197"/>
      <c r="U43" s="197"/>
      <c r="V43" s="197"/>
      <c r="W43" s="197"/>
      <c r="X43" s="197"/>
      <c r="Y43" s="197"/>
      <c r="Z43" s="42">
        <f t="shared" si="1"/>
        <v>0</v>
      </c>
      <c r="AA43" s="42">
        <f t="shared" si="2"/>
        <v>0</v>
      </c>
      <c r="AB43" s="44">
        <f t="shared" si="8"/>
        <v>0</v>
      </c>
      <c r="AC43" s="44">
        <f t="shared" si="8"/>
        <v>0</v>
      </c>
      <c r="AD43" s="187"/>
      <c r="AE43" s="187"/>
      <c r="AF43" s="187"/>
      <c r="AG43" s="187"/>
      <c r="AH43" s="187"/>
      <c r="AI43" s="187"/>
      <c r="AJ43" s="52">
        <f t="shared" si="4"/>
        <v>0</v>
      </c>
      <c r="AK43" s="143"/>
      <c r="AL43" s="143"/>
      <c r="AM43" s="52">
        <f t="shared" si="5"/>
        <v>0</v>
      </c>
      <c r="AN43" s="52">
        <f t="shared" si="6"/>
        <v>0</v>
      </c>
      <c r="AO43" s="48"/>
      <c r="AP43" s="48"/>
    </row>
    <row r="44" spans="1:42" x14ac:dyDescent="0.35">
      <c r="A44" s="190"/>
      <c r="B44" s="190"/>
      <c r="C44" s="190"/>
      <c r="D44" s="197"/>
      <c r="E44" s="197"/>
      <c r="F44" s="197"/>
      <c r="G44" s="197"/>
      <c r="H44" s="197"/>
      <c r="I44" s="197"/>
      <c r="J44" s="197"/>
      <c r="K44" s="197"/>
      <c r="L44" s="197"/>
      <c r="M44" s="197"/>
      <c r="N44" s="197"/>
      <c r="O44" s="197"/>
      <c r="P44" s="40">
        <f t="shared" si="9"/>
        <v>0</v>
      </c>
      <c r="Q44" s="40">
        <f t="shared" si="9"/>
        <v>0</v>
      </c>
      <c r="R44" s="197"/>
      <c r="S44" s="197"/>
      <c r="T44" s="197"/>
      <c r="U44" s="197"/>
      <c r="V44" s="197"/>
      <c r="W44" s="197"/>
      <c r="X44" s="197"/>
      <c r="Y44" s="197"/>
      <c r="Z44" s="42">
        <f t="shared" si="1"/>
        <v>0</v>
      </c>
      <c r="AA44" s="42">
        <f t="shared" si="2"/>
        <v>0</v>
      </c>
      <c r="AB44" s="44">
        <f t="shared" si="8"/>
        <v>0</v>
      </c>
      <c r="AC44" s="44">
        <f t="shared" si="8"/>
        <v>0</v>
      </c>
      <c r="AD44" s="187"/>
      <c r="AE44" s="187"/>
      <c r="AF44" s="187"/>
      <c r="AG44" s="187"/>
      <c r="AH44" s="187"/>
      <c r="AI44" s="187"/>
      <c r="AJ44" s="52">
        <f t="shared" si="4"/>
        <v>0</v>
      </c>
      <c r="AK44" s="143"/>
      <c r="AL44" s="143"/>
      <c r="AM44" s="52">
        <f t="shared" si="5"/>
        <v>0</v>
      </c>
      <c r="AN44" s="52">
        <f t="shared" si="6"/>
        <v>0</v>
      </c>
      <c r="AO44" s="48"/>
      <c r="AP44" s="48"/>
    </row>
    <row r="45" spans="1:42" x14ac:dyDescent="0.35">
      <c r="A45" s="190"/>
      <c r="B45" s="190"/>
      <c r="C45" s="190"/>
      <c r="D45" s="197"/>
      <c r="E45" s="197"/>
      <c r="F45" s="197"/>
      <c r="G45" s="197"/>
      <c r="H45" s="197"/>
      <c r="I45" s="197"/>
      <c r="J45" s="197"/>
      <c r="K45" s="197"/>
      <c r="L45" s="197"/>
      <c r="M45" s="197"/>
      <c r="N45" s="197"/>
      <c r="O45" s="197"/>
      <c r="P45" s="40">
        <f t="shared" si="9"/>
        <v>0</v>
      </c>
      <c r="Q45" s="40">
        <f t="shared" si="9"/>
        <v>0</v>
      </c>
      <c r="R45" s="197"/>
      <c r="S45" s="197"/>
      <c r="T45" s="197"/>
      <c r="U45" s="197"/>
      <c r="V45" s="197"/>
      <c r="W45" s="197"/>
      <c r="X45" s="197"/>
      <c r="Y45" s="197"/>
      <c r="Z45" s="42">
        <f t="shared" si="1"/>
        <v>0</v>
      </c>
      <c r="AA45" s="42">
        <f t="shared" si="2"/>
        <v>0</v>
      </c>
      <c r="AB45" s="44">
        <f t="shared" si="8"/>
        <v>0</v>
      </c>
      <c r="AC45" s="44">
        <f t="shared" si="8"/>
        <v>0</v>
      </c>
      <c r="AD45" s="187"/>
      <c r="AE45" s="187"/>
      <c r="AF45" s="187"/>
      <c r="AG45" s="187"/>
      <c r="AH45" s="187"/>
      <c r="AI45" s="187"/>
      <c r="AJ45" s="52">
        <f t="shared" si="4"/>
        <v>0</v>
      </c>
      <c r="AK45" s="143"/>
      <c r="AL45" s="143"/>
      <c r="AM45" s="52">
        <f t="shared" si="5"/>
        <v>0</v>
      </c>
      <c r="AN45" s="52">
        <f>SUM(AM45,AJ45)</f>
        <v>0</v>
      </c>
      <c r="AO45" s="48"/>
      <c r="AP45" s="48"/>
    </row>
    <row r="46" spans="1:42" x14ac:dyDescent="0.35">
      <c r="A46" s="190"/>
      <c r="B46" s="190"/>
      <c r="C46" s="190"/>
      <c r="D46" s="197"/>
      <c r="E46" s="197"/>
      <c r="F46" s="197"/>
      <c r="G46" s="197"/>
      <c r="H46" s="197"/>
      <c r="I46" s="197"/>
      <c r="J46" s="197"/>
      <c r="K46" s="197"/>
      <c r="L46" s="197"/>
      <c r="M46" s="197"/>
      <c r="N46" s="197"/>
      <c r="O46" s="197"/>
      <c r="P46" s="40">
        <f t="shared" si="9"/>
        <v>0</v>
      </c>
      <c r="Q46" s="40">
        <f t="shared" si="9"/>
        <v>0</v>
      </c>
      <c r="R46" s="197"/>
      <c r="S46" s="197"/>
      <c r="T46" s="197"/>
      <c r="U46" s="197"/>
      <c r="V46" s="197"/>
      <c r="W46" s="197"/>
      <c r="X46" s="197"/>
      <c r="Y46" s="197"/>
      <c r="Z46" s="42">
        <f t="shared" si="1"/>
        <v>0</v>
      </c>
      <c r="AA46" s="42">
        <f t="shared" si="2"/>
        <v>0</v>
      </c>
      <c r="AB46" s="44">
        <f t="shared" si="8"/>
        <v>0</v>
      </c>
      <c r="AC46" s="44">
        <f t="shared" si="8"/>
        <v>0</v>
      </c>
      <c r="AD46" s="187"/>
      <c r="AE46" s="187"/>
      <c r="AF46" s="187"/>
      <c r="AG46" s="187"/>
      <c r="AH46" s="187"/>
      <c r="AI46" s="187"/>
      <c r="AJ46" s="52">
        <f t="shared" si="4"/>
        <v>0</v>
      </c>
      <c r="AK46" s="143"/>
      <c r="AL46" s="143"/>
      <c r="AM46" s="52">
        <f t="shared" si="5"/>
        <v>0</v>
      </c>
      <c r="AN46" s="52">
        <f t="shared" ref="AN46:AN51" si="10">SUM(AM46,AJ46)</f>
        <v>0</v>
      </c>
      <c r="AO46" s="48"/>
      <c r="AP46" s="48"/>
    </row>
    <row r="47" spans="1:42" x14ac:dyDescent="0.35">
      <c r="A47" s="190"/>
      <c r="B47" s="190"/>
      <c r="C47" s="190"/>
      <c r="D47" s="197"/>
      <c r="E47" s="197"/>
      <c r="F47" s="197"/>
      <c r="G47" s="197"/>
      <c r="H47" s="197"/>
      <c r="I47" s="197"/>
      <c r="J47" s="197"/>
      <c r="K47" s="197"/>
      <c r="L47" s="197"/>
      <c r="M47" s="197"/>
      <c r="N47" s="197"/>
      <c r="O47" s="197"/>
      <c r="P47" s="40">
        <f t="shared" si="9"/>
        <v>0</v>
      </c>
      <c r="Q47" s="40">
        <f t="shared" si="9"/>
        <v>0</v>
      </c>
      <c r="R47" s="197"/>
      <c r="S47" s="197"/>
      <c r="T47" s="197"/>
      <c r="U47" s="197"/>
      <c r="V47" s="197"/>
      <c r="W47" s="197"/>
      <c r="X47" s="197"/>
      <c r="Y47" s="197"/>
      <c r="Z47" s="42">
        <f t="shared" si="1"/>
        <v>0</v>
      </c>
      <c r="AA47" s="42">
        <f t="shared" si="2"/>
        <v>0</v>
      </c>
      <c r="AB47" s="44">
        <f t="shared" si="8"/>
        <v>0</v>
      </c>
      <c r="AC47" s="44">
        <f t="shared" si="8"/>
        <v>0</v>
      </c>
      <c r="AD47" s="187"/>
      <c r="AE47" s="187"/>
      <c r="AF47" s="187"/>
      <c r="AG47" s="187"/>
      <c r="AH47" s="187"/>
      <c r="AI47" s="187"/>
      <c r="AJ47" s="52">
        <f t="shared" si="4"/>
        <v>0</v>
      </c>
      <c r="AK47" s="143"/>
      <c r="AL47" s="143"/>
      <c r="AM47" s="52">
        <f t="shared" si="5"/>
        <v>0</v>
      </c>
      <c r="AN47" s="52">
        <f t="shared" si="10"/>
        <v>0</v>
      </c>
      <c r="AO47" s="48"/>
      <c r="AP47" s="48"/>
    </row>
    <row r="48" spans="1:42" x14ac:dyDescent="0.35">
      <c r="A48" s="190"/>
      <c r="B48" s="190"/>
      <c r="C48" s="190"/>
      <c r="D48" s="197"/>
      <c r="E48" s="197"/>
      <c r="F48" s="197"/>
      <c r="G48" s="197"/>
      <c r="H48" s="197"/>
      <c r="I48" s="197"/>
      <c r="J48" s="197"/>
      <c r="K48" s="197"/>
      <c r="L48" s="197"/>
      <c r="M48" s="197"/>
      <c r="N48" s="197"/>
      <c r="O48" s="197"/>
      <c r="P48" s="40">
        <f t="shared" si="9"/>
        <v>0</v>
      </c>
      <c r="Q48" s="40">
        <f t="shared" si="9"/>
        <v>0</v>
      </c>
      <c r="R48" s="197"/>
      <c r="S48" s="197"/>
      <c r="T48" s="197"/>
      <c r="U48" s="197"/>
      <c r="V48" s="197"/>
      <c r="W48" s="197"/>
      <c r="X48" s="197"/>
      <c r="Y48" s="197"/>
      <c r="Z48" s="42">
        <f t="shared" si="1"/>
        <v>0</v>
      </c>
      <c r="AA48" s="42">
        <f t="shared" si="2"/>
        <v>0</v>
      </c>
      <c r="AB48" s="44">
        <f t="shared" si="8"/>
        <v>0</v>
      </c>
      <c r="AC48" s="44">
        <f t="shared" si="8"/>
        <v>0</v>
      </c>
      <c r="AD48" s="187"/>
      <c r="AE48" s="187"/>
      <c r="AF48" s="187"/>
      <c r="AG48" s="187"/>
      <c r="AH48" s="187"/>
      <c r="AI48" s="187"/>
      <c r="AJ48" s="52">
        <f t="shared" si="4"/>
        <v>0</v>
      </c>
      <c r="AK48" s="143"/>
      <c r="AL48" s="143"/>
      <c r="AM48" s="52">
        <f t="shared" si="5"/>
        <v>0</v>
      </c>
      <c r="AN48" s="52">
        <f t="shared" si="10"/>
        <v>0</v>
      </c>
      <c r="AO48" s="48"/>
      <c r="AP48" s="48"/>
    </row>
    <row r="49" spans="1:42" x14ac:dyDescent="0.35">
      <c r="A49" s="190"/>
      <c r="B49" s="190"/>
      <c r="C49" s="190"/>
      <c r="D49" s="197"/>
      <c r="E49" s="197"/>
      <c r="F49" s="197"/>
      <c r="G49" s="197"/>
      <c r="H49" s="197"/>
      <c r="I49" s="197"/>
      <c r="J49" s="197"/>
      <c r="K49" s="197"/>
      <c r="L49" s="197"/>
      <c r="M49" s="197"/>
      <c r="N49" s="197"/>
      <c r="O49" s="197"/>
      <c r="P49" s="40">
        <f t="shared" si="9"/>
        <v>0</v>
      </c>
      <c r="Q49" s="40">
        <f t="shared" si="9"/>
        <v>0</v>
      </c>
      <c r="R49" s="197"/>
      <c r="S49" s="197"/>
      <c r="T49" s="197"/>
      <c r="U49" s="197"/>
      <c r="V49" s="197"/>
      <c r="W49" s="197"/>
      <c r="X49" s="197"/>
      <c r="Y49" s="197"/>
      <c r="Z49" s="42">
        <f t="shared" si="1"/>
        <v>0</v>
      </c>
      <c r="AA49" s="42">
        <f t="shared" si="2"/>
        <v>0</v>
      </c>
      <c r="AB49" s="44">
        <f t="shared" si="8"/>
        <v>0</v>
      </c>
      <c r="AC49" s="44">
        <f t="shared" si="8"/>
        <v>0</v>
      </c>
      <c r="AD49" s="187"/>
      <c r="AE49" s="187"/>
      <c r="AF49" s="187"/>
      <c r="AG49" s="187"/>
      <c r="AH49" s="187"/>
      <c r="AI49" s="187"/>
      <c r="AJ49" s="52">
        <f t="shared" si="4"/>
        <v>0</v>
      </c>
      <c r="AK49" s="143"/>
      <c r="AL49" s="143"/>
      <c r="AM49" s="52">
        <f t="shared" si="5"/>
        <v>0</v>
      </c>
      <c r="AN49" s="52">
        <f t="shared" si="10"/>
        <v>0</v>
      </c>
      <c r="AO49" s="48"/>
      <c r="AP49" s="48"/>
    </row>
    <row r="50" spans="1:42" x14ac:dyDescent="0.35">
      <c r="A50" s="190"/>
      <c r="B50" s="190"/>
      <c r="C50" s="190"/>
      <c r="D50" s="197"/>
      <c r="E50" s="197"/>
      <c r="F50" s="197"/>
      <c r="G50" s="197"/>
      <c r="H50" s="197"/>
      <c r="I50" s="197"/>
      <c r="J50" s="197"/>
      <c r="K50" s="197"/>
      <c r="L50" s="197"/>
      <c r="M50" s="197"/>
      <c r="N50" s="197"/>
      <c r="O50" s="197"/>
      <c r="P50" s="40">
        <f t="shared" si="9"/>
        <v>0</v>
      </c>
      <c r="Q50" s="40">
        <f t="shared" si="9"/>
        <v>0</v>
      </c>
      <c r="R50" s="197"/>
      <c r="S50" s="197"/>
      <c r="T50" s="197"/>
      <c r="U50" s="197"/>
      <c r="V50" s="197"/>
      <c r="W50" s="197"/>
      <c r="X50" s="197"/>
      <c r="Y50" s="197"/>
      <c r="Z50" s="42">
        <f t="shared" si="1"/>
        <v>0</v>
      </c>
      <c r="AA50" s="42">
        <f t="shared" si="2"/>
        <v>0</v>
      </c>
      <c r="AB50" s="44">
        <f t="shared" si="8"/>
        <v>0</v>
      </c>
      <c r="AC50" s="44">
        <f t="shared" si="8"/>
        <v>0</v>
      </c>
      <c r="AD50" s="187"/>
      <c r="AE50" s="187"/>
      <c r="AF50" s="187"/>
      <c r="AG50" s="187"/>
      <c r="AH50" s="187"/>
      <c r="AI50" s="187"/>
      <c r="AJ50" s="52">
        <f t="shared" si="4"/>
        <v>0</v>
      </c>
      <c r="AK50" s="143"/>
      <c r="AL50" s="143"/>
      <c r="AM50" s="52">
        <f t="shared" si="5"/>
        <v>0</v>
      </c>
      <c r="AN50" s="52">
        <f t="shared" si="10"/>
        <v>0</v>
      </c>
      <c r="AO50" s="48"/>
      <c r="AP50" s="48"/>
    </row>
    <row r="51" spans="1:42" x14ac:dyDescent="0.35">
      <c r="A51" s="190"/>
      <c r="B51" s="190"/>
      <c r="C51" s="190"/>
      <c r="D51" s="197"/>
      <c r="E51" s="197"/>
      <c r="F51" s="197"/>
      <c r="G51" s="197"/>
      <c r="H51" s="197"/>
      <c r="I51" s="197"/>
      <c r="J51" s="197"/>
      <c r="K51" s="197"/>
      <c r="L51" s="197"/>
      <c r="M51" s="197"/>
      <c r="N51" s="197"/>
      <c r="O51" s="197"/>
      <c r="P51" s="40">
        <f t="shared" si="9"/>
        <v>0</v>
      </c>
      <c r="Q51" s="40">
        <f t="shared" si="9"/>
        <v>0</v>
      </c>
      <c r="R51" s="197"/>
      <c r="S51" s="197"/>
      <c r="T51" s="197"/>
      <c r="U51" s="197"/>
      <c r="V51" s="197"/>
      <c r="W51" s="197"/>
      <c r="X51" s="197"/>
      <c r="Y51" s="197"/>
      <c r="Z51" s="42">
        <f t="shared" si="1"/>
        <v>0</v>
      </c>
      <c r="AA51" s="42">
        <f t="shared" si="2"/>
        <v>0</v>
      </c>
      <c r="AB51" s="44">
        <f t="shared" si="8"/>
        <v>0</v>
      </c>
      <c r="AC51" s="44">
        <f t="shared" si="8"/>
        <v>0</v>
      </c>
      <c r="AD51" s="187"/>
      <c r="AE51" s="187"/>
      <c r="AF51" s="187"/>
      <c r="AG51" s="187"/>
      <c r="AH51" s="187"/>
      <c r="AI51" s="187"/>
      <c r="AJ51" s="52">
        <f t="shared" si="4"/>
        <v>0</v>
      </c>
      <c r="AK51" s="143"/>
      <c r="AL51" s="143"/>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1383" priority="180">
      <formula>AND(NOT(ISBLANK($A7)),ISBLANK(B7))</formula>
    </cfRule>
  </conditionalFormatting>
  <conditionalFormatting sqref="C7:C51">
    <cfRule type="expression" dxfId="1382" priority="179">
      <formula>AND(NOT(ISBLANK(A7)),ISBLANK(C7))</formula>
    </cfRule>
  </conditionalFormatting>
  <conditionalFormatting sqref="D15:D51">
    <cfRule type="expression" dxfId="1381" priority="178">
      <formula>AND(NOT(ISBLANK(E15)),ISBLANK(D15))</formula>
    </cfRule>
  </conditionalFormatting>
  <conditionalFormatting sqref="E15:E51">
    <cfRule type="expression" dxfId="1380" priority="177">
      <formula>AND(NOT(ISBLANK(D15)),ISBLANK(E15))</formula>
    </cfRule>
  </conditionalFormatting>
  <conditionalFormatting sqref="F15:F51">
    <cfRule type="expression" dxfId="1379" priority="176">
      <formula>AND(NOT(ISBLANK(G15)),ISBLANK(F15))</formula>
    </cfRule>
  </conditionalFormatting>
  <conditionalFormatting sqref="G15:G51">
    <cfRule type="expression" dxfId="1378" priority="175">
      <formula>AND(NOT(ISBLANK(F15)),ISBLANK(G15))</formula>
    </cfRule>
  </conditionalFormatting>
  <conditionalFormatting sqref="H15:H51">
    <cfRule type="expression" dxfId="1377" priority="174">
      <formula>AND(NOT(ISBLANK(I15)),ISBLANK(H15))</formula>
    </cfRule>
  </conditionalFormatting>
  <conditionalFormatting sqref="I15:I51">
    <cfRule type="expression" dxfId="1376" priority="173">
      <formula>AND(NOT(ISBLANK(H15)),ISBLANK(I15))</formula>
    </cfRule>
  </conditionalFormatting>
  <conditionalFormatting sqref="J15:J51">
    <cfRule type="expression" dxfId="1375" priority="172">
      <formula>AND(NOT(ISBLANK(K15)),ISBLANK(J15))</formula>
    </cfRule>
  </conditionalFormatting>
  <conditionalFormatting sqref="K15:K51">
    <cfRule type="expression" dxfId="1374" priority="171">
      <formula>AND(NOT(ISBLANK(J15)),ISBLANK(K15))</formula>
    </cfRule>
  </conditionalFormatting>
  <conditionalFormatting sqref="L15:L51">
    <cfRule type="expression" dxfId="1373" priority="170">
      <formula>AND(NOT(ISBLANK(M15)),ISBLANK(L15))</formula>
    </cfRule>
  </conditionalFormatting>
  <conditionalFormatting sqref="M15:M51">
    <cfRule type="expression" dxfId="1372" priority="169">
      <formula>AND(NOT(ISBLANK(L15)),ISBLANK(M15))</formula>
    </cfRule>
  </conditionalFormatting>
  <conditionalFormatting sqref="N15:N51">
    <cfRule type="expression" dxfId="1371" priority="168">
      <formula>AND(NOT(ISBLANK(O15)),ISBLANK(N15))</formula>
    </cfRule>
  </conditionalFormatting>
  <conditionalFormatting sqref="O15:O51">
    <cfRule type="expression" dxfId="1370" priority="167">
      <formula>AND(NOT(ISBLANK(N15)),ISBLANK(O15))</formula>
    </cfRule>
  </conditionalFormatting>
  <conditionalFormatting sqref="R15:R51 R13:Y13">
    <cfRule type="expression" dxfId="1369" priority="166">
      <formula>AND(NOT(ISBLANK(S13)),ISBLANK(R13))</formula>
    </cfRule>
  </conditionalFormatting>
  <conditionalFormatting sqref="S13 S15:S51">
    <cfRule type="expression" dxfId="1368" priority="165">
      <formula>AND(NOT(ISBLANK(R13)),ISBLANK(S13))</formula>
    </cfRule>
  </conditionalFormatting>
  <conditionalFormatting sqref="T13 T15:T51">
    <cfRule type="expression" dxfId="1367" priority="164">
      <formula>AND(NOT(ISBLANK(U13)),ISBLANK(T13))</formula>
    </cfRule>
  </conditionalFormatting>
  <conditionalFormatting sqref="U13 U15:U51">
    <cfRule type="expression" dxfId="1366" priority="163">
      <formula>AND(NOT(ISBLANK(T13)),ISBLANK(U13))</formula>
    </cfRule>
  </conditionalFormatting>
  <conditionalFormatting sqref="V13 V15:V51">
    <cfRule type="expression" dxfId="1365" priority="162">
      <formula>AND(NOT(ISBLANK(W13)),ISBLANK(V13))</formula>
    </cfRule>
  </conditionalFormatting>
  <conditionalFormatting sqref="W13 W15:W51">
    <cfRule type="expression" dxfId="1364" priority="161">
      <formula>AND(NOT(ISBLANK(V13)),ISBLANK(W13))</formula>
    </cfRule>
  </conditionalFormatting>
  <conditionalFormatting sqref="X13 X15:X51">
    <cfRule type="expression" dxfId="1363" priority="160">
      <formula>AND(NOT(ISBLANK(Y13)),ISBLANK(X13))</formula>
    </cfRule>
  </conditionalFormatting>
  <conditionalFormatting sqref="Y13 Y15:Y51">
    <cfRule type="expression" dxfId="1362" priority="159">
      <formula>AND(NOT(ISBLANK(X13)),ISBLANK(Y13))</formula>
    </cfRule>
  </conditionalFormatting>
  <conditionalFormatting sqref="R9">
    <cfRule type="expression" dxfId="1361" priority="158">
      <formula>AND(NOT(ISBLANK(S9)),ISBLANK(R9))</formula>
    </cfRule>
  </conditionalFormatting>
  <conditionalFormatting sqref="S9">
    <cfRule type="expression" dxfId="1360" priority="157">
      <formula>AND(NOT(ISBLANK(R9)),ISBLANK(S9))</formula>
    </cfRule>
  </conditionalFormatting>
  <conditionalFormatting sqref="T9">
    <cfRule type="expression" dxfId="1359" priority="156">
      <formula>AND(NOT(ISBLANK(U9)),ISBLANK(T9))</formula>
    </cfRule>
  </conditionalFormatting>
  <conditionalFormatting sqref="U9">
    <cfRule type="expression" dxfId="1358" priority="155">
      <formula>AND(NOT(ISBLANK(T9)),ISBLANK(U9))</formula>
    </cfRule>
  </conditionalFormatting>
  <conditionalFormatting sqref="V9">
    <cfRule type="expression" dxfId="1357" priority="154">
      <formula>AND(NOT(ISBLANK(W9)),ISBLANK(V9))</formula>
    </cfRule>
  </conditionalFormatting>
  <conditionalFormatting sqref="W9">
    <cfRule type="expression" dxfId="1356" priority="153">
      <formula>AND(NOT(ISBLANK(V9)),ISBLANK(W9))</formula>
    </cfRule>
  </conditionalFormatting>
  <conditionalFormatting sqref="X9">
    <cfRule type="expression" dxfId="1355" priority="152">
      <formula>AND(NOT(ISBLANK(Y9)),ISBLANK(X9))</formula>
    </cfRule>
  </conditionalFormatting>
  <conditionalFormatting sqref="Y9">
    <cfRule type="expression" dxfId="1354" priority="151">
      <formula>AND(NOT(ISBLANK(X9)),ISBLANK(Y9))</formula>
    </cfRule>
  </conditionalFormatting>
  <conditionalFormatting sqref="R9">
    <cfRule type="expression" dxfId="1353" priority="150">
      <formula>AND(NOT(ISBLANK(S9)),ISBLANK(R9))</formula>
    </cfRule>
  </conditionalFormatting>
  <conditionalFormatting sqref="S9">
    <cfRule type="expression" dxfId="1352" priority="149">
      <formula>AND(NOT(ISBLANK(R9)),ISBLANK(S9))</formula>
    </cfRule>
  </conditionalFormatting>
  <conditionalFormatting sqref="T9">
    <cfRule type="expression" dxfId="1351" priority="148">
      <formula>AND(NOT(ISBLANK(U9)),ISBLANK(T9))</formula>
    </cfRule>
  </conditionalFormatting>
  <conditionalFormatting sqref="U9">
    <cfRule type="expression" dxfId="1350" priority="147">
      <formula>AND(NOT(ISBLANK(T9)),ISBLANK(U9))</formula>
    </cfRule>
  </conditionalFormatting>
  <conditionalFormatting sqref="V9">
    <cfRule type="expression" dxfId="1349" priority="146">
      <formula>AND(NOT(ISBLANK(W9)),ISBLANK(V9))</formula>
    </cfRule>
  </conditionalFormatting>
  <conditionalFormatting sqref="W9">
    <cfRule type="expression" dxfId="1348" priority="145">
      <formula>AND(NOT(ISBLANK(V9)),ISBLANK(W9))</formula>
    </cfRule>
  </conditionalFormatting>
  <conditionalFormatting sqref="X9">
    <cfRule type="expression" dxfId="1347" priority="144">
      <formula>AND(NOT(ISBLANK(Y9)),ISBLANK(X9))</formula>
    </cfRule>
  </conditionalFormatting>
  <conditionalFormatting sqref="Y9">
    <cfRule type="expression" dxfId="1346" priority="143">
      <formula>AND(NOT(ISBLANK(X9)),ISBLANK(Y9))</formula>
    </cfRule>
  </conditionalFormatting>
  <conditionalFormatting sqref="R9">
    <cfRule type="expression" dxfId="1345" priority="142">
      <formula>AND(NOT(ISBLANK(S9)),ISBLANK(R9))</formula>
    </cfRule>
  </conditionalFormatting>
  <conditionalFormatting sqref="S9">
    <cfRule type="expression" dxfId="1344" priority="141">
      <formula>AND(NOT(ISBLANK(R9)),ISBLANK(S9))</formula>
    </cfRule>
  </conditionalFormatting>
  <conditionalFormatting sqref="T9">
    <cfRule type="expression" dxfId="1343" priority="140">
      <formula>AND(NOT(ISBLANK(U9)),ISBLANK(T9))</formula>
    </cfRule>
  </conditionalFormatting>
  <conditionalFormatting sqref="U9">
    <cfRule type="expression" dxfId="1342" priority="139">
      <formula>AND(NOT(ISBLANK(T9)),ISBLANK(U9))</formula>
    </cfRule>
  </conditionalFormatting>
  <conditionalFormatting sqref="V9">
    <cfRule type="expression" dxfId="1341" priority="138">
      <formula>AND(NOT(ISBLANK(W9)),ISBLANK(V9))</formula>
    </cfRule>
  </conditionalFormatting>
  <conditionalFormatting sqref="W9">
    <cfRule type="expression" dxfId="1340" priority="137">
      <formula>AND(NOT(ISBLANK(V9)),ISBLANK(W9))</formula>
    </cfRule>
  </conditionalFormatting>
  <conditionalFormatting sqref="X9">
    <cfRule type="expression" dxfId="1339" priority="136">
      <formula>AND(NOT(ISBLANK(Y9)),ISBLANK(X9))</formula>
    </cfRule>
  </conditionalFormatting>
  <conditionalFormatting sqref="Y9">
    <cfRule type="expression" dxfId="1338" priority="135">
      <formula>AND(NOT(ISBLANK(X9)),ISBLANK(Y9))</formula>
    </cfRule>
  </conditionalFormatting>
  <conditionalFormatting sqref="R9">
    <cfRule type="expression" dxfId="1337" priority="134">
      <formula>AND(NOT(ISBLANK(S9)),ISBLANK(R9))</formula>
    </cfRule>
  </conditionalFormatting>
  <conditionalFormatting sqref="S9">
    <cfRule type="expression" dxfId="1336" priority="133">
      <formula>AND(NOT(ISBLANK(R9)),ISBLANK(S9))</formula>
    </cfRule>
  </conditionalFormatting>
  <conditionalFormatting sqref="T9">
    <cfRule type="expression" dxfId="1335" priority="132">
      <formula>AND(NOT(ISBLANK(U9)),ISBLANK(T9))</formula>
    </cfRule>
  </conditionalFormatting>
  <conditionalFormatting sqref="U9">
    <cfRule type="expression" dxfId="1334" priority="131">
      <formula>AND(NOT(ISBLANK(T9)),ISBLANK(U9))</formula>
    </cfRule>
  </conditionalFormatting>
  <conditionalFormatting sqref="V9">
    <cfRule type="expression" dxfId="1333" priority="130">
      <formula>AND(NOT(ISBLANK(W9)),ISBLANK(V9))</formula>
    </cfRule>
  </conditionalFormatting>
  <conditionalFormatting sqref="W9">
    <cfRule type="expression" dxfId="1332" priority="129">
      <formula>AND(NOT(ISBLANK(V9)),ISBLANK(W9))</formula>
    </cfRule>
  </conditionalFormatting>
  <conditionalFormatting sqref="X9">
    <cfRule type="expression" dxfId="1331" priority="128">
      <formula>AND(NOT(ISBLANK(Y9)),ISBLANK(X9))</formula>
    </cfRule>
  </conditionalFormatting>
  <conditionalFormatting sqref="Y9">
    <cfRule type="expression" dxfId="1330" priority="127">
      <formula>AND(NOT(ISBLANK(X9)),ISBLANK(Y9))</formula>
    </cfRule>
  </conditionalFormatting>
  <conditionalFormatting sqref="D11">
    <cfRule type="expression" dxfId="1329" priority="126">
      <formula>AND(NOT(ISBLANK(E11)),ISBLANK(D11))</formula>
    </cfRule>
  </conditionalFormatting>
  <conditionalFormatting sqref="E11">
    <cfRule type="expression" dxfId="1328" priority="125">
      <formula>AND(NOT(ISBLANK(D11)),ISBLANK(E11))</formula>
    </cfRule>
  </conditionalFormatting>
  <conditionalFormatting sqref="F11">
    <cfRule type="expression" dxfId="1327" priority="124">
      <formula>AND(NOT(ISBLANK(G11)),ISBLANK(F11))</formula>
    </cfRule>
  </conditionalFormatting>
  <conditionalFormatting sqref="G11">
    <cfRule type="expression" dxfId="1326" priority="123">
      <formula>AND(NOT(ISBLANK(F11)),ISBLANK(G11))</formula>
    </cfRule>
  </conditionalFormatting>
  <conditionalFormatting sqref="H11">
    <cfRule type="expression" dxfId="1325" priority="122">
      <formula>AND(NOT(ISBLANK(I11)),ISBLANK(H11))</formula>
    </cfRule>
  </conditionalFormatting>
  <conditionalFormatting sqref="I11">
    <cfRule type="expression" dxfId="1324" priority="121">
      <formula>AND(NOT(ISBLANK(H11)),ISBLANK(I11))</formula>
    </cfRule>
  </conditionalFormatting>
  <conditionalFormatting sqref="J11">
    <cfRule type="expression" dxfId="1323" priority="120">
      <formula>AND(NOT(ISBLANK(K11)),ISBLANK(J11))</formula>
    </cfRule>
  </conditionalFormatting>
  <conditionalFormatting sqref="K11">
    <cfRule type="expression" dxfId="1322" priority="119">
      <formula>AND(NOT(ISBLANK(J11)),ISBLANK(K11))</formula>
    </cfRule>
  </conditionalFormatting>
  <conditionalFormatting sqref="L11">
    <cfRule type="expression" dxfId="1321" priority="118">
      <formula>AND(NOT(ISBLANK(M11)),ISBLANK(L11))</formula>
    </cfRule>
  </conditionalFormatting>
  <conditionalFormatting sqref="M11">
    <cfRule type="expression" dxfId="1320" priority="117">
      <formula>AND(NOT(ISBLANK(L11)),ISBLANK(M11))</formula>
    </cfRule>
  </conditionalFormatting>
  <conditionalFormatting sqref="N11">
    <cfRule type="expression" dxfId="1319" priority="116">
      <formula>AND(NOT(ISBLANK(O11)),ISBLANK(N11))</formula>
    </cfRule>
  </conditionalFormatting>
  <conditionalFormatting sqref="O11">
    <cfRule type="expression" dxfId="1318" priority="115">
      <formula>AND(NOT(ISBLANK(N11)),ISBLANK(O11))</formula>
    </cfRule>
  </conditionalFormatting>
  <conditionalFormatting sqref="R11">
    <cfRule type="expression" dxfId="1317" priority="114">
      <formula>AND(NOT(ISBLANK(S11)),ISBLANK(R11))</formula>
    </cfRule>
  </conditionalFormatting>
  <conditionalFormatting sqref="S11">
    <cfRule type="expression" dxfId="1316" priority="113">
      <formula>AND(NOT(ISBLANK(R11)),ISBLANK(S11))</formula>
    </cfRule>
  </conditionalFormatting>
  <conditionalFormatting sqref="T11">
    <cfRule type="expression" dxfId="1315" priority="112">
      <formula>AND(NOT(ISBLANK(U11)),ISBLANK(T11))</formula>
    </cfRule>
  </conditionalFormatting>
  <conditionalFormatting sqref="U11">
    <cfRule type="expression" dxfId="1314" priority="111">
      <formula>AND(NOT(ISBLANK(T11)),ISBLANK(U11))</formula>
    </cfRule>
  </conditionalFormatting>
  <conditionalFormatting sqref="V11">
    <cfRule type="expression" dxfId="1313" priority="110">
      <formula>AND(NOT(ISBLANK(W11)),ISBLANK(V11))</formula>
    </cfRule>
  </conditionalFormatting>
  <conditionalFormatting sqref="W11">
    <cfRule type="expression" dxfId="1312" priority="109">
      <formula>AND(NOT(ISBLANK(V11)),ISBLANK(W11))</formula>
    </cfRule>
  </conditionalFormatting>
  <conditionalFormatting sqref="X11">
    <cfRule type="expression" dxfId="1311" priority="108">
      <formula>AND(NOT(ISBLANK(Y11)),ISBLANK(X11))</formula>
    </cfRule>
  </conditionalFormatting>
  <conditionalFormatting sqref="Y11">
    <cfRule type="expression" dxfId="1310" priority="107">
      <formula>AND(NOT(ISBLANK(X11)),ISBLANK(Y11))</formula>
    </cfRule>
  </conditionalFormatting>
  <conditionalFormatting sqref="D10">
    <cfRule type="expression" dxfId="1309" priority="106">
      <formula>AND(NOT(ISBLANK(E10)),ISBLANK(D10))</formula>
    </cfRule>
  </conditionalFormatting>
  <conditionalFormatting sqref="E10">
    <cfRule type="expression" dxfId="1308" priority="105">
      <formula>AND(NOT(ISBLANK(D10)),ISBLANK(E10))</formula>
    </cfRule>
  </conditionalFormatting>
  <conditionalFormatting sqref="F10">
    <cfRule type="expression" dxfId="1307" priority="104">
      <formula>AND(NOT(ISBLANK(G10)),ISBLANK(F10))</formula>
    </cfRule>
  </conditionalFormatting>
  <conditionalFormatting sqref="G10">
    <cfRule type="expression" dxfId="1306" priority="103">
      <formula>AND(NOT(ISBLANK(F10)),ISBLANK(G10))</formula>
    </cfRule>
  </conditionalFormatting>
  <conditionalFormatting sqref="H10">
    <cfRule type="expression" dxfId="1305" priority="102">
      <formula>AND(NOT(ISBLANK(I10)),ISBLANK(H10))</formula>
    </cfRule>
  </conditionalFormatting>
  <conditionalFormatting sqref="I10">
    <cfRule type="expression" dxfId="1304" priority="101">
      <formula>AND(NOT(ISBLANK(H10)),ISBLANK(I10))</formula>
    </cfRule>
  </conditionalFormatting>
  <conditionalFormatting sqref="J10">
    <cfRule type="expression" dxfId="1303" priority="100">
      <formula>AND(NOT(ISBLANK(K10)),ISBLANK(J10))</formula>
    </cfRule>
  </conditionalFormatting>
  <conditionalFormatting sqref="K10">
    <cfRule type="expression" dxfId="1302" priority="99">
      <formula>AND(NOT(ISBLANK(J10)),ISBLANK(K10))</formula>
    </cfRule>
  </conditionalFormatting>
  <conditionalFormatting sqref="L10">
    <cfRule type="expression" dxfId="1301" priority="98">
      <formula>AND(NOT(ISBLANK(M10)),ISBLANK(L10))</formula>
    </cfRule>
  </conditionalFormatting>
  <conditionalFormatting sqref="M10">
    <cfRule type="expression" dxfId="1300" priority="97">
      <formula>AND(NOT(ISBLANK(L10)),ISBLANK(M10))</formula>
    </cfRule>
  </conditionalFormatting>
  <conditionalFormatting sqref="N10">
    <cfRule type="expression" dxfId="1299" priority="96">
      <formula>AND(NOT(ISBLANK(O10)),ISBLANK(N10))</formula>
    </cfRule>
  </conditionalFormatting>
  <conditionalFormatting sqref="O10">
    <cfRule type="expression" dxfId="1298" priority="95">
      <formula>AND(NOT(ISBLANK(N10)),ISBLANK(O10))</formula>
    </cfRule>
  </conditionalFormatting>
  <conditionalFormatting sqref="R10">
    <cfRule type="expression" dxfId="1297" priority="94">
      <formula>AND(NOT(ISBLANK(S10)),ISBLANK(R10))</formula>
    </cfRule>
  </conditionalFormatting>
  <conditionalFormatting sqref="S10">
    <cfRule type="expression" dxfId="1296" priority="93">
      <formula>AND(NOT(ISBLANK(R10)),ISBLANK(S10))</formula>
    </cfRule>
  </conditionalFormatting>
  <conditionalFormatting sqref="T10">
    <cfRule type="expression" dxfId="1295" priority="92">
      <formula>AND(NOT(ISBLANK(U10)),ISBLANK(T10))</formula>
    </cfRule>
  </conditionalFormatting>
  <conditionalFormatting sqref="U10">
    <cfRule type="expression" dxfId="1294" priority="91">
      <formula>AND(NOT(ISBLANK(T10)),ISBLANK(U10))</formula>
    </cfRule>
  </conditionalFormatting>
  <conditionalFormatting sqref="V10">
    <cfRule type="expression" dxfId="1293" priority="90">
      <formula>AND(NOT(ISBLANK(W10)),ISBLANK(V10))</formula>
    </cfRule>
  </conditionalFormatting>
  <conditionalFormatting sqref="W10">
    <cfRule type="expression" dxfId="1292" priority="89">
      <formula>AND(NOT(ISBLANK(V10)),ISBLANK(W10))</formula>
    </cfRule>
  </conditionalFormatting>
  <conditionalFormatting sqref="X10">
    <cfRule type="expression" dxfId="1291" priority="88">
      <formula>AND(NOT(ISBLANK(Y10)),ISBLANK(X10))</formula>
    </cfRule>
  </conditionalFormatting>
  <conditionalFormatting sqref="Y10">
    <cfRule type="expression" dxfId="1290" priority="87">
      <formula>AND(NOT(ISBLANK(X10)),ISBLANK(Y10))</formula>
    </cfRule>
  </conditionalFormatting>
  <conditionalFormatting sqref="D14">
    <cfRule type="expression" dxfId="1289" priority="86">
      <formula>AND(NOT(ISBLANK(E14)),ISBLANK(D14))</formula>
    </cfRule>
  </conditionalFormatting>
  <conditionalFormatting sqref="E14">
    <cfRule type="expression" dxfId="1288" priority="85">
      <formula>AND(NOT(ISBLANK(D14)),ISBLANK(E14))</formula>
    </cfRule>
  </conditionalFormatting>
  <conditionalFormatting sqref="F14">
    <cfRule type="expression" dxfId="1287" priority="84">
      <formula>AND(NOT(ISBLANK(G14)),ISBLANK(F14))</formula>
    </cfRule>
  </conditionalFormatting>
  <conditionalFormatting sqref="G14">
    <cfRule type="expression" dxfId="1286" priority="83">
      <formula>AND(NOT(ISBLANK(F14)),ISBLANK(G14))</formula>
    </cfRule>
  </conditionalFormatting>
  <conditionalFormatting sqref="H14">
    <cfRule type="expression" dxfId="1285" priority="82">
      <formula>AND(NOT(ISBLANK(I14)),ISBLANK(H14))</formula>
    </cfRule>
  </conditionalFormatting>
  <conditionalFormatting sqref="J14">
    <cfRule type="expression" dxfId="1284" priority="81">
      <formula>AND(NOT(ISBLANK(K14)),ISBLANK(J14))</formula>
    </cfRule>
  </conditionalFormatting>
  <conditionalFormatting sqref="K14">
    <cfRule type="expression" dxfId="1283" priority="80">
      <formula>AND(NOT(ISBLANK(J14)),ISBLANK(K14))</formula>
    </cfRule>
  </conditionalFormatting>
  <conditionalFormatting sqref="L14">
    <cfRule type="expression" dxfId="1282" priority="79">
      <formula>AND(NOT(ISBLANK(M14)),ISBLANK(L14))</formula>
    </cfRule>
  </conditionalFormatting>
  <conditionalFormatting sqref="M14">
    <cfRule type="expression" dxfId="1281" priority="78">
      <formula>AND(NOT(ISBLANK(L14)),ISBLANK(M14))</formula>
    </cfRule>
  </conditionalFormatting>
  <conditionalFormatting sqref="N14">
    <cfRule type="expression" dxfId="1280" priority="77">
      <formula>AND(NOT(ISBLANK(O14)),ISBLANK(N14))</formula>
    </cfRule>
  </conditionalFormatting>
  <conditionalFormatting sqref="O14">
    <cfRule type="expression" dxfId="1279" priority="76">
      <formula>AND(NOT(ISBLANK(N14)),ISBLANK(O14))</formula>
    </cfRule>
  </conditionalFormatting>
  <conditionalFormatting sqref="D12">
    <cfRule type="expression" dxfId="1278" priority="75">
      <formula>AND(NOT(ISBLANK(E12)),ISBLANK(D12))</formula>
    </cfRule>
  </conditionalFormatting>
  <conditionalFormatting sqref="E12">
    <cfRule type="expression" dxfId="1277" priority="74">
      <formula>AND(NOT(ISBLANK(D12)),ISBLANK(E12))</formula>
    </cfRule>
  </conditionalFormatting>
  <conditionalFormatting sqref="F12">
    <cfRule type="expression" dxfId="1276" priority="73">
      <formula>AND(NOT(ISBLANK(G12)),ISBLANK(F12))</formula>
    </cfRule>
  </conditionalFormatting>
  <conditionalFormatting sqref="G12">
    <cfRule type="expression" dxfId="1275" priority="72">
      <formula>AND(NOT(ISBLANK(F12)),ISBLANK(G12))</formula>
    </cfRule>
  </conditionalFormatting>
  <conditionalFormatting sqref="H12">
    <cfRule type="expression" dxfId="1274" priority="71">
      <formula>AND(NOT(ISBLANK(I12)),ISBLANK(H12))</formula>
    </cfRule>
  </conditionalFormatting>
  <conditionalFormatting sqref="I12:I14">
    <cfRule type="expression" dxfId="1273" priority="70">
      <formula>AND(NOT(ISBLANK(H12)),ISBLANK(I12))</formula>
    </cfRule>
  </conditionalFormatting>
  <conditionalFormatting sqref="J12">
    <cfRule type="expression" dxfId="1272" priority="69">
      <formula>AND(NOT(ISBLANK(K12)),ISBLANK(J12))</formula>
    </cfRule>
  </conditionalFormatting>
  <conditionalFormatting sqref="K12">
    <cfRule type="expression" dxfId="1271" priority="68">
      <formula>AND(NOT(ISBLANK(J12)),ISBLANK(K12))</formula>
    </cfRule>
  </conditionalFormatting>
  <conditionalFormatting sqref="L12">
    <cfRule type="expression" dxfId="1270" priority="67">
      <formula>AND(NOT(ISBLANK(M12)),ISBLANK(L12))</formula>
    </cfRule>
  </conditionalFormatting>
  <conditionalFormatting sqref="M12">
    <cfRule type="expression" dxfId="1269" priority="66">
      <formula>AND(NOT(ISBLANK(L12)),ISBLANK(M12))</formula>
    </cfRule>
  </conditionalFormatting>
  <conditionalFormatting sqref="N12">
    <cfRule type="expression" dxfId="1268" priority="65">
      <formula>AND(NOT(ISBLANK(O12)),ISBLANK(N12))</formula>
    </cfRule>
  </conditionalFormatting>
  <conditionalFormatting sqref="O12">
    <cfRule type="expression" dxfId="1267" priority="64">
      <formula>AND(NOT(ISBLANK(N12)),ISBLANK(O12))</formula>
    </cfRule>
  </conditionalFormatting>
  <conditionalFormatting sqref="R12">
    <cfRule type="expression" dxfId="1266" priority="63">
      <formula>AND(NOT(ISBLANK(S12)),ISBLANK(R12))</formula>
    </cfRule>
  </conditionalFormatting>
  <conditionalFormatting sqref="S12">
    <cfRule type="expression" dxfId="1265" priority="62">
      <formula>AND(NOT(ISBLANK(R12)),ISBLANK(S12))</formula>
    </cfRule>
  </conditionalFormatting>
  <conditionalFormatting sqref="T12">
    <cfRule type="expression" dxfId="1264" priority="61">
      <formula>AND(NOT(ISBLANK(U12)),ISBLANK(T12))</formula>
    </cfRule>
  </conditionalFormatting>
  <conditionalFormatting sqref="U12">
    <cfRule type="expression" dxfId="1263" priority="60">
      <formula>AND(NOT(ISBLANK(T12)),ISBLANK(U12))</formula>
    </cfRule>
  </conditionalFormatting>
  <conditionalFormatting sqref="V12">
    <cfRule type="expression" dxfId="1262" priority="59">
      <formula>AND(NOT(ISBLANK(W12)),ISBLANK(V12))</formula>
    </cfRule>
  </conditionalFormatting>
  <conditionalFormatting sqref="W12">
    <cfRule type="expression" dxfId="1261" priority="58">
      <formula>AND(NOT(ISBLANK(V12)),ISBLANK(W12))</formula>
    </cfRule>
  </conditionalFormatting>
  <conditionalFormatting sqref="X12">
    <cfRule type="expression" dxfId="1260" priority="57">
      <formula>AND(NOT(ISBLANK(Y12)),ISBLANK(X12))</formula>
    </cfRule>
  </conditionalFormatting>
  <conditionalFormatting sqref="Y12">
    <cfRule type="expression" dxfId="1259" priority="56">
      <formula>AND(NOT(ISBLANK(X12)),ISBLANK(Y12))</formula>
    </cfRule>
  </conditionalFormatting>
  <conditionalFormatting sqref="D9 F9 H9 J9 L9 N9">
    <cfRule type="expression" dxfId="1258" priority="55">
      <formula>AND(NOT(ISBLANK(E9)),ISBLANK(D9))</formula>
    </cfRule>
  </conditionalFormatting>
  <conditionalFormatting sqref="E9 G9 I9 K9 M9 O9">
    <cfRule type="expression" dxfId="1257" priority="54">
      <formula>AND(NOT(ISBLANK(D9)),ISBLANK(E9))</formula>
    </cfRule>
  </conditionalFormatting>
  <conditionalFormatting sqref="D13">
    <cfRule type="expression" dxfId="1256" priority="53">
      <formula>AND(NOT(ISBLANK(E13)),ISBLANK(D13))</formula>
    </cfRule>
  </conditionalFormatting>
  <conditionalFormatting sqref="E13">
    <cfRule type="expression" dxfId="1255" priority="52">
      <formula>AND(NOT(ISBLANK(D13)),ISBLANK(E13))</formula>
    </cfRule>
  </conditionalFormatting>
  <conditionalFormatting sqref="F13">
    <cfRule type="expression" dxfId="1254" priority="51">
      <formula>AND(NOT(ISBLANK(G13)),ISBLANK(F13))</formula>
    </cfRule>
  </conditionalFormatting>
  <conditionalFormatting sqref="G13">
    <cfRule type="expression" dxfId="1253" priority="50">
      <formula>AND(NOT(ISBLANK(F13)),ISBLANK(G13))</formula>
    </cfRule>
  </conditionalFormatting>
  <conditionalFormatting sqref="H13">
    <cfRule type="expression" dxfId="1252" priority="49">
      <formula>AND(NOT(ISBLANK(I13)),ISBLANK(H13))</formula>
    </cfRule>
  </conditionalFormatting>
  <conditionalFormatting sqref="J13">
    <cfRule type="expression" dxfId="1251" priority="48">
      <formula>AND(NOT(ISBLANK(K13)),ISBLANK(J13))</formula>
    </cfRule>
  </conditionalFormatting>
  <conditionalFormatting sqref="K13">
    <cfRule type="expression" dxfId="1250" priority="47">
      <formula>AND(NOT(ISBLANK(J13)),ISBLANK(K13))</formula>
    </cfRule>
  </conditionalFormatting>
  <conditionalFormatting sqref="L13">
    <cfRule type="expression" dxfId="1249" priority="46">
      <formula>AND(NOT(ISBLANK(M13)),ISBLANK(L13))</formula>
    </cfRule>
  </conditionalFormatting>
  <conditionalFormatting sqref="M13">
    <cfRule type="expression" dxfId="1248" priority="45">
      <formula>AND(NOT(ISBLANK(L13)),ISBLANK(M13))</formula>
    </cfRule>
  </conditionalFormatting>
  <conditionalFormatting sqref="N13">
    <cfRule type="expression" dxfId="1247" priority="44">
      <formula>AND(NOT(ISBLANK(O13)),ISBLANK(N13))</formula>
    </cfRule>
  </conditionalFormatting>
  <conditionalFormatting sqref="O13">
    <cfRule type="expression" dxfId="1246" priority="43">
      <formula>AND(NOT(ISBLANK(N13)),ISBLANK(O13))</formula>
    </cfRule>
  </conditionalFormatting>
  <conditionalFormatting sqref="R7:U8">
    <cfRule type="expression" dxfId="1245" priority="42">
      <formula>AND(NOT(ISBLANK(S7)),ISBLANK(R7))</formula>
    </cfRule>
  </conditionalFormatting>
  <conditionalFormatting sqref="R7:U8">
    <cfRule type="expression" dxfId="1244" priority="41">
      <formula>AND(NOT(ISBLANK(Q7)),ISBLANK(R7))</formula>
    </cfRule>
  </conditionalFormatting>
  <conditionalFormatting sqref="R7:U8">
    <cfRule type="expression" dxfId="1243" priority="40">
      <formula>AND(NOT(ISBLANK(S7)),ISBLANK(R7))</formula>
    </cfRule>
  </conditionalFormatting>
  <conditionalFormatting sqref="D7:D8 F7:F8 H7:H8 J7:J8 L7:L8 N7:N8">
    <cfRule type="expression" dxfId="1242" priority="39">
      <formula>AND(NOT(ISBLANK(E7)),ISBLANK(D7))</formula>
    </cfRule>
  </conditionalFormatting>
  <conditionalFormatting sqref="E7:E8 G7:G8 I7:I8 K7:K8 M7:M8 O7:O8">
    <cfRule type="expression" dxfId="1241" priority="38">
      <formula>AND(NOT(ISBLANK(D7)),ISBLANK(E7))</formula>
    </cfRule>
  </conditionalFormatting>
  <conditionalFormatting sqref="V7:Y8">
    <cfRule type="expression" dxfId="1240" priority="37">
      <formula>AND(NOT(ISBLANK(W7)),ISBLANK(V7))</formula>
    </cfRule>
  </conditionalFormatting>
  <conditionalFormatting sqref="W7:W8 Y7:Y8">
    <cfRule type="expression" dxfId="1239" priority="36">
      <formula>AND(NOT(ISBLANK(V7)),ISBLANK(W7))</formula>
    </cfRule>
  </conditionalFormatting>
  <conditionalFormatting sqref="V7:Y7">
    <cfRule type="expression" dxfId="1238" priority="35">
      <formula>AND(NOT(ISBLANK(W7)),ISBLANK(V7))</formula>
    </cfRule>
  </conditionalFormatting>
  <conditionalFormatting sqref="V7:Y8">
    <cfRule type="expression" dxfId="1237" priority="34">
      <formula>AND(NOT(ISBLANK(W7)),ISBLANK(V7))</formula>
    </cfRule>
  </conditionalFormatting>
  <conditionalFormatting sqref="V7:V8">
    <cfRule type="expression" dxfId="1236" priority="33">
      <formula>AND(NOT(ISBLANK(U7)),ISBLANK(V7))</formula>
    </cfRule>
  </conditionalFormatting>
  <conditionalFormatting sqref="R14">
    <cfRule type="expression" dxfId="1235" priority="32">
      <formula>AND(NOT(ISBLANK(S14)),ISBLANK(R14))</formula>
    </cfRule>
  </conditionalFormatting>
  <conditionalFormatting sqref="S14">
    <cfRule type="expression" dxfId="1234" priority="31">
      <formula>AND(NOT(ISBLANK(R14)),ISBLANK(S14))</formula>
    </cfRule>
  </conditionalFormatting>
  <conditionalFormatting sqref="T14">
    <cfRule type="expression" dxfId="1233" priority="30">
      <formula>AND(NOT(ISBLANK(U14)),ISBLANK(T14))</formula>
    </cfRule>
  </conditionalFormatting>
  <conditionalFormatting sqref="U14">
    <cfRule type="expression" dxfId="1232" priority="29">
      <formula>AND(NOT(ISBLANK(T14)),ISBLANK(U14))</formula>
    </cfRule>
  </conditionalFormatting>
  <conditionalFormatting sqref="V14">
    <cfRule type="expression" dxfId="1231" priority="28">
      <formula>AND(NOT(ISBLANK(W14)),ISBLANK(V14))</formula>
    </cfRule>
  </conditionalFormatting>
  <conditionalFormatting sqref="W14">
    <cfRule type="expression" dxfId="1230" priority="27">
      <formula>AND(NOT(ISBLANK(V14)),ISBLANK(W14))</formula>
    </cfRule>
  </conditionalFormatting>
  <conditionalFormatting sqref="X14">
    <cfRule type="expression" dxfId="1229" priority="26">
      <formula>AND(NOT(ISBLANK(Y14)),ISBLANK(X14))</formula>
    </cfRule>
  </conditionalFormatting>
  <conditionalFormatting sqref="Y14">
    <cfRule type="expression" dxfId="1228" priority="25">
      <formula>AND(NOT(ISBLANK(X14)),ISBLANK(Y14))</formula>
    </cfRule>
  </conditionalFormatting>
  <conditionalFormatting sqref="R14">
    <cfRule type="expression" dxfId="1227" priority="24">
      <formula>AND(NOT(ISBLANK(S14)),ISBLANK(R14))</formula>
    </cfRule>
  </conditionalFormatting>
  <conditionalFormatting sqref="S14">
    <cfRule type="expression" dxfId="1226" priority="23">
      <formula>AND(NOT(ISBLANK(R14)),ISBLANK(S14))</formula>
    </cfRule>
  </conditionalFormatting>
  <conditionalFormatting sqref="T14">
    <cfRule type="expression" dxfId="1225" priority="22">
      <formula>AND(NOT(ISBLANK(U14)),ISBLANK(T14))</formula>
    </cfRule>
  </conditionalFormatting>
  <conditionalFormatting sqref="U14">
    <cfRule type="expression" dxfId="1224" priority="21">
      <formula>AND(NOT(ISBLANK(T14)),ISBLANK(U14))</formula>
    </cfRule>
  </conditionalFormatting>
  <conditionalFormatting sqref="V14">
    <cfRule type="expression" dxfId="1223" priority="20">
      <formula>AND(NOT(ISBLANK(W14)),ISBLANK(V14))</formula>
    </cfRule>
  </conditionalFormatting>
  <conditionalFormatting sqref="W14">
    <cfRule type="expression" dxfId="1222" priority="19">
      <formula>AND(NOT(ISBLANK(V14)),ISBLANK(W14))</formula>
    </cfRule>
  </conditionalFormatting>
  <conditionalFormatting sqref="X14">
    <cfRule type="expression" dxfId="1221" priority="18">
      <formula>AND(NOT(ISBLANK(Y14)),ISBLANK(X14))</formula>
    </cfRule>
  </conditionalFormatting>
  <conditionalFormatting sqref="Y14">
    <cfRule type="expression" dxfId="1220" priority="17">
      <formula>AND(NOT(ISBLANK(X14)),ISBLANK(Y14))</formula>
    </cfRule>
  </conditionalFormatting>
  <conditionalFormatting sqref="R14">
    <cfRule type="expression" dxfId="1219" priority="16">
      <formula>AND(NOT(ISBLANK(S14)),ISBLANK(R14))</formula>
    </cfRule>
  </conditionalFormatting>
  <conditionalFormatting sqref="S14">
    <cfRule type="expression" dxfId="1218" priority="15">
      <formula>AND(NOT(ISBLANK(R14)),ISBLANK(S14))</formula>
    </cfRule>
  </conditionalFormatting>
  <conditionalFormatting sqref="T14">
    <cfRule type="expression" dxfId="1217" priority="14">
      <formula>AND(NOT(ISBLANK(U14)),ISBLANK(T14))</formula>
    </cfRule>
  </conditionalFormatting>
  <conditionalFormatting sqref="U14">
    <cfRule type="expression" dxfId="1216" priority="13">
      <formula>AND(NOT(ISBLANK(T14)),ISBLANK(U14))</formula>
    </cfRule>
  </conditionalFormatting>
  <conditionalFormatting sqref="V14">
    <cfRule type="expression" dxfId="1215" priority="12">
      <formula>AND(NOT(ISBLANK(W14)),ISBLANK(V14))</formula>
    </cfRule>
  </conditionalFormatting>
  <conditionalFormatting sqref="W14">
    <cfRule type="expression" dxfId="1214" priority="11">
      <formula>AND(NOT(ISBLANK(V14)),ISBLANK(W14))</formula>
    </cfRule>
  </conditionalFormatting>
  <conditionalFormatting sqref="X14">
    <cfRule type="expression" dxfId="1213" priority="10">
      <formula>AND(NOT(ISBLANK(Y14)),ISBLANK(X14))</formula>
    </cfRule>
  </conditionalFormatting>
  <conditionalFormatting sqref="Y14">
    <cfRule type="expression" dxfId="1212" priority="9">
      <formula>AND(NOT(ISBLANK(X14)),ISBLANK(Y14))</formula>
    </cfRule>
  </conditionalFormatting>
  <conditionalFormatting sqref="R14">
    <cfRule type="expression" dxfId="1211" priority="8">
      <formula>AND(NOT(ISBLANK(S14)),ISBLANK(R14))</formula>
    </cfRule>
  </conditionalFormatting>
  <conditionalFormatting sqref="S14">
    <cfRule type="expression" dxfId="1210" priority="7">
      <formula>AND(NOT(ISBLANK(R14)),ISBLANK(S14))</formula>
    </cfRule>
  </conditionalFormatting>
  <conditionalFormatting sqref="T14">
    <cfRule type="expression" dxfId="1209" priority="6">
      <formula>AND(NOT(ISBLANK(U14)),ISBLANK(T14))</formula>
    </cfRule>
  </conditionalFormatting>
  <conditionalFormatting sqref="U14">
    <cfRule type="expression" dxfId="1208" priority="5">
      <formula>AND(NOT(ISBLANK(T14)),ISBLANK(U14))</formula>
    </cfRule>
  </conditionalFormatting>
  <conditionalFormatting sqref="V14">
    <cfRule type="expression" dxfId="1207" priority="4">
      <formula>AND(NOT(ISBLANK(W14)),ISBLANK(V14))</formula>
    </cfRule>
  </conditionalFormatting>
  <conditionalFormatting sqref="W14">
    <cfRule type="expression" dxfId="1206" priority="3">
      <formula>AND(NOT(ISBLANK(V14)),ISBLANK(W14))</formula>
    </cfRule>
  </conditionalFormatting>
  <conditionalFormatting sqref="X14">
    <cfRule type="expression" dxfId="1205" priority="2">
      <formula>AND(NOT(ISBLANK(Y14)),ISBLANK(X14))</formula>
    </cfRule>
  </conditionalFormatting>
  <conditionalFormatting sqref="Y14">
    <cfRule type="expression" dxfId="1204" priority="1">
      <formula>AND(NOT(ISBLANK(X14)),ISBLANK(Y14))</formula>
    </cfRule>
  </conditionalFormatting>
  <dataValidations count="9">
    <dataValidation type="decimal" operator="greaterThan" allowBlank="1" showInputMessage="1" showErrorMessage="1" sqref="AD9:AI9" xr:uid="{1258BA1E-1B54-41CF-9C6A-B3617C0A2045}">
      <formula1>0</formula1>
    </dataValidation>
    <dataValidation operator="lessThanOrEqual" allowBlank="1" showInputMessage="1" showErrorMessage="1" error="FTE cannot be greater than Headcount_x000a_" sqref="AO4:AP4 AB4 P5 A4:C4 R4 R52:AN65535 A52:O65535 AO7:AP65535 AB6:AC51 AQ1:IV1048576 P7:Q65535" xr:uid="{BD34CFFB-38FE-4D8B-B6D0-A992934FC3C5}"/>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C0C173E7-9101-43AF-9475-1E77EE2D91BA}">
      <formula1>INDIRECT("List_of_organisations")</formula1>
    </dataValidation>
    <dataValidation type="custom" allowBlank="1" showInputMessage="1" showErrorMessage="1" errorTitle="FTE" error="The value entered in the FTE field must be less than or equal to the value entered in the headcount field." sqref="I7:I51 K7:K51 O7:O51 E7:E51 M7:M51 G7:G51 W7:W51 Y7:Y51 U7:U51 S7:S51" xr:uid="{1C167747-3A9B-47CD-B710-32667783B7DD}">
      <formula1>E7&lt;=D7</formula1>
    </dataValidation>
    <dataValidation type="custom" allowBlank="1" showInputMessage="1" showErrorMessage="1" errorTitle="Headcount" error="The value entered in the headcount field must be greater than or equal to the value entered in the FTE field." sqref="J7:J51 L7:L51 N7:N51 D7:D51 F7:F51 H7:H51 V7:V51 X7:X51 T7:T51 R7:R51" xr:uid="{981F38CE-8030-4153-9EE2-B72D76CDFAAA}">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5036F1E4-584A-4A17-AD65-C488DA202A65}">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1A89615B-AD80-4F1C-B0E7-A13DB7000A86}">
      <formula1>INDIRECT("Main_Department")</formula1>
    </dataValidation>
    <dataValidation operator="greaterThanOrEqual" allowBlank="1" showInputMessage="1" showErrorMessage="1" sqref="AD13:AI13 AF11:AF12 AK7:AL9 AF14 AD15:AI51 AK13:AL51 AD7:AI8" xr:uid="{CF58D574-FA3E-46D2-A899-508C21B8EDF6}"/>
    <dataValidation type="decimal" operator="greaterThanOrEqual" allowBlank="1" showInputMessage="1" showErrorMessage="1" sqref="AG11:AI12 AD11:AE12 AK10:AL12 AD10:AI10 AD14:AE14 AG14:AI14" xr:uid="{01B256A4-0219-4932-A7D5-1ED7A46716A0}">
      <formula1>0</formula1>
    </dataValidation>
  </dataValidation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141EF-7AF3-4C7D-BD4F-E6004D7C9457}">
  <dimension ref="A1:AP473"/>
  <sheetViews>
    <sheetView zoomScale="80" zoomScaleNormal="80" workbookViewId="0">
      <selection activeCell="Z13" sqref="Z13"/>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403" t="s">
        <v>96</v>
      </c>
      <c r="B2" s="404"/>
      <c r="C2" s="404"/>
      <c r="D2" s="404"/>
      <c r="E2" s="404"/>
      <c r="F2" s="404"/>
      <c r="G2" s="404"/>
      <c r="H2" s="405"/>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400" t="s">
        <v>16</v>
      </c>
      <c r="B4" s="400" t="s">
        <v>18</v>
      </c>
      <c r="C4" s="400" t="s">
        <v>20</v>
      </c>
      <c r="D4" s="399" t="s">
        <v>22</v>
      </c>
      <c r="E4" s="408"/>
      <c r="F4" s="408"/>
      <c r="G4" s="408"/>
      <c r="H4" s="408"/>
      <c r="I4" s="408"/>
      <c r="J4" s="408"/>
      <c r="K4" s="408"/>
      <c r="L4" s="408"/>
      <c r="M4" s="408"/>
      <c r="N4" s="408"/>
      <c r="O4" s="408"/>
      <c r="P4" s="408"/>
      <c r="Q4" s="401"/>
      <c r="R4" s="389" t="s">
        <v>97</v>
      </c>
      <c r="S4" s="398"/>
      <c r="T4" s="398"/>
      <c r="U4" s="398"/>
      <c r="V4" s="398"/>
      <c r="W4" s="398"/>
      <c r="X4" s="398"/>
      <c r="Y4" s="398"/>
      <c r="Z4" s="398"/>
      <c r="AA4" s="390"/>
      <c r="AB4" s="391" t="s">
        <v>59</v>
      </c>
      <c r="AC4" s="392"/>
      <c r="AD4" s="393" t="s">
        <v>60</v>
      </c>
      <c r="AE4" s="394"/>
      <c r="AF4" s="394"/>
      <c r="AG4" s="394"/>
      <c r="AH4" s="394"/>
      <c r="AI4" s="394"/>
      <c r="AJ4" s="395"/>
      <c r="AK4" s="396" t="s">
        <v>69</v>
      </c>
      <c r="AL4" s="396"/>
      <c r="AM4" s="396"/>
      <c r="AN4" s="397" t="s">
        <v>75</v>
      </c>
      <c r="AO4" s="400" t="s">
        <v>98</v>
      </c>
      <c r="AP4" s="400" t="s">
        <v>99</v>
      </c>
    </row>
    <row r="5" spans="1:42" ht="53.25" customHeight="1" x14ac:dyDescent="0.35">
      <c r="A5" s="406"/>
      <c r="B5" s="406"/>
      <c r="C5" s="406"/>
      <c r="D5" s="387" t="s">
        <v>100</v>
      </c>
      <c r="E5" s="388"/>
      <c r="F5" s="387" t="s">
        <v>28</v>
      </c>
      <c r="G5" s="388"/>
      <c r="H5" s="387" t="s">
        <v>31</v>
      </c>
      <c r="I5" s="388"/>
      <c r="J5" s="387" t="s">
        <v>34</v>
      </c>
      <c r="K5" s="388"/>
      <c r="L5" s="387" t="s">
        <v>101</v>
      </c>
      <c r="M5" s="388"/>
      <c r="N5" s="387" t="s">
        <v>40</v>
      </c>
      <c r="O5" s="388"/>
      <c r="P5" s="399" t="s">
        <v>43</v>
      </c>
      <c r="Q5" s="401"/>
      <c r="R5" s="399" t="s">
        <v>46</v>
      </c>
      <c r="S5" s="390"/>
      <c r="T5" s="389" t="s">
        <v>49</v>
      </c>
      <c r="U5" s="390"/>
      <c r="V5" s="389" t="s">
        <v>52</v>
      </c>
      <c r="W5" s="390"/>
      <c r="X5" s="389" t="s">
        <v>102</v>
      </c>
      <c r="Y5" s="390"/>
      <c r="Z5" s="399" t="s">
        <v>58</v>
      </c>
      <c r="AA5" s="401"/>
      <c r="AB5" s="365"/>
      <c r="AC5" s="366"/>
      <c r="AD5" s="400" t="s">
        <v>61</v>
      </c>
      <c r="AE5" s="400" t="s">
        <v>63</v>
      </c>
      <c r="AF5" s="400" t="s">
        <v>64</v>
      </c>
      <c r="AG5" s="400" t="s">
        <v>65</v>
      </c>
      <c r="AH5" s="400" t="s">
        <v>66</v>
      </c>
      <c r="AI5" s="400" t="s">
        <v>67</v>
      </c>
      <c r="AJ5" s="402" t="s">
        <v>103</v>
      </c>
      <c r="AK5" s="400" t="s">
        <v>70</v>
      </c>
      <c r="AL5" s="400" t="s">
        <v>72</v>
      </c>
      <c r="AM5" s="400" t="s">
        <v>74</v>
      </c>
      <c r="AN5" s="372"/>
      <c r="AO5" s="379"/>
      <c r="AP5" s="379"/>
    </row>
    <row r="6" spans="1:42" ht="57.75" customHeight="1" x14ac:dyDescent="0.35">
      <c r="A6" s="407"/>
      <c r="B6" s="407"/>
      <c r="C6" s="407"/>
      <c r="D6" s="214" t="s">
        <v>24</v>
      </c>
      <c r="E6" s="214" t="s">
        <v>26</v>
      </c>
      <c r="F6" s="214" t="s">
        <v>24</v>
      </c>
      <c r="G6" s="214" t="s">
        <v>26</v>
      </c>
      <c r="H6" s="214" t="s">
        <v>24</v>
      </c>
      <c r="I6" s="214" t="s">
        <v>26</v>
      </c>
      <c r="J6" s="214" t="s">
        <v>24</v>
      </c>
      <c r="K6" s="214" t="s">
        <v>26</v>
      </c>
      <c r="L6" s="214" t="s">
        <v>24</v>
      </c>
      <c r="M6" s="214" t="s">
        <v>26</v>
      </c>
      <c r="N6" s="214" t="s">
        <v>24</v>
      </c>
      <c r="O6" s="214" t="s">
        <v>26</v>
      </c>
      <c r="P6" s="214" t="s">
        <v>24</v>
      </c>
      <c r="Q6" s="214" t="s">
        <v>26</v>
      </c>
      <c r="R6" s="215" t="s">
        <v>24</v>
      </c>
      <c r="S6" s="215" t="s">
        <v>26</v>
      </c>
      <c r="T6" s="215" t="s">
        <v>24</v>
      </c>
      <c r="U6" s="215" t="s">
        <v>26</v>
      </c>
      <c r="V6" s="215" t="s">
        <v>24</v>
      </c>
      <c r="W6" s="215" t="s">
        <v>26</v>
      </c>
      <c r="X6" s="215" t="s">
        <v>24</v>
      </c>
      <c r="Y6" s="215" t="s">
        <v>26</v>
      </c>
      <c r="Z6" s="215" t="s">
        <v>24</v>
      </c>
      <c r="AA6" s="215" t="s">
        <v>26</v>
      </c>
      <c r="AB6" s="216" t="s">
        <v>24</v>
      </c>
      <c r="AC6" s="217" t="s">
        <v>26</v>
      </c>
      <c r="AD6" s="377"/>
      <c r="AE6" s="377"/>
      <c r="AF6" s="377"/>
      <c r="AG6" s="377"/>
      <c r="AH6" s="377"/>
      <c r="AI6" s="377"/>
      <c r="AJ6" s="402"/>
      <c r="AK6" s="377"/>
      <c r="AL6" s="377"/>
      <c r="AM6" s="377"/>
      <c r="AN6" s="373"/>
      <c r="AO6" s="377"/>
      <c r="AP6" s="377"/>
    </row>
    <row r="7" spans="1:42" ht="31" x14ac:dyDescent="0.35">
      <c r="A7" s="218" t="s">
        <v>104</v>
      </c>
      <c r="B7" s="218" t="s">
        <v>105</v>
      </c>
      <c r="C7" s="218" t="s">
        <v>104</v>
      </c>
      <c r="D7" s="219" t="s">
        <v>384</v>
      </c>
      <c r="E7" s="117">
        <v>9135.9789189189196</v>
      </c>
      <c r="F7" s="220" t="s">
        <v>385</v>
      </c>
      <c r="G7" s="117">
        <v>5580.7548648648644</v>
      </c>
      <c r="H7" s="220" t="s">
        <v>386</v>
      </c>
      <c r="I7" s="117">
        <v>9620.0605405405404</v>
      </c>
      <c r="J7" s="220" t="s">
        <v>387</v>
      </c>
      <c r="K7" s="117">
        <v>2151.5643243243244</v>
      </c>
      <c r="L7" s="220" t="s">
        <v>388</v>
      </c>
      <c r="M7" s="117">
        <v>278.82027027027027</v>
      </c>
      <c r="N7" s="220">
        <v>12120</v>
      </c>
      <c r="O7" s="117">
        <v>11749</v>
      </c>
      <c r="P7" s="40">
        <v>39858</v>
      </c>
      <c r="Q7" s="40">
        <f>SUM(E7,G7,I7,K7,M7,O7)</f>
        <v>38516.178918918915</v>
      </c>
      <c r="R7" s="117">
        <v>104</v>
      </c>
      <c r="S7" s="117">
        <v>104</v>
      </c>
      <c r="T7" s="117">
        <v>376</v>
      </c>
      <c r="U7" s="117">
        <v>374</v>
      </c>
      <c r="V7" s="220" t="s">
        <v>131</v>
      </c>
      <c r="W7" s="117">
        <v>255.0972972972973</v>
      </c>
      <c r="X7" s="220" t="s">
        <v>120</v>
      </c>
      <c r="Y7" s="220" t="s">
        <v>120</v>
      </c>
      <c r="Z7" s="42">
        <f>SUM(R7,T7,V7,X7,)</f>
        <v>480</v>
      </c>
      <c r="AA7" s="43">
        <f>SUM(S7,U7,W7,Y7)</f>
        <v>733.09729729729725</v>
      </c>
      <c r="AB7" s="44">
        <f>P7+Z7</f>
        <v>40338</v>
      </c>
      <c r="AC7" s="44">
        <f>Q7+AA7</f>
        <v>39249.276216216211</v>
      </c>
      <c r="AD7" s="150">
        <v>125030438.31</v>
      </c>
      <c r="AE7" s="45">
        <v>0</v>
      </c>
      <c r="AF7" s="45">
        <v>0</v>
      </c>
      <c r="AG7" s="207">
        <v>3454462.28</v>
      </c>
      <c r="AH7" s="207">
        <v>31101940.659999996</v>
      </c>
      <c r="AI7" s="207">
        <v>12579245.85</v>
      </c>
      <c r="AJ7" s="46">
        <f>SUM(AD7:AI7)</f>
        <v>172166087.09999999</v>
      </c>
      <c r="AK7" s="47">
        <v>8585792.1900000013</v>
      </c>
      <c r="AL7" s="47">
        <v>-2045428.3000000003</v>
      </c>
      <c r="AM7" s="46">
        <f>SUM(AK7:AL7)</f>
        <v>6540363.8900000006</v>
      </c>
      <c r="AN7" s="46">
        <f>SUM(AM7,AJ7)</f>
        <v>178706450.99000001</v>
      </c>
      <c r="AO7" s="48"/>
      <c r="AP7" s="51"/>
    </row>
    <row r="8" spans="1:42" ht="31" x14ac:dyDescent="0.35">
      <c r="A8" s="190" t="s">
        <v>106</v>
      </c>
      <c r="B8" s="190" t="s">
        <v>105</v>
      </c>
      <c r="C8" s="190" t="s">
        <v>104</v>
      </c>
      <c r="D8" s="117">
        <v>0</v>
      </c>
      <c r="E8" s="117">
        <v>0</v>
      </c>
      <c r="F8" s="117">
        <v>0</v>
      </c>
      <c r="G8" s="117">
        <v>0</v>
      </c>
      <c r="H8" s="117">
        <v>0</v>
      </c>
      <c r="I8" s="117">
        <v>0</v>
      </c>
      <c r="J8" s="117" t="s">
        <v>121</v>
      </c>
      <c r="K8" s="117">
        <v>0</v>
      </c>
      <c r="L8" s="117" t="s">
        <v>121</v>
      </c>
      <c r="M8" s="117">
        <v>0</v>
      </c>
      <c r="N8" s="220">
        <v>10818</v>
      </c>
      <c r="O8" s="117">
        <v>10462.1754054054</v>
      </c>
      <c r="P8" s="40">
        <f t="shared" ref="P8:Q23" si="0">SUM(D8,F8,H8,J8,L8,N8)</f>
        <v>10818</v>
      </c>
      <c r="Q8" s="40">
        <f t="shared" si="0"/>
        <v>10462.1754054054</v>
      </c>
      <c r="R8" s="117">
        <v>7</v>
      </c>
      <c r="S8" s="117">
        <v>7</v>
      </c>
      <c r="T8" s="117">
        <v>52</v>
      </c>
      <c r="U8" s="117">
        <v>54</v>
      </c>
      <c r="V8" s="220" t="s">
        <v>389</v>
      </c>
      <c r="W8" s="117">
        <v>634.82432432432438</v>
      </c>
      <c r="X8" s="117">
        <v>0</v>
      </c>
      <c r="Y8" s="117">
        <v>0</v>
      </c>
      <c r="Z8" s="43">
        <f t="shared" ref="Z8:Z51" si="1">SUM(R8,T8,V8,X8,)</f>
        <v>59</v>
      </c>
      <c r="AA8" s="42">
        <f t="shared" ref="AA8:AA51" si="2">SUM(S8,U8,W8,Y8)</f>
        <v>695.82432432432438</v>
      </c>
      <c r="AB8" s="44">
        <f t="shared" ref="AB8:AC23" si="3">P8+Z8</f>
        <v>10877</v>
      </c>
      <c r="AC8" s="44">
        <f t="shared" si="3"/>
        <v>11157.999729729725</v>
      </c>
      <c r="AD8" s="45">
        <v>33153938.179999996</v>
      </c>
      <c r="AE8" s="45">
        <v>0</v>
      </c>
      <c r="AF8" s="45">
        <v>0</v>
      </c>
      <c r="AG8" s="45">
        <v>429233.70999999996</v>
      </c>
      <c r="AH8" s="45">
        <v>8248733.7600000007</v>
      </c>
      <c r="AI8" s="45">
        <v>3225395.0900000003</v>
      </c>
      <c r="AJ8" s="46">
        <f t="shared" ref="AJ8:AJ51" si="4">SUM(AD8:AI8)</f>
        <v>45057300.739999995</v>
      </c>
      <c r="AK8" s="47">
        <v>8350545.5699999994</v>
      </c>
      <c r="AL8" s="47">
        <v>954928.35</v>
      </c>
      <c r="AM8" s="46">
        <f>SUM(AK8:AL8)</f>
        <v>9305473.9199999999</v>
      </c>
      <c r="AN8" s="46">
        <f>SUM(AM8,AJ8)</f>
        <v>54362774.659999996</v>
      </c>
      <c r="AO8" s="48"/>
      <c r="AP8" s="51"/>
    </row>
    <row r="9" spans="1:42" ht="50.25" customHeight="1" x14ac:dyDescent="0.35">
      <c r="A9" s="190" t="s">
        <v>107</v>
      </c>
      <c r="B9" s="190" t="s">
        <v>108</v>
      </c>
      <c r="C9" s="190" t="s">
        <v>104</v>
      </c>
      <c r="D9" s="49">
        <v>173</v>
      </c>
      <c r="E9" s="49">
        <v>168.48648648648648</v>
      </c>
      <c r="F9" s="49">
        <v>264</v>
      </c>
      <c r="G9" s="49">
        <v>248.01351351351349</v>
      </c>
      <c r="H9" s="49">
        <v>2143</v>
      </c>
      <c r="I9" s="49">
        <v>2062.1689189189206</v>
      </c>
      <c r="J9" s="49">
        <v>1820</v>
      </c>
      <c r="K9" s="49">
        <v>1707.0878378378397</v>
      </c>
      <c r="L9" s="49">
        <v>36</v>
      </c>
      <c r="M9" s="49">
        <v>30.891891891891891</v>
      </c>
      <c r="N9" s="49">
        <v>0</v>
      </c>
      <c r="O9" s="49">
        <v>0</v>
      </c>
      <c r="P9" s="40">
        <f t="shared" si="0"/>
        <v>4436</v>
      </c>
      <c r="Q9" s="40">
        <f t="shared" si="0"/>
        <v>4216.6486486486519</v>
      </c>
      <c r="R9" s="49">
        <v>0</v>
      </c>
      <c r="S9" s="49">
        <v>0</v>
      </c>
      <c r="T9" s="49">
        <v>0</v>
      </c>
      <c r="U9" s="49">
        <v>0</v>
      </c>
      <c r="V9" s="49">
        <v>161</v>
      </c>
      <c r="W9" s="49">
        <v>154.4</v>
      </c>
      <c r="X9" s="49">
        <v>0</v>
      </c>
      <c r="Y9" s="49">
        <v>0</v>
      </c>
      <c r="Z9" s="42">
        <f t="shared" si="1"/>
        <v>161</v>
      </c>
      <c r="AA9" s="43">
        <f t="shared" si="2"/>
        <v>154.4</v>
      </c>
      <c r="AB9" s="44">
        <f t="shared" si="3"/>
        <v>4597</v>
      </c>
      <c r="AC9" s="44">
        <f t="shared" si="3"/>
        <v>4371.0486486486516</v>
      </c>
      <c r="AD9" s="45">
        <v>13920826.869999994</v>
      </c>
      <c r="AE9" s="45">
        <v>278088.93000000005</v>
      </c>
      <c r="AF9" s="45">
        <v>103100</v>
      </c>
      <c r="AG9" s="45">
        <v>242499.65000000002</v>
      </c>
      <c r="AH9" s="45">
        <v>3832739.14</v>
      </c>
      <c r="AI9" s="45">
        <v>1505674.48</v>
      </c>
      <c r="AJ9" s="46">
        <f t="shared" si="4"/>
        <v>19882929.069999993</v>
      </c>
      <c r="AK9" s="143">
        <v>1182490.5500000012</v>
      </c>
      <c r="AL9" s="143">
        <v>0</v>
      </c>
      <c r="AM9" s="46">
        <f t="shared" ref="AM9:AM14" si="5">SUM(AK9:AL9)</f>
        <v>1182490.5500000012</v>
      </c>
      <c r="AN9" s="46">
        <f t="shared" ref="AN9:AN44" si="6">SUM(AM9,AJ9)</f>
        <v>21065419.619999994</v>
      </c>
      <c r="AO9" s="48"/>
      <c r="AP9" s="51"/>
    </row>
    <row r="10" spans="1:42" ht="46.5" x14ac:dyDescent="0.35">
      <c r="A10" s="190" t="s">
        <v>109</v>
      </c>
      <c r="B10" s="190" t="s">
        <v>110</v>
      </c>
      <c r="C10" s="190" t="s">
        <v>104</v>
      </c>
      <c r="D10" s="49">
        <v>68</v>
      </c>
      <c r="E10" s="49">
        <v>66.33</v>
      </c>
      <c r="F10" s="49">
        <v>224</v>
      </c>
      <c r="G10" s="49">
        <v>208.35</v>
      </c>
      <c r="H10" s="49">
        <v>471</v>
      </c>
      <c r="I10" s="49">
        <v>453.28</v>
      </c>
      <c r="J10" s="49">
        <v>62</v>
      </c>
      <c r="K10" s="49">
        <v>61.28</v>
      </c>
      <c r="L10" s="49">
        <v>4</v>
      </c>
      <c r="M10" s="49">
        <v>4</v>
      </c>
      <c r="N10" s="49">
        <v>0</v>
      </c>
      <c r="O10" s="49">
        <v>0</v>
      </c>
      <c r="P10" s="40">
        <f>SUM(D10,F10,H10,J10,L10,N10)</f>
        <v>829</v>
      </c>
      <c r="Q10" s="40">
        <f>SUM(E10,G10,I10,K10,M10,O10)</f>
        <v>793.24</v>
      </c>
      <c r="R10" s="49">
        <v>4</v>
      </c>
      <c r="S10" s="49">
        <v>3.4</v>
      </c>
      <c r="T10" s="49">
        <v>0</v>
      </c>
      <c r="U10" s="49">
        <v>0</v>
      </c>
      <c r="V10" s="49">
        <v>13</v>
      </c>
      <c r="W10" s="49">
        <v>10.81</v>
      </c>
      <c r="X10" s="49">
        <v>0</v>
      </c>
      <c r="Y10" s="49">
        <v>0</v>
      </c>
      <c r="Z10" s="42">
        <f t="shared" si="1"/>
        <v>17</v>
      </c>
      <c r="AA10" s="43">
        <f t="shared" si="2"/>
        <v>14.21</v>
      </c>
      <c r="AB10" s="44">
        <f t="shared" si="3"/>
        <v>846</v>
      </c>
      <c r="AC10" s="44">
        <f t="shared" si="3"/>
        <v>807.45</v>
      </c>
      <c r="AD10" s="45">
        <v>2250606.66</v>
      </c>
      <c r="AE10" s="45">
        <v>58078.93</v>
      </c>
      <c r="AF10" s="45">
        <v>200</v>
      </c>
      <c r="AG10" s="45">
        <v>22802.06</v>
      </c>
      <c r="AH10" s="45">
        <v>617360.06000000006</v>
      </c>
      <c r="AI10" s="45">
        <v>234900.92</v>
      </c>
      <c r="AJ10" s="46">
        <f t="shared" si="4"/>
        <v>3183948.6300000004</v>
      </c>
      <c r="AK10" s="50">
        <v>76542</v>
      </c>
      <c r="AL10" s="50">
        <v>0</v>
      </c>
      <c r="AM10" s="46">
        <f t="shared" si="5"/>
        <v>76542</v>
      </c>
      <c r="AN10" s="46">
        <f t="shared" si="6"/>
        <v>3260490.6300000004</v>
      </c>
      <c r="AO10" s="48"/>
      <c r="AP10" s="48"/>
    </row>
    <row r="11" spans="1:42" ht="46.5" x14ac:dyDescent="0.35">
      <c r="A11" s="190" t="s">
        <v>111</v>
      </c>
      <c r="B11" s="190" t="s">
        <v>110</v>
      </c>
      <c r="C11" s="190" t="s">
        <v>104</v>
      </c>
      <c r="D11" s="49">
        <v>76</v>
      </c>
      <c r="E11" s="49">
        <v>66.78</v>
      </c>
      <c r="F11" s="49">
        <v>75</v>
      </c>
      <c r="G11" s="49">
        <v>68.650000000000006</v>
      </c>
      <c r="H11" s="49">
        <v>26</v>
      </c>
      <c r="I11" s="49">
        <v>25.8</v>
      </c>
      <c r="J11" s="49">
        <v>16</v>
      </c>
      <c r="K11" s="49">
        <v>16</v>
      </c>
      <c r="L11" s="49">
        <v>4</v>
      </c>
      <c r="M11" s="49">
        <v>4</v>
      </c>
      <c r="N11" s="49">
        <v>0</v>
      </c>
      <c r="O11" s="49">
        <v>0</v>
      </c>
      <c r="P11" s="40">
        <f t="shared" si="0"/>
        <v>197</v>
      </c>
      <c r="Q11" s="40">
        <f t="shared" si="0"/>
        <v>181.23000000000002</v>
      </c>
      <c r="R11" s="49">
        <v>2</v>
      </c>
      <c r="S11" s="49">
        <v>2</v>
      </c>
      <c r="T11" s="49">
        <v>0</v>
      </c>
      <c r="U11" s="49">
        <v>0</v>
      </c>
      <c r="V11" s="49">
        <v>0</v>
      </c>
      <c r="W11" s="49">
        <v>0</v>
      </c>
      <c r="X11" s="49">
        <v>1</v>
      </c>
      <c r="Y11" s="49">
        <v>1</v>
      </c>
      <c r="Z11" s="42">
        <f t="shared" si="1"/>
        <v>3</v>
      </c>
      <c r="AA11" s="43">
        <f t="shared" si="2"/>
        <v>3</v>
      </c>
      <c r="AB11" s="44">
        <f t="shared" si="3"/>
        <v>200</v>
      </c>
      <c r="AC11" s="44">
        <f t="shared" si="3"/>
        <v>184.23000000000002</v>
      </c>
      <c r="AD11" s="45">
        <v>425645</v>
      </c>
      <c r="AE11" s="45">
        <v>849</v>
      </c>
      <c r="AF11" s="45">
        <v>0</v>
      </c>
      <c r="AG11" s="45">
        <v>972</v>
      </c>
      <c r="AH11" s="45">
        <v>27518</v>
      </c>
      <c r="AI11" s="45">
        <v>39056</v>
      </c>
      <c r="AJ11" s="46">
        <f t="shared" si="4"/>
        <v>494040</v>
      </c>
      <c r="AK11" s="50">
        <v>297</v>
      </c>
      <c r="AL11" s="50">
        <v>4500</v>
      </c>
      <c r="AM11" s="46">
        <f t="shared" si="5"/>
        <v>4797</v>
      </c>
      <c r="AN11" s="46">
        <f t="shared" si="6"/>
        <v>498837</v>
      </c>
      <c r="AO11" s="189"/>
      <c r="AP11" s="48"/>
    </row>
    <row r="12" spans="1:42" ht="46.5" x14ac:dyDescent="0.35">
      <c r="A12" s="190" t="s">
        <v>112</v>
      </c>
      <c r="B12" s="190" t="s">
        <v>110</v>
      </c>
      <c r="C12" s="190" t="s">
        <v>104</v>
      </c>
      <c r="D12" s="49">
        <v>46</v>
      </c>
      <c r="E12" s="49">
        <v>37.510000000000005</v>
      </c>
      <c r="F12" s="49">
        <v>11</v>
      </c>
      <c r="G12" s="49">
        <v>10.48</v>
      </c>
      <c r="H12" s="49">
        <v>30</v>
      </c>
      <c r="I12" s="49">
        <v>28.93</v>
      </c>
      <c r="J12" s="49">
        <v>4</v>
      </c>
      <c r="K12" s="49">
        <v>4</v>
      </c>
      <c r="L12" s="49">
        <v>1</v>
      </c>
      <c r="M12" s="49">
        <v>1</v>
      </c>
      <c r="N12" s="49">
        <v>0</v>
      </c>
      <c r="O12" s="49">
        <v>0</v>
      </c>
      <c r="P12" s="40">
        <f t="shared" si="0"/>
        <v>92</v>
      </c>
      <c r="Q12" s="40">
        <f t="shared" si="0"/>
        <v>81.920000000000016</v>
      </c>
      <c r="R12" s="49">
        <v>0</v>
      </c>
      <c r="S12" s="49">
        <v>0</v>
      </c>
      <c r="T12" s="49">
        <v>0</v>
      </c>
      <c r="U12" s="49">
        <v>0</v>
      </c>
      <c r="V12" s="49">
        <v>0</v>
      </c>
      <c r="W12" s="49">
        <v>0</v>
      </c>
      <c r="X12" s="49">
        <v>0</v>
      </c>
      <c r="Y12" s="49">
        <v>0</v>
      </c>
      <c r="Z12" s="42">
        <f t="shared" si="1"/>
        <v>0</v>
      </c>
      <c r="AA12" s="43">
        <f t="shared" si="2"/>
        <v>0</v>
      </c>
      <c r="AB12" s="44">
        <f t="shared" si="3"/>
        <v>92</v>
      </c>
      <c r="AC12" s="44">
        <f t="shared" si="3"/>
        <v>81.920000000000016</v>
      </c>
      <c r="AD12" s="45">
        <v>234809.14</v>
      </c>
      <c r="AE12" s="45">
        <v>0</v>
      </c>
      <c r="AF12" s="45">
        <v>0</v>
      </c>
      <c r="AG12" s="45">
        <v>0</v>
      </c>
      <c r="AH12" s="45">
        <v>27269.119999999999</v>
      </c>
      <c r="AI12" s="45">
        <v>22998.61</v>
      </c>
      <c r="AJ12" s="46">
        <f t="shared" si="4"/>
        <v>285076.87</v>
      </c>
      <c r="AK12" s="50">
        <v>0</v>
      </c>
      <c r="AL12" s="50">
        <v>0</v>
      </c>
      <c r="AM12" s="46">
        <f t="shared" si="5"/>
        <v>0</v>
      </c>
      <c r="AN12" s="46">
        <f t="shared" si="6"/>
        <v>285076.87</v>
      </c>
      <c r="AO12" s="48"/>
      <c r="AP12" s="221"/>
    </row>
    <row r="13" spans="1:42" ht="46.5" x14ac:dyDescent="0.35">
      <c r="A13" s="190" t="s">
        <v>113</v>
      </c>
      <c r="B13" s="190" t="s">
        <v>110</v>
      </c>
      <c r="C13" s="190" t="s">
        <v>104</v>
      </c>
      <c r="D13" s="274">
        <v>220</v>
      </c>
      <c r="E13" s="273">
        <v>80.48</v>
      </c>
      <c r="F13" s="273">
        <v>86</v>
      </c>
      <c r="G13" s="273">
        <v>74.61</v>
      </c>
      <c r="H13" s="273">
        <v>38</v>
      </c>
      <c r="I13" s="273">
        <v>36.450000000000003</v>
      </c>
      <c r="J13" s="273">
        <v>0</v>
      </c>
      <c r="K13" s="273">
        <v>0</v>
      </c>
      <c r="L13" s="273">
        <v>3</v>
      </c>
      <c r="M13" s="273">
        <v>3</v>
      </c>
      <c r="N13" s="273">
        <v>0</v>
      </c>
      <c r="O13" s="273">
        <v>0</v>
      </c>
      <c r="P13" s="40">
        <f t="shared" si="0"/>
        <v>347</v>
      </c>
      <c r="Q13" s="40">
        <f t="shared" si="0"/>
        <v>194.54000000000002</v>
      </c>
      <c r="R13" s="49">
        <v>0</v>
      </c>
      <c r="S13" s="49">
        <v>0</v>
      </c>
      <c r="T13" s="49">
        <v>0</v>
      </c>
      <c r="U13" s="49">
        <v>0</v>
      </c>
      <c r="V13" s="49">
        <v>0</v>
      </c>
      <c r="W13" s="49">
        <v>0</v>
      </c>
      <c r="X13" s="49">
        <v>0</v>
      </c>
      <c r="Y13" s="49">
        <v>0</v>
      </c>
      <c r="Z13" s="42">
        <f t="shared" si="1"/>
        <v>0</v>
      </c>
      <c r="AA13" s="43">
        <f t="shared" si="2"/>
        <v>0</v>
      </c>
      <c r="AB13" s="44">
        <f t="shared" si="3"/>
        <v>347</v>
      </c>
      <c r="AC13" s="44">
        <f t="shared" si="3"/>
        <v>194.54000000000002</v>
      </c>
      <c r="AD13" s="45">
        <v>386113</v>
      </c>
      <c r="AE13" s="45">
        <v>0</v>
      </c>
      <c r="AF13" s="45">
        <v>0</v>
      </c>
      <c r="AG13" s="45">
        <v>0</v>
      </c>
      <c r="AH13" s="45">
        <v>34249</v>
      </c>
      <c r="AI13" s="45">
        <v>23522</v>
      </c>
      <c r="AJ13" s="223">
        <f t="shared" si="4"/>
        <v>443884</v>
      </c>
      <c r="AK13" s="224">
        <v>0</v>
      </c>
      <c r="AL13" s="224">
        <v>0</v>
      </c>
      <c r="AM13" s="223">
        <f t="shared" si="5"/>
        <v>0</v>
      </c>
      <c r="AN13" s="223">
        <f t="shared" si="6"/>
        <v>443884</v>
      </c>
      <c r="AO13" s="225"/>
      <c r="AP13" s="225"/>
    </row>
    <row r="14" spans="1:42" ht="31" x14ac:dyDescent="0.35">
      <c r="A14" s="218" t="s">
        <v>114</v>
      </c>
      <c r="B14" s="218" t="s">
        <v>108</v>
      </c>
      <c r="C14" s="218" t="s">
        <v>104</v>
      </c>
      <c r="D14" s="226">
        <v>85</v>
      </c>
      <c r="E14" s="226">
        <v>80.189190999999994</v>
      </c>
      <c r="F14" s="226">
        <v>243</v>
      </c>
      <c r="G14" s="226">
        <v>227.18643599999999</v>
      </c>
      <c r="H14" s="226">
        <v>84</v>
      </c>
      <c r="I14" s="226">
        <v>83.621622000000002</v>
      </c>
      <c r="J14" s="226">
        <v>14</v>
      </c>
      <c r="K14" s="226">
        <v>14</v>
      </c>
      <c r="L14" s="226">
        <v>1</v>
      </c>
      <c r="M14" s="226">
        <v>1</v>
      </c>
      <c r="N14" s="226">
        <v>0</v>
      </c>
      <c r="O14" s="226">
        <v>0</v>
      </c>
      <c r="P14" s="227">
        <f t="shared" si="0"/>
        <v>427</v>
      </c>
      <c r="Q14" s="227">
        <f t="shared" si="0"/>
        <v>405.99724900000001</v>
      </c>
      <c r="R14" s="226">
        <v>4</v>
      </c>
      <c r="S14" s="226">
        <v>4</v>
      </c>
      <c r="T14" s="226">
        <v>0</v>
      </c>
      <c r="U14" s="226">
        <v>0</v>
      </c>
      <c r="V14" s="226">
        <v>0</v>
      </c>
      <c r="W14" s="226">
        <v>0</v>
      </c>
      <c r="X14" s="226">
        <v>0</v>
      </c>
      <c r="Y14" s="226">
        <v>0</v>
      </c>
      <c r="Z14" s="228">
        <f t="shared" si="1"/>
        <v>4</v>
      </c>
      <c r="AA14" s="228">
        <f t="shared" si="2"/>
        <v>4</v>
      </c>
      <c r="AB14" s="229">
        <f t="shared" si="3"/>
        <v>431</v>
      </c>
      <c r="AC14" s="229">
        <f t="shared" si="3"/>
        <v>409.99724900000001</v>
      </c>
      <c r="AD14" s="202">
        <v>966599.66000000038</v>
      </c>
      <c r="AE14" s="202">
        <v>38992.750000000058</v>
      </c>
      <c r="AF14" s="202">
        <v>7800</v>
      </c>
      <c r="AG14" s="202">
        <v>13719.459999999997</v>
      </c>
      <c r="AH14" s="202">
        <v>269160.85000000015</v>
      </c>
      <c r="AI14" s="202">
        <v>96495.989999999903</v>
      </c>
      <c r="AJ14" s="223">
        <f t="shared" si="4"/>
        <v>1392768.7100000004</v>
      </c>
      <c r="AK14" s="230">
        <v>10513.84</v>
      </c>
      <c r="AL14" s="224">
        <v>0</v>
      </c>
      <c r="AM14" s="223">
        <f t="shared" si="5"/>
        <v>10513.84</v>
      </c>
      <c r="AN14" s="223">
        <f t="shared" si="6"/>
        <v>1403282.5500000005</v>
      </c>
      <c r="AO14" s="225"/>
      <c r="AP14" s="225"/>
    </row>
    <row r="15" spans="1:42" x14ac:dyDescent="0.35">
      <c r="A15" s="218"/>
      <c r="B15" s="218"/>
      <c r="C15" s="218"/>
      <c r="D15" s="231"/>
      <c r="E15" s="231"/>
      <c r="F15" s="231"/>
      <c r="G15" s="231"/>
      <c r="H15" s="231"/>
      <c r="I15" s="231"/>
      <c r="J15" s="231"/>
      <c r="K15" s="231"/>
      <c r="L15" s="231"/>
      <c r="M15" s="231"/>
      <c r="N15" s="231"/>
      <c r="O15" s="231"/>
      <c r="P15" s="227">
        <f t="shared" si="0"/>
        <v>0</v>
      </c>
      <c r="Q15" s="227">
        <f t="shared" si="0"/>
        <v>0</v>
      </c>
      <c r="R15" s="231"/>
      <c r="S15" s="231"/>
      <c r="T15" s="231"/>
      <c r="U15" s="231"/>
      <c r="V15" s="231"/>
      <c r="W15" s="231"/>
      <c r="X15" s="231"/>
      <c r="Y15" s="231"/>
      <c r="Z15" s="228">
        <f t="shared" si="1"/>
        <v>0</v>
      </c>
      <c r="AA15" s="228">
        <f t="shared" si="2"/>
        <v>0</v>
      </c>
      <c r="AB15" s="229">
        <f t="shared" si="3"/>
        <v>0</v>
      </c>
      <c r="AC15" s="229">
        <f t="shared" si="3"/>
        <v>0</v>
      </c>
      <c r="AD15" s="222"/>
      <c r="AE15" s="222"/>
      <c r="AF15" s="222"/>
      <c r="AG15" s="222"/>
      <c r="AH15" s="222"/>
      <c r="AI15" s="222"/>
      <c r="AJ15" s="232">
        <f t="shared" si="4"/>
        <v>0</v>
      </c>
      <c r="AK15" s="233"/>
      <c r="AL15" s="233"/>
      <c r="AM15" s="232">
        <f t="shared" ref="AM15:AM51" si="7">SUM(AK15:AL15)</f>
        <v>0</v>
      </c>
      <c r="AN15" s="232">
        <f t="shared" si="6"/>
        <v>0</v>
      </c>
      <c r="AO15" s="225"/>
      <c r="AP15" s="225"/>
    </row>
    <row r="16" spans="1:42" x14ac:dyDescent="0.35">
      <c r="A16" s="218"/>
      <c r="B16" s="218"/>
      <c r="C16" s="218"/>
      <c r="D16" s="231"/>
      <c r="E16" s="231"/>
      <c r="F16" s="231"/>
      <c r="G16" s="231"/>
      <c r="H16" s="231"/>
      <c r="I16" s="231"/>
      <c r="J16" s="231"/>
      <c r="K16" s="231"/>
      <c r="L16" s="231"/>
      <c r="M16" s="231"/>
      <c r="N16" s="231"/>
      <c r="O16" s="231"/>
      <c r="P16" s="227">
        <f t="shared" si="0"/>
        <v>0</v>
      </c>
      <c r="Q16" s="227">
        <f t="shared" si="0"/>
        <v>0</v>
      </c>
      <c r="R16" s="231"/>
      <c r="S16" s="231"/>
      <c r="T16" s="231"/>
      <c r="U16" s="231"/>
      <c r="V16" s="231"/>
      <c r="W16" s="231"/>
      <c r="X16" s="231"/>
      <c r="Y16" s="231"/>
      <c r="Z16" s="228">
        <f t="shared" si="1"/>
        <v>0</v>
      </c>
      <c r="AA16" s="228">
        <f t="shared" si="2"/>
        <v>0</v>
      </c>
      <c r="AB16" s="229">
        <f t="shared" si="3"/>
        <v>0</v>
      </c>
      <c r="AC16" s="229">
        <f t="shared" si="3"/>
        <v>0</v>
      </c>
      <c r="AD16" s="222"/>
      <c r="AE16" s="222"/>
      <c r="AF16" s="222"/>
      <c r="AG16" s="222"/>
      <c r="AH16" s="222"/>
      <c r="AI16" s="222"/>
      <c r="AJ16" s="232">
        <f t="shared" si="4"/>
        <v>0</v>
      </c>
      <c r="AK16" s="233"/>
      <c r="AL16" s="233"/>
      <c r="AM16" s="232">
        <f t="shared" si="7"/>
        <v>0</v>
      </c>
      <c r="AN16" s="232">
        <f t="shared" si="6"/>
        <v>0</v>
      </c>
      <c r="AO16" s="225"/>
      <c r="AP16" s="225"/>
    </row>
    <row r="17" spans="1:42" x14ac:dyDescent="0.35">
      <c r="A17" s="218"/>
      <c r="B17" s="218"/>
      <c r="C17" s="218"/>
      <c r="D17" s="231"/>
      <c r="E17" s="231"/>
      <c r="F17" s="231"/>
      <c r="G17" s="231"/>
      <c r="H17" s="231"/>
      <c r="I17" s="231"/>
      <c r="J17" s="231"/>
      <c r="K17" s="231"/>
      <c r="L17" s="231"/>
      <c r="M17" s="231"/>
      <c r="N17" s="231"/>
      <c r="O17" s="231"/>
      <c r="P17" s="227">
        <f t="shared" si="0"/>
        <v>0</v>
      </c>
      <c r="Q17" s="227">
        <f t="shared" si="0"/>
        <v>0</v>
      </c>
      <c r="R17" s="231"/>
      <c r="S17" s="231"/>
      <c r="T17" s="231"/>
      <c r="U17" s="231"/>
      <c r="V17" s="231"/>
      <c r="W17" s="231"/>
      <c r="X17" s="231"/>
      <c r="Y17" s="231"/>
      <c r="Z17" s="228">
        <f t="shared" si="1"/>
        <v>0</v>
      </c>
      <c r="AA17" s="228">
        <f t="shared" si="2"/>
        <v>0</v>
      </c>
      <c r="AB17" s="229">
        <f t="shared" si="3"/>
        <v>0</v>
      </c>
      <c r="AC17" s="229">
        <f t="shared" si="3"/>
        <v>0</v>
      </c>
      <c r="AD17" s="222"/>
      <c r="AE17" s="222"/>
      <c r="AF17" s="222"/>
      <c r="AG17" s="222"/>
      <c r="AH17" s="222"/>
      <c r="AI17" s="222"/>
      <c r="AJ17" s="232">
        <f t="shared" si="4"/>
        <v>0</v>
      </c>
      <c r="AK17" s="233"/>
      <c r="AL17" s="233"/>
      <c r="AM17" s="232">
        <f t="shared" si="7"/>
        <v>0</v>
      </c>
      <c r="AN17" s="232">
        <f t="shared" si="6"/>
        <v>0</v>
      </c>
      <c r="AO17" s="225"/>
      <c r="AP17" s="225"/>
    </row>
    <row r="18" spans="1:42" x14ac:dyDescent="0.35">
      <c r="A18" s="218"/>
      <c r="B18" s="218"/>
      <c r="C18" s="218"/>
      <c r="D18" s="231"/>
      <c r="E18" s="231"/>
      <c r="F18" s="231"/>
      <c r="G18" s="231"/>
      <c r="H18" s="231"/>
      <c r="I18" s="231"/>
      <c r="J18" s="231"/>
      <c r="K18" s="231"/>
      <c r="L18" s="231"/>
      <c r="M18" s="231"/>
      <c r="N18" s="231"/>
      <c r="O18" s="231"/>
      <c r="P18" s="227">
        <f t="shared" si="0"/>
        <v>0</v>
      </c>
      <c r="Q18" s="227">
        <f t="shared" si="0"/>
        <v>0</v>
      </c>
      <c r="R18" s="231"/>
      <c r="S18" s="231"/>
      <c r="T18" s="231"/>
      <c r="U18" s="231"/>
      <c r="V18" s="231"/>
      <c r="W18" s="231"/>
      <c r="X18" s="231"/>
      <c r="Y18" s="231"/>
      <c r="Z18" s="228">
        <f t="shared" si="1"/>
        <v>0</v>
      </c>
      <c r="AA18" s="228">
        <f t="shared" si="2"/>
        <v>0</v>
      </c>
      <c r="AB18" s="229">
        <f t="shared" si="3"/>
        <v>0</v>
      </c>
      <c r="AC18" s="229">
        <f t="shared" si="3"/>
        <v>0</v>
      </c>
      <c r="AD18" s="222"/>
      <c r="AE18" s="222"/>
      <c r="AF18" s="222"/>
      <c r="AG18" s="222"/>
      <c r="AH18" s="222"/>
      <c r="AI18" s="222"/>
      <c r="AJ18" s="232">
        <f t="shared" si="4"/>
        <v>0</v>
      </c>
      <c r="AK18" s="233"/>
      <c r="AL18" s="233"/>
      <c r="AM18" s="232">
        <f t="shared" si="7"/>
        <v>0</v>
      </c>
      <c r="AN18" s="232">
        <f t="shared" si="6"/>
        <v>0</v>
      </c>
      <c r="AO18" s="225"/>
      <c r="AP18" s="225"/>
    </row>
    <row r="19" spans="1:42" x14ac:dyDescent="0.35">
      <c r="A19" s="218"/>
      <c r="B19" s="218"/>
      <c r="C19" s="218"/>
      <c r="D19" s="231"/>
      <c r="E19" s="231"/>
      <c r="F19" s="231"/>
      <c r="G19" s="231"/>
      <c r="H19" s="231"/>
      <c r="I19" s="231"/>
      <c r="J19" s="231"/>
      <c r="K19" s="231"/>
      <c r="L19" s="231"/>
      <c r="M19" s="231"/>
      <c r="N19" s="231"/>
      <c r="O19" s="231"/>
      <c r="P19" s="227">
        <f t="shared" si="0"/>
        <v>0</v>
      </c>
      <c r="Q19" s="227">
        <f t="shared" si="0"/>
        <v>0</v>
      </c>
      <c r="R19" s="231"/>
      <c r="S19" s="231"/>
      <c r="T19" s="231"/>
      <c r="U19" s="231"/>
      <c r="V19" s="231"/>
      <c r="W19" s="231"/>
      <c r="X19" s="231"/>
      <c r="Y19" s="231"/>
      <c r="Z19" s="228">
        <f t="shared" si="1"/>
        <v>0</v>
      </c>
      <c r="AA19" s="228">
        <f t="shared" si="2"/>
        <v>0</v>
      </c>
      <c r="AB19" s="229">
        <f t="shared" si="3"/>
        <v>0</v>
      </c>
      <c r="AC19" s="229">
        <f t="shared" si="3"/>
        <v>0</v>
      </c>
      <c r="AD19" s="222"/>
      <c r="AE19" s="222"/>
      <c r="AF19" s="222"/>
      <c r="AG19" s="222"/>
      <c r="AH19" s="222"/>
      <c r="AI19" s="222"/>
      <c r="AJ19" s="232">
        <f t="shared" si="4"/>
        <v>0</v>
      </c>
      <c r="AK19" s="233"/>
      <c r="AL19" s="233"/>
      <c r="AM19" s="232">
        <f t="shared" si="7"/>
        <v>0</v>
      </c>
      <c r="AN19" s="232">
        <f t="shared" si="6"/>
        <v>0</v>
      </c>
      <c r="AO19" s="225"/>
      <c r="AP19" s="225"/>
    </row>
    <row r="20" spans="1:42" x14ac:dyDescent="0.35">
      <c r="A20" s="218"/>
      <c r="B20" s="218"/>
      <c r="C20" s="218"/>
      <c r="D20" s="231"/>
      <c r="E20" s="231"/>
      <c r="F20" s="231"/>
      <c r="G20" s="231"/>
      <c r="H20" s="231"/>
      <c r="I20" s="231"/>
      <c r="J20" s="231"/>
      <c r="K20" s="231"/>
      <c r="L20" s="231"/>
      <c r="M20" s="231"/>
      <c r="N20" s="231"/>
      <c r="O20" s="231"/>
      <c r="P20" s="227">
        <f t="shared" si="0"/>
        <v>0</v>
      </c>
      <c r="Q20" s="227">
        <f t="shared" si="0"/>
        <v>0</v>
      </c>
      <c r="R20" s="231"/>
      <c r="S20" s="231"/>
      <c r="T20" s="231"/>
      <c r="U20" s="231"/>
      <c r="V20" s="231"/>
      <c r="W20" s="231"/>
      <c r="X20" s="231"/>
      <c r="Y20" s="231"/>
      <c r="Z20" s="228">
        <f t="shared" si="1"/>
        <v>0</v>
      </c>
      <c r="AA20" s="228">
        <f t="shared" si="2"/>
        <v>0</v>
      </c>
      <c r="AB20" s="229">
        <f t="shared" si="3"/>
        <v>0</v>
      </c>
      <c r="AC20" s="229">
        <f t="shared" si="3"/>
        <v>0</v>
      </c>
      <c r="AD20" s="222"/>
      <c r="AE20" s="222"/>
      <c r="AF20" s="222"/>
      <c r="AG20" s="222"/>
      <c r="AH20" s="222"/>
      <c r="AI20" s="222"/>
      <c r="AJ20" s="232">
        <f t="shared" si="4"/>
        <v>0</v>
      </c>
      <c r="AK20" s="233"/>
      <c r="AL20" s="233"/>
      <c r="AM20" s="232">
        <f t="shared" si="7"/>
        <v>0</v>
      </c>
      <c r="AN20" s="232">
        <f t="shared" si="6"/>
        <v>0</v>
      </c>
      <c r="AO20" s="225"/>
      <c r="AP20" s="225"/>
    </row>
    <row r="21" spans="1:42" x14ac:dyDescent="0.35">
      <c r="A21" s="218"/>
      <c r="B21" s="218"/>
      <c r="C21" s="218"/>
      <c r="D21" s="231"/>
      <c r="E21" s="231"/>
      <c r="F21" s="231"/>
      <c r="G21" s="231"/>
      <c r="H21" s="231"/>
      <c r="I21" s="231"/>
      <c r="J21" s="231"/>
      <c r="K21" s="231"/>
      <c r="L21" s="231"/>
      <c r="M21" s="231"/>
      <c r="N21" s="231"/>
      <c r="O21" s="231"/>
      <c r="P21" s="227">
        <f t="shared" si="0"/>
        <v>0</v>
      </c>
      <c r="Q21" s="227">
        <f t="shared" si="0"/>
        <v>0</v>
      </c>
      <c r="R21" s="231"/>
      <c r="S21" s="231"/>
      <c r="T21" s="231"/>
      <c r="U21" s="231"/>
      <c r="V21" s="231"/>
      <c r="W21" s="231"/>
      <c r="X21" s="231"/>
      <c r="Y21" s="231"/>
      <c r="Z21" s="228">
        <f t="shared" si="1"/>
        <v>0</v>
      </c>
      <c r="AA21" s="228">
        <f t="shared" si="2"/>
        <v>0</v>
      </c>
      <c r="AB21" s="229">
        <f t="shared" si="3"/>
        <v>0</v>
      </c>
      <c r="AC21" s="229">
        <f t="shared" si="3"/>
        <v>0</v>
      </c>
      <c r="AD21" s="222"/>
      <c r="AE21" s="222"/>
      <c r="AF21" s="222"/>
      <c r="AG21" s="222"/>
      <c r="AH21" s="222"/>
      <c r="AI21" s="222"/>
      <c r="AJ21" s="232">
        <f t="shared" si="4"/>
        <v>0</v>
      </c>
      <c r="AK21" s="233"/>
      <c r="AL21" s="233"/>
      <c r="AM21" s="232">
        <f t="shared" si="7"/>
        <v>0</v>
      </c>
      <c r="AN21" s="232">
        <f t="shared" si="6"/>
        <v>0</v>
      </c>
      <c r="AO21" s="225"/>
      <c r="AP21" s="225"/>
    </row>
    <row r="22" spans="1:42" x14ac:dyDescent="0.35">
      <c r="A22" s="218"/>
      <c r="B22" s="218"/>
      <c r="C22" s="218"/>
      <c r="D22" s="231"/>
      <c r="E22" s="231"/>
      <c r="F22" s="231"/>
      <c r="G22" s="231"/>
      <c r="H22" s="231"/>
      <c r="I22" s="231"/>
      <c r="J22" s="231"/>
      <c r="K22" s="231"/>
      <c r="L22" s="231"/>
      <c r="M22" s="231"/>
      <c r="N22" s="231"/>
      <c r="O22" s="231"/>
      <c r="P22" s="227">
        <f t="shared" si="0"/>
        <v>0</v>
      </c>
      <c r="Q22" s="227">
        <f t="shared" si="0"/>
        <v>0</v>
      </c>
      <c r="R22" s="231"/>
      <c r="S22" s="231"/>
      <c r="T22" s="231"/>
      <c r="U22" s="231"/>
      <c r="V22" s="231"/>
      <c r="W22" s="231"/>
      <c r="X22" s="231"/>
      <c r="Y22" s="231"/>
      <c r="Z22" s="228">
        <f t="shared" si="1"/>
        <v>0</v>
      </c>
      <c r="AA22" s="228">
        <f t="shared" si="2"/>
        <v>0</v>
      </c>
      <c r="AB22" s="229">
        <f t="shared" si="3"/>
        <v>0</v>
      </c>
      <c r="AC22" s="229">
        <f t="shared" si="3"/>
        <v>0</v>
      </c>
      <c r="AD22" s="222"/>
      <c r="AE22" s="222"/>
      <c r="AF22" s="222"/>
      <c r="AG22" s="222"/>
      <c r="AH22" s="222"/>
      <c r="AI22" s="222"/>
      <c r="AJ22" s="232">
        <f t="shared" si="4"/>
        <v>0</v>
      </c>
      <c r="AK22" s="233"/>
      <c r="AL22" s="233"/>
      <c r="AM22" s="232">
        <f t="shared" si="7"/>
        <v>0</v>
      </c>
      <c r="AN22" s="232">
        <f t="shared" si="6"/>
        <v>0</v>
      </c>
      <c r="AO22" s="225"/>
      <c r="AP22" s="225"/>
    </row>
    <row r="23" spans="1:42" x14ac:dyDescent="0.35">
      <c r="A23" s="218"/>
      <c r="B23" s="218"/>
      <c r="C23" s="218"/>
      <c r="D23" s="231"/>
      <c r="E23" s="231"/>
      <c r="F23" s="231"/>
      <c r="G23" s="231"/>
      <c r="H23" s="231"/>
      <c r="I23" s="231"/>
      <c r="J23" s="231"/>
      <c r="K23" s="231"/>
      <c r="L23" s="231"/>
      <c r="M23" s="231"/>
      <c r="N23" s="231"/>
      <c r="O23" s="231"/>
      <c r="P23" s="227">
        <f t="shared" si="0"/>
        <v>0</v>
      </c>
      <c r="Q23" s="227">
        <f t="shared" si="0"/>
        <v>0</v>
      </c>
      <c r="R23" s="231"/>
      <c r="S23" s="231"/>
      <c r="T23" s="231"/>
      <c r="U23" s="231"/>
      <c r="V23" s="231"/>
      <c r="W23" s="231"/>
      <c r="X23" s="231"/>
      <c r="Y23" s="231"/>
      <c r="Z23" s="228">
        <f t="shared" si="1"/>
        <v>0</v>
      </c>
      <c r="AA23" s="228">
        <f t="shared" si="2"/>
        <v>0</v>
      </c>
      <c r="AB23" s="229">
        <f t="shared" si="3"/>
        <v>0</v>
      </c>
      <c r="AC23" s="229">
        <f t="shared" si="3"/>
        <v>0</v>
      </c>
      <c r="AD23" s="222"/>
      <c r="AE23" s="222"/>
      <c r="AF23" s="222"/>
      <c r="AG23" s="222"/>
      <c r="AH23" s="222"/>
      <c r="AI23" s="222"/>
      <c r="AJ23" s="232">
        <f t="shared" si="4"/>
        <v>0</v>
      </c>
      <c r="AK23" s="233"/>
      <c r="AL23" s="233"/>
      <c r="AM23" s="232">
        <f t="shared" si="7"/>
        <v>0</v>
      </c>
      <c r="AN23" s="232">
        <f t="shared" si="6"/>
        <v>0</v>
      </c>
      <c r="AO23" s="225"/>
      <c r="AP23" s="225"/>
    </row>
    <row r="24" spans="1:42" x14ac:dyDescent="0.35">
      <c r="A24" s="218"/>
      <c r="B24" s="218"/>
      <c r="C24" s="218"/>
      <c r="D24" s="231"/>
      <c r="E24" s="231"/>
      <c r="F24" s="231"/>
      <c r="G24" s="231"/>
      <c r="H24" s="231"/>
      <c r="I24" s="231"/>
      <c r="J24" s="231"/>
      <c r="K24" s="231"/>
      <c r="L24" s="231"/>
      <c r="M24" s="231"/>
      <c r="N24" s="231"/>
      <c r="O24" s="231"/>
      <c r="P24" s="227">
        <f t="shared" ref="P24:Q39" si="8">SUM(D24,F24,H24,J24,L24,N24)</f>
        <v>0</v>
      </c>
      <c r="Q24" s="227">
        <f t="shared" si="8"/>
        <v>0</v>
      </c>
      <c r="R24" s="231"/>
      <c r="S24" s="231"/>
      <c r="T24" s="231"/>
      <c r="U24" s="231"/>
      <c r="V24" s="231"/>
      <c r="W24" s="231"/>
      <c r="X24" s="231"/>
      <c r="Y24" s="231"/>
      <c r="Z24" s="228">
        <f t="shared" si="1"/>
        <v>0</v>
      </c>
      <c r="AA24" s="228">
        <f t="shared" si="2"/>
        <v>0</v>
      </c>
      <c r="AB24" s="229">
        <f t="shared" ref="AB24:AC51" si="9">P24+Z24</f>
        <v>0</v>
      </c>
      <c r="AC24" s="229">
        <f t="shared" si="9"/>
        <v>0</v>
      </c>
      <c r="AD24" s="222"/>
      <c r="AE24" s="222"/>
      <c r="AF24" s="222"/>
      <c r="AG24" s="222"/>
      <c r="AH24" s="222"/>
      <c r="AI24" s="222"/>
      <c r="AJ24" s="232">
        <f t="shared" si="4"/>
        <v>0</v>
      </c>
      <c r="AK24" s="233"/>
      <c r="AL24" s="233"/>
      <c r="AM24" s="232">
        <f t="shared" si="7"/>
        <v>0</v>
      </c>
      <c r="AN24" s="232">
        <f t="shared" si="6"/>
        <v>0</v>
      </c>
      <c r="AO24" s="225"/>
      <c r="AP24" s="225"/>
    </row>
    <row r="25" spans="1:42" x14ac:dyDescent="0.35">
      <c r="A25" s="218"/>
      <c r="B25" s="218"/>
      <c r="C25" s="218"/>
      <c r="D25" s="231"/>
      <c r="E25" s="231"/>
      <c r="F25" s="231"/>
      <c r="G25" s="231"/>
      <c r="H25" s="231"/>
      <c r="I25" s="231"/>
      <c r="J25" s="231"/>
      <c r="K25" s="231"/>
      <c r="L25" s="231"/>
      <c r="M25" s="231"/>
      <c r="N25" s="231"/>
      <c r="O25" s="231"/>
      <c r="P25" s="227">
        <f t="shared" si="8"/>
        <v>0</v>
      </c>
      <c r="Q25" s="227">
        <f t="shared" si="8"/>
        <v>0</v>
      </c>
      <c r="R25" s="231"/>
      <c r="S25" s="231"/>
      <c r="T25" s="231"/>
      <c r="U25" s="231"/>
      <c r="V25" s="231"/>
      <c r="W25" s="231"/>
      <c r="X25" s="231"/>
      <c r="Y25" s="231"/>
      <c r="Z25" s="228">
        <f t="shared" si="1"/>
        <v>0</v>
      </c>
      <c r="AA25" s="228">
        <f t="shared" si="2"/>
        <v>0</v>
      </c>
      <c r="AB25" s="229">
        <f t="shared" si="9"/>
        <v>0</v>
      </c>
      <c r="AC25" s="229">
        <f t="shared" si="9"/>
        <v>0</v>
      </c>
      <c r="AD25" s="222"/>
      <c r="AE25" s="222"/>
      <c r="AF25" s="222"/>
      <c r="AG25" s="222"/>
      <c r="AH25" s="222"/>
      <c r="AI25" s="222"/>
      <c r="AJ25" s="232">
        <f t="shared" si="4"/>
        <v>0</v>
      </c>
      <c r="AK25" s="233"/>
      <c r="AL25" s="233"/>
      <c r="AM25" s="232">
        <f t="shared" si="7"/>
        <v>0</v>
      </c>
      <c r="AN25" s="232">
        <f t="shared" si="6"/>
        <v>0</v>
      </c>
      <c r="AO25" s="225"/>
      <c r="AP25" s="225"/>
    </row>
    <row r="26" spans="1:42" x14ac:dyDescent="0.35">
      <c r="A26" s="218"/>
      <c r="B26" s="218"/>
      <c r="C26" s="218"/>
      <c r="D26" s="231"/>
      <c r="E26" s="231"/>
      <c r="F26" s="231"/>
      <c r="G26" s="231"/>
      <c r="H26" s="231"/>
      <c r="I26" s="231"/>
      <c r="J26" s="231"/>
      <c r="K26" s="231"/>
      <c r="L26" s="231"/>
      <c r="M26" s="231"/>
      <c r="N26" s="231"/>
      <c r="O26" s="231"/>
      <c r="P26" s="227">
        <f t="shared" si="8"/>
        <v>0</v>
      </c>
      <c r="Q26" s="227">
        <f t="shared" si="8"/>
        <v>0</v>
      </c>
      <c r="R26" s="231"/>
      <c r="S26" s="231"/>
      <c r="T26" s="231"/>
      <c r="U26" s="231"/>
      <c r="V26" s="231"/>
      <c r="W26" s="231"/>
      <c r="X26" s="231"/>
      <c r="Y26" s="231"/>
      <c r="Z26" s="228">
        <f t="shared" si="1"/>
        <v>0</v>
      </c>
      <c r="AA26" s="228">
        <f t="shared" si="2"/>
        <v>0</v>
      </c>
      <c r="AB26" s="229">
        <f t="shared" si="9"/>
        <v>0</v>
      </c>
      <c r="AC26" s="229">
        <f t="shared" si="9"/>
        <v>0</v>
      </c>
      <c r="AD26" s="222"/>
      <c r="AE26" s="222"/>
      <c r="AF26" s="222"/>
      <c r="AG26" s="222"/>
      <c r="AH26" s="222"/>
      <c r="AI26" s="222"/>
      <c r="AJ26" s="232">
        <f t="shared" si="4"/>
        <v>0</v>
      </c>
      <c r="AK26" s="233"/>
      <c r="AL26" s="233"/>
      <c r="AM26" s="232">
        <f t="shared" si="7"/>
        <v>0</v>
      </c>
      <c r="AN26" s="232">
        <f t="shared" si="6"/>
        <v>0</v>
      </c>
      <c r="AO26" s="225"/>
      <c r="AP26" s="225"/>
    </row>
    <row r="27" spans="1:42" x14ac:dyDescent="0.35">
      <c r="A27" s="218"/>
      <c r="B27" s="218"/>
      <c r="C27" s="218"/>
      <c r="D27" s="231"/>
      <c r="E27" s="231"/>
      <c r="F27" s="231"/>
      <c r="G27" s="231"/>
      <c r="H27" s="231"/>
      <c r="I27" s="231"/>
      <c r="J27" s="231"/>
      <c r="K27" s="231"/>
      <c r="L27" s="231"/>
      <c r="M27" s="231"/>
      <c r="N27" s="231"/>
      <c r="O27" s="231"/>
      <c r="P27" s="227">
        <f t="shared" si="8"/>
        <v>0</v>
      </c>
      <c r="Q27" s="227">
        <f t="shared" si="8"/>
        <v>0</v>
      </c>
      <c r="R27" s="231"/>
      <c r="S27" s="231"/>
      <c r="T27" s="231"/>
      <c r="U27" s="231"/>
      <c r="V27" s="231"/>
      <c r="W27" s="231"/>
      <c r="X27" s="231"/>
      <c r="Y27" s="231"/>
      <c r="Z27" s="228">
        <f t="shared" si="1"/>
        <v>0</v>
      </c>
      <c r="AA27" s="228">
        <f t="shared" si="2"/>
        <v>0</v>
      </c>
      <c r="AB27" s="229">
        <f t="shared" si="9"/>
        <v>0</v>
      </c>
      <c r="AC27" s="229">
        <f t="shared" si="9"/>
        <v>0</v>
      </c>
      <c r="AD27" s="222"/>
      <c r="AE27" s="222"/>
      <c r="AF27" s="222"/>
      <c r="AG27" s="222"/>
      <c r="AH27" s="222"/>
      <c r="AI27" s="222"/>
      <c r="AJ27" s="232">
        <f t="shared" si="4"/>
        <v>0</v>
      </c>
      <c r="AK27" s="233"/>
      <c r="AL27" s="233"/>
      <c r="AM27" s="232">
        <f t="shared" si="7"/>
        <v>0</v>
      </c>
      <c r="AN27" s="232">
        <f t="shared" si="6"/>
        <v>0</v>
      </c>
      <c r="AO27" s="225"/>
      <c r="AP27" s="225"/>
    </row>
    <row r="28" spans="1:42" x14ac:dyDescent="0.35">
      <c r="A28" s="218"/>
      <c r="B28" s="218"/>
      <c r="C28" s="218"/>
      <c r="D28" s="231"/>
      <c r="E28" s="231"/>
      <c r="F28" s="231"/>
      <c r="G28" s="231"/>
      <c r="H28" s="231"/>
      <c r="I28" s="231"/>
      <c r="J28" s="231"/>
      <c r="K28" s="231"/>
      <c r="L28" s="231"/>
      <c r="M28" s="231"/>
      <c r="N28" s="231"/>
      <c r="O28" s="231"/>
      <c r="P28" s="227">
        <f t="shared" si="8"/>
        <v>0</v>
      </c>
      <c r="Q28" s="227">
        <f t="shared" si="8"/>
        <v>0</v>
      </c>
      <c r="R28" s="231"/>
      <c r="S28" s="231"/>
      <c r="T28" s="231"/>
      <c r="U28" s="231"/>
      <c r="V28" s="231"/>
      <c r="W28" s="231"/>
      <c r="X28" s="231"/>
      <c r="Y28" s="231"/>
      <c r="Z28" s="228">
        <f t="shared" si="1"/>
        <v>0</v>
      </c>
      <c r="AA28" s="228">
        <f t="shared" si="2"/>
        <v>0</v>
      </c>
      <c r="AB28" s="229">
        <f t="shared" si="9"/>
        <v>0</v>
      </c>
      <c r="AC28" s="229">
        <f t="shared" si="9"/>
        <v>0</v>
      </c>
      <c r="AD28" s="222"/>
      <c r="AE28" s="222"/>
      <c r="AF28" s="222"/>
      <c r="AG28" s="222"/>
      <c r="AH28" s="222"/>
      <c r="AI28" s="222"/>
      <c r="AJ28" s="232">
        <f t="shared" si="4"/>
        <v>0</v>
      </c>
      <c r="AK28" s="233"/>
      <c r="AL28" s="233"/>
      <c r="AM28" s="232">
        <f t="shared" si="7"/>
        <v>0</v>
      </c>
      <c r="AN28" s="232">
        <f t="shared" si="6"/>
        <v>0</v>
      </c>
      <c r="AO28" s="225"/>
      <c r="AP28" s="225"/>
    </row>
    <row r="29" spans="1:42" x14ac:dyDescent="0.35">
      <c r="A29" s="218"/>
      <c r="B29" s="218"/>
      <c r="C29" s="218"/>
      <c r="D29" s="231"/>
      <c r="E29" s="231"/>
      <c r="F29" s="231"/>
      <c r="G29" s="231"/>
      <c r="H29" s="231"/>
      <c r="I29" s="231"/>
      <c r="J29" s="231"/>
      <c r="K29" s="231"/>
      <c r="L29" s="231"/>
      <c r="M29" s="231"/>
      <c r="N29" s="231"/>
      <c r="O29" s="231"/>
      <c r="P29" s="227">
        <f t="shared" si="8"/>
        <v>0</v>
      </c>
      <c r="Q29" s="227">
        <f t="shared" si="8"/>
        <v>0</v>
      </c>
      <c r="R29" s="231"/>
      <c r="S29" s="231"/>
      <c r="T29" s="231"/>
      <c r="U29" s="231"/>
      <c r="V29" s="231"/>
      <c r="W29" s="231"/>
      <c r="X29" s="231"/>
      <c r="Y29" s="231"/>
      <c r="Z29" s="228">
        <f t="shared" si="1"/>
        <v>0</v>
      </c>
      <c r="AA29" s="228">
        <f t="shared" si="2"/>
        <v>0</v>
      </c>
      <c r="AB29" s="229">
        <f t="shared" si="9"/>
        <v>0</v>
      </c>
      <c r="AC29" s="229">
        <f t="shared" si="9"/>
        <v>0</v>
      </c>
      <c r="AD29" s="222"/>
      <c r="AE29" s="222"/>
      <c r="AF29" s="222"/>
      <c r="AG29" s="222"/>
      <c r="AH29" s="222"/>
      <c r="AI29" s="222"/>
      <c r="AJ29" s="232">
        <f t="shared" si="4"/>
        <v>0</v>
      </c>
      <c r="AK29" s="233"/>
      <c r="AL29" s="233"/>
      <c r="AM29" s="232">
        <f t="shared" si="7"/>
        <v>0</v>
      </c>
      <c r="AN29" s="232">
        <f t="shared" si="6"/>
        <v>0</v>
      </c>
      <c r="AO29" s="225"/>
      <c r="AP29" s="225"/>
    </row>
    <row r="30" spans="1:42" x14ac:dyDescent="0.35">
      <c r="A30" s="218"/>
      <c r="B30" s="218"/>
      <c r="C30" s="218"/>
      <c r="D30" s="231"/>
      <c r="E30" s="231"/>
      <c r="F30" s="231"/>
      <c r="G30" s="231"/>
      <c r="H30" s="231"/>
      <c r="I30" s="231"/>
      <c r="J30" s="231"/>
      <c r="K30" s="231"/>
      <c r="L30" s="231"/>
      <c r="M30" s="231"/>
      <c r="N30" s="231"/>
      <c r="O30" s="231"/>
      <c r="P30" s="227">
        <f t="shared" si="8"/>
        <v>0</v>
      </c>
      <c r="Q30" s="227">
        <f t="shared" si="8"/>
        <v>0</v>
      </c>
      <c r="R30" s="231"/>
      <c r="S30" s="231"/>
      <c r="T30" s="231"/>
      <c r="U30" s="231"/>
      <c r="V30" s="231"/>
      <c r="W30" s="231"/>
      <c r="X30" s="231"/>
      <c r="Y30" s="231"/>
      <c r="Z30" s="228">
        <f t="shared" si="1"/>
        <v>0</v>
      </c>
      <c r="AA30" s="228">
        <f t="shared" si="2"/>
        <v>0</v>
      </c>
      <c r="AB30" s="229">
        <f t="shared" si="9"/>
        <v>0</v>
      </c>
      <c r="AC30" s="229">
        <f t="shared" si="9"/>
        <v>0</v>
      </c>
      <c r="AD30" s="222"/>
      <c r="AE30" s="222"/>
      <c r="AF30" s="222"/>
      <c r="AG30" s="222"/>
      <c r="AH30" s="222"/>
      <c r="AI30" s="222"/>
      <c r="AJ30" s="232">
        <f t="shared" si="4"/>
        <v>0</v>
      </c>
      <c r="AK30" s="233"/>
      <c r="AL30" s="233"/>
      <c r="AM30" s="232">
        <f t="shared" si="7"/>
        <v>0</v>
      </c>
      <c r="AN30" s="232">
        <f t="shared" si="6"/>
        <v>0</v>
      </c>
      <c r="AO30" s="225"/>
      <c r="AP30" s="225"/>
    </row>
    <row r="31" spans="1:42" x14ac:dyDescent="0.35">
      <c r="A31" s="218"/>
      <c r="B31" s="218"/>
      <c r="C31" s="218"/>
      <c r="D31" s="231"/>
      <c r="E31" s="231"/>
      <c r="F31" s="231"/>
      <c r="G31" s="231"/>
      <c r="H31" s="231"/>
      <c r="I31" s="231"/>
      <c r="J31" s="231"/>
      <c r="K31" s="231"/>
      <c r="L31" s="231"/>
      <c r="M31" s="231"/>
      <c r="N31" s="231"/>
      <c r="O31" s="231"/>
      <c r="P31" s="227">
        <f t="shared" si="8"/>
        <v>0</v>
      </c>
      <c r="Q31" s="227">
        <f t="shared" si="8"/>
        <v>0</v>
      </c>
      <c r="R31" s="231"/>
      <c r="S31" s="231"/>
      <c r="T31" s="231"/>
      <c r="U31" s="231"/>
      <c r="V31" s="231"/>
      <c r="W31" s="231"/>
      <c r="X31" s="231"/>
      <c r="Y31" s="231"/>
      <c r="Z31" s="228">
        <f t="shared" si="1"/>
        <v>0</v>
      </c>
      <c r="AA31" s="228">
        <f t="shared" si="2"/>
        <v>0</v>
      </c>
      <c r="AB31" s="229">
        <f t="shared" si="9"/>
        <v>0</v>
      </c>
      <c r="AC31" s="229">
        <f t="shared" si="9"/>
        <v>0</v>
      </c>
      <c r="AD31" s="222"/>
      <c r="AE31" s="222"/>
      <c r="AF31" s="222"/>
      <c r="AG31" s="222"/>
      <c r="AH31" s="222"/>
      <c r="AI31" s="222"/>
      <c r="AJ31" s="232">
        <f t="shared" si="4"/>
        <v>0</v>
      </c>
      <c r="AK31" s="233"/>
      <c r="AL31" s="233"/>
      <c r="AM31" s="232">
        <f t="shared" si="7"/>
        <v>0</v>
      </c>
      <c r="AN31" s="232">
        <f t="shared" si="6"/>
        <v>0</v>
      </c>
      <c r="AO31" s="225"/>
      <c r="AP31" s="225"/>
    </row>
    <row r="32" spans="1:42" x14ac:dyDescent="0.35">
      <c r="A32" s="218"/>
      <c r="B32" s="218"/>
      <c r="C32" s="218"/>
      <c r="D32" s="231"/>
      <c r="E32" s="231"/>
      <c r="F32" s="231"/>
      <c r="G32" s="231"/>
      <c r="H32" s="231"/>
      <c r="I32" s="231"/>
      <c r="J32" s="231"/>
      <c r="K32" s="231"/>
      <c r="L32" s="231"/>
      <c r="M32" s="231"/>
      <c r="N32" s="231"/>
      <c r="O32" s="231"/>
      <c r="P32" s="227">
        <f t="shared" si="8"/>
        <v>0</v>
      </c>
      <c r="Q32" s="227">
        <f t="shared" si="8"/>
        <v>0</v>
      </c>
      <c r="R32" s="231"/>
      <c r="S32" s="231"/>
      <c r="T32" s="231"/>
      <c r="U32" s="231"/>
      <c r="V32" s="231"/>
      <c r="W32" s="231"/>
      <c r="X32" s="231"/>
      <c r="Y32" s="231"/>
      <c r="Z32" s="228">
        <f t="shared" si="1"/>
        <v>0</v>
      </c>
      <c r="AA32" s="228">
        <f t="shared" si="2"/>
        <v>0</v>
      </c>
      <c r="AB32" s="229">
        <f t="shared" si="9"/>
        <v>0</v>
      </c>
      <c r="AC32" s="229">
        <f t="shared" si="9"/>
        <v>0</v>
      </c>
      <c r="AD32" s="222"/>
      <c r="AE32" s="222"/>
      <c r="AF32" s="222"/>
      <c r="AG32" s="222"/>
      <c r="AH32" s="222"/>
      <c r="AI32" s="222"/>
      <c r="AJ32" s="232">
        <f t="shared" si="4"/>
        <v>0</v>
      </c>
      <c r="AK32" s="233"/>
      <c r="AL32" s="233"/>
      <c r="AM32" s="232">
        <f t="shared" si="7"/>
        <v>0</v>
      </c>
      <c r="AN32" s="232">
        <f t="shared" si="6"/>
        <v>0</v>
      </c>
      <c r="AO32" s="225"/>
      <c r="AP32" s="225"/>
    </row>
    <row r="33" spans="1:42" x14ac:dyDescent="0.35">
      <c r="A33" s="218"/>
      <c r="B33" s="218"/>
      <c r="C33" s="218"/>
      <c r="D33" s="231"/>
      <c r="E33" s="231"/>
      <c r="F33" s="231"/>
      <c r="G33" s="231"/>
      <c r="H33" s="231"/>
      <c r="I33" s="231"/>
      <c r="J33" s="231"/>
      <c r="K33" s="231"/>
      <c r="L33" s="231"/>
      <c r="M33" s="231"/>
      <c r="N33" s="231"/>
      <c r="O33" s="231"/>
      <c r="P33" s="227">
        <f t="shared" si="8"/>
        <v>0</v>
      </c>
      <c r="Q33" s="227">
        <f t="shared" si="8"/>
        <v>0</v>
      </c>
      <c r="R33" s="231"/>
      <c r="S33" s="231"/>
      <c r="T33" s="231"/>
      <c r="U33" s="231"/>
      <c r="V33" s="231"/>
      <c r="W33" s="231"/>
      <c r="X33" s="231"/>
      <c r="Y33" s="231"/>
      <c r="Z33" s="228">
        <f t="shared" si="1"/>
        <v>0</v>
      </c>
      <c r="AA33" s="228">
        <f t="shared" si="2"/>
        <v>0</v>
      </c>
      <c r="AB33" s="229">
        <f t="shared" si="9"/>
        <v>0</v>
      </c>
      <c r="AC33" s="229">
        <f t="shared" si="9"/>
        <v>0</v>
      </c>
      <c r="AD33" s="222"/>
      <c r="AE33" s="222"/>
      <c r="AF33" s="222"/>
      <c r="AG33" s="222"/>
      <c r="AH33" s="222"/>
      <c r="AI33" s="222"/>
      <c r="AJ33" s="232">
        <f t="shared" si="4"/>
        <v>0</v>
      </c>
      <c r="AK33" s="233"/>
      <c r="AL33" s="233"/>
      <c r="AM33" s="232">
        <f t="shared" si="7"/>
        <v>0</v>
      </c>
      <c r="AN33" s="232">
        <f t="shared" si="6"/>
        <v>0</v>
      </c>
      <c r="AO33" s="225"/>
      <c r="AP33" s="225"/>
    </row>
    <row r="34" spans="1:42" x14ac:dyDescent="0.35">
      <c r="A34" s="218"/>
      <c r="B34" s="218"/>
      <c r="C34" s="218"/>
      <c r="D34" s="231"/>
      <c r="E34" s="231"/>
      <c r="F34" s="231"/>
      <c r="G34" s="231"/>
      <c r="H34" s="231"/>
      <c r="I34" s="231"/>
      <c r="J34" s="231"/>
      <c r="K34" s="231"/>
      <c r="L34" s="231"/>
      <c r="M34" s="231"/>
      <c r="N34" s="231"/>
      <c r="O34" s="231"/>
      <c r="P34" s="227">
        <f t="shared" si="8"/>
        <v>0</v>
      </c>
      <c r="Q34" s="227">
        <f t="shared" si="8"/>
        <v>0</v>
      </c>
      <c r="R34" s="231"/>
      <c r="S34" s="231"/>
      <c r="T34" s="231"/>
      <c r="U34" s="231"/>
      <c r="V34" s="231"/>
      <c r="W34" s="231"/>
      <c r="X34" s="231"/>
      <c r="Y34" s="231"/>
      <c r="Z34" s="228">
        <f t="shared" si="1"/>
        <v>0</v>
      </c>
      <c r="AA34" s="228">
        <f t="shared" si="2"/>
        <v>0</v>
      </c>
      <c r="AB34" s="229">
        <f t="shared" si="9"/>
        <v>0</v>
      </c>
      <c r="AC34" s="229">
        <f t="shared" si="9"/>
        <v>0</v>
      </c>
      <c r="AD34" s="222"/>
      <c r="AE34" s="222"/>
      <c r="AF34" s="222"/>
      <c r="AG34" s="222"/>
      <c r="AH34" s="222"/>
      <c r="AI34" s="222"/>
      <c r="AJ34" s="232">
        <f t="shared" si="4"/>
        <v>0</v>
      </c>
      <c r="AK34" s="233"/>
      <c r="AL34" s="233"/>
      <c r="AM34" s="232">
        <f t="shared" si="7"/>
        <v>0</v>
      </c>
      <c r="AN34" s="232">
        <f t="shared" si="6"/>
        <v>0</v>
      </c>
      <c r="AO34" s="225"/>
      <c r="AP34" s="225"/>
    </row>
    <row r="35" spans="1:42" x14ac:dyDescent="0.35">
      <c r="A35" s="218"/>
      <c r="B35" s="218"/>
      <c r="C35" s="218"/>
      <c r="D35" s="231"/>
      <c r="E35" s="231"/>
      <c r="F35" s="231"/>
      <c r="G35" s="231"/>
      <c r="H35" s="231"/>
      <c r="I35" s="231"/>
      <c r="J35" s="231"/>
      <c r="K35" s="231"/>
      <c r="L35" s="231"/>
      <c r="M35" s="231"/>
      <c r="N35" s="231"/>
      <c r="O35" s="231"/>
      <c r="P35" s="227">
        <f t="shared" si="8"/>
        <v>0</v>
      </c>
      <c r="Q35" s="227">
        <f t="shared" si="8"/>
        <v>0</v>
      </c>
      <c r="R35" s="231"/>
      <c r="S35" s="231"/>
      <c r="T35" s="231"/>
      <c r="U35" s="231"/>
      <c r="V35" s="231"/>
      <c r="W35" s="231"/>
      <c r="X35" s="231"/>
      <c r="Y35" s="231"/>
      <c r="Z35" s="228">
        <f t="shared" si="1"/>
        <v>0</v>
      </c>
      <c r="AA35" s="228">
        <f t="shared" si="2"/>
        <v>0</v>
      </c>
      <c r="AB35" s="229">
        <f t="shared" si="9"/>
        <v>0</v>
      </c>
      <c r="AC35" s="229">
        <f t="shared" si="9"/>
        <v>0</v>
      </c>
      <c r="AD35" s="222"/>
      <c r="AE35" s="222"/>
      <c r="AF35" s="222"/>
      <c r="AG35" s="222"/>
      <c r="AH35" s="222"/>
      <c r="AI35" s="222"/>
      <c r="AJ35" s="232">
        <f t="shared" si="4"/>
        <v>0</v>
      </c>
      <c r="AK35" s="233"/>
      <c r="AL35" s="233"/>
      <c r="AM35" s="232">
        <f t="shared" si="7"/>
        <v>0</v>
      </c>
      <c r="AN35" s="232">
        <f t="shared" si="6"/>
        <v>0</v>
      </c>
      <c r="AO35" s="225"/>
      <c r="AP35" s="225"/>
    </row>
    <row r="36" spans="1:42" x14ac:dyDescent="0.35">
      <c r="A36" s="218"/>
      <c r="B36" s="218"/>
      <c r="C36" s="218"/>
      <c r="D36" s="231"/>
      <c r="E36" s="231"/>
      <c r="F36" s="231"/>
      <c r="G36" s="231"/>
      <c r="H36" s="231"/>
      <c r="I36" s="231"/>
      <c r="J36" s="231"/>
      <c r="K36" s="231"/>
      <c r="L36" s="231"/>
      <c r="M36" s="231"/>
      <c r="N36" s="231"/>
      <c r="O36" s="231"/>
      <c r="P36" s="227">
        <f t="shared" si="8"/>
        <v>0</v>
      </c>
      <c r="Q36" s="227">
        <f t="shared" si="8"/>
        <v>0</v>
      </c>
      <c r="R36" s="231"/>
      <c r="S36" s="231"/>
      <c r="T36" s="231"/>
      <c r="U36" s="231"/>
      <c r="V36" s="231"/>
      <c r="W36" s="231"/>
      <c r="X36" s="231"/>
      <c r="Y36" s="231"/>
      <c r="Z36" s="228">
        <f t="shared" si="1"/>
        <v>0</v>
      </c>
      <c r="AA36" s="228">
        <f t="shared" si="2"/>
        <v>0</v>
      </c>
      <c r="AB36" s="229">
        <f t="shared" si="9"/>
        <v>0</v>
      </c>
      <c r="AC36" s="229">
        <f t="shared" si="9"/>
        <v>0</v>
      </c>
      <c r="AD36" s="222"/>
      <c r="AE36" s="222"/>
      <c r="AF36" s="222"/>
      <c r="AG36" s="222"/>
      <c r="AH36" s="222"/>
      <c r="AI36" s="222"/>
      <c r="AJ36" s="232">
        <f t="shared" si="4"/>
        <v>0</v>
      </c>
      <c r="AK36" s="233"/>
      <c r="AL36" s="233"/>
      <c r="AM36" s="232">
        <f t="shared" si="7"/>
        <v>0</v>
      </c>
      <c r="AN36" s="232">
        <f t="shared" si="6"/>
        <v>0</v>
      </c>
      <c r="AO36" s="225"/>
      <c r="AP36" s="225"/>
    </row>
    <row r="37" spans="1:42" x14ac:dyDescent="0.35">
      <c r="A37" s="218"/>
      <c r="B37" s="218"/>
      <c r="C37" s="218"/>
      <c r="D37" s="231"/>
      <c r="E37" s="231"/>
      <c r="F37" s="231"/>
      <c r="G37" s="231"/>
      <c r="H37" s="231"/>
      <c r="I37" s="231"/>
      <c r="J37" s="231"/>
      <c r="K37" s="231"/>
      <c r="L37" s="231"/>
      <c r="M37" s="231"/>
      <c r="N37" s="231"/>
      <c r="O37" s="231"/>
      <c r="P37" s="227">
        <f t="shared" si="8"/>
        <v>0</v>
      </c>
      <c r="Q37" s="227">
        <f t="shared" si="8"/>
        <v>0</v>
      </c>
      <c r="R37" s="231"/>
      <c r="S37" s="231"/>
      <c r="T37" s="231"/>
      <c r="U37" s="231"/>
      <c r="V37" s="231"/>
      <c r="W37" s="231"/>
      <c r="X37" s="231"/>
      <c r="Y37" s="231"/>
      <c r="Z37" s="228">
        <f t="shared" si="1"/>
        <v>0</v>
      </c>
      <c r="AA37" s="228">
        <f t="shared" si="2"/>
        <v>0</v>
      </c>
      <c r="AB37" s="229">
        <f t="shared" si="9"/>
        <v>0</v>
      </c>
      <c r="AC37" s="229">
        <f t="shared" si="9"/>
        <v>0</v>
      </c>
      <c r="AD37" s="222"/>
      <c r="AE37" s="222"/>
      <c r="AF37" s="222"/>
      <c r="AG37" s="222"/>
      <c r="AH37" s="222"/>
      <c r="AI37" s="222"/>
      <c r="AJ37" s="232">
        <f t="shared" si="4"/>
        <v>0</v>
      </c>
      <c r="AK37" s="233"/>
      <c r="AL37" s="233"/>
      <c r="AM37" s="232">
        <f t="shared" si="7"/>
        <v>0</v>
      </c>
      <c r="AN37" s="232">
        <f t="shared" si="6"/>
        <v>0</v>
      </c>
      <c r="AO37" s="225"/>
      <c r="AP37" s="225"/>
    </row>
    <row r="38" spans="1:42" x14ac:dyDescent="0.35">
      <c r="A38" s="218"/>
      <c r="B38" s="218"/>
      <c r="C38" s="218"/>
      <c r="D38" s="231"/>
      <c r="E38" s="231"/>
      <c r="F38" s="231"/>
      <c r="G38" s="231"/>
      <c r="H38" s="231"/>
      <c r="I38" s="231"/>
      <c r="J38" s="231"/>
      <c r="K38" s="231"/>
      <c r="L38" s="231"/>
      <c r="M38" s="231"/>
      <c r="N38" s="231"/>
      <c r="O38" s="231"/>
      <c r="P38" s="227">
        <f t="shared" si="8"/>
        <v>0</v>
      </c>
      <c r="Q38" s="227">
        <f t="shared" si="8"/>
        <v>0</v>
      </c>
      <c r="R38" s="231"/>
      <c r="S38" s="231"/>
      <c r="T38" s="231"/>
      <c r="U38" s="231"/>
      <c r="V38" s="231"/>
      <c r="W38" s="231"/>
      <c r="X38" s="231"/>
      <c r="Y38" s="231"/>
      <c r="Z38" s="228">
        <f t="shared" si="1"/>
        <v>0</v>
      </c>
      <c r="AA38" s="228">
        <f t="shared" si="2"/>
        <v>0</v>
      </c>
      <c r="AB38" s="229">
        <f t="shared" si="9"/>
        <v>0</v>
      </c>
      <c r="AC38" s="229">
        <f t="shared" si="9"/>
        <v>0</v>
      </c>
      <c r="AD38" s="222"/>
      <c r="AE38" s="222"/>
      <c r="AF38" s="222"/>
      <c r="AG38" s="222"/>
      <c r="AH38" s="222"/>
      <c r="AI38" s="222"/>
      <c r="AJ38" s="232">
        <f t="shared" si="4"/>
        <v>0</v>
      </c>
      <c r="AK38" s="233"/>
      <c r="AL38" s="233"/>
      <c r="AM38" s="232">
        <f t="shared" si="7"/>
        <v>0</v>
      </c>
      <c r="AN38" s="232">
        <f t="shared" si="6"/>
        <v>0</v>
      </c>
      <c r="AO38" s="225"/>
      <c r="AP38" s="225"/>
    </row>
    <row r="39" spans="1:42" x14ac:dyDescent="0.35">
      <c r="A39" s="218"/>
      <c r="B39" s="218"/>
      <c r="C39" s="218"/>
      <c r="D39" s="231"/>
      <c r="E39" s="231"/>
      <c r="F39" s="231"/>
      <c r="G39" s="231"/>
      <c r="H39" s="231"/>
      <c r="I39" s="231"/>
      <c r="J39" s="231"/>
      <c r="K39" s="231"/>
      <c r="L39" s="231"/>
      <c r="M39" s="231"/>
      <c r="N39" s="231"/>
      <c r="O39" s="231"/>
      <c r="P39" s="227">
        <f t="shared" si="8"/>
        <v>0</v>
      </c>
      <c r="Q39" s="227">
        <f t="shared" si="8"/>
        <v>0</v>
      </c>
      <c r="R39" s="231"/>
      <c r="S39" s="231"/>
      <c r="T39" s="231"/>
      <c r="U39" s="231"/>
      <c r="V39" s="231"/>
      <c r="W39" s="231"/>
      <c r="X39" s="231"/>
      <c r="Y39" s="231"/>
      <c r="Z39" s="228">
        <f t="shared" si="1"/>
        <v>0</v>
      </c>
      <c r="AA39" s="228">
        <f t="shared" si="2"/>
        <v>0</v>
      </c>
      <c r="AB39" s="229">
        <f t="shared" si="9"/>
        <v>0</v>
      </c>
      <c r="AC39" s="229">
        <f t="shared" si="9"/>
        <v>0</v>
      </c>
      <c r="AD39" s="222"/>
      <c r="AE39" s="222"/>
      <c r="AF39" s="222"/>
      <c r="AG39" s="222"/>
      <c r="AH39" s="222"/>
      <c r="AI39" s="222"/>
      <c r="AJ39" s="232">
        <f t="shared" si="4"/>
        <v>0</v>
      </c>
      <c r="AK39" s="233"/>
      <c r="AL39" s="233"/>
      <c r="AM39" s="232">
        <f t="shared" si="7"/>
        <v>0</v>
      </c>
      <c r="AN39" s="232">
        <f t="shared" si="6"/>
        <v>0</v>
      </c>
      <c r="AO39" s="225"/>
      <c r="AP39" s="225"/>
    </row>
    <row r="40" spans="1:42" x14ac:dyDescent="0.35">
      <c r="A40" s="218"/>
      <c r="B40" s="218"/>
      <c r="C40" s="218"/>
      <c r="D40" s="231"/>
      <c r="E40" s="231"/>
      <c r="F40" s="231"/>
      <c r="G40" s="231"/>
      <c r="H40" s="231"/>
      <c r="I40" s="231"/>
      <c r="J40" s="231"/>
      <c r="K40" s="231"/>
      <c r="L40" s="231"/>
      <c r="M40" s="231"/>
      <c r="N40" s="231"/>
      <c r="O40" s="231"/>
      <c r="P40" s="227">
        <f t="shared" ref="P40:Q51" si="10">SUM(D40,F40,H40,J40,L40,N40)</f>
        <v>0</v>
      </c>
      <c r="Q40" s="227">
        <f t="shared" si="10"/>
        <v>0</v>
      </c>
      <c r="R40" s="231"/>
      <c r="S40" s="231"/>
      <c r="T40" s="231"/>
      <c r="U40" s="231"/>
      <c r="V40" s="231"/>
      <c r="W40" s="231"/>
      <c r="X40" s="231"/>
      <c r="Y40" s="231"/>
      <c r="Z40" s="228">
        <f t="shared" si="1"/>
        <v>0</v>
      </c>
      <c r="AA40" s="228">
        <f t="shared" si="2"/>
        <v>0</v>
      </c>
      <c r="AB40" s="229">
        <f t="shared" si="9"/>
        <v>0</v>
      </c>
      <c r="AC40" s="229">
        <f t="shared" si="9"/>
        <v>0</v>
      </c>
      <c r="AD40" s="222"/>
      <c r="AE40" s="222"/>
      <c r="AF40" s="222"/>
      <c r="AG40" s="222"/>
      <c r="AH40" s="222"/>
      <c r="AI40" s="222"/>
      <c r="AJ40" s="232">
        <f t="shared" si="4"/>
        <v>0</v>
      </c>
      <c r="AK40" s="233"/>
      <c r="AL40" s="233"/>
      <c r="AM40" s="232">
        <f t="shared" si="7"/>
        <v>0</v>
      </c>
      <c r="AN40" s="232">
        <f t="shared" si="6"/>
        <v>0</v>
      </c>
      <c r="AO40" s="225"/>
      <c r="AP40" s="225"/>
    </row>
    <row r="41" spans="1:42" x14ac:dyDescent="0.35">
      <c r="A41" s="218"/>
      <c r="B41" s="218"/>
      <c r="C41" s="218"/>
      <c r="D41" s="231"/>
      <c r="E41" s="231"/>
      <c r="F41" s="231"/>
      <c r="G41" s="231"/>
      <c r="H41" s="231"/>
      <c r="I41" s="231"/>
      <c r="J41" s="231"/>
      <c r="K41" s="231"/>
      <c r="L41" s="231"/>
      <c r="M41" s="231"/>
      <c r="N41" s="231"/>
      <c r="O41" s="231"/>
      <c r="P41" s="227">
        <f t="shared" si="10"/>
        <v>0</v>
      </c>
      <c r="Q41" s="227">
        <f t="shared" si="10"/>
        <v>0</v>
      </c>
      <c r="R41" s="231"/>
      <c r="S41" s="231"/>
      <c r="T41" s="231"/>
      <c r="U41" s="231"/>
      <c r="V41" s="231"/>
      <c r="W41" s="231"/>
      <c r="X41" s="231"/>
      <c r="Y41" s="231"/>
      <c r="Z41" s="228">
        <f t="shared" si="1"/>
        <v>0</v>
      </c>
      <c r="AA41" s="228">
        <f t="shared" si="2"/>
        <v>0</v>
      </c>
      <c r="AB41" s="229">
        <f t="shared" si="9"/>
        <v>0</v>
      </c>
      <c r="AC41" s="229">
        <f t="shared" si="9"/>
        <v>0</v>
      </c>
      <c r="AD41" s="222"/>
      <c r="AE41" s="222"/>
      <c r="AF41" s="222"/>
      <c r="AG41" s="222"/>
      <c r="AH41" s="222"/>
      <c r="AI41" s="222"/>
      <c r="AJ41" s="232">
        <f t="shared" si="4"/>
        <v>0</v>
      </c>
      <c r="AK41" s="233"/>
      <c r="AL41" s="233"/>
      <c r="AM41" s="232">
        <f t="shared" si="7"/>
        <v>0</v>
      </c>
      <c r="AN41" s="232">
        <f t="shared" si="6"/>
        <v>0</v>
      </c>
      <c r="AO41" s="225"/>
      <c r="AP41" s="225"/>
    </row>
    <row r="42" spans="1:42" x14ac:dyDescent="0.35">
      <c r="A42" s="218"/>
      <c r="B42" s="218"/>
      <c r="C42" s="218"/>
      <c r="D42" s="231"/>
      <c r="E42" s="231"/>
      <c r="F42" s="231"/>
      <c r="G42" s="231"/>
      <c r="H42" s="231"/>
      <c r="I42" s="231"/>
      <c r="J42" s="231"/>
      <c r="K42" s="231"/>
      <c r="L42" s="231"/>
      <c r="M42" s="231"/>
      <c r="N42" s="231"/>
      <c r="O42" s="231"/>
      <c r="P42" s="227">
        <f t="shared" si="10"/>
        <v>0</v>
      </c>
      <c r="Q42" s="227">
        <f t="shared" si="10"/>
        <v>0</v>
      </c>
      <c r="R42" s="231"/>
      <c r="S42" s="231"/>
      <c r="T42" s="231"/>
      <c r="U42" s="231"/>
      <c r="V42" s="231"/>
      <c r="W42" s="231"/>
      <c r="X42" s="231"/>
      <c r="Y42" s="231"/>
      <c r="Z42" s="228">
        <f t="shared" si="1"/>
        <v>0</v>
      </c>
      <c r="AA42" s="228">
        <f t="shared" si="2"/>
        <v>0</v>
      </c>
      <c r="AB42" s="229">
        <f t="shared" si="9"/>
        <v>0</v>
      </c>
      <c r="AC42" s="229">
        <f t="shared" si="9"/>
        <v>0</v>
      </c>
      <c r="AD42" s="222"/>
      <c r="AE42" s="222"/>
      <c r="AF42" s="222"/>
      <c r="AG42" s="222"/>
      <c r="AH42" s="222"/>
      <c r="AI42" s="222"/>
      <c r="AJ42" s="232">
        <f t="shared" si="4"/>
        <v>0</v>
      </c>
      <c r="AK42" s="233"/>
      <c r="AL42" s="233"/>
      <c r="AM42" s="232">
        <f t="shared" si="7"/>
        <v>0</v>
      </c>
      <c r="AN42" s="232">
        <f t="shared" si="6"/>
        <v>0</v>
      </c>
      <c r="AO42" s="225"/>
      <c r="AP42" s="225"/>
    </row>
    <row r="43" spans="1:42" x14ac:dyDescent="0.35">
      <c r="A43" s="218"/>
      <c r="B43" s="218"/>
      <c r="C43" s="218"/>
      <c r="D43" s="231"/>
      <c r="E43" s="231"/>
      <c r="F43" s="231"/>
      <c r="G43" s="231"/>
      <c r="H43" s="231"/>
      <c r="I43" s="231"/>
      <c r="J43" s="231"/>
      <c r="K43" s="231"/>
      <c r="L43" s="231"/>
      <c r="M43" s="231"/>
      <c r="N43" s="231"/>
      <c r="O43" s="231"/>
      <c r="P43" s="227">
        <f t="shared" si="10"/>
        <v>0</v>
      </c>
      <c r="Q43" s="227">
        <f t="shared" si="10"/>
        <v>0</v>
      </c>
      <c r="R43" s="231"/>
      <c r="S43" s="231"/>
      <c r="T43" s="231"/>
      <c r="U43" s="231"/>
      <c r="V43" s="231"/>
      <c r="W43" s="231"/>
      <c r="X43" s="231"/>
      <c r="Y43" s="231"/>
      <c r="Z43" s="228">
        <f t="shared" si="1"/>
        <v>0</v>
      </c>
      <c r="AA43" s="228">
        <f t="shared" si="2"/>
        <v>0</v>
      </c>
      <c r="AB43" s="229">
        <f t="shared" si="9"/>
        <v>0</v>
      </c>
      <c r="AC43" s="229">
        <f t="shared" si="9"/>
        <v>0</v>
      </c>
      <c r="AD43" s="222"/>
      <c r="AE43" s="222"/>
      <c r="AF43" s="222"/>
      <c r="AG43" s="222"/>
      <c r="AH43" s="222"/>
      <c r="AI43" s="222"/>
      <c r="AJ43" s="232">
        <f t="shared" si="4"/>
        <v>0</v>
      </c>
      <c r="AK43" s="233"/>
      <c r="AL43" s="233"/>
      <c r="AM43" s="232">
        <f t="shared" si="7"/>
        <v>0</v>
      </c>
      <c r="AN43" s="232">
        <f t="shared" si="6"/>
        <v>0</v>
      </c>
      <c r="AO43" s="225"/>
      <c r="AP43" s="225"/>
    </row>
    <row r="44" spans="1:42" x14ac:dyDescent="0.35">
      <c r="A44" s="218"/>
      <c r="B44" s="218"/>
      <c r="C44" s="218"/>
      <c r="D44" s="231"/>
      <c r="E44" s="231"/>
      <c r="F44" s="231"/>
      <c r="G44" s="231"/>
      <c r="H44" s="231"/>
      <c r="I44" s="231"/>
      <c r="J44" s="231"/>
      <c r="K44" s="231"/>
      <c r="L44" s="231"/>
      <c r="M44" s="231"/>
      <c r="N44" s="231"/>
      <c r="O44" s="231"/>
      <c r="P44" s="227">
        <f t="shared" si="10"/>
        <v>0</v>
      </c>
      <c r="Q44" s="227">
        <f t="shared" si="10"/>
        <v>0</v>
      </c>
      <c r="R44" s="231"/>
      <c r="S44" s="231"/>
      <c r="T44" s="231"/>
      <c r="U44" s="231"/>
      <c r="V44" s="231"/>
      <c r="W44" s="231"/>
      <c r="X44" s="231"/>
      <c r="Y44" s="231"/>
      <c r="Z44" s="228">
        <f t="shared" si="1"/>
        <v>0</v>
      </c>
      <c r="AA44" s="228">
        <f t="shared" si="2"/>
        <v>0</v>
      </c>
      <c r="AB44" s="229">
        <f t="shared" si="9"/>
        <v>0</v>
      </c>
      <c r="AC44" s="229">
        <f t="shared" si="9"/>
        <v>0</v>
      </c>
      <c r="AD44" s="222"/>
      <c r="AE44" s="222"/>
      <c r="AF44" s="222"/>
      <c r="AG44" s="222"/>
      <c r="AH44" s="222"/>
      <c r="AI44" s="222"/>
      <c r="AJ44" s="232">
        <f t="shared" si="4"/>
        <v>0</v>
      </c>
      <c r="AK44" s="233"/>
      <c r="AL44" s="233"/>
      <c r="AM44" s="232">
        <f t="shared" si="7"/>
        <v>0</v>
      </c>
      <c r="AN44" s="232">
        <f t="shared" si="6"/>
        <v>0</v>
      </c>
      <c r="AO44" s="225"/>
      <c r="AP44" s="225"/>
    </row>
    <row r="45" spans="1:42" x14ac:dyDescent="0.35">
      <c r="A45" s="218"/>
      <c r="B45" s="218"/>
      <c r="C45" s="218"/>
      <c r="D45" s="231"/>
      <c r="E45" s="231"/>
      <c r="F45" s="231"/>
      <c r="G45" s="231"/>
      <c r="H45" s="231"/>
      <c r="I45" s="231"/>
      <c r="J45" s="231"/>
      <c r="K45" s="231"/>
      <c r="L45" s="231"/>
      <c r="M45" s="231"/>
      <c r="N45" s="231"/>
      <c r="O45" s="231"/>
      <c r="P45" s="227">
        <f t="shared" si="10"/>
        <v>0</v>
      </c>
      <c r="Q45" s="227">
        <f t="shared" si="10"/>
        <v>0</v>
      </c>
      <c r="R45" s="231"/>
      <c r="S45" s="231"/>
      <c r="T45" s="231"/>
      <c r="U45" s="231"/>
      <c r="V45" s="231"/>
      <c r="W45" s="231"/>
      <c r="X45" s="231"/>
      <c r="Y45" s="231"/>
      <c r="Z45" s="228">
        <f t="shared" si="1"/>
        <v>0</v>
      </c>
      <c r="AA45" s="228">
        <f t="shared" si="2"/>
        <v>0</v>
      </c>
      <c r="AB45" s="229">
        <f t="shared" si="9"/>
        <v>0</v>
      </c>
      <c r="AC45" s="229">
        <f t="shared" si="9"/>
        <v>0</v>
      </c>
      <c r="AD45" s="222"/>
      <c r="AE45" s="222"/>
      <c r="AF45" s="222"/>
      <c r="AG45" s="222"/>
      <c r="AH45" s="222"/>
      <c r="AI45" s="222"/>
      <c r="AJ45" s="232">
        <f t="shared" si="4"/>
        <v>0</v>
      </c>
      <c r="AK45" s="233"/>
      <c r="AL45" s="233"/>
      <c r="AM45" s="232">
        <f t="shared" si="7"/>
        <v>0</v>
      </c>
      <c r="AN45" s="232">
        <f>SUM(AM45,AJ45)</f>
        <v>0</v>
      </c>
      <c r="AO45" s="225"/>
      <c r="AP45" s="225"/>
    </row>
    <row r="46" spans="1:42" x14ac:dyDescent="0.35">
      <c r="A46" s="218"/>
      <c r="B46" s="218"/>
      <c r="C46" s="218"/>
      <c r="D46" s="231"/>
      <c r="E46" s="231"/>
      <c r="F46" s="231"/>
      <c r="G46" s="231"/>
      <c r="H46" s="231"/>
      <c r="I46" s="231"/>
      <c r="J46" s="231"/>
      <c r="K46" s="231"/>
      <c r="L46" s="231"/>
      <c r="M46" s="231"/>
      <c r="N46" s="231"/>
      <c r="O46" s="231"/>
      <c r="P46" s="227">
        <f t="shared" si="10"/>
        <v>0</v>
      </c>
      <c r="Q46" s="227">
        <f t="shared" si="10"/>
        <v>0</v>
      </c>
      <c r="R46" s="231"/>
      <c r="S46" s="231"/>
      <c r="T46" s="231"/>
      <c r="U46" s="231"/>
      <c r="V46" s="231"/>
      <c r="W46" s="231"/>
      <c r="X46" s="231"/>
      <c r="Y46" s="231"/>
      <c r="Z46" s="228">
        <f t="shared" si="1"/>
        <v>0</v>
      </c>
      <c r="AA46" s="228">
        <f t="shared" si="2"/>
        <v>0</v>
      </c>
      <c r="AB46" s="229">
        <f t="shared" si="9"/>
        <v>0</v>
      </c>
      <c r="AC46" s="229">
        <f t="shared" si="9"/>
        <v>0</v>
      </c>
      <c r="AD46" s="222"/>
      <c r="AE46" s="222"/>
      <c r="AF46" s="222"/>
      <c r="AG46" s="222"/>
      <c r="AH46" s="222"/>
      <c r="AI46" s="222"/>
      <c r="AJ46" s="232">
        <f t="shared" si="4"/>
        <v>0</v>
      </c>
      <c r="AK46" s="233"/>
      <c r="AL46" s="233"/>
      <c r="AM46" s="232">
        <f t="shared" si="7"/>
        <v>0</v>
      </c>
      <c r="AN46" s="232">
        <f t="shared" ref="AN46:AN51" si="11">SUM(AM46,AJ46)</f>
        <v>0</v>
      </c>
      <c r="AO46" s="225"/>
      <c r="AP46" s="225"/>
    </row>
    <row r="47" spans="1:42" x14ac:dyDescent="0.35">
      <c r="A47" s="218"/>
      <c r="B47" s="218"/>
      <c r="C47" s="218"/>
      <c r="D47" s="231"/>
      <c r="E47" s="231"/>
      <c r="F47" s="231"/>
      <c r="G47" s="231"/>
      <c r="H47" s="231"/>
      <c r="I47" s="231"/>
      <c r="J47" s="231"/>
      <c r="K47" s="231"/>
      <c r="L47" s="231"/>
      <c r="M47" s="231"/>
      <c r="N47" s="231"/>
      <c r="O47" s="231"/>
      <c r="P47" s="227">
        <f t="shared" si="10"/>
        <v>0</v>
      </c>
      <c r="Q47" s="227">
        <f t="shared" si="10"/>
        <v>0</v>
      </c>
      <c r="R47" s="231"/>
      <c r="S47" s="231"/>
      <c r="T47" s="231"/>
      <c r="U47" s="231"/>
      <c r="V47" s="231"/>
      <c r="W47" s="231"/>
      <c r="X47" s="231"/>
      <c r="Y47" s="231"/>
      <c r="Z47" s="228">
        <f t="shared" si="1"/>
        <v>0</v>
      </c>
      <c r="AA47" s="228">
        <f t="shared" si="2"/>
        <v>0</v>
      </c>
      <c r="AB47" s="229">
        <f t="shared" si="9"/>
        <v>0</v>
      </c>
      <c r="AC47" s="229">
        <f t="shared" si="9"/>
        <v>0</v>
      </c>
      <c r="AD47" s="222"/>
      <c r="AE47" s="222"/>
      <c r="AF47" s="222"/>
      <c r="AG47" s="222"/>
      <c r="AH47" s="222"/>
      <c r="AI47" s="222"/>
      <c r="AJ47" s="232">
        <f t="shared" si="4"/>
        <v>0</v>
      </c>
      <c r="AK47" s="233"/>
      <c r="AL47" s="233"/>
      <c r="AM47" s="232">
        <f t="shared" si="7"/>
        <v>0</v>
      </c>
      <c r="AN47" s="232">
        <f t="shared" si="11"/>
        <v>0</v>
      </c>
      <c r="AO47" s="225"/>
      <c r="AP47" s="225"/>
    </row>
    <row r="48" spans="1:42" x14ac:dyDescent="0.35">
      <c r="A48" s="218"/>
      <c r="B48" s="218"/>
      <c r="C48" s="218"/>
      <c r="D48" s="231"/>
      <c r="E48" s="231"/>
      <c r="F48" s="231"/>
      <c r="G48" s="231"/>
      <c r="H48" s="231"/>
      <c r="I48" s="231"/>
      <c r="J48" s="231"/>
      <c r="K48" s="231"/>
      <c r="L48" s="231"/>
      <c r="M48" s="231"/>
      <c r="N48" s="231"/>
      <c r="O48" s="231"/>
      <c r="P48" s="227">
        <f t="shared" si="10"/>
        <v>0</v>
      </c>
      <c r="Q48" s="227">
        <f t="shared" si="10"/>
        <v>0</v>
      </c>
      <c r="R48" s="231"/>
      <c r="S48" s="231"/>
      <c r="T48" s="231"/>
      <c r="U48" s="231"/>
      <c r="V48" s="231"/>
      <c r="W48" s="231"/>
      <c r="X48" s="231"/>
      <c r="Y48" s="231"/>
      <c r="Z48" s="228">
        <f t="shared" si="1"/>
        <v>0</v>
      </c>
      <c r="AA48" s="228">
        <f t="shared" si="2"/>
        <v>0</v>
      </c>
      <c r="AB48" s="229">
        <f t="shared" si="9"/>
        <v>0</v>
      </c>
      <c r="AC48" s="229">
        <f t="shared" si="9"/>
        <v>0</v>
      </c>
      <c r="AD48" s="222"/>
      <c r="AE48" s="222"/>
      <c r="AF48" s="222"/>
      <c r="AG48" s="222"/>
      <c r="AH48" s="222"/>
      <c r="AI48" s="222"/>
      <c r="AJ48" s="232">
        <f t="shared" si="4"/>
        <v>0</v>
      </c>
      <c r="AK48" s="233"/>
      <c r="AL48" s="233"/>
      <c r="AM48" s="232">
        <f t="shared" si="7"/>
        <v>0</v>
      </c>
      <c r="AN48" s="232">
        <f t="shared" si="11"/>
        <v>0</v>
      </c>
      <c r="AO48" s="225"/>
      <c r="AP48" s="225"/>
    </row>
    <row r="49" spans="1:42" x14ac:dyDescent="0.35">
      <c r="A49" s="218"/>
      <c r="B49" s="218"/>
      <c r="C49" s="218"/>
      <c r="D49" s="231"/>
      <c r="E49" s="231"/>
      <c r="F49" s="231"/>
      <c r="G49" s="231"/>
      <c r="H49" s="231"/>
      <c r="I49" s="231"/>
      <c r="J49" s="231"/>
      <c r="K49" s="231"/>
      <c r="L49" s="231"/>
      <c r="M49" s="231"/>
      <c r="N49" s="231"/>
      <c r="O49" s="231"/>
      <c r="P49" s="227">
        <f t="shared" si="10"/>
        <v>0</v>
      </c>
      <c r="Q49" s="227">
        <f t="shared" si="10"/>
        <v>0</v>
      </c>
      <c r="R49" s="231"/>
      <c r="S49" s="231"/>
      <c r="T49" s="231"/>
      <c r="U49" s="231"/>
      <c r="V49" s="231"/>
      <c r="W49" s="231"/>
      <c r="X49" s="231"/>
      <c r="Y49" s="231"/>
      <c r="Z49" s="228">
        <f t="shared" si="1"/>
        <v>0</v>
      </c>
      <c r="AA49" s="228">
        <f t="shared" si="2"/>
        <v>0</v>
      </c>
      <c r="AB49" s="229">
        <f t="shared" si="9"/>
        <v>0</v>
      </c>
      <c r="AC49" s="229">
        <f t="shared" si="9"/>
        <v>0</v>
      </c>
      <c r="AD49" s="222"/>
      <c r="AE49" s="222"/>
      <c r="AF49" s="222"/>
      <c r="AG49" s="222"/>
      <c r="AH49" s="222"/>
      <c r="AI49" s="222"/>
      <c r="AJ49" s="232">
        <f t="shared" si="4"/>
        <v>0</v>
      </c>
      <c r="AK49" s="233"/>
      <c r="AL49" s="233"/>
      <c r="AM49" s="232">
        <f t="shared" si="7"/>
        <v>0</v>
      </c>
      <c r="AN49" s="232">
        <f t="shared" si="11"/>
        <v>0</v>
      </c>
      <c r="AO49" s="225"/>
      <c r="AP49" s="225"/>
    </row>
    <row r="50" spans="1:42" x14ac:dyDescent="0.35">
      <c r="A50" s="218"/>
      <c r="B50" s="218"/>
      <c r="C50" s="218"/>
      <c r="D50" s="231"/>
      <c r="E50" s="231"/>
      <c r="F50" s="231"/>
      <c r="G50" s="231"/>
      <c r="H50" s="231"/>
      <c r="I50" s="231"/>
      <c r="J50" s="231"/>
      <c r="K50" s="231"/>
      <c r="L50" s="231"/>
      <c r="M50" s="231"/>
      <c r="N50" s="231"/>
      <c r="O50" s="231"/>
      <c r="P50" s="227">
        <f t="shared" si="10"/>
        <v>0</v>
      </c>
      <c r="Q50" s="227">
        <f t="shared" si="10"/>
        <v>0</v>
      </c>
      <c r="R50" s="231"/>
      <c r="S50" s="231"/>
      <c r="T50" s="231"/>
      <c r="U50" s="231"/>
      <c r="V50" s="231"/>
      <c r="W50" s="231"/>
      <c r="X50" s="231"/>
      <c r="Y50" s="231"/>
      <c r="Z50" s="228">
        <f t="shared" si="1"/>
        <v>0</v>
      </c>
      <c r="AA50" s="228">
        <f t="shared" si="2"/>
        <v>0</v>
      </c>
      <c r="AB50" s="229">
        <f t="shared" si="9"/>
        <v>0</v>
      </c>
      <c r="AC50" s="229">
        <f t="shared" si="9"/>
        <v>0</v>
      </c>
      <c r="AD50" s="222"/>
      <c r="AE50" s="222"/>
      <c r="AF50" s="222"/>
      <c r="AG50" s="222"/>
      <c r="AH50" s="222"/>
      <c r="AI50" s="222"/>
      <c r="AJ50" s="232">
        <f t="shared" si="4"/>
        <v>0</v>
      </c>
      <c r="AK50" s="233"/>
      <c r="AL50" s="233"/>
      <c r="AM50" s="232">
        <f t="shared" si="7"/>
        <v>0</v>
      </c>
      <c r="AN50" s="232">
        <f t="shared" si="11"/>
        <v>0</v>
      </c>
      <c r="AO50" s="225"/>
      <c r="AP50" s="225"/>
    </row>
    <row r="51" spans="1:42" x14ac:dyDescent="0.35">
      <c r="A51" s="218"/>
      <c r="B51" s="218"/>
      <c r="C51" s="218"/>
      <c r="D51" s="231"/>
      <c r="E51" s="231"/>
      <c r="F51" s="231"/>
      <c r="G51" s="231"/>
      <c r="H51" s="231"/>
      <c r="I51" s="231"/>
      <c r="J51" s="231"/>
      <c r="K51" s="231"/>
      <c r="L51" s="231"/>
      <c r="M51" s="231"/>
      <c r="N51" s="231"/>
      <c r="O51" s="231"/>
      <c r="P51" s="227">
        <f t="shared" si="10"/>
        <v>0</v>
      </c>
      <c r="Q51" s="227">
        <f t="shared" si="10"/>
        <v>0</v>
      </c>
      <c r="R51" s="231"/>
      <c r="S51" s="231"/>
      <c r="T51" s="231"/>
      <c r="U51" s="231"/>
      <c r="V51" s="231"/>
      <c r="W51" s="231"/>
      <c r="X51" s="231"/>
      <c r="Y51" s="231"/>
      <c r="Z51" s="228">
        <f t="shared" si="1"/>
        <v>0</v>
      </c>
      <c r="AA51" s="228">
        <f t="shared" si="2"/>
        <v>0</v>
      </c>
      <c r="AB51" s="229">
        <f t="shared" si="9"/>
        <v>0</v>
      </c>
      <c r="AC51" s="229">
        <f t="shared" si="9"/>
        <v>0</v>
      </c>
      <c r="AD51" s="222"/>
      <c r="AE51" s="222"/>
      <c r="AF51" s="222"/>
      <c r="AG51" s="222"/>
      <c r="AH51" s="222"/>
      <c r="AI51" s="222"/>
      <c r="AJ51" s="232">
        <f t="shared" si="4"/>
        <v>0</v>
      </c>
      <c r="AK51" s="233"/>
      <c r="AL51" s="233"/>
      <c r="AM51" s="232">
        <f t="shared" si="7"/>
        <v>0</v>
      </c>
      <c r="AN51" s="232">
        <f t="shared" si="11"/>
        <v>0</v>
      </c>
      <c r="AO51" s="225"/>
      <c r="AP51" s="225"/>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1203" priority="180">
      <formula>AND(NOT(ISBLANK($A7)),ISBLANK(B7))</formula>
    </cfRule>
  </conditionalFormatting>
  <conditionalFormatting sqref="C7:C51">
    <cfRule type="expression" dxfId="1202" priority="179">
      <formula>AND(NOT(ISBLANK(A7)),ISBLANK(C7))</formula>
    </cfRule>
  </conditionalFormatting>
  <conditionalFormatting sqref="D15:D51">
    <cfRule type="expression" dxfId="1201" priority="178">
      <formula>AND(NOT(ISBLANK(E15)),ISBLANK(D15))</formula>
    </cfRule>
  </conditionalFormatting>
  <conditionalFormatting sqref="E15:E51">
    <cfRule type="expression" dxfId="1200" priority="177">
      <formula>AND(NOT(ISBLANK(D15)),ISBLANK(E15))</formula>
    </cfRule>
  </conditionalFormatting>
  <conditionalFormatting sqref="F15:F51">
    <cfRule type="expression" dxfId="1199" priority="176">
      <formula>AND(NOT(ISBLANK(G15)),ISBLANK(F15))</formula>
    </cfRule>
  </conditionalFormatting>
  <conditionalFormatting sqref="G15:G51">
    <cfRule type="expression" dxfId="1198" priority="175">
      <formula>AND(NOT(ISBLANK(F15)),ISBLANK(G15))</formula>
    </cfRule>
  </conditionalFormatting>
  <conditionalFormatting sqref="H15:H51">
    <cfRule type="expression" dxfId="1197" priority="174">
      <formula>AND(NOT(ISBLANK(I15)),ISBLANK(H15))</formula>
    </cfRule>
  </conditionalFormatting>
  <conditionalFormatting sqref="I15:I51">
    <cfRule type="expression" dxfId="1196" priority="173">
      <formula>AND(NOT(ISBLANK(H15)),ISBLANK(I15))</formula>
    </cfRule>
  </conditionalFormatting>
  <conditionalFormatting sqref="J15:J51">
    <cfRule type="expression" dxfId="1195" priority="172">
      <formula>AND(NOT(ISBLANK(K15)),ISBLANK(J15))</formula>
    </cfRule>
  </conditionalFormatting>
  <conditionalFormatting sqref="K15:K51">
    <cfRule type="expression" dxfId="1194" priority="171">
      <formula>AND(NOT(ISBLANK(J15)),ISBLANK(K15))</formula>
    </cfRule>
  </conditionalFormatting>
  <conditionalFormatting sqref="L15:L51">
    <cfRule type="expression" dxfId="1193" priority="170">
      <formula>AND(NOT(ISBLANK(M15)),ISBLANK(L15))</formula>
    </cfRule>
  </conditionalFormatting>
  <conditionalFormatting sqref="M15:M51">
    <cfRule type="expression" dxfId="1192" priority="169">
      <formula>AND(NOT(ISBLANK(L15)),ISBLANK(M15))</formula>
    </cfRule>
  </conditionalFormatting>
  <conditionalFormatting sqref="N15:N51">
    <cfRule type="expression" dxfId="1191" priority="168">
      <formula>AND(NOT(ISBLANK(O15)),ISBLANK(N15))</formula>
    </cfRule>
  </conditionalFormatting>
  <conditionalFormatting sqref="O15:O51">
    <cfRule type="expression" dxfId="1190" priority="167">
      <formula>AND(NOT(ISBLANK(N15)),ISBLANK(O15))</formula>
    </cfRule>
  </conditionalFormatting>
  <conditionalFormatting sqref="R15:R51 R13:Y13">
    <cfRule type="expression" dxfId="1189" priority="166">
      <formula>AND(NOT(ISBLANK(S13)),ISBLANK(R13))</formula>
    </cfRule>
  </conditionalFormatting>
  <conditionalFormatting sqref="S13 S15:S51">
    <cfRule type="expression" dxfId="1188" priority="165">
      <formula>AND(NOT(ISBLANK(R13)),ISBLANK(S13))</formula>
    </cfRule>
  </conditionalFormatting>
  <conditionalFormatting sqref="T13 T15:T51">
    <cfRule type="expression" dxfId="1187" priority="164">
      <formula>AND(NOT(ISBLANK(U13)),ISBLANK(T13))</formula>
    </cfRule>
  </conditionalFormatting>
  <conditionalFormatting sqref="U13 U15:U51">
    <cfRule type="expression" dxfId="1186" priority="163">
      <formula>AND(NOT(ISBLANK(T13)),ISBLANK(U13))</formula>
    </cfRule>
  </conditionalFormatting>
  <conditionalFormatting sqref="V13 V15:V51">
    <cfRule type="expression" dxfId="1185" priority="162">
      <formula>AND(NOT(ISBLANK(W13)),ISBLANK(V13))</formula>
    </cfRule>
  </conditionalFormatting>
  <conditionalFormatting sqref="W13 W15:W51">
    <cfRule type="expression" dxfId="1184" priority="161">
      <formula>AND(NOT(ISBLANK(V13)),ISBLANK(W13))</formula>
    </cfRule>
  </conditionalFormatting>
  <conditionalFormatting sqref="X13 X15:X51">
    <cfRule type="expression" dxfId="1183" priority="160">
      <formula>AND(NOT(ISBLANK(Y13)),ISBLANK(X13))</formula>
    </cfRule>
  </conditionalFormatting>
  <conditionalFormatting sqref="Y13 Y15:Y51">
    <cfRule type="expression" dxfId="1182" priority="159">
      <formula>AND(NOT(ISBLANK(X13)),ISBLANK(Y13))</formula>
    </cfRule>
  </conditionalFormatting>
  <conditionalFormatting sqref="R9">
    <cfRule type="expression" dxfId="1181" priority="158">
      <formula>AND(NOT(ISBLANK(S9)),ISBLANK(R9))</formula>
    </cfRule>
  </conditionalFormatting>
  <conditionalFormatting sqref="S9">
    <cfRule type="expression" dxfId="1180" priority="157">
      <formula>AND(NOT(ISBLANK(R9)),ISBLANK(S9))</formula>
    </cfRule>
  </conditionalFormatting>
  <conditionalFormatting sqref="T9">
    <cfRule type="expression" dxfId="1179" priority="156">
      <formula>AND(NOT(ISBLANK(U9)),ISBLANK(T9))</formula>
    </cfRule>
  </conditionalFormatting>
  <conditionalFormatting sqref="U9">
    <cfRule type="expression" dxfId="1178" priority="155">
      <formula>AND(NOT(ISBLANK(T9)),ISBLANK(U9))</formula>
    </cfRule>
  </conditionalFormatting>
  <conditionalFormatting sqref="V9">
    <cfRule type="expression" dxfId="1177" priority="154">
      <formula>AND(NOT(ISBLANK(W9)),ISBLANK(V9))</formula>
    </cfRule>
  </conditionalFormatting>
  <conditionalFormatting sqref="W9">
    <cfRule type="expression" dxfId="1176" priority="153">
      <formula>AND(NOT(ISBLANK(V9)),ISBLANK(W9))</formula>
    </cfRule>
  </conditionalFormatting>
  <conditionalFormatting sqref="X9">
    <cfRule type="expression" dxfId="1175" priority="152">
      <formula>AND(NOT(ISBLANK(Y9)),ISBLANK(X9))</formula>
    </cfRule>
  </conditionalFormatting>
  <conditionalFormatting sqref="Y9">
    <cfRule type="expression" dxfId="1174" priority="151">
      <formula>AND(NOT(ISBLANK(X9)),ISBLANK(Y9))</formula>
    </cfRule>
  </conditionalFormatting>
  <conditionalFormatting sqref="R9">
    <cfRule type="expression" dxfId="1173" priority="150">
      <formula>AND(NOT(ISBLANK(S9)),ISBLANK(R9))</formula>
    </cfRule>
  </conditionalFormatting>
  <conditionalFormatting sqref="S9">
    <cfRule type="expression" dxfId="1172" priority="149">
      <formula>AND(NOT(ISBLANK(R9)),ISBLANK(S9))</formula>
    </cfRule>
  </conditionalFormatting>
  <conditionalFormatting sqref="T9">
    <cfRule type="expression" dxfId="1171" priority="148">
      <formula>AND(NOT(ISBLANK(U9)),ISBLANK(T9))</formula>
    </cfRule>
  </conditionalFormatting>
  <conditionalFormatting sqref="U9">
    <cfRule type="expression" dxfId="1170" priority="147">
      <formula>AND(NOT(ISBLANK(T9)),ISBLANK(U9))</formula>
    </cfRule>
  </conditionalFormatting>
  <conditionalFormatting sqref="V9">
    <cfRule type="expression" dxfId="1169" priority="146">
      <formula>AND(NOT(ISBLANK(W9)),ISBLANK(V9))</formula>
    </cfRule>
  </conditionalFormatting>
  <conditionalFormatting sqref="W9">
    <cfRule type="expression" dxfId="1168" priority="145">
      <formula>AND(NOT(ISBLANK(V9)),ISBLANK(W9))</formula>
    </cfRule>
  </conditionalFormatting>
  <conditionalFormatting sqref="X9">
    <cfRule type="expression" dxfId="1167" priority="144">
      <formula>AND(NOT(ISBLANK(Y9)),ISBLANK(X9))</formula>
    </cfRule>
  </conditionalFormatting>
  <conditionalFormatting sqref="Y9">
    <cfRule type="expression" dxfId="1166" priority="143">
      <formula>AND(NOT(ISBLANK(X9)),ISBLANK(Y9))</formula>
    </cfRule>
  </conditionalFormatting>
  <conditionalFormatting sqref="R9">
    <cfRule type="expression" dxfId="1165" priority="142">
      <formula>AND(NOT(ISBLANK(S9)),ISBLANK(R9))</formula>
    </cfRule>
  </conditionalFormatting>
  <conditionalFormatting sqref="S9">
    <cfRule type="expression" dxfId="1164" priority="141">
      <formula>AND(NOT(ISBLANK(R9)),ISBLANK(S9))</formula>
    </cfRule>
  </conditionalFormatting>
  <conditionalFormatting sqref="T9">
    <cfRule type="expression" dxfId="1163" priority="140">
      <formula>AND(NOT(ISBLANK(U9)),ISBLANK(T9))</formula>
    </cfRule>
  </conditionalFormatting>
  <conditionalFormatting sqref="U9">
    <cfRule type="expression" dxfId="1162" priority="139">
      <formula>AND(NOT(ISBLANK(T9)),ISBLANK(U9))</formula>
    </cfRule>
  </conditionalFormatting>
  <conditionalFormatting sqref="V9">
    <cfRule type="expression" dxfId="1161" priority="138">
      <formula>AND(NOT(ISBLANK(W9)),ISBLANK(V9))</formula>
    </cfRule>
  </conditionalFormatting>
  <conditionalFormatting sqref="W9">
    <cfRule type="expression" dxfId="1160" priority="137">
      <formula>AND(NOT(ISBLANK(V9)),ISBLANK(W9))</formula>
    </cfRule>
  </conditionalFormatting>
  <conditionalFormatting sqref="X9">
    <cfRule type="expression" dxfId="1159" priority="136">
      <formula>AND(NOT(ISBLANK(Y9)),ISBLANK(X9))</formula>
    </cfRule>
  </conditionalFormatting>
  <conditionalFormatting sqref="Y9">
    <cfRule type="expression" dxfId="1158" priority="135">
      <formula>AND(NOT(ISBLANK(X9)),ISBLANK(Y9))</formula>
    </cfRule>
  </conditionalFormatting>
  <conditionalFormatting sqref="R9">
    <cfRule type="expression" dxfId="1157" priority="134">
      <formula>AND(NOT(ISBLANK(S9)),ISBLANK(R9))</formula>
    </cfRule>
  </conditionalFormatting>
  <conditionalFormatting sqref="S9">
    <cfRule type="expression" dxfId="1156" priority="133">
      <formula>AND(NOT(ISBLANK(R9)),ISBLANK(S9))</formula>
    </cfRule>
  </conditionalFormatting>
  <conditionalFormatting sqref="T9">
    <cfRule type="expression" dxfId="1155" priority="132">
      <formula>AND(NOT(ISBLANK(U9)),ISBLANK(T9))</formula>
    </cfRule>
  </conditionalFormatting>
  <conditionalFormatting sqref="U9">
    <cfRule type="expression" dxfId="1154" priority="131">
      <formula>AND(NOT(ISBLANK(T9)),ISBLANK(U9))</formula>
    </cfRule>
  </conditionalFormatting>
  <conditionalFormatting sqref="V9">
    <cfRule type="expression" dxfId="1153" priority="130">
      <formula>AND(NOT(ISBLANK(W9)),ISBLANK(V9))</formula>
    </cfRule>
  </conditionalFormatting>
  <conditionalFormatting sqref="W9">
    <cfRule type="expression" dxfId="1152" priority="129">
      <formula>AND(NOT(ISBLANK(V9)),ISBLANK(W9))</formula>
    </cfRule>
  </conditionalFormatting>
  <conditionalFormatting sqref="X9">
    <cfRule type="expression" dxfId="1151" priority="128">
      <formula>AND(NOT(ISBLANK(Y9)),ISBLANK(X9))</formula>
    </cfRule>
  </conditionalFormatting>
  <conditionalFormatting sqref="Y9">
    <cfRule type="expression" dxfId="1150" priority="127">
      <formula>AND(NOT(ISBLANK(X9)),ISBLANK(Y9))</formula>
    </cfRule>
  </conditionalFormatting>
  <conditionalFormatting sqref="D11">
    <cfRule type="expression" dxfId="1149" priority="126">
      <formula>AND(NOT(ISBLANK(E11)),ISBLANK(D11))</formula>
    </cfRule>
  </conditionalFormatting>
  <conditionalFormatting sqref="E11">
    <cfRule type="expression" dxfId="1148" priority="125">
      <formula>AND(NOT(ISBLANK(D11)),ISBLANK(E11))</formula>
    </cfRule>
  </conditionalFormatting>
  <conditionalFormatting sqref="F11">
    <cfRule type="expression" dxfId="1147" priority="124">
      <formula>AND(NOT(ISBLANK(G11)),ISBLANK(F11))</formula>
    </cfRule>
  </conditionalFormatting>
  <conditionalFormatting sqref="G11">
    <cfRule type="expression" dxfId="1146" priority="123">
      <formula>AND(NOT(ISBLANK(F11)),ISBLANK(G11))</formula>
    </cfRule>
  </conditionalFormatting>
  <conditionalFormatting sqref="H11">
    <cfRule type="expression" dxfId="1145" priority="122">
      <formula>AND(NOT(ISBLANK(I11)),ISBLANK(H11))</formula>
    </cfRule>
  </conditionalFormatting>
  <conditionalFormatting sqref="I11">
    <cfRule type="expression" dxfId="1144" priority="121">
      <formula>AND(NOT(ISBLANK(H11)),ISBLANK(I11))</formula>
    </cfRule>
  </conditionalFormatting>
  <conditionalFormatting sqref="J11">
    <cfRule type="expression" dxfId="1143" priority="120">
      <formula>AND(NOT(ISBLANK(K11)),ISBLANK(J11))</formula>
    </cfRule>
  </conditionalFormatting>
  <conditionalFormatting sqref="K11">
    <cfRule type="expression" dxfId="1142" priority="119">
      <formula>AND(NOT(ISBLANK(J11)),ISBLANK(K11))</formula>
    </cfRule>
  </conditionalFormatting>
  <conditionalFormatting sqref="L11">
    <cfRule type="expression" dxfId="1141" priority="118">
      <formula>AND(NOT(ISBLANK(M11)),ISBLANK(L11))</formula>
    </cfRule>
  </conditionalFormatting>
  <conditionalFormatting sqref="M11">
    <cfRule type="expression" dxfId="1140" priority="117">
      <formula>AND(NOT(ISBLANK(L11)),ISBLANK(M11))</formula>
    </cfRule>
  </conditionalFormatting>
  <conditionalFormatting sqref="N11">
    <cfRule type="expression" dxfId="1139" priority="116">
      <formula>AND(NOT(ISBLANK(O11)),ISBLANK(N11))</formula>
    </cfRule>
  </conditionalFormatting>
  <conditionalFormatting sqref="O11">
    <cfRule type="expression" dxfId="1138" priority="115">
      <formula>AND(NOT(ISBLANK(N11)),ISBLANK(O11))</formula>
    </cfRule>
  </conditionalFormatting>
  <conditionalFormatting sqref="R11">
    <cfRule type="expression" dxfId="1137" priority="114">
      <formula>AND(NOT(ISBLANK(S11)),ISBLANK(R11))</formula>
    </cfRule>
  </conditionalFormatting>
  <conditionalFormatting sqref="S11">
    <cfRule type="expression" dxfId="1136" priority="113">
      <formula>AND(NOT(ISBLANK(R11)),ISBLANK(S11))</formula>
    </cfRule>
  </conditionalFormatting>
  <conditionalFormatting sqref="T11">
    <cfRule type="expression" dxfId="1135" priority="112">
      <formula>AND(NOT(ISBLANK(U11)),ISBLANK(T11))</formula>
    </cfRule>
  </conditionalFormatting>
  <conditionalFormatting sqref="U11">
    <cfRule type="expression" dxfId="1134" priority="111">
      <formula>AND(NOT(ISBLANK(T11)),ISBLANK(U11))</formula>
    </cfRule>
  </conditionalFormatting>
  <conditionalFormatting sqref="V11">
    <cfRule type="expression" dxfId="1133" priority="110">
      <formula>AND(NOT(ISBLANK(W11)),ISBLANK(V11))</formula>
    </cfRule>
  </conditionalFormatting>
  <conditionalFormatting sqref="W11">
    <cfRule type="expression" dxfId="1132" priority="109">
      <formula>AND(NOT(ISBLANK(V11)),ISBLANK(W11))</formula>
    </cfRule>
  </conditionalFormatting>
  <conditionalFormatting sqref="X11">
    <cfRule type="expression" dxfId="1131" priority="108">
      <formula>AND(NOT(ISBLANK(Y11)),ISBLANK(X11))</formula>
    </cfRule>
  </conditionalFormatting>
  <conditionalFormatting sqref="Y11">
    <cfRule type="expression" dxfId="1130" priority="107">
      <formula>AND(NOT(ISBLANK(X11)),ISBLANK(Y11))</formula>
    </cfRule>
  </conditionalFormatting>
  <conditionalFormatting sqref="D10">
    <cfRule type="expression" dxfId="1129" priority="106">
      <formula>AND(NOT(ISBLANK(E10)),ISBLANK(D10))</formula>
    </cfRule>
  </conditionalFormatting>
  <conditionalFormatting sqref="E10">
    <cfRule type="expression" dxfId="1128" priority="105">
      <formula>AND(NOT(ISBLANK(D10)),ISBLANK(E10))</formula>
    </cfRule>
  </conditionalFormatting>
  <conditionalFormatting sqref="F10">
    <cfRule type="expression" dxfId="1127" priority="104">
      <formula>AND(NOT(ISBLANK(G10)),ISBLANK(F10))</formula>
    </cfRule>
  </conditionalFormatting>
  <conditionalFormatting sqref="G10">
    <cfRule type="expression" dxfId="1126" priority="103">
      <formula>AND(NOT(ISBLANK(F10)),ISBLANK(G10))</formula>
    </cfRule>
  </conditionalFormatting>
  <conditionalFormatting sqref="H10">
    <cfRule type="expression" dxfId="1125" priority="102">
      <formula>AND(NOT(ISBLANK(I10)),ISBLANK(H10))</formula>
    </cfRule>
  </conditionalFormatting>
  <conditionalFormatting sqref="I10">
    <cfRule type="expression" dxfId="1124" priority="101">
      <formula>AND(NOT(ISBLANK(H10)),ISBLANK(I10))</formula>
    </cfRule>
  </conditionalFormatting>
  <conditionalFormatting sqref="J10">
    <cfRule type="expression" dxfId="1123" priority="100">
      <formula>AND(NOT(ISBLANK(K10)),ISBLANK(J10))</formula>
    </cfRule>
  </conditionalFormatting>
  <conditionalFormatting sqref="K10">
    <cfRule type="expression" dxfId="1122" priority="99">
      <formula>AND(NOT(ISBLANK(J10)),ISBLANK(K10))</formula>
    </cfRule>
  </conditionalFormatting>
  <conditionalFormatting sqref="L10">
    <cfRule type="expression" dxfId="1121" priority="98">
      <formula>AND(NOT(ISBLANK(M10)),ISBLANK(L10))</formula>
    </cfRule>
  </conditionalFormatting>
  <conditionalFormatting sqref="M10">
    <cfRule type="expression" dxfId="1120" priority="97">
      <formula>AND(NOT(ISBLANK(L10)),ISBLANK(M10))</formula>
    </cfRule>
  </conditionalFormatting>
  <conditionalFormatting sqref="N10">
    <cfRule type="expression" dxfId="1119" priority="96">
      <formula>AND(NOT(ISBLANK(O10)),ISBLANK(N10))</formula>
    </cfRule>
  </conditionalFormatting>
  <conditionalFormatting sqref="O10">
    <cfRule type="expression" dxfId="1118" priority="95">
      <formula>AND(NOT(ISBLANK(N10)),ISBLANK(O10))</formula>
    </cfRule>
  </conditionalFormatting>
  <conditionalFormatting sqref="R10">
    <cfRule type="expression" dxfId="1117" priority="94">
      <formula>AND(NOT(ISBLANK(S10)),ISBLANK(R10))</formula>
    </cfRule>
  </conditionalFormatting>
  <conditionalFormatting sqref="S10">
    <cfRule type="expression" dxfId="1116" priority="93">
      <formula>AND(NOT(ISBLANK(R10)),ISBLANK(S10))</formula>
    </cfRule>
  </conditionalFormatting>
  <conditionalFormatting sqref="T10">
    <cfRule type="expression" dxfId="1115" priority="92">
      <formula>AND(NOT(ISBLANK(U10)),ISBLANK(T10))</formula>
    </cfRule>
  </conditionalFormatting>
  <conditionalFormatting sqref="U10">
    <cfRule type="expression" dxfId="1114" priority="91">
      <formula>AND(NOT(ISBLANK(T10)),ISBLANK(U10))</formula>
    </cfRule>
  </conditionalFormatting>
  <conditionalFormatting sqref="V10">
    <cfRule type="expression" dxfId="1113" priority="90">
      <formula>AND(NOT(ISBLANK(W10)),ISBLANK(V10))</formula>
    </cfRule>
  </conditionalFormatting>
  <conditionalFormatting sqref="W10">
    <cfRule type="expression" dxfId="1112" priority="89">
      <formula>AND(NOT(ISBLANK(V10)),ISBLANK(W10))</formula>
    </cfRule>
  </conditionalFormatting>
  <conditionalFormatting sqref="X10">
    <cfRule type="expression" dxfId="1111" priority="88">
      <formula>AND(NOT(ISBLANK(Y10)),ISBLANK(X10))</formula>
    </cfRule>
  </conditionalFormatting>
  <conditionalFormatting sqref="Y10">
    <cfRule type="expression" dxfId="1110" priority="87">
      <formula>AND(NOT(ISBLANK(X10)),ISBLANK(Y10))</formula>
    </cfRule>
  </conditionalFormatting>
  <conditionalFormatting sqref="D14">
    <cfRule type="expression" dxfId="1109" priority="86">
      <formula>AND(NOT(ISBLANK(E14)),ISBLANK(D14))</formula>
    </cfRule>
  </conditionalFormatting>
  <conditionalFormatting sqref="E14">
    <cfRule type="expression" dxfId="1108" priority="85">
      <formula>AND(NOT(ISBLANK(D14)),ISBLANK(E14))</formula>
    </cfRule>
  </conditionalFormatting>
  <conditionalFormatting sqref="F14">
    <cfRule type="expression" dxfId="1107" priority="84">
      <formula>AND(NOT(ISBLANK(G14)),ISBLANK(F14))</formula>
    </cfRule>
  </conditionalFormatting>
  <conditionalFormatting sqref="G14">
    <cfRule type="expression" dxfId="1106" priority="83">
      <formula>AND(NOT(ISBLANK(F14)),ISBLANK(G14))</formula>
    </cfRule>
  </conditionalFormatting>
  <conditionalFormatting sqref="H14">
    <cfRule type="expression" dxfId="1105" priority="82">
      <formula>AND(NOT(ISBLANK(I14)),ISBLANK(H14))</formula>
    </cfRule>
  </conditionalFormatting>
  <conditionalFormatting sqref="J14">
    <cfRule type="expression" dxfId="1104" priority="81">
      <formula>AND(NOT(ISBLANK(K14)),ISBLANK(J14))</formula>
    </cfRule>
  </conditionalFormatting>
  <conditionalFormatting sqref="K14">
    <cfRule type="expression" dxfId="1103" priority="80">
      <formula>AND(NOT(ISBLANK(J14)),ISBLANK(K14))</formula>
    </cfRule>
  </conditionalFormatting>
  <conditionalFormatting sqref="L14">
    <cfRule type="expression" dxfId="1102" priority="79">
      <formula>AND(NOT(ISBLANK(M14)),ISBLANK(L14))</formula>
    </cfRule>
  </conditionalFormatting>
  <conditionalFormatting sqref="M14">
    <cfRule type="expression" dxfId="1101" priority="78">
      <formula>AND(NOT(ISBLANK(L14)),ISBLANK(M14))</formula>
    </cfRule>
  </conditionalFormatting>
  <conditionalFormatting sqref="N14">
    <cfRule type="expression" dxfId="1100" priority="77">
      <formula>AND(NOT(ISBLANK(O14)),ISBLANK(N14))</formula>
    </cfRule>
  </conditionalFormatting>
  <conditionalFormatting sqref="O14">
    <cfRule type="expression" dxfId="1099" priority="76">
      <formula>AND(NOT(ISBLANK(N14)),ISBLANK(O14))</formula>
    </cfRule>
  </conditionalFormatting>
  <conditionalFormatting sqref="D12">
    <cfRule type="expression" dxfId="1098" priority="75">
      <formula>AND(NOT(ISBLANK(E12)),ISBLANK(D12))</formula>
    </cfRule>
  </conditionalFormatting>
  <conditionalFormatting sqref="E12">
    <cfRule type="expression" dxfId="1097" priority="74">
      <formula>AND(NOT(ISBLANK(D12)),ISBLANK(E12))</formula>
    </cfRule>
  </conditionalFormatting>
  <conditionalFormatting sqref="F12">
    <cfRule type="expression" dxfId="1096" priority="73">
      <formula>AND(NOT(ISBLANK(G12)),ISBLANK(F12))</formula>
    </cfRule>
  </conditionalFormatting>
  <conditionalFormatting sqref="G12">
    <cfRule type="expression" dxfId="1095" priority="72">
      <formula>AND(NOT(ISBLANK(F12)),ISBLANK(G12))</formula>
    </cfRule>
  </conditionalFormatting>
  <conditionalFormatting sqref="H12">
    <cfRule type="expression" dxfId="1094" priority="71">
      <formula>AND(NOT(ISBLANK(I12)),ISBLANK(H12))</formula>
    </cfRule>
  </conditionalFormatting>
  <conditionalFormatting sqref="I12:I14">
    <cfRule type="expression" dxfId="1093" priority="70">
      <formula>AND(NOT(ISBLANK(H12)),ISBLANK(I12))</formula>
    </cfRule>
  </conditionalFormatting>
  <conditionalFormatting sqref="J12">
    <cfRule type="expression" dxfId="1092" priority="69">
      <formula>AND(NOT(ISBLANK(K12)),ISBLANK(J12))</formula>
    </cfRule>
  </conditionalFormatting>
  <conditionalFormatting sqref="K12">
    <cfRule type="expression" dxfId="1091" priority="68">
      <formula>AND(NOT(ISBLANK(J12)),ISBLANK(K12))</formula>
    </cfRule>
  </conditionalFormatting>
  <conditionalFormatting sqref="L12">
    <cfRule type="expression" dxfId="1090" priority="67">
      <formula>AND(NOT(ISBLANK(M12)),ISBLANK(L12))</formula>
    </cfRule>
  </conditionalFormatting>
  <conditionalFormatting sqref="M12">
    <cfRule type="expression" dxfId="1089" priority="66">
      <formula>AND(NOT(ISBLANK(L12)),ISBLANK(M12))</formula>
    </cfRule>
  </conditionalFormatting>
  <conditionalFormatting sqref="N12">
    <cfRule type="expression" dxfId="1088" priority="65">
      <formula>AND(NOT(ISBLANK(O12)),ISBLANK(N12))</formula>
    </cfRule>
  </conditionalFormatting>
  <conditionalFormatting sqref="O12">
    <cfRule type="expression" dxfId="1087" priority="64">
      <formula>AND(NOT(ISBLANK(N12)),ISBLANK(O12))</formula>
    </cfRule>
  </conditionalFormatting>
  <conditionalFormatting sqref="R12">
    <cfRule type="expression" dxfId="1086" priority="63">
      <formula>AND(NOT(ISBLANK(S12)),ISBLANK(R12))</formula>
    </cfRule>
  </conditionalFormatting>
  <conditionalFormatting sqref="S12">
    <cfRule type="expression" dxfId="1085" priority="62">
      <formula>AND(NOT(ISBLANK(R12)),ISBLANK(S12))</formula>
    </cfRule>
  </conditionalFormatting>
  <conditionalFormatting sqref="T12">
    <cfRule type="expression" dxfId="1084" priority="61">
      <formula>AND(NOT(ISBLANK(U12)),ISBLANK(T12))</formula>
    </cfRule>
  </conditionalFormatting>
  <conditionalFormatting sqref="U12">
    <cfRule type="expression" dxfId="1083" priority="60">
      <formula>AND(NOT(ISBLANK(T12)),ISBLANK(U12))</formula>
    </cfRule>
  </conditionalFormatting>
  <conditionalFormatting sqref="V12">
    <cfRule type="expression" dxfId="1082" priority="59">
      <formula>AND(NOT(ISBLANK(W12)),ISBLANK(V12))</formula>
    </cfRule>
  </conditionalFormatting>
  <conditionalFormatting sqref="W12">
    <cfRule type="expression" dxfId="1081" priority="58">
      <formula>AND(NOT(ISBLANK(V12)),ISBLANK(W12))</formula>
    </cfRule>
  </conditionalFormatting>
  <conditionalFormatting sqref="X12">
    <cfRule type="expression" dxfId="1080" priority="57">
      <formula>AND(NOT(ISBLANK(Y12)),ISBLANK(X12))</formula>
    </cfRule>
  </conditionalFormatting>
  <conditionalFormatting sqref="Y12">
    <cfRule type="expression" dxfId="1079" priority="56">
      <formula>AND(NOT(ISBLANK(X12)),ISBLANK(Y12))</formula>
    </cfRule>
  </conditionalFormatting>
  <conditionalFormatting sqref="D9 F9 H9 J9 L9 N9">
    <cfRule type="expression" dxfId="1078" priority="55">
      <formula>AND(NOT(ISBLANK(E9)),ISBLANK(D9))</formula>
    </cfRule>
  </conditionalFormatting>
  <conditionalFormatting sqref="E9 G9 I9 K9 M9 O9">
    <cfRule type="expression" dxfId="1077" priority="54">
      <formula>AND(NOT(ISBLANK(D9)),ISBLANK(E9))</formula>
    </cfRule>
  </conditionalFormatting>
  <conditionalFormatting sqref="D13">
    <cfRule type="expression" dxfId="1076" priority="53">
      <formula>AND(NOT(ISBLANK(E13)),ISBLANK(D13))</formula>
    </cfRule>
  </conditionalFormatting>
  <conditionalFormatting sqref="E13">
    <cfRule type="expression" dxfId="1075" priority="52">
      <formula>AND(NOT(ISBLANK(D13)),ISBLANK(E13))</formula>
    </cfRule>
  </conditionalFormatting>
  <conditionalFormatting sqref="F13">
    <cfRule type="expression" dxfId="1074" priority="51">
      <formula>AND(NOT(ISBLANK(G13)),ISBLANK(F13))</formula>
    </cfRule>
  </conditionalFormatting>
  <conditionalFormatting sqref="G13">
    <cfRule type="expression" dxfId="1073" priority="50">
      <formula>AND(NOT(ISBLANK(F13)),ISBLANK(G13))</formula>
    </cfRule>
  </conditionalFormatting>
  <conditionalFormatting sqref="H13">
    <cfRule type="expression" dxfId="1072" priority="49">
      <formula>AND(NOT(ISBLANK(I13)),ISBLANK(H13))</formula>
    </cfRule>
  </conditionalFormatting>
  <conditionalFormatting sqref="J13">
    <cfRule type="expression" dxfId="1071" priority="48">
      <formula>AND(NOT(ISBLANK(K13)),ISBLANK(J13))</formula>
    </cfRule>
  </conditionalFormatting>
  <conditionalFormatting sqref="K13">
    <cfRule type="expression" dxfId="1070" priority="47">
      <formula>AND(NOT(ISBLANK(J13)),ISBLANK(K13))</formula>
    </cfRule>
  </conditionalFormatting>
  <conditionalFormatting sqref="L13">
    <cfRule type="expression" dxfId="1069" priority="46">
      <formula>AND(NOT(ISBLANK(M13)),ISBLANK(L13))</formula>
    </cfRule>
  </conditionalFormatting>
  <conditionalFormatting sqref="M13">
    <cfRule type="expression" dxfId="1068" priority="45">
      <formula>AND(NOT(ISBLANK(L13)),ISBLANK(M13))</formula>
    </cfRule>
  </conditionalFormatting>
  <conditionalFormatting sqref="N13">
    <cfRule type="expression" dxfId="1067" priority="44">
      <formula>AND(NOT(ISBLANK(O13)),ISBLANK(N13))</formula>
    </cfRule>
  </conditionalFormatting>
  <conditionalFormatting sqref="O13">
    <cfRule type="expression" dxfId="1066" priority="43">
      <formula>AND(NOT(ISBLANK(N13)),ISBLANK(O13))</formula>
    </cfRule>
  </conditionalFormatting>
  <conditionalFormatting sqref="R7:U8">
    <cfRule type="expression" dxfId="1065" priority="42">
      <formula>AND(NOT(ISBLANK(S7)),ISBLANK(R7))</formula>
    </cfRule>
  </conditionalFormatting>
  <conditionalFormatting sqref="R7:U8">
    <cfRule type="expression" dxfId="1064" priority="41">
      <formula>AND(NOT(ISBLANK(Q7)),ISBLANK(R7))</formula>
    </cfRule>
  </conditionalFormatting>
  <conditionalFormatting sqref="R7:U8">
    <cfRule type="expression" dxfId="1063" priority="40">
      <formula>AND(NOT(ISBLANK(S7)),ISBLANK(R7))</formula>
    </cfRule>
  </conditionalFormatting>
  <conditionalFormatting sqref="J7:J8 L7:L8 N7:N8 D7:D8 H7:H8 F7:F8">
    <cfRule type="expression" dxfId="1062" priority="39">
      <formula>AND(NOT(ISBLANK(E7)),ISBLANK(D7))</formula>
    </cfRule>
  </conditionalFormatting>
  <conditionalFormatting sqref="K7:K8 M7:M8 O7:O8 E7:E8 I7:I8 G7:G8">
    <cfRule type="expression" dxfId="1061" priority="38">
      <formula>AND(NOT(ISBLANK(D7)),ISBLANK(E7))</formula>
    </cfRule>
  </conditionalFormatting>
  <conditionalFormatting sqref="V7:Y8">
    <cfRule type="expression" dxfId="1060" priority="37">
      <formula>AND(NOT(ISBLANK(W7)),ISBLANK(V7))</formula>
    </cfRule>
  </conditionalFormatting>
  <conditionalFormatting sqref="W7:W8 Y7:Y8">
    <cfRule type="expression" dxfId="1059" priority="36">
      <formula>AND(NOT(ISBLANK(V7)),ISBLANK(W7))</formula>
    </cfRule>
  </conditionalFormatting>
  <conditionalFormatting sqref="V7:Y7">
    <cfRule type="expression" dxfId="1058" priority="35">
      <formula>AND(NOT(ISBLANK(W7)),ISBLANK(V7))</formula>
    </cfRule>
  </conditionalFormatting>
  <conditionalFormatting sqref="V7:Y8">
    <cfRule type="expression" dxfId="1057" priority="34">
      <formula>AND(NOT(ISBLANK(W7)),ISBLANK(V7))</formula>
    </cfRule>
  </conditionalFormatting>
  <conditionalFormatting sqref="V7:V8">
    <cfRule type="expression" dxfId="1056" priority="33">
      <formula>AND(NOT(ISBLANK(U7)),ISBLANK(V7))</formula>
    </cfRule>
  </conditionalFormatting>
  <conditionalFormatting sqref="R14">
    <cfRule type="expression" dxfId="1055" priority="32">
      <formula>AND(NOT(ISBLANK(S14)),ISBLANK(R14))</formula>
    </cfRule>
  </conditionalFormatting>
  <conditionalFormatting sqref="S14">
    <cfRule type="expression" dxfId="1054" priority="31">
      <formula>AND(NOT(ISBLANK(R14)),ISBLANK(S14))</formula>
    </cfRule>
  </conditionalFormatting>
  <conditionalFormatting sqref="T14">
    <cfRule type="expression" dxfId="1053" priority="30">
      <formula>AND(NOT(ISBLANK(U14)),ISBLANK(T14))</formula>
    </cfRule>
  </conditionalFormatting>
  <conditionalFormatting sqref="U14">
    <cfRule type="expression" dxfId="1052" priority="29">
      <formula>AND(NOT(ISBLANK(T14)),ISBLANK(U14))</formula>
    </cfRule>
  </conditionalFormatting>
  <conditionalFormatting sqref="V14">
    <cfRule type="expression" dxfId="1051" priority="28">
      <formula>AND(NOT(ISBLANK(W14)),ISBLANK(V14))</formula>
    </cfRule>
  </conditionalFormatting>
  <conditionalFormatting sqref="W14">
    <cfRule type="expression" dxfId="1050" priority="27">
      <formula>AND(NOT(ISBLANK(V14)),ISBLANK(W14))</formula>
    </cfRule>
  </conditionalFormatting>
  <conditionalFormatting sqref="X14">
    <cfRule type="expression" dxfId="1049" priority="26">
      <formula>AND(NOT(ISBLANK(Y14)),ISBLANK(X14))</formula>
    </cfRule>
  </conditionalFormatting>
  <conditionalFormatting sqref="Y14">
    <cfRule type="expression" dxfId="1048" priority="25">
      <formula>AND(NOT(ISBLANK(X14)),ISBLANK(Y14))</formula>
    </cfRule>
  </conditionalFormatting>
  <conditionalFormatting sqref="R14">
    <cfRule type="expression" dxfId="1047" priority="24">
      <formula>AND(NOT(ISBLANK(S14)),ISBLANK(R14))</formula>
    </cfRule>
  </conditionalFormatting>
  <conditionalFormatting sqref="S14">
    <cfRule type="expression" dxfId="1046" priority="23">
      <formula>AND(NOT(ISBLANK(R14)),ISBLANK(S14))</formula>
    </cfRule>
  </conditionalFormatting>
  <conditionalFormatting sqref="T14">
    <cfRule type="expression" dxfId="1045" priority="22">
      <formula>AND(NOT(ISBLANK(U14)),ISBLANK(T14))</formula>
    </cfRule>
  </conditionalFormatting>
  <conditionalFormatting sqref="U14">
    <cfRule type="expression" dxfId="1044" priority="21">
      <formula>AND(NOT(ISBLANK(T14)),ISBLANK(U14))</formula>
    </cfRule>
  </conditionalFormatting>
  <conditionalFormatting sqref="V14">
    <cfRule type="expression" dxfId="1043" priority="20">
      <formula>AND(NOT(ISBLANK(W14)),ISBLANK(V14))</formula>
    </cfRule>
  </conditionalFormatting>
  <conditionalFormatting sqref="W14">
    <cfRule type="expression" dxfId="1042" priority="19">
      <formula>AND(NOT(ISBLANK(V14)),ISBLANK(W14))</formula>
    </cfRule>
  </conditionalFormatting>
  <conditionalFormatting sqref="X14">
    <cfRule type="expression" dxfId="1041" priority="18">
      <formula>AND(NOT(ISBLANK(Y14)),ISBLANK(X14))</formula>
    </cfRule>
  </conditionalFormatting>
  <conditionalFormatting sqref="Y14">
    <cfRule type="expression" dxfId="1040" priority="17">
      <formula>AND(NOT(ISBLANK(X14)),ISBLANK(Y14))</formula>
    </cfRule>
  </conditionalFormatting>
  <conditionalFormatting sqref="R14">
    <cfRule type="expression" dxfId="1039" priority="16">
      <formula>AND(NOT(ISBLANK(S14)),ISBLANK(R14))</formula>
    </cfRule>
  </conditionalFormatting>
  <conditionalFormatting sqref="S14">
    <cfRule type="expression" dxfId="1038" priority="15">
      <formula>AND(NOT(ISBLANK(R14)),ISBLANK(S14))</formula>
    </cfRule>
  </conditionalFormatting>
  <conditionalFormatting sqref="T14">
    <cfRule type="expression" dxfId="1037" priority="14">
      <formula>AND(NOT(ISBLANK(U14)),ISBLANK(T14))</formula>
    </cfRule>
  </conditionalFormatting>
  <conditionalFormatting sqref="U14">
    <cfRule type="expression" dxfId="1036" priority="13">
      <formula>AND(NOT(ISBLANK(T14)),ISBLANK(U14))</formula>
    </cfRule>
  </conditionalFormatting>
  <conditionalFormatting sqref="V14">
    <cfRule type="expression" dxfId="1035" priority="12">
      <formula>AND(NOT(ISBLANK(W14)),ISBLANK(V14))</formula>
    </cfRule>
  </conditionalFormatting>
  <conditionalFormatting sqref="W14">
    <cfRule type="expression" dxfId="1034" priority="11">
      <formula>AND(NOT(ISBLANK(V14)),ISBLANK(W14))</formula>
    </cfRule>
  </conditionalFormatting>
  <conditionalFormatting sqref="X14">
    <cfRule type="expression" dxfId="1033" priority="10">
      <formula>AND(NOT(ISBLANK(Y14)),ISBLANK(X14))</formula>
    </cfRule>
  </conditionalFormatting>
  <conditionalFormatting sqref="Y14">
    <cfRule type="expression" dxfId="1032" priority="9">
      <formula>AND(NOT(ISBLANK(X14)),ISBLANK(Y14))</formula>
    </cfRule>
  </conditionalFormatting>
  <conditionalFormatting sqref="R14">
    <cfRule type="expression" dxfId="1031" priority="8">
      <formula>AND(NOT(ISBLANK(S14)),ISBLANK(R14))</formula>
    </cfRule>
  </conditionalFormatting>
  <conditionalFormatting sqref="S14">
    <cfRule type="expression" dxfId="1030" priority="7">
      <formula>AND(NOT(ISBLANK(R14)),ISBLANK(S14))</formula>
    </cfRule>
  </conditionalFormatting>
  <conditionalFormatting sqref="T14">
    <cfRule type="expression" dxfId="1029" priority="6">
      <formula>AND(NOT(ISBLANK(U14)),ISBLANK(T14))</formula>
    </cfRule>
  </conditionalFormatting>
  <conditionalFormatting sqref="U14">
    <cfRule type="expression" dxfId="1028" priority="5">
      <formula>AND(NOT(ISBLANK(T14)),ISBLANK(U14))</formula>
    </cfRule>
  </conditionalFormatting>
  <conditionalFormatting sqref="V14">
    <cfRule type="expression" dxfId="1027" priority="4">
      <formula>AND(NOT(ISBLANK(W14)),ISBLANK(V14))</formula>
    </cfRule>
  </conditionalFormatting>
  <conditionalFormatting sqref="W14">
    <cfRule type="expression" dxfId="1026" priority="3">
      <formula>AND(NOT(ISBLANK(V14)),ISBLANK(W14))</formula>
    </cfRule>
  </conditionalFormatting>
  <conditionalFormatting sqref="X14">
    <cfRule type="expression" dxfId="1025" priority="2">
      <formula>AND(NOT(ISBLANK(Y14)),ISBLANK(X14))</formula>
    </cfRule>
  </conditionalFormatting>
  <conditionalFormatting sqref="Y14">
    <cfRule type="expression" dxfId="1024" priority="1">
      <formula>AND(NOT(ISBLANK(X14)),ISBLANK(Y14))</formula>
    </cfRule>
  </conditionalFormatting>
  <dataValidations count="9">
    <dataValidation type="decimal" operator="greaterThan" allowBlank="1" showInputMessage="1" showErrorMessage="1" sqref="AD9:AI9 AK9" xr:uid="{6B174582-7F41-4E0B-AB1D-9F51FD060C04}">
      <formula1>0</formula1>
    </dataValidation>
    <dataValidation operator="lessThanOrEqual" allowBlank="1" showInputMessage="1" showErrorMessage="1" error="FTE cannot be greater than Headcount_x000a_" sqref="AO4:AP4 AB4 P5 A4:C4 R4 R52:AN65535 A52:O65535 AO7:AP65535 AB6:AC51 AQ1:IV1048576 P7:Q65535" xr:uid="{DC5338C6-8646-4C78-9E8C-E771F0823BF0}"/>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F2E545EE-73A5-4F16-98EB-90C5DD64BD68}">
      <formula1>INDIRECT("List_of_organisations")</formula1>
    </dataValidation>
    <dataValidation type="custom" allowBlank="1" showInputMessage="1" showErrorMessage="1" errorTitle="FTE" error="The value entered in the FTE field must be less than or equal to the value entered in the headcount field." sqref="K7:K51 G7:G51 M7:M51 S7:S51 W7:W51 Y7:Y51 U7:U51 I7:I51 E7:E51 O7:O51" xr:uid="{3185030E-61D0-4902-869F-995CBF71ECCF}">
      <formula1>E7&lt;=D7</formula1>
    </dataValidation>
    <dataValidation type="custom" allowBlank="1" showInputMessage="1" showErrorMessage="1" errorTitle="Headcount" error="The value entered in the headcount field must be greater than or equal to the value entered in the FTE field." sqref="J7:J51 L7:L51 H7:H51 R7:R51 V7:V51 X7:X51 T7:T51 D7:D51 F7:F51 N7:N51" xr:uid="{E5DA2DF5-9B67-4F7A-B77B-8851BC687D6C}">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A922D5BA-1CF4-468F-A74D-4773ABEF75BB}">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C1280910-FE8E-4EA3-BE8B-BAEAA68DDB20}">
      <formula1>INDIRECT("Main_Department")</formula1>
    </dataValidation>
    <dataValidation operator="greaterThanOrEqual" allowBlank="1" showInputMessage="1" showErrorMessage="1" sqref="AD13:AI13 AF11:AF12 AK15:AK51 AF14 AD15:AI51 AD7:AI8 AL13:AL51 AK13 AL7:AL9 AK7:AK8" xr:uid="{5C467D50-07B3-47A1-A6BE-1589F3FA55CC}"/>
    <dataValidation type="decimal" operator="greaterThanOrEqual" allowBlank="1" showInputMessage="1" showErrorMessage="1" sqref="AG11:AI12 AD11:AE12 AK10:AL12 AD10:AI10 AD14:AE14 AG14:AI14 AK14" xr:uid="{6F67D05D-BFEE-43B6-9BD8-3328136F4DAE}">
      <formula1>0</formula1>
    </dataValidation>
  </dataValidation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E0AE3-143B-47D8-92F3-7886332C47D9}">
  <dimension ref="A1:AP473"/>
  <sheetViews>
    <sheetView topLeftCell="AA10" zoomScale="80" zoomScaleNormal="80" workbookViewId="0">
      <selection activeCell="AM13" sqref="AM13"/>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209" t="s">
        <v>24</v>
      </c>
      <c r="E6" s="209" t="s">
        <v>26</v>
      </c>
      <c r="F6" s="209" t="s">
        <v>24</v>
      </c>
      <c r="G6" s="209" t="s">
        <v>26</v>
      </c>
      <c r="H6" s="209" t="s">
        <v>24</v>
      </c>
      <c r="I6" s="209" t="s">
        <v>26</v>
      </c>
      <c r="J6" s="209" t="s">
        <v>24</v>
      </c>
      <c r="K6" s="209" t="s">
        <v>26</v>
      </c>
      <c r="L6" s="209" t="s">
        <v>24</v>
      </c>
      <c r="M6" s="209" t="s">
        <v>26</v>
      </c>
      <c r="N6" s="209" t="s">
        <v>24</v>
      </c>
      <c r="O6" s="209" t="s">
        <v>26</v>
      </c>
      <c r="P6" s="209" t="s">
        <v>24</v>
      </c>
      <c r="Q6" s="209" t="s">
        <v>26</v>
      </c>
      <c r="R6" s="208" t="s">
        <v>24</v>
      </c>
      <c r="S6" s="208" t="s">
        <v>26</v>
      </c>
      <c r="T6" s="208" t="s">
        <v>24</v>
      </c>
      <c r="U6" s="208" t="s">
        <v>26</v>
      </c>
      <c r="V6" s="208" t="s">
        <v>24</v>
      </c>
      <c r="W6" s="208" t="s">
        <v>26</v>
      </c>
      <c r="X6" s="208" t="s">
        <v>24</v>
      </c>
      <c r="Y6" s="208" t="s">
        <v>26</v>
      </c>
      <c r="Z6" s="208" t="s">
        <v>24</v>
      </c>
      <c r="AA6" s="208" t="s">
        <v>26</v>
      </c>
      <c r="AB6" s="53" t="s">
        <v>24</v>
      </c>
      <c r="AC6" s="210" t="s">
        <v>26</v>
      </c>
      <c r="AD6" s="377"/>
      <c r="AE6" s="377"/>
      <c r="AF6" s="377"/>
      <c r="AG6" s="377"/>
      <c r="AH6" s="377"/>
      <c r="AI6" s="377"/>
      <c r="AJ6" s="380"/>
      <c r="AK6" s="377"/>
      <c r="AL6" s="377"/>
      <c r="AM6" s="377"/>
      <c r="AN6" s="373"/>
      <c r="AO6" s="377"/>
      <c r="AP6" s="377"/>
    </row>
    <row r="7" spans="1:42" ht="31" x14ac:dyDescent="0.35">
      <c r="A7" s="190" t="s">
        <v>104</v>
      </c>
      <c r="B7" s="190" t="s">
        <v>105</v>
      </c>
      <c r="C7" s="190" t="s">
        <v>104</v>
      </c>
      <c r="D7" s="85" t="s">
        <v>377</v>
      </c>
      <c r="E7" s="117">
        <v>9158.1651351351356</v>
      </c>
      <c r="F7" s="80" t="s">
        <v>378</v>
      </c>
      <c r="G7" s="117">
        <v>5632.821351351351</v>
      </c>
      <c r="H7" s="80" t="s">
        <v>379</v>
      </c>
      <c r="I7" s="117">
        <v>9689.9678378378376</v>
      </c>
      <c r="J7" s="80" t="s">
        <v>380</v>
      </c>
      <c r="K7" s="117">
        <v>2179.702162162162</v>
      </c>
      <c r="L7" s="80" t="s">
        <v>381</v>
      </c>
      <c r="M7" s="117">
        <v>281.82027027027027</v>
      </c>
      <c r="N7" s="80">
        <v>12165</v>
      </c>
      <c r="O7" s="117">
        <v>11893.736216216221</v>
      </c>
      <c r="P7" s="40">
        <v>39858</v>
      </c>
      <c r="Q7" s="40">
        <f>SUM(E7,G7,I7,K7,M7,O7)</f>
        <v>38836.212972972979</v>
      </c>
      <c r="R7" s="117">
        <v>102</v>
      </c>
      <c r="S7" s="117">
        <v>102</v>
      </c>
      <c r="T7" s="117">
        <v>393</v>
      </c>
      <c r="U7" s="117">
        <v>390</v>
      </c>
      <c r="V7" s="80" t="s">
        <v>131</v>
      </c>
      <c r="W7" s="117">
        <v>255.0972972972973</v>
      </c>
      <c r="X7" s="80" t="s">
        <v>382</v>
      </c>
      <c r="Y7" s="80" t="s">
        <v>382</v>
      </c>
      <c r="Z7" s="42">
        <f>SUM(R7,T7,V7,X7,)</f>
        <v>495</v>
      </c>
      <c r="AA7" s="43">
        <f>SUM(S7,U7,W7,Y7)</f>
        <v>747.09729729729725</v>
      </c>
      <c r="AB7" s="44">
        <f>P7+Z7</f>
        <v>40353</v>
      </c>
      <c r="AC7" s="44">
        <f>Q7+AA7</f>
        <v>39583.310270270274</v>
      </c>
      <c r="AD7" s="45">
        <v>163493685.43000001</v>
      </c>
      <c r="AE7" s="203">
        <v>0</v>
      </c>
      <c r="AF7" s="203">
        <v>0</v>
      </c>
      <c r="AG7" s="203">
        <v>4030391.44</v>
      </c>
      <c r="AH7" s="203">
        <v>40401938.379999995</v>
      </c>
      <c r="AI7" s="203">
        <v>17070123.800000001</v>
      </c>
      <c r="AJ7" s="46">
        <f>SUM(AD7:AI7)</f>
        <v>224996139.05000001</v>
      </c>
      <c r="AK7" s="47">
        <v>18676985.09</v>
      </c>
      <c r="AL7" s="47">
        <v>7812133.7000000002</v>
      </c>
      <c r="AM7" s="46">
        <f>SUM(AK7:AL7)</f>
        <v>26489118.789999999</v>
      </c>
      <c r="AN7" s="46">
        <f>SUM(AM7,AJ7)</f>
        <v>251485257.84</v>
      </c>
      <c r="AO7" s="48"/>
      <c r="AP7" s="51"/>
    </row>
    <row r="8" spans="1:42" ht="31" x14ac:dyDescent="0.35">
      <c r="A8" s="190" t="s">
        <v>106</v>
      </c>
      <c r="B8" s="190" t="s">
        <v>105</v>
      </c>
      <c r="C8" s="190" t="s">
        <v>104</v>
      </c>
      <c r="D8" s="117">
        <v>0</v>
      </c>
      <c r="E8" s="117">
        <v>0</v>
      </c>
      <c r="F8" s="117">
        <v>0</v>
      </c>
      <c r="G8" s="117">
        <v>0</v>
      </c>
      <c r="H8" s="117">
        <v>0</v>
      </c>
      <c r="I8" s="117">
        <v>0</v>
      </c>
      <c r="J8" s="117">
        <v>0</v>
      </c>
      <c r="K8" s="117">
        <v>0</v>
      </c>
      <c r="L8" s="117">
        <v>0</v>
      </c>
      <c r="M8" s="117">
        <v>0</v>
      </c>
      <c r="N8" s="80">
        <v>10880</v>
      </c>
      <c r="O8" s="117">
        <v>10522.819729729699</v>
      </c>
      <c r="P8" s="40">
        <f t="shared" ref="P8:Q14" si="0">SUM(D8,F8,H8,J8,L8,N8)</f>
        <v>10880</v>
      </c>
      <c r="Q8" s="40">
        <f t="shared" si="0"/>
        <v>10522.819729729699</v>
      </c>
      <c r="R8" s="117">
        <v>8</v>
      </c>
      <c r="S8" s="117">
        <v>8</v>
      </c>
      <c r="T8" s="117">
        <v>48</v>
      </c>
      <c r="U8" s="117">
        <v>48</v>
      </c>
      <c r="V8" s="80" t="s">
        <v>383</v>
      </c>
      <c r="W8" s="117">
        <v>661.82432432432438</v>
      </c>
      <c r="X8" s="117">
        <v>0</v>
      </c>
      <c r="Y8" s="117">
        <v>0</v>
      </c>
      <c r="Z8" s="43">
        <f t="shared" ref="Z8:Z13" si="1">SUM(R8,T8,V8,X8,)</f>
        <v>56</v>
      </c>
      <c r="AA8" s="42">
        <f t="shared" ref="AA8:AA14" si="2">SUM(S8,U8,W8,Y8)</f>
        <v>717.82432432432438</v>
      </c>
      <c r="AB8" s="44">
        <f t="shared" ref="AB8:AC14" si="3">P8+Z8</f>
        <v>10936</v>
      </c>
      <c r="AC8" s="44">
        <f t="shared" si="3"/>
        <v>11240.644054054024</v>
      </c>
      <c r="AD8" s="45">
        <v>33056183.689999998</v>
      </c>
      <c r="AE8" s="45">
        <v>0</v>
      </c>
      <c r="AF8" s="45">
        <v>0</v>
      </c>
      <c r="AG8" s="45">
        <v>469992.56</v>
      </c>
      <c r="AH8" s="45">
        <v>8300476.6100000003</v>
      </c>
      <c r="AI8" s="45">
        <v>3362724.61</v>
      </c>
      <c r="AJ8" s="46">
        <f t="shared" ref="AJ8:AJ14" si="4">SUM(AD8:AI8)</f>
        <v>45189377.469999999</v>
      </c>
      <c r="AK8" s="47">
        <v>7797397.29</v>
      </c>
      <c r="AL8" s="47">
        <v>276082.01</v>
      </c>
      <c r="AM8" s="46">
        <f>SUM(AK8:AL8)</f>
        <v>8073479.2999999998</v>
      </c>
      <c r="AN8" s="46">
        <f>SUM(AM8,AJ8)</f>
        <v>53262856.769999996</v>
      </c>
      <c r="AO8" s="48"/>
      <c r="AP8" s="51"/>
    </row>
    <row r="9" spans="1:42" ht="50.25" customHeight="1" x14ac:dyDescent="0.35">
      <c r="A9" s="190" t="s">
        <v>107</v>
      </c>
      <c r="B9" s="190" t="s">
        <v>108</v>
      </c>
      <c r="C9" s="190" t="s">
        <v>104</v>
      </c>
      <c r="D9" s="200">
        <v>149</v>
      </c>
      <c r="E9" s="200">
        <v>143.48648648648646</v>
      </c>
      <c r="F9" s="200">
        <v>260</v>
      </c>
      <c r="G9" s="200">
        <v>244.68918918918916</v>
      </c>
      <c r="H9" s="200">
        <v>2160</v>
      </c>
      <c r="I9" s="200">
        <v>2078.0472972972989</v>
      </c>
      <c r="J9" s="200">
        <v>1819</v>
      </c>
      <c r="K9" s="200">
        <v>1706.304324324326</v>
      </c>
      <c r="L9" s="200">
        <v>36</v>
      </c>
      <c r="M9" s="200">
        <v>29.891891891891891</v>
      </c>
      <c r="N9" s="200"/>
      <c r="O9" s="200"/>
      <c r="P9" s="40">
        <f t="shared" si="0"/>
        <v>4424</v>
      </c>
      <c r="Q9" s="40">
        <f t="shared" si="0"/>
        <v>4202.4191891891915</v>
      </c>
      <c r="R9" s="200">
        <v>0</v>
      </c>
      <c r="S9" s="200">
        <v>0</v>
      </c>
      <c r="T9" s="200">
        <v>0</v>
      </c>
      <c r="U9" s="200">
        <v>0</v>
      </c>
      <c r="V9" s="200">
        <v>159</v>
      </c>
      <c r="W9" s="200">
        <v>152.4</v>
      </c>
      <c r="X9" s="200">
        <v>0</v>
      </c>
      <c r="Y9" s="200">
        <v>0</v>
      </c>
      <c r="Z9" s="42">
        <f t="shared" si="1"/>
        <v>159</v>
      </c>
      <c r="AA9" s="43">
        <f t="shared" si="2"/>
        <v>152.4</v>
      </c>
      <c r="AB9" s="44">
        <f t="shared" si="3"/>
        <v>4583</v>
      </c>
      <c r="AC9" s="44">
        <f t="shared" si="3"/>
        <v>4354.8191891891911</v>
      </c>
      <c r="AD9" s="45">
        <v>13890337.159999998</v>
      </c>
      <c r="AE9" s="203">
        <v>265266.73000000016</v>
      </c>
      <c r="AF9" s="203">
        <v>112150</v>
      </c>
      <c r="AG9" s="203">
        <v>302226.57000000007</v>
      </c>
      <c r="AH9" s="203">
        <v>3834502.5300000007</v>
      </c>
      <c r="AI9" s="203">
        <v>1501602.9000000001</v>
      </c>
      <c r="AJ9" s="46">
        <f t="shared" si="4"/>
        <v>19906085.889999997</v>
      </c>
      <c r="AK9" s="143">
        <v>1418826.91</v>
      </c>
      <c r="AL9" s="143">
        <v>0</v>
      </c>
      <c r="AM9" s="46">
        <f t="shared" ref="AM9:AM14" si="5">SUM(AK9:AL9)</f>
        <v>1418826.91</v>
      </c>
      <c r="AN9" s="46">
        <f t="shared" ref="AN9:AN14" si="6">SUM(AM9,AJ9)</f>
        <v>21324912.799999997</v>
      </c>
      <c r="AO9" s="48"/>
      <c r="AP9" s="51"/>
    </row>
    <row r="10" spans="1:42" ht="46.5" x14ac:dyDescent="0.35">
      <c r="A10" s="190" t="s">
        <v>109</v>
      </c>
      <c r="B10" s="190" t="s">
        <v>110</v>
      </c>
      <c r="C10" s="190" t="s">
        <v>104</v>
      </c>
      <c r="D10" s="49">
        <v>74</v>
      </c>
      <c r="E10" s="200">
        <v>72.33</v>
      </c>
      <c r="F10" s="200">
        <v>225</v>
      </c>
      <c r="G10" s="200">
        <v>209.35</v>
      </c>
      <c r="H10" s="200">
        <v>471</v>
      </c>
      <c r="I10" s="200">
        <v>451.26</v>
      </c>
      <c r="J10" s="200">
        <v>62</v>
      </c>
      <c r="K10" s="200">
        <v>60.28</v>
      </c>
      <c r="L10" s="200">
        <v>4</v>
      </c>
      <c r="M10" s="200">
        <v>4</v>
      </c>
      <c r="N10" s="200">
        <v>0</v>
      </c>
      <c r="O10" s="200">
        <v>0</v>
      </c>
      <c r="P10" s="40">
        <f>SUM(D10,F10,H10,J10,L10,N10)</f>
        <v>836</v>
      </c>
      <c r="Q10" s="40">
        <f>SUM(E10,G10,I10,K10,M10,O10)</f>
        <v>797.22</v>
      </c>
      <c r="R10" s="200">
        <v>5</v>
      </c>
      <c r="S10" s="200">
        <v>4.4000000000000004</v>
      </c>
      <c r="T10" s="200"/>
      <c r="U10" s="200"/>
      <c r="V10" s="200">
        <v>14</v>
      </c>
      <c r="W10" s="200">
        <v>11.81</v>
      </c>
      <c r="X10" s="200"/>
      <c r="Y10" s="200"/>
      <c r="Z10" s="42">
        <f t="shared" si="1"/>
        <v>19</v>
      </c>
      <c r="AA10" s="43">
        <f t="shared" si="2"/>
        <v>16.21</v>
      </c>
      <c r="AB10" s="44">
        <f t="shared" si="3"/>
        <v>855</v>
      </c>
      <c r="AC10" s="44">
        <f t="shared" si="3"/>
        <v>813.43000000000006</v>
      </c>
      <c r="AD10" s="45">
        <v>2493544.54</v>
      </c>
      <c r="AE10" s="45">
        <v>59860.33</v>
      </c>
      <c r="AF10" s="45">
        <v>639339.26</v>
      </c>
      <c r="AG10" s="45">
        <v>32301.040000000001</v>
      </c>
      <c r="AH10" s="45">
        <v>650004.47999999998</v>
      </c>
      <c r="AI10" s="45">
        <v>354842.86</v>
      </c>
      <c r="AJ10" s="46">
        <f t="shared" si="4"/>
        <v>4229892.51</v>
      </c>
      <c r="AK10" s="50">
        <v>159000</v>
      </c>
      <c r="AL10" s="50">
        <v>0</v>
      </c>
      <c r="AM10" s="46">
        <f t="shared" si="5"/>
        <v>159000</v>
      </c>
      <c r="AN10" s="46">
        <f t="shared" si="6"/>
        <v>4388892.51</v>
      </c>
      <c r="AO10" s="48"/>
      <c r="AP10" s="48"/>
    </row>
    <row r="11" spans="1:42" ht="46.5" x14ac:dyDescent="0.35">
      <c r="A11" s="190" t="s">
        <v>111</v>
      </c>
      <c r="B11" s="190" t="s">
        <v>110</v>
      </c>
      <c r="C11" s="190" t="s">
        <v>104</v>
      </c>
      <c r="D11" s="238">
        <v>76</v>
      </c>
      <c r="E11" s="237">
        <v>63.5</v>
      </c>
      <c r="F11" s="237">
        <v>73</v>
      </c>
      <c r="G11" s="237">
        <v>66</v>
      </c>
      <c r="H11" s="237">
        <v>26</v>
      </c>
      <c r="I11" s="237">
        <v>25.8</v>
      </c>
      <c r="J11" s="237">
        <v>16</v>
      </c>
      <c r="K11" s="237">
        <v>16</v>
      </c>
      <c r="L11" s="237">
        <v>4</v>
      </c>
      <c r="M11" s="237">
        <v>4</v>
      </c>
      <c r="N11" s="237">
        <v>0</v>
      </c>
      <c r="O11" s="237">
        <v>0</v>
      </c>
      <c r="P11" s="40">
        <f t="shared" si="0"/>
        <v>195</v>
      </c>
      <c r="Q11" s="40">
        <f t="shared" si="0"/>
        <v>175.3</v>
      </c>
      <c r="R11" s="242">
        <v>0</v>
      </c>
      <c r="S11" s="242">
        <v>0</v>
      </c>
      <c r="T11" s="242">
        <v>0</v>
      </c>
      <c r="U11" s="242">
        <v>0</v>
      </c>
      <c r="V11" s="242">
        <v>0</v>
      </c>
      <c r="W11" s="242">
        <v>0</v>
      </c>
      <c r="X11" s="242">
        <v>2</v>
      </c>
      <c r="Y11" s="242">
        <v>1</v>
      </c>
      <c r="Z11" s="42">
        <f t="shared" si="1"/>
        <v>2</v>
      </c>
      <c r="AA11" s="43">
        <f t="shared" si="2"/>
        <v>1</v>
      </c>
      <c r="AB11" s="44">
        <f t="shared" si="3"/>
        <v>197</v>
      </c>
      <c r="AC11" s="44">
        <f t="shared" si="3"/>
        <v>176.3</v>
      </c>
      <c r="AD11" s="243">
        <v>422900</v>
      </c>
      <c r="AE11" s="244">
        <v>0</v>
      </c>
      <c r="AF11" s="244">
        <v>0</v>
      </c>
      <c r="AG11" s="244">
        <v>7549</v>
      </c>
      <c r="AH11" s="244">
        <v>27116</v>
      </c>
      <c r="AI11" s="45">
        <v>39181</v>
      </c>
      <c r="AJ11" s="46">
        <f t="shared" si="4"/>
        <v>496746</v>
      </c>
      <c r="AK11" s="247">
        <v>0</v>
      </c>
      <c r="AL11" s="247">
        <v>6390</v>
      </c>
      <c r="AM11" s="46">
        <f t="shared" si="5"/>
        <v>6390</v>
      </c>
      <c r="AN11" s="46">
        <f t="shared" si="6"/>
        <v>503136</v>
      </c>
      <c r="AO11" s="189"/>
      <c r="AP11" s="48"/>
    </row>
    <row r="12" spans="1:42" ht="46.5" x14ac:dyDescent="0.35">
      <c r="A12" s="190" t="s">
        <v>112</v>
      </c>
      <c r="B12" s="190" t="s">
        <v>110</v>
      </c>
      <c r="C12" s="190" t="s">
        <v>104</v>
      </c>
      <c r="D12" s="198">
        <v>46</v>
      </c>
      <c r="E12" s="198">
        <v>37.03</v>
      </c>
      <c r="F12" s="198">
        <v>11</v>
      </c>
      <c r="G12" s="198">
        <v>10.48</v>
      </c>
      <c r="H12" s="198">
        <v>30</v>
      </c>
      <c r="I12" s="198">
        <v>28.93</v>
      </c>
      <c r="J12" s="198">
        <v>4</v>
      </c>
      <c r="K12" s="198">
        <v>4</v>
      </c>
      <c r="L12" s="198">
        <v>1</v>
      </c>
      <c r="M12" s="198">
        <v>1</v>
      </c>
      <c r="N12" s="198">
        <v>0</v>
      </c>
      <c r="O12" s="198">
        <v>0</v>
      </c>
      <c r="P12" s="40">
        <f t="shared" si="0"/>
        <v>92</v>
      </c>
      <c r="Q12" s="40">
        <f t="shared" si="0"/>
        <v>81.44</v>
      </c>
      <c r="R12" s="49">
        <v>0</v>
      </c>
      <c r="S12" s="49">
        <v>0</v>
      </c>
      <c r="T12" s="49">
        <v>0</v>
      </c>
      <c r="U12" s="49">
        <v>0</v>
      </c>
      <c r="V12" s="49">
        <v>0</v>
      </c>
      <c r="W12" s="49">
        <v>0</v>
      </c>
      <c r="X12" s="49">
        <v>0</v>
      </c>
      <c r="Y12" s="49">
        <v>0</v>
      </c>
      <c r="Z12" s="42">
        <f t="shared" si="1"/>
        <v>0</v>
      </c>
      <c r="AA12" s="43">
        <f t="shared" si="2"/>
        <v>0</v>
      </c>
      <c r="AB12" s="44">
        <f t="shared" si="3"/>
        <v>92</v>
      </c>
      <c r="AC12" s="44">
        <f t="shared" si="3"/>
        <v>81.44</v>
      </c>
      <c r="AD12" s="202">
        <v>244002.22</v>
      </c>
      <c r="AE12" s="201">
        <v>0</v>
      </c>
      <c r="AF12" s="201">
        <v>0</v>
      </c>
      <c r="AG12" s="201">
        <v>0</v>
      </c>
      <c r="AH12" s="201">
        <v>26924.78</v>
      </c>
      <c r="AI12" s="201">
        <v>24442.3</v>
      </c>
      <c r="AJ12" s="46">
        <f t="shared" si="4"/>
        <v>295369.3</v>
      </c>
      <c r="AK12" s="50">
        <v>0</v>
      </c>
      <c r="AL12" s="50">
        <v>0</v>
      </c>
      <c r="AM12" s="46">
        <f t="shared" si="5"/>
        <v>0</v>
      </c>
      <c r="AN12" s="46">
        <f t="shared" si="6"/>
        <v>295369.3</v>
      </c>
      <c r="AO12" s="48"/>
      <c r="AP12" s="151"/>
    </row>
    <row r="13" spans="1:42" ht="46.5" x14ac:dyDescent="0.35">
      <c r="A13" s="190" t="s">
        <v>113</v>
      </c>
      <c r="B13" s="190" t="s">
        <v>110</v>
      </c>
      <c r="C13" s="190" t="s">
        <v>104</v>
      </c>
      <c r="D13" s="276">
        <v>213</v>
      </c>
      <c r="E13" s="275">
        <v>78.56</v>
      </c>
      <c r="F13" s="275">
        <v>86</v>
      </c>
      <c r="G13" s="275">
        <v>74.61</v>
      </c>
      <c r="H13" s="275">
        <v>38</v>
      </c>
      <c r="I13" s="275">
        <v>35.450000000000003</v>
      </c>
      <c r="J13" s="275">
        <v>0</v>
      </c>
      <c r="K13" s="275">
        <v>0</v>
      </c>
      <c r="L13" s="275">
        <v>3</v>
      </c>
      <c r="M13" s="275">
        <v>3</v>
      </c>
      <c r="N13" s="275">
        <v>0</v>
      </c>
      <c r="O13" s="275">
        <v>0</v>
      </c>
      <c r="P13" s="40">
        <f t="shared" si="0"/>
        <v>340</v>
      </c>
      <c r="Q13" s="40">
        <f t="shared" si="0"/>
        <v>191.62</v>
      </c>
      <c r="R13" s="277">
        <v>0</v>
      </c>
      <c r="S13" s="277">
        <v>0</v>
      </c>
      <c r="T13" s="277">
        <v>0</v>
      </c>
      <c r="U13" s="277">
        <v>0</v>
      </c>
      <c r="V13" s="277">
        <v>0</v>
      </c>
      <c r="W13" s="277">
        <v>0</v>
      </c>
      <c r="X13" s="277">
        <v>0</v>
      </c>
      <c r="Y13" s="277">
        <v>0</v>
      </c>
      <c r="Z13" s="42">
        <f t="shared" si="1"/>
        <v>0</v>
      </c>
      <c r="AA13" s="43">
        <f t="shared" si="2"/>
        <v>0</v>
      </c>
      <c r="AB13" s="44">
        <f t="shared" si="3"/>
        <v>340</v>
      </c>
      <c r="AC13" s="44">
        <f t="shared" si="3"/>
        <v>191.62</v>
      </c>
      <c r="AD13" s="202">
        <v>396852</v>
      </c>
      <c r="AE13" s="201">
        <v>0</v>
      </c>
      <c r="AF13" s="201">
        <v>0</v>
      </c>
      <c r="AG13" s="201">
        <v>0</v>
      </c>
      <c r="AH13" s="201">
        <v>33992</v>
      </c>
      <c r="AI13" s="201">
        <v>28111</v>
      </c>
      <c r="AJ13" s="46">
        <f t="shared" si="4"/>
        <v>458955</v>
      </c>
      <c r="AK13" s="47">
        <v>0</v>
      </c>
      <c r="AL13" s="47">
        <v>0</v>
      </c>
      <c r="AM13" s="46">
        <f t="shared" si="5"/>
        <v>0</v>
      </c>
      <c r="AN13" s="46">
        <f t="shared" si="6"/>
        <v>458955</v>
      </c>
      <c r="AO13" s="48"/>
      <c r="AP13" s="48"/>
    </row>
    <row r="14" spans="1:42" ht="31" x14ac:dyDescent="0.35">
      <c r="A14" s="190" t="s">
        <v>114</v>
      </c>
      <c r="B14" s="190" t="s">
        <v>108</v>
      </c>
      <c r="C14" s="190" t="s">
        <v>104</v>
      </c>
      <c r="D14" s="49">
        <v>95</v>
      </c>
      <c r="E14" s="49">
        <v>90.297298999999995</v>
      </c>
      <c r="F14" s="49">
        <v>243</v>
      </c>
      <c r="G14" s="49">
        <v>226.862112</v>
      </c>
      <c r="H14" s="49">
        <v>84</v>
      </c>
      <c r="I14" s="49">
        <v>83.621622000000002</v>
      </c>
      <c r="J14" s="49">
        <v>14</v>
      </c>
      <c r="K14" s="49">
        <v>14</v>
      </c>
      <c r="L14" s="49">
        <v>1</v>
      </c>
      <c r="M14" s="49">
        <v>1</v>
      </c>
      <c r="N14" s="49"/>
      <c r="O14" s="49"/>
      <c r="P14" s="40">
        <f t="shared" si="0"/>
        <v>437</v>
      </c>
      <c r="Q14" s="40">
        <f t="shared" si="0"/>
        <v>415.78103299999998</v>
      </c>
      <c r="R14" s="200">
        <v>4</v>
      </c>
      <c r="S14" s="200">
        <v>4</v>
      </c>
      <c r="T14" s="200">
        <v>0</v>
      </c>
      <c r="U14" s="200">
        <v>0</v>
      </c>
      <c r="V14" s="200">
        <v>0</v>
      </c>
      <c r="W14" s="200">
        <v>0</v>
      </c>
      <c r="X14" s="200">
        <v>0</v>
      </c>
      <c r="Y14" s="200">
        <v>0</v>
      </c>
      <c r="Z14" s="43">
        <f>SUM(R14,T14,V14,X14,)</f>
        <v>4</v>
      </c>
      <c r="AA14" s="42">
        <f t="shared" si="2"/>
        <v>4</v>
      </c>
      <c r="AB14" s="44">
        <f t="shared" si="3"/>
        <v>441</v>
      </c>
      <c r="AC14" s="44">
        <f t="shared" si="3"/>
        <v>419.78103299999998</v>
      </c>
      <c r="AD14" s="187">
        <v>979877.53999999922</v>
      </c>
      <c r="AE14" s="187">
        <v>38338.970000000052</v>
      </c>
      <c r="AF14" s="187">
        <v>500</v>
      </c>
      <c r="AG14" s="187">
        <v>20096.939999999995</v>
      </c>
      <c r="AH14" s="187">
        <v>272811.54000000033</v>
      </c>
      <c r="AI14" s="187">
        <v>97049.309999999954</v>
      </c>
      <c r="AJ14" s="46">
        <f t="shared" si="4"/>
        <v>1408674.2999999996</v>
      </c>
      <c r="AK14" s="189">
        <v>7290.4500000000007</v>
      </c>
      <c r="AL14" s="189"/>
      <c r="AM14" s="46">
        <f t="shared" si="5"/>
        <v>7290.4500000000007</v>
      </c>
      <c r="AN14" s="46">
        <f t="shared" si="6"/>
        <v>1415964.7499999995</v>
      </c>
      <c r="AO14" s="48"/>
      <c r="AP14" s="48"/>
    </row>
    <row r="15" spans="1:42" x14ac:dyDescent="0.35">
      <c r="A15" s="190"/>
      <c r="B15" s="190"/>
      <c r="C15" s="190"/>
      <c r="D15" s="197"/>
      <c r="E15" s="197"/>
      <c r="F15" s="197"/>
      <c r="G15" s="197"/>
      <c r="H15" s="197"/>
      <c r="I15" s="197"/>
      <c r="J15" s="197"/>
      <c r="K15" s="197"/>
      <c r="L15" s="197"/>
      <c r="M15" s="197"/>
      <c r="N15" s="197"/>
      <c r="O15" s="197"/>
      <c r="P15" s="40">
        <f t="shared" ref="P15:Q22" si="7">SUM(D15,F15,H15,J15,L15,N15)</f>
        <v>0</v>
      </c>
      <c r="Q15" s="40">
        <f t="shared" si="7"/>
        <v>0</v>
      </c>
      <c r="R15" s="197"/>
      <c r="S15" s="197"/>
      <c r="T15" s="197"/>
      <c r="U15" s="197"/>
      <c r="V15" s="197"/>
      <c r="W15" s="197"/>
      <c r="X15" s="197"/>
      <c r="Y15" s="197"/>
      <c r="Z15" s="42">
        <f t="shared" ref="Z15:Z51" si="8">SUM(R15,T15,V15,X15,)</f>
        <v>0</v>
      </c>
      <c r="AA15" s="42">
        <f t="shared" ref="AA15:AA51" si="9">SUM(S15,U15,W15,Y15)</f>
        <v>0</v>
      </c>
      <c r="AB15" s="44">
        <f t="shared" ref="AB15:AC23" si="10">P15+Z15</f>
        <v>0</v>
      </c>
      <c r="AC15" s="44">
        <f t="shared" si="10"/>
        <v>0</v>
      </c>
      <c r="AD15" s="187"/>
      <c r="AE15" s="187"/>
      <c r="AF15" s="187"/>
      <c r="AG15" s="187"/>
      <c r="AH15" s="187"/>
      <c r="AI15" s="187"/>
      <c r="AJ15" s="52">
        <f t="shared" ref="AJ15:AJ51" si="11">SUM(AD15:AI15)</f>
        <v>0</v>
      </c>
      <c r="AK15" s="143"/>
      <c r="AL15" s="143"/>
      <c r="AM15" s="52">
        <f t="shared" ref="AM15:AM51" si="12">SUM(AK15:AL15)</f>
        <v>0</v>
      </c>
      <c r="AN15" s="52">
        <f t="shared" ref="AN15:AN44" si="13">SUM(AM15,AJ15)</f>
        <v>0</v>
      </c>
      <c r="AO15" s="48"/>
      <c r="AP15" s="48"/>
    </row>
    <row r="16" spans="1:42" x14ac:dyDescent="0.35">
      <c r="A16" s="190"/>
      <c r="B16" s="190"/>
      <c r="C16" s="190"/>
      <c r="D16" s="197"/>
      <c r="E16" s="197"/>
      <c r="F16" s="197"/>
      <c r="G16" s="197"/>
      <c r="H16" s="197"/>
      <c r="I16" s="197"/>
      <c r="J16" s="197"/>
      <c r="K16" s="197"/>
      <c r="L16" s="197"/>
      <c r="M16" s="197"/>
      <c r="N16" s="197"/>
      <c r="O16" s="197"/>
      <c r="P16" s="40">
        <f t="shared" si="7"/>
        <v>0</v>
      </c>
      <c r="Q16" s="40">
        <f t="shared" si="7"/>
        <v>0</v>
      </c>
      <c r="R16" s="197"/>
      <c r="S16" s="197"/>
      <c r="T16" s="197"/>
      <c r="U16" s="197"/>
      <c r="V16" s="197"/>
      <c r="W16" s="197"/>
      <c r="X16" s="197"/>
      <c r="Y16" s="197"/>
      <c r="Z16" s="42">
        <f t="shared" si="8"/>
        <v>0</v>
      </c>
      <c r="AA16" s="42">
        <f t="shared" si="9"/>
        <v>0</v>
      </c>
      <c r="AB16" s="44">
        <f t="shared" si="10"/>
        <v>0</v>
      </c>
      <c r="AC16" s="44">
        <f t="shared" si="10"/>
        <v>0</v>
      </c>
      <c r="AD16" s="187"/>
      <c r="AE16" s="187"/>
      <c r="AF16" s="187"/>
      <c r="AG16" s="187"/>
      <c r="AH16" s="187"/>
      <c r="AI16" s="187"/>
      <c r="AJ16" s="52">
        <f t="shared" si="11"/>
        <v>0</v>
      </c>
      <c r="AK16" s="143"/>
      <c r="AL16" s="143"/>
      <c r="AM16" s="52">
        <f t="shared" si="12"/>
        <v>0</v>
      </c>
      <c r="AN16" s="52">
        <f t="shared" si="13"/>
        <v>0</v>
      </c>
      <c r="AO16" s="48"/>
      <c r="AP16" s="48"/>
    </row>
    <row r="17" spans="1:42" x14ac:dyDescent="0.35">
      <c r="A17" s="190"/>
      <c r="B17" s="190"/>
      <c r="C17" s="190"/>
      <c r="D17" s="197"/>
      <c r="E17" s="197"/>
      <c r="F17" s="197"/>
      <c r="G17" s="197"/>
      <c r="H17" s="197"/>
      <c r="I17" s="197"/>
      <c r="J17" s="197"/>
      <c r="K17" s="197"/>
      <c r="L17" s="197"/>
      <c r="M17" s="197"/>
      <c r="N17" s="197"/>
      <c r="O17" s="197"/>
      <c r="P17" s="40">
        <f t="shared" si="7"/>
        <v>0</v>
      </c>
      <c r="Q17" s="40">
        <f t="shared" si="7"/>
        <v>0</v>
      </c>
      <c r="R17" s="197"/>
      <c r="S17" s="197"/>
      <c r="T17" s="197"/>
      <c r="U17" s="197"/>
      <c r="V17" s="197"/>
      <c r="W17" s="197"/>
      <c r="X17" s="197"/>
      <c r="Y17" s="197"/>
      <c r="Z17" s="42">
        <f t="shared" si="8"/>
        <v>0</v>
      </c>
      <c r="AA17" s="42">
        <f t="shared" si="9"/>
        <v>0</v>
      </c>
      <c r="AB17" s="44">
        <f t="shared" si="10"/>
        <v>0</v>
      </c>
      <c r="AC17" s="44">
        <f t="shared" si="10"/>
        <v>0</v>
      </c>
      <c r="AD17" s="187"/>
      <c r="AE17" s="187"/>
      <c r="AF17" s="187"/>
      <c r="AG17" s="187"/>
      <c r="AH17" s="187"/>
      <c r="AI17" s="187"/>
      <c r="AJ17" s="52">
        <f t="shared" si="11"/>
        <v>0</v>
      </c>
      <c r="AK17" s="143"/>
      <c r="AL17" s="143"/>
      <c r="AM17" s="52">
        <f t="shared" si="12"/>
        <v>0</v>
      </c>
      <c r="AN17" s="52">
        <f t="shared" si="13"/>
        <v>0</v>
      </c>
      <c r="AO17" s="48"/>
      <c r="AP17" s="48"/>
    </row>
    <row r="18" spans="1:42" x14ac:dyDescent="0.35">
      <c r="A18" s="190"/>
      <c r="B18" s="190"/>
      <c r="C18" s="190"/>
      <c r="D18" s="197"/>
      <c r="E18" s="197"/>
      <c r="F18" s="197"/>
      <c r="G18" s="197"/>
      <c r="H18" s="197"/>
      <c r="I18" s="197"/>
      <c r="J18" s="197"/>
      <c r="K18" s="197"/>
      <c r="L18" s="197"/>
      <c r="M18" s="197"/>
      <c r="N18" s="197"/>
      <c r="O18" s="197"/>
      <c r="P18" s="40">
        <f t="shared" si="7"/>
        <v>0</v>
      </c>
      <c r="Q18" s="40">
        <f t="shared" si="7"/>
        <v>0</v>
      </c>
      <c r="R18" s="197"/>
      <c r="S18" s="197"/>
      <c r="T18" s="197"/>
      <c r="U18" s="197"/>
      <c r="V18" s="197"/>
      <c r="W18" s="197"/>
      <c r="X18" s="197"/>
      <c r="Y18" s="197"/>
      <c r="Z18" s="42">
        <f t="shared" si="8"/>
        <v>0</v>
      </c>
      <c r="AA18" s="42">
        <f t="shared" si="9"/>
        <v>0</v>
      </c>
      <c r="AB18" s="44">
        <f t="shared" si="10"/>
        <v>0</v>
      </c>
      <c r="AC18" s="44">
        <f t="shared" si="10"/>
        <v>0</v>
      </c>
      <c r="AD18" s="187"/>
      <c r="AE18" s="187"/>
      <c r="AF18" s="187"/>
      <c r="AG18" s="187"/>
      <c r="AH18" s="187"/>
      <c r="AI18" s="187"/>
      <c r="AJ18" s="52">
        <f t="shared" si="11"/>
        <v>0</v>
      </c>
      <c r="AK18" s="143"/>
      <c r="AL18" s="143"/>
      <c r="AM18" s="52">
        <f t="shared" si="12"/>
        <v>0</v>
      </c>
      <c r="AN18" s="52">
        <f t="shared" si="13"/>
        <v>0</v>
      </c>
      <c r="AO18" s="48"/>
      <c r="AP18" s="48"/>
    </row>
    <row r="19" spans="1:42" x14ac:dyDescent="0.35">
      <c r="A19" s="190"/>
      <c r="B19" s="190"/>
      <c r="C19" s="190"/>
      <c r="D19" s="197"/>
      <c r="E19" s="197"/>
      <c r="F19" s="197"/>
      <c r="G19" s="197"/>
      <c r="H19" s="197"/>
      <c r="I19" s="197"/>
      <c r="J19" s="197"/>
      <c r="K19" s="197"/>
      <c r="L19" s="197"/>
      <c r="M19" s="197"/>
      <c r="N19" s="197"/>
      <c r="O19" s="197"/>
      <c r="P19" s="40">
        <f t="shared" si="7"/>
        <v>0</v>
      </c>
      <c r="Q19" s="40">
        <f t="shared" si="7"/>
        <v>0</v>
      </c>
      <c r="R19" s="197"/>
      <c r="S19" s="197"/>
      <c r="T19" s="197"/>
      <c r="U19" s="197"/>
      <c r="V19" s="197"/>
      <c r="W19" s="197"/>
      <c r="X19" s="197"/>
      <c r="Y19" s="197"/>
      <c r="Z19" s="42">
        <f t="shared" si="8"/>
        <v>0</v>
      </c>
      <c r="AA19" s="42">
        <f t="shared" si="9"/>
        <v>0</v>
      </c>
      <c r="AB19" s="44">
        <f t="shared" si="10"/>
        <v>0</v>
      </c>
      <c r="AC19" s="44">
        <f t="shared" si="10"/>
        <v>0</v>
      </c>
      <c r="AD19" s="187"/>
      <c r="AE19" s="187"/>
      <c r="AF19" s="187"/>
      <c r="AG19" s="187"/>
      <c r="AH19" s="187"/>
      <c r="AI19" s="187"/>
      <c r="AJ19" s="52">
        <f t="shared" si="11"/>
        <v>0</v>
      </c>
      <c r="AK19" s="143"/>
      <c r="AL19" s="143"/>
      <c r="AM19" s="52">
        <f t="shared" si="12"/>
        <v>0</v>
      </c>
      <c r="AN19" s="52">
        <f t="shared" si="13"/>
        <v>0</v>
      </c>
      <c r="AO19" s="48"/>
      <c r="AP19" s="48"/>
    </row>
    <row r="20" spans="1:42" x14ac:dyDescent="0.35">
      <c r="A20" s="190"/>
      <c r="B20" s="190"/>
      <c r="C20" s="190"/>
      <c r="D20" s="197"/>
      <c r="E20" s="197"/>
      <c r="F20" s="197"/>
      <c r="G20" s="197"/>
      <c r="H20" s="197"/>
      <c r="I20" s="197"/>
      <c r="J20" s="197"/>
      <c r="K20" s="197"/>
      <c r="L20" s="197"/>
      <c r="M20" s="197"/>
      <c r="N20" s="197"/>
      <c r="O20" s="197"/>
      <c r="P20" s="40">
        <f t="shared" si="7"/>
        <v>0</v>
      </c>
      <c r="Q20" s="40">
        <f t="shared" si="7"/>
        <v>0</v>
      </c>
      <c r="R20" s="197"/>
      <c r="S20" s="197"/>
      <c r="T20" s="197"/>
      <c r="U20" s="197"/>
      <c r="V20" s="197"/>
      <c r="W20" s="197"/>
      <c r="X20" s="197"/>
      <c r="Y20" s="197"/>
      <c r="Z20" s="42">
        <f t="shared" si="8"/>
        <v>0</v>
      </c>
      <c r="AA20" s="42">
        <f t="shared" si="9"/>
        <v>0</v>
      </c>
      <c r="AB20" s="44">
        <f t="shared" si="10"/>
        <v>0</v>
      </c>
      <c r="AC20" s="44">
        <f t="shared" si="10"/>
        <v>0</v>
      </c>
      <c r="AD20" s="187"/>
      <c r="AE20" s="187"/>
      <c r="AF20" s="187"/>
      <c r="AG20" s="187"/>
      <c r="AH20" s="187"/>
      <c r="AI20" s="187"/>
      <c r="AJ20" s="52">
        <f t="shared" si="11"/>
        <v>0</v>
      </c>
      <c r="AK20" s="143"/>
      <c r="AL20" s="143"/>
      <c r="AM20" s="52">
        <f t="shared" si="12"/>
        <v>0</v>
      </c>
      <c r="AN20" s="52">
        <f t="shared" si="13"/>
        <v>0</v>
      </c>
      <c r="AO20" s="48"/>
      <c r="AP20" s="48"/>
    </row>
    <row r="21" spans="1:42" x14ac:dyDescent="0.35">
      <c r="A21" s="190"/>
      <c r="B21" s="190"/>
      <c r="C21" s="190"/>
      <c r="D21" s="197"/>
      <c r="E21" s="197"/>
      <c r="F21" s="197"/>
      <c r="G21" s="197"/>
      <c r="H21" s="197"/>
      <c r="I21" s="197"/>
      <c r="J21" s="197"/>
      <c r="K21" s="197"/>
      <c r="L21" s="197"/>
      <c r="M21" s="197"/>
      <c r="N21" s="197"/>
      <c r="O21" s="197"/>
      <c r="P21" s="40">
        <f t="shared" si="7"/>
        <v>0</v>
      </c>
      <c r="Q21" s="40">
        <f t="shared" si="7"/>
        <v>0</v>
      </c>
      <c r="R21" s="197"/>
      <c r="S21" s="197"/>
      <c r="T21" s="197"/>
      <c r="U21" s="197"/>
      <c r="V21" s="197"/>
      <c r="W21" s="197"/>
      <c r="X21" s="197"/>
      <c r="Y21" s="197"/>
      <c r="Z21" s="42">
        <f t="shared" si="8"/>
        <v>0</v>
      </c>
      <c r="AA21" s="42">
        <f t="shared" si="9"/>
        <v>0</v>
      </c>
      <c r="AB21" s="44">
        <f t="shared" si="10"/>
        <v>0</v>
      </c>
      <c r="AC21" s="44">
        <f t="shared" si="10"/>
        <v>0</v>
      </c>
      <c r="AD21" s="187"/>
      <c r="AE21" s="187"/>
      <c r="AF21" s="187"/>
      <c r="AG21" s="187"/>
      <c r="AH21" s="187"/>
      <c r="AI21" s="187"/>
      <c r="AJ21" s="52">
        <f t="shared" si="11"/>
        <v>0</v>
      </c>
      <c r="AK21" s="143"/>
      <c r="AL21" s="143"/>
      <c r="AM21" s="52">
        <f t="shared" si="12"/>
        <v>0</v>
      </c>
      <c r="AN21" s="52">
        <f t="shared" si="13"/>
        <v>0</v>
      </c>
      <c r="AO21" s="48"/>
      <c r="AP21" s="48"/>
    </row>
    <row r="22" spans="1:42" x14ac:dyDescent="0.35">
      <c r="A22" s="190"/>
      <c r="B22" s="190"/>
      <c r="C22" s="190"/>
      <c r="D22" s="197"/>
      <c r="E22" s="197"/>
      <c r="F22" s="197"/>
      <c r="G22" s="197"/>
      <c r="H22" s="197"/>
      <c r="I22" s="197"/>
      <c r="J22" s="197"/>
      <c r="K22" s="197"/>
      <c r="L22" s="197"/>
      <c r="M22" s="197"/>
      <c r="N22" s="197"/>
      <c r="O22" s="197"/>
      <c r="P22" s="40">
        <f t="shared" si="7"/>
        <v>0</v>
      </c>
      <c r="Q22" s="40">
        <f t="shared" si="7"/>
        <v>0</v>
      </c>
      <c r="R22" s="197"/>
      <c r="S22" s="197"/>
      <c r="T22" s="197"/>
      <c r="U22" s="197"/>
      <c r="V22" s="197"/>
      <c r="W22" s="197"/>
      <c r="X22" s="197"/>
      <c r="Y22" s="197"/>
      <c r="Z22" s="42">
        <f t="shared" si="8"/>
        <v>0</v>
      </c>
      <c r="AA22" s="42">
        <f t="shared" si="9"/>
        <v>0</v>
      </c>
      <c r="AB22" s="44">
        <f t="shared" si="10"/>
        <v>0</v>
      </c>
      <c r="AC22" s="44">
        <f t="shared" si="10"/>
        <v>0</v>
      </c>
      <c r="AD22" s="187"/>
      <c r="AE22" s="187"/>
      <c r="AF22" s="187"/>
      <c r="AG22" s="187"/>
      <c r="AH22" s="187"/>
      <c r="AI22" s="187"/>
      <c r="AJ22" s="52">
        <f t="shared" si="11"/>
        <v>0</v>
      </c>
      <c r="AK22" s="143"/>
      <c r="AL22" s="143"/>
      <c r="AM22" s="52">
        <f t="shared" si="12"/>
        <v>0</v>
      </c>
      <c r="AN22" s="52">
        <f t="shared" si="13"/>
        <v>0</v>
      </c>
      <c r="AO22" s="48"/>
      <c r="AP22" s="48"/>
    </row>
    <row r="23" spans="1:42" x14ac:dyDescent="0.35">
      <c r="A23" s="190"/>
      <c r="B23" s="190"/>
      <c r="C23" s="190"/>
      <c r="D23" s="197"/>
      <c r="E23" s="197"/>
      <c r="F23" s="197"/>
      <c r="G23" s="197"/>
      <c r="H23" s="197"/>
      <c r="I23" s="197"/>
      <c r="J23" s="197"/>
      <c r="K23" s="197"/>
      <c r="L23" s="197"/>
      <c r="M23" s="197"/>
      <c r="N23" s="197"/>
      <c r="O23" s="197"/>
      <c r="P23" s="40">
        <f t="shared" ref="P23:Q38" si="14">SUM(D23,F23,H23,J23,L23,N23)</f>
        <v>0</v>
      </c>
      <c r="Q23" s="40">
        <f t="shared" si="14"/>
        <v>0</v>
      </c>
      <c r="R23" s="197"/>
      <c r="S23" s="197"/>
      <c r="T23" s="197"/>
      <c r="U23" s="197"/>
      <c r="V23" s="197"/>
      <c r="W23" s="197"/>
      <c r="X23" s="197"/>
      <c r="Y23" s="197"/>
      <c r="Z23" s="42">
        <f t="shared" si="8"/>
        <v>0</v>
      </c>
      <c r="AA23" s="42">
        <f t="shared" si="9"/>
        <v>0</v>
      </c>
      <c r="AB23" s="44">
        <f t="shared" si="10"/>
        <v>0</v>
      </c>
      <c r="AC23" s="44">
        <f t="shared" si="10"/>
        <v>0</v>
      </c>
      <c r="AD23" s="187"/>
      <c r="AE23" s="187"/>
      <c r="AF23" s="187"/>
      <c r="AG23" s="187"/>
      <c r="AH23" s="187"/>
      <c r="AI23" s="187"/>
      <c r="AJ23" s="52">
        <f t="shared" si="11"/>
        <v>0</v>
      </c>
      <c r="AK23" s="143"/>
      <c r="AL23" s="143"/>
      <c r="AM23" s="52">
        <f t="shared" si="12"/>
        <v>0</v>
      </c>
      <c r="AN23" s="52">
        <f t="shared" si="13"/>
        <v>0</v>
      </c>
      <c r="AO23" s="48"/>
      <c r="AP23" s="48"/>
    </row>
    <row r="24" spans="1:42" x14ac:dyDescent="0.35">
      <c r="A24" s="190"/>
      <c r="B24" s="190"/>
      <c r="C24" s="190"/>
      <c r="D24" s="197"/>
      <c r="E24" s="197"/>
      <c r="F24" s="197"/>
      <c r="G24" s="197"/>
      <c r="H24" s="197"/>
      <c r="I24" s="197"/>
      <c r="J24" s="197"/>
      <c r="K24" s="197"/>
      <c r="L24" s="197"/>
      <c r="M24" s="197"/>
      <c r="N24" s="197"/>
      <c r="O24" s="197"/>
      <c r="P24" s="40">
        <f t="shared" si="14"/>
        <v>0</v>
      </c>
      <c r="Q24" s="40">
        <f t="shared" si="14"/>
        <v>0</v>
      </c>
      <c r="R24" s="197"/>
      <c r="S24" s="197"/>
      <c r="T24" s="197"/>
      <c r="U24" s="197"/>
      <c r="V24" s="197"/>
      <c r="W24" s="197"/>
      <c r="X24" s="197"/>
      <c r="Y24" s="197"/>
      <c r="Z24" s="42">
        <f t="shared" si="8"/>
        <v>0</v>
      </c>
      <c r="AA24" s="42">
        <f t="shared" si="9"/>
        <v>0</v>
      </c>
      <c r="AB24" s="44">
        <f t="shared" ref="AB24:AC51" si="15">P24+Z24</f>
        <v>0</v>
      </c>
      <c r="AC24" s="44">
        <f t="shared" si="15"/>
        <v>0</v>
      </c>
      <c r="AD24" s="187"/>
      <c r="AE24" s="187"/>
      <c r="AF24" s="187"/>
      <c r="AG24" s="187"/>
      <c r="AH24" s="187"/>
      <c r="AI24" s="187"/>
      <c r="AJ24" s="52">
        <f t="shared" si="11"/>
        <v>0</v>
      </c>
      <c r="AK24" s="143"/>
      <c r="AL24" s="143"/>
      <c r="AM24" s="52">
        <f t="shared" si="12"/>
        <v>0</v>
      </c>
      <c r="AN24" s="52">
        <f t="shared" si="13"/>
        <v>0</v>
      </c>
      <c r="AO24" s="48"/>
      <c r="AP24" s="48"/>
    </row>
    <row r="25" spans="1:42" x14ac:dyDescent="0.35">
      <c r="A25" s="190"/>
      <c r="B25" s="190"/>
      <c r="C25" s="190"/>
      <c r="D25" s="197"/>
      <c r="E25" s="197"/>
      <c r="F25" s="197"/>
      <c r="G25" s="197"/>
      <c r="H25" s="197"/>
      <c r="I25" s="197"/>
      <c r="J25" s="197"/>
      <c r="K25" s="197"/>
      <c r="L25" s="197"/>
      <c r="M25" s="197"/>
      <c r="N25" s="197"/>
      <c r="O25" s="197"/>
      <c r="P25" s="40">
        <f t="shared" si="14"/>
        <v>0</v>
      </c>
      <c r="Q25" s="40">
        <f t="shared" si="14"/>
        <v>0</v>
      </c>
      <c r="R25" s="197"/>
      <c r="S25" s="197"/>
      <c r="T25" s="197"/>
      <c r="U25" s="197"/>
      <c r="V25" s="197"/>
      <c r="W25" s="197"/>
      <c r="X25" s="197"/>
      <c r="Y25" s="197"/>
      <c r="Z25" s="42">
        <f t="shared" si="8"/>
        <v>0</v>
      </c>
      <c r="AA25" s="42">
        <f t="shared" si="9"/>
        <v>0</v>
      </c>
      <c r="AB25" s="44">
        <f t="shared" si="15"/>
        <v>0</v>
      </c>
      <c r="AC25" s="44">
        <f t="shared" si="15"/>
        <v>0</v>
      </c>
      <c r="AD25" s="187"/>
      <c r="AE25" s="187"/>
      <c r="AF25" s="187"/>
      <c r="AG25" s="187"/>
      <c r="AH25" s="187"/>
      <c r="AI25" s="187"/>
      <c r="AJ25" s="52">
        <f t="shared" si="11"/>
        <v>0</v>
      </c>
      <c r="AK25" s="143"/>
      <c r="AL25" s="143"/>
      <c r="AM25" s="52">
        <f t="shared" si="12"/>
        <v>0</v>
      </c>
      <c r="AN25" s="52">
        <f t="shared" si="13"/>
        <v>0</v>
      </c>
      <c r="AO25" s="48"/>
      <c r="AP25" s="48"/>
    </row>
    <row r="26" spans="1:42" x14ac:dyDescent="0.35">
      <c r="A26" s="190"/>
      <c r="B26" s="190"/>
      <c r="C26" s="190"/>
      <c r="D26" s="197"/>
      <c r="E26" s="197"/>
      <c r="F26" s="197"/>
      <c r="G26" s="197"/>
      <c r="H26" s="197"/>
      <c r="I26" s="197"/>
      <c r="J26" s="197"/>
      <c r="K26" s="197"/>
      <c r="L26" s="197"/>
      <c r="M26" s="197"/>
      <c r="N26" s="197"/>
      <c r="O26" s="197"/>
      <c r="P26" s="40">
        <f t="shared" si="14"/>
        <v>0</v>
      </c>
      <c r="Q26" s="40">
        <f t="shared" si="14"/>
        <v>0</v>
      </c>
      <c r="R26" s="197"/>
      <c r="S26" s="197"/>
      <c r="T26" s="197"/>
      <c r="U26" s="197"/>
      <c r="V26" s="197"/>
      <c r="W26" s="197"/>
      <c r="X26" s="197"/>
      <c r="Y26" s="197"/>
      <c r="Z26" s="42">
        <f t="shared" si="8"/>
        <v>0</v>
      </c>
      <c r="AA26" s="42">
        <f t="shared" si="9"/>
        <v>0</v>
      </c>
      <c r="AB26" s="44">
        <f t="shared" si="15"/>
        <v>0</v>
      </c>
      <c r="AC26" s="44">
        <f t="shared" si="15"/>
        <v>0</v>
      </c>
      <c r="AD26" s="187"/>
      <c r="AE26" s="187"/>
      <c r="AF26" s="187"/>
      <c r="AG26" s="187"/>
      <c r="AH26" s="187"/>
      <c r="AI26" s="187"/>
      <c r="AJ26" s="52">
        <f t="shared" si="11"/>
        <v>0</v>
      </c>
      <c r="AK26" s="143"/>
      <c r="AL26" s="143"/>
      <c r="AM26" s="52">
        <f t="shared" si="12"/>
        <v>0</v>
      </c>
      <c r="AN26" s="52">
        <f t="shared" si="13"/>
        <v>0</v>
      </c>
      <c r="AO26" s="48"/>
      <c r="AP26" s="48"/>
    </row>
    <row r="27" spans="1:42" x14ac:dyDescent="0.35">
      <c r="A27" s="190"/>
      <c r="B27" s="190"/>
      <c r="C27" s="190"/>
      <c r="D27" s="197"/>
      <c r="E27" s="197"/>
      <c r="F27" s="197"/>
      <c r="G27" s="197"/>
      <c r="H27" s="197"/>
      <c r="I27" s="197"/>
      <c r="J27" s="197"/>
      <c r="K27" s="197"/>
      <c r="L27" s="197"/>
      <c r="M27" s="197"/>
      <c r="N27" s="197"/>
      <c r="O27" s="197"/>
      <c r="P27" s="40">
        <f t="shared" si="14"/>
        <v>0</v>
      </c>
      <c r="Q27" s="40">
        <f t="shared" si="14"/>
        <v>0</v>
      </c>
      <c r="R27" s="197"/>
      <c r="S27" s="197"/>
      <c r="T27" s="197"/>
      <c r="U27" s="197"/>
      <c r="V27" s="197"/>
      <c r="W27" s="197"/>
      <c r="X27" s="197"/>
      <c r="Y27" s="197"/>
      <c r="Z27" s="42">
        <f t="shared" si="8"/>
        <v>0</v>
      </c>
      <c r="AA27" s="42">
        <f t="shared" si="9"/>
        <v>0</v>
      </c>
      <c r="AB27" s="44">
        <f t="shared" si="15"/>
        <v>0</v>
      </c>
      <c r="AC27" s="44">
        <f t="shared" si="15"/>
        <v>0</v>
      </c>
      <c r="AD27" s="187"/>
      <c r="AE27" s="187"/>
      <c r="AF27" s="187"/>
      <c r="AG27" s="187"/>
      <c r="AH27" s="187"/>
      <c r="AI27" s="187"/>
      <c r="AJ27" s="52">
        <f t="shared" si="11"/>
        <v>0</v>
      </c>
      <c r="AK27" s="143"/>
      <c r="AL27" s="143"/>
      <c r="AM27" s="52">
        <f t="shared" si="12"/>
        <v>0</v>
      </c>
      <c r="AN27" s="52">
        <f t="shared" si="13"/>
        <v>0</v>
      </c>
      <c r="AO27" s="48"/>
      <c r="AP27" s="48"/>
    </row>
    <row r="28" spans="1:42" x14ac:dyDescent="0.35">
      <c r="A28" s="190"/>
      <c r="B28" s="190"/>
      <c r="C28" s="190"/>
      <c r="D28" s="197"/>
      <c r="E28" s="197"/>
      <c r="F28" s="197"/>
      <c r="G28" s="197"/>
      <c r="H28" s="197"/>
      <c r="I28" s="197"/>
      <c r="J28" s="197"/>
      <c r="K28" s="197"/>
      <c r="L28" s="197"/>
      <c r="M28" s="197"/>
      <c r="N28" s="197"/>
      <c r="O28" s="197"/>
      <c r="P28" s="40">
        <f t="shared" si="14"/>
        <v>0</v>
      </c>
      <c r="Q28" s="40">
        <f t="shared" si="14"/>
        <v>0</v>
      </c>
      <c r="R28" s="197"/>
      <c r="S28" s="197"/>
      <c r="T28" s="197"/>
      <c r="U28" s="197"/>
      <c r="V28" s="197"/>
      <c r="W28" s="197"/>
      <c r="X28" s="197"/>
      <c r="Y28" s="197"/>
      <c r="Z28" s="42">
        <f t="shared" si="8"/>
        <v>0</v>
      </c>
      <c r="AA28" s="42">
        <f t="shared" si="9"/>
        <v>0</v>
      </c>
      <c r="AB28" s="44">
        <f t="shared" si="15"/>
        <v>0</v>
      </c>
      <c r="AC28" s="44">
        <f t="shared" si="15"/>
        <v>0</v>
      </c>
      <c r="AD28" s="187"/>
      <c r="AE28" s="187"/>
      <c r="AF28" s="187"/>
      <c r="AG28" s="187"/>
      <c r="AH28" s="187"/>
      <c r="AI28" s="187"/>
      <c r="AJ28" s="52">
        <f t="shared" si="11"/>
        <v>0</v>
      </c>
      <c r="AK28" s="143"/>
      <c r="AL28" s="143"/>
      <c r="AM28" s="52">
        <f t="shared" si="12"/>
        <v>0</v>
      </c>
      <c r="AN28" s="52">
        <f t="shared" si="13"/>
        <v>0</v>
      </c>
      <c r="AO28" s="48"/>
      <c r="AP28" s="48"/>
    </row>
    <row r="29" spans="1:42" x14ac:dyDescent="0.35">
      <c r="A29" s="190"/>
      <c r="B29" s="190"/>
      <c r="C29" s="190"/>
      <c r="D29" s="197"/>
      <c r="E29" s="197"/>
      <c r="F29" s="197"/>
      <c r="G29" s="197"/>
      <c r="H29" s="197"/>
      <c r="I29" s="197"/>
      <c r="J29" s="197"/>
      <c r="K29" s="197"/>
      <c r="L29" s="197"/>
      <c r="M29" s="197"/>
      <c r="N29" s="197"/>
      <c r="O29" s="197"/>
      <c r="P29" s="40">
        <f t="shared" si="14"/>
        <v>0</v>
      </c>
      <c r="Q29" s="40">
        <f t="shared" si="14"/>
        <v>0</v>
      </c>
      <c r="R29" s="197"/>
      <c r="S29" s="197"/>
      <c r="T29" s="197"/>
      <c r="U29" s="197"/>
      <c r="V29" s="197"/>
      <c r="W29" s="197"/>
      <c r="X29" s="197"/>
      <c r="Y29" s="197"/>
      <c r="Z29" s="42">
        <f t="shared" si="8"/>
        <v>0</v>
      </c>
      <c r="AA29" s="42">
        <f t="shared" si="9"/>
        <v>0</v>
      </c>
      <c r="AB29" s="44">
        <f t="shared" si="15"/>
        <v>0</v>
      </c>
      <c r="AC29" s="44">
        <f t="shared" si="15"/>
        <v>0</v>
      </c>
      <c r="AD29" s="187"/>
      <c r="AE29" s="187"/>
      <c r="AF29" s="187"/>
      <c r="AG29" s="187"/>
      <c r="AH29" s="187"/>
      <c r="AI29" s="187"/>
      <c r="AJ29" s="52">
        <f t="shared" si="11"/>
        <v>0</v>
      </c>
      <c r="AK29" s="143"/>
      <c r="AL29" s="143"/>
      <c r="AM29" s="52">
        <f t="shared" si="12"/>
        <v>0</v>
      </c>
      <c r="AN29" s="52">
        <f t="shared" si="13"/>
        <v>0</v>
      </c>
      <c r="AO29" s="48"/>
      <c r="AP29" s="48"/>
    </row>
    <row r="30" spans="1:42" x14ac:dyDescent="0.35">
      <c r="A30" s="190"/>
      <c r="B30" s="190"/>
      <c r="C30" s="190"/>
      <c r="D30" s="197"/>
      <c r="E30" s="197"/>
      <c r="F30" s="197"/>
      <c r="G30" s="197"/>
      <c r="H30" s="197"/>
      <c r="I30" s="197"/>
      <c r="J30" s="197"/>
      <c r="K30" s="197"/>
      <c r="L30" s="197"/>
      <c r="M30" s="197"/>
      <c r="N30" s="197"/>
      <c r="O30" s="197"/>
      <c r="P30" s="40">
        <f t="shared" si="14"/>
        <v>0</v>
      </c>
      <c r="Q30" s="40">
        <f t="shared" si="14"/>
        <v>0</v>
      </c>
      <c r="R30" s="197"/>
      <c r="S30" s="197"/>
      <c r="T30" s="197"/>
      <c r="U30" s="197"/>
      <c r="V30" s="197"/>
      <c r="W30" s="197"/>
      <c r="X30" s="197"/>
      <c r="Y30" s="197"/>
      <c r="Z30" s="42">
        <f t="shared" si="8"/>
        <v>0</v>
      </c>
      <c r="AA30" s="42">
        <f t="shared" si="9"/>
        <v>0</v>
      </c>
      <c r="AB30" s="44">
        <f t="shared" si="15"/>
        <v>0</v>
      </c>
      <c r="AC30" s="44">
        <f t="shared" si="15"/>
        <v>0</v>
      </c>
      <c r="AD30" s="187"/>
      <c r="AE30" s="187"/>
      <c r="AF30" s="187"/>
      <c r="AG30" s="187"/>
      <c r="AH30" s="187"/>
      <c r="AI30" s="187"/>
      <c r="AJ30" s="52">
        <f t="shared" si="11"/>
        <v>0</v>
      </c>
      <c r="AK30" s="143"/>
      <c r="AL30" s="143"/>
      <c r="AM30" s="52">
        <f t="shared" si="12"/>
        <v>0</v>
      </c>
      <c r="AN30" s="52">
        <f t="shared" si="13"/>
        <v>0</v>
      </c>
      <c r="AO30" s="48"/>
      <c r="AP30" s="48"/>
    </row>
    <row r="31" spans="1:42" x14ac:dyDescent="0.35">
      <c r="A31" s="190"/>
      <c r="B31" s="190"/>
      <c r="C31" s="190"/>
      <c r="D31" s="197"/>
      <c r="E31" s="197"/>
      <c r="F31" s="197"/>
      <c r="G31" s="197"/>
      <c r="H31" s="197"/>
      <c r="I31" s="197"/>
      <c r="J31" s="197"/>
      <c r="K31" s="197"/>
      <c r="L31" s="197"/>
      <c r="M31" s="197"/>
      <c r="N31" s="197"/>
      <c r="O31" s="197"/>
      <c r="P31" s="40">
        <f t="shared" si="14"/>
        <v>0</v>
      </c>
      <c r="Q31" s="40">
        <f t="shared" si="14"/>
        <v>0</v>
      </c>
      <c r="R31" s="197"/>
      <c r="S31" s="197"/>
      <c r="T31" s="197"/>
      <c r="U31" s="197"/>
      <c r="V31" s="197"/>
      <c r="W31" s="197"/>
      <c r="X31" s="197"/>
      <c r="Y31" s="197"/>
      <c r="Z31" s="42">
        <f t="shared" si="8"/>
        <v>0</v>
      </c>
      <c r="AA31" s="42">
        <f t="shared" si="9"/>
        <v>0</v>
      </c>
      <c r="AB31" s="44">
        <f t="shared" si="15"/>
        <v>0</v>
      </c>
      <c r="AC31" s="44">
        <f t="shared" si="15"/>
        <v>0</v>
      </c>
      <c r="AD31" s="187"/>
      <c r="AE31" s="187"/>
      <c r="AF31" s="187"/>
      <c r="AG31" s="187"/>
      <c r="AH31" s="187"/>
      <c r="AI31" s="187"/>
      <c r="AJ31" s="52">
        <f t="shared" si="11"/>
        <v>0</v>
      </c>
      <c r="AK31" s="143"/>
      <c r="AL31" s="143"/>
      <c r="AM31" s="52">
        <f t="shared" si="12"/>
        <v>0</v>
      </c>
      <c r="AN31" s="52">
        <f t="shared" si="13"/>
        <v>0</v>
      </c>
      <c r="AO31" s="48"/>
      <c r="AP31" s="48"/>
    </row>
    <row r="32" spans="1:42" x14ac:dyDescent="0.35">
      <c r="A32" s="190"/>
      <c r="B32" s="190"/>
      <c r="C32" s="190"/>
      <c r="D32" s="197"/>
      <c r="E32" s="197"/>
      <c r="F32" s="197"/>
      <c r="G32" s="197"/>
      <c r="H32" s="197"/>
      <c r="I32" s="197"/>
      <c r="J32" s="197"/>
      <c r="K32" s="197"/>
      <c r="L32" s="197"/>
      <c r="M32" s="197"/>
      <c r="N32" s="197"/>
      <c r="O32" s="197"/>
      <c r="P32" s="40">
        <f t="shared" si="14"/>
        <v>0</v>
      </c>
      <c r="Q32" s="40">
        <f t="shared" si="14"/>
        <v>0</v>
      </c>
      <c r="R32" s="197"/>
      <c r="S32" s="197"/>
      <c r="T32" s="197"/>
      <c r="U32" s="197"/>
      <c r="V32" s="197"/>
      <c r="W32" s="197"/>
      <c r="X32" s="197"/>
      <c r="Y32" s="197"/>
      <c r="Z32" s="42">
        <f t="shared" si="8"/>
        <v>0</v>
      </c>
      <c r="AA32" s="42">
        <f t="shared" si="9"/>
        <v>0</v>
      </c>
      <c r="AB32" s="44">
        <f t="shared" si="15"/>
        <v>0</v>
      </c>
      <c r="AC32" s="44">
        <f t="shared" si="15"/>
        <v>0</v>
      </c>
      <c r="AD32" s="187"/>
      <c r="AE32" s="187"/>
      <c r="AF32" s="187"/>
      <c r="AG32" s="187"/>
      <c r="AH32" s="187"/>
      <c r="AI32" s="187"/>
      <c r="AJ32" s="52">
        <f t="shared" si="11"/>
        <v>0</v>
      </c>
      <c r="AK32" s="143"/>
      <c r="AL32" s="143"/>
      <c r="AM32" s="52">
        <f t="shared" si="12"/>
        <v>0</v>
      </c>
      <c r="AN32" s="52">
        <f t="shared" si="13"/>
        <v>0</v>
      </c>
      <c r="AO32" s="48"/>
      <c r="AP32" s="48"/>
    </row>
    <row r="33" spans="1:42" x14ac:dyDescent="0.35">
      <c r="A33" s="190"/>
      <c r="B33" s="190"/>
      <c r="C33" s="190"/>
      <c r="D33" s="197"/>
      <c r="E33" s="197"/>
      <c r="F33" s="197"/>
      <c r="G33" s="197"/>
      <c r="H33" s="197"/>
      <c r="I33" s="197"/>
      <c r="J33" s="197"/>
      <c r="K33" s="197"/>
      <c r="L33" s="197"/>
      <c r="M33" s="197"/>
      <c r="N33" s="197"/>
      <c r="O33" s="197"/>
      <c r="P33" s="40">
        <f t="shared" si="14"/>
        <v>0</v>
      </c>
      <c r="Q33" s="40">
        <f t="shared" si="14"/>
        <v>0</v>
      </c>
      <c r="R33" s="197"/>
      <c r="S33" s="197"/>
      <c r="T33" s="197"/>
      <c r="U33" s="197"/>
      <c r="V33" s="197"/>
      <c r="W33" s="197"/>
      <c r="X33" s="197"/>
      <c r="Y33" s="197"/>
      <c r="Z33" s="42">
        <f t="shared" si="8"/>
        <v>0</v>
      </c>
      <c r="AA33" s="42">
        <f t="shared" si="9"/>
        <v>0</v>
      </c>
      <c r="AB33" s="44">
        <f t="shared" si="15"/>
        <v>0</v>
      </c>
      <c r="AC33" s="44">
        <f t="shared" si="15"/>
        <v>0</v>
      </c>
      <c r="AD33" s="187"/>
      <c r="AE33" s="187"/>
      <c r="AF33" s="187"/>
      <c r="AG33" s="187"/>
      <c r="AH33" s="187"/>
      <c r="AI33" s="187"/>
      <c r="AJ33" s="52">
        <f t="shared" si="11"/>
        <v>0</v>
      </c>
      <c r="AK33" s="143"/>
      <c r="AL33" s="143"/>
      <c r="AM33" s="52">
        <f t="shared" si="12"/>
        <v>0</v>
      </c>
      <c r="AN33" s="52">
        <f t="shared" si="13"/>
        <v>0</v>
      </c>
      <c r="AO33" s="48"/>
      <c r="AP33" s="48"/>
    </row>
    <row r="34" spans="1:42" x14ac:dyDescent="0.35">
      <c r="A34" s="190"/>
      <c r="B34" s="190"/>
      <c r="C34" s="190"/>
      <c r="D34" s="197"/>
      <c r="E34" s="197"/>
      <c r="F34" s="197"/>
      <c r="G34" s="197"/>
      <c r="H34" s="197"/>
      <c r="I34" s="197"/>
      <c r="J34" s="197"/>
      <c r="K34" s="197"/>
      <c r="L34" s="197"/>
      <c r="M34" s="197"/>
      <c r="N34" s="197"/>
      <c r="O34" s="197"/>
      <c r="P34" s="40">
        <f t="shared" si="14"/>
        <v>0</v>
      </c>
      <c r="Q34" s="40">
        <f t="shared" si="14"/>
        <v>0</v>
      </c>
      <c r="R34" s="197"/>
      <c r="S34" s="197"/>
      <c r="T34" s="197"/>
      <c r="U34" s="197"/>
      <c r="V34" s="197"/>
      <c r="W34" s="197"/>
      <c r="X34" s="197"/>
      <c r="Y34" s="197"/>
      <c r="Z34" s="42">
        <f t="shared" si="8"/>
        <v>0</v>
      </c>
      <c r="AA34" s="42">
        <f t="shared" si="9"/>
        <v>0</v>
      </c>
      <c r="AB34" s="44">
        <f t="shared" si="15"/>
        <v>0</v>
      </c>
      <c r="AC34" s="44">
        <f t="shared" si="15"/>
        <v>0</v>
      </c>
      <c r="AD34" s="187"/>
      <c r="AE34" s="187"/>
      <c r="AF34" s="187"/>
      <c r="AG34" s="187"/>
      <c r="AH34" s="187"/>
      <c r="AI34" s="187"/>
      <c r="AJ34" s="52">
        <f t="shared" si="11"/>
        <v>0</v>
      </c>
      <c r="AK34" s="143"/>
      <c r="AL34" s="143"/>
      <c r="AM34" s="52">
        <f t="shared" si="12"/>
        <v>0</v>
      </c>
      <c r="AN34" s="52">
        <f t="shared" si="13"/>
        <v>0</v>
      </c>
      <c r="AO34" s="48"/>
      <c r="AP34" s="48"/>
    </row>
    <row r="35" spans="1:42" x14ac:dyDescent="0.35">
      <c r="A35" s="190"/>
      <c r="B35" s="190"/>
      <c r="C35" s="190"/>
      <c r="D35" s="197"/>
      <c r="E35" s="197"/>
      <c r="F35" s="197"/>
      <c r="G35" s="197"/>
      <c r="H35" s="197"/>
      <c r="I35" s="197"/>
      <c r="J35" s="197"/>
      <c r="K35" s="197"/>
      <c r="L35" s="197"/>
      <c r="M35" s="197"/>
      <c r="N35" s="197"/>
      <c r="O35" s="197"/>
      <c r="P35" s="40">
        <f t="shared" si="14"/>
        <v>0</v>
      </c>
      <c r="Q35" s="40">
        <f t="shared" si="14"/>
        <v>0</v>
      </c>
      <c r="R35" s="197"/>
      <c r="S35" s="197"/>
      <c r="T35" s="197"/>
      <c r="U35" s="197"/>
      <c r="V35" s="197"/>
      <c r="W35" s="197"/>
      <c r="X35" s="197"/>
      <c r="Y35" s="197"/>
      <c r="Z35" s="42">
        <f t="shared" si="8"/>
        <v>0</v>
      </c>
      <c r="AA35" s="42">
        <f t="shared" si="9"/>
        <v>0</v>
      </c>
      <c r="AB35" s="44">
        <f t="shared" si="15"/>
        <v>0</v>
      </c>
      <c r="AC35" s="44">
        <f t="shared" si="15"/>
        <v>0</v>
      </c>
      <c r="AD35" s="187"/>
      <c r="AE35" s="187"/>
      <c r="AF35" s="187"/>
      <c r="AG35" s="187"/>
      <c r="AH35" s="187"/>
      <c r="AI35" s="187"/>
      <c r="AJ35" s="52">
        <f t="shared" si="11"/>
        <v>0</v>
      </c>
      <c r="AK35" s="143"/>
      <c r="AL35" s="143"/>
      <c r="AM35" s="52">
        <f t="shared" si="12"/>
        <v>0</v>
      </c>
      <c r="AN35" s="52">
        <f t="shared" si="13"/>
        <v>0</v>
      </c>
      <c r="AO35" s="48"/>
      <c r="AP35" s="48"/>
    </row>
    <row r="36" spans="1:42" x14ac:dyDescent="0.35">
      <c r="A36" s="190"/>
      <c r="B36" s="190"/>
      <c r="C36" s="190"/>
      <c r="D36" s="197"/>
      <c r="E36" s="197"/>
      <c r="F36" s="197"/>
      <c r="G36" s="197"/>
      <c r="H36" s="197"/>
      <c r="I36" s="197"/>
      <c r="J36" s="197"/>
      <c r="K36" s="197"/>
      <c r="L36" s="197"/>
      <c r="M36" s="197"/>
      <c r="N36" s="197"/>
      <c r="O36" s="197"/>
      <c r="P36" s="40">
        <f t="shared" si="14"/>
        <v>0</v>
      </c>
      <c r="Q36" s="40">
        <f t="shared" si="14"/>
        <v>0</v>
      </c>
      <c r="R36" s="197"/>
      <c r="S36" s="197"/>
      <c r="T36" s="197"/>
      <c r="U36" s="197"/>
      <c r="V36" s="197"/>
      <c r="W36" s="197"/>
      <c r="X36" s="197"/>
      <c r="Y36" s="197"/>
      <c r="Z36" s="42">
        <f t="shared" si="8"/>
        <v>0</v>
      </c>
      <c r="AA36" s="42">
        <f t="shared" si="9"/>
        <v>0</v>
      </c>
      <c r="AB36" s="44">
        <f t="shared" si="15"/>
        <v>0</v>
      </c>
      <c r="AC36" s="44">
        <f t="shared" si="15"/>
        <v>0</v>
      </c>
      <c r="AD36" s="187"/>
      <c r="AE36" s="187"/>
      <c r="AF36" s="187"/>
      <c r="AG36" s="187"/>
      <c r="AH36" s="187"/>
      <c r="AI36" s="187"/>
      <c r="AJ36" s="52">
        <f t="shared" si="11"/>
        <v>0</v>
      </c>
      <c r="AK36" s="143"/>
      <c r="AL36" s="143"/>
      <c r="AM36" s="52">
        <f t="shared" si="12"/>
        <v>0</v>
      </c>
      <c r="AN36" s="52">
        <f t="shared" si="13"/>
        <v>0</v>
      </c>
      <c r="AO36" s="48"/>
      <c r="AP36" s="48"/>
    </row>
    <row r="37" spans="1:42" x14ac:dyDescent="0.35">
      <c r="A37" s="190"/>
      <c r="B37" s="190"/>
      <c r="C37" s="190"/>
      <c r="D37" s="197"/>
      <c r="E37" s="197"/>
      <c r="F37" s="197"/>
      <c r="G37" s="197"/>
      <c r="H37" s="197"/>
      <c r="I37" s="197"/>
      <c r="J37" s="197"/>
      <c r="K37" s="197"/>
      <c r="L37" s="197"/>
      <c r="M37" s="197"/>
      <c r="N37" s="197"/>
      <c r="O37" s="197"/>
      <c r="P37" s="40">
        <f t="shared" si="14"/>
        <v>0</v>
      </c>
      <c r="Q37" s="40">
        <f t="shared" si="14"/>
        <v>0</v>
      </c>
      <c r="R37" s="197"/>
      <c r="S37" s="197"/>
      <c r="T37" s="197"/>
      <c r="U37" s="197"/>
      <c r="V37" s="197"/>
      <c r="W37" s="197"/>
      <c r="X37" s="197"/>
      <c r="Y37" s="197"/>
      <c r="Z37" s="42">
        <f t="shared" si="8"/>
        <v>0</v>
      </c>
      <c r="AA37" s="42">
        <f t="shared" si="9"/>
        <v>0</v>
      </c>
      <c r="AB37" s="44">
        <f t="shared" si="15"/>
        <v>0</v>
      </c>
      <c r="AC37" s="44">
        <f t="shared" si="15"/>
        <v>0</v>
      </c>
      <c r="AD37" s="187"/>
      <c r="AE37" s="187"/>
      <c r="AF37" s="187"/>
      <c r="AG37" s="187"/>
      <c r="AH37" s="187"/>
      <c r="AI37" s="187"/>
      <c r="AJ37" s="52">
        <f t="shared" si="11"/>
        <v>0</v>
      </c>
      <c r="AK37" s="143"/>
      <c r="AL37" s="143"/>
      <c r="AM37" s="52">
        <f t="shared" si="12"/>
        <v>0</v>
      </c>
      <c r="AN37" s="52">
        <f t="shared" si="13"/>
        <v>0</v>
      </c>
      <c r="AO37" s="48"/>
      <c r="AP37" s="48"/>
    </row>
    <row r="38" spans="1:42" x14ac:dyDescent="0.35">
      <c r="A38" s="190"/>
      <c r="B38" s="190"/>
      <c r="C38" s="190"/>
      <c r="D38" s="197"/>
      <c r="E38" s="197"/>
      <c r="F38" s="197"/>
      <c r="G38" s="197"/>
      <c r="H38" s="197"/>
      <c r="I38" s="197"/>
      <c r="J38" s="197"/>
      <c r="K38" s="197"/>
      <c r="L38" s="197"/>
      <c r="M38" s="197"/>
      <c r="N38" s="197"/>
      <c r="O38" s="197"/>
      <c r="P38" s="40">
        <f t="shared" si="14"/>
        <v>0</v>
      </c>
      <c r="Q38" s="40">
        <f t="shared" si="14"/>
        <v>0</v>
      </c>
      <c r="R38" s="197"/>
      <c r="S38" s="197"/>
      <c r="T38" s="197"/>
      <c r="U38" s="197"/>
      <c r="V38" s="197"/>
      <c r="W38" s="197"/>
      <c r="X38" s="197"/>
      <c r="Y38" s="197"/>
      <c r="Z38" s="42">
        <f t="shared" si="8"/>
        <v>0</v>
      </c>
      <c r="AA38" s="42">
        <f t="shared" si="9"/>
        <v>0</v>
      </c>
      <c r="AB38" s="44">
        <f t="shared" si="15"/>
        <v>0</v>
      </c>
      <c r="AC38" s="44">
        <f t="shared" si="15"/>
        <v>0</v>
      </c>
      <c r="AD38" s="187"/>
      <c r="AE38" s="187"/>
      <c r="AF38" s="187"/>
      <c r="AG38" s="187"/>
      <c r="AH38" s="187"/>
      <c r="AI38" s="187"/>
      <c r="AJ38" s="52">
        <f t="shared" si="11"/>
        <v>0</v>
      </c>
      <c r="AK38" s="143"/>
      <c r="AL38" s="143"/>
      <c r="AM38" s="52">
        <f t="shared" si="12"/>
        <v>0</v>
      </c>
      <c r="AN38" s="52">
        <f t="shared" si="13"/>
        <v>0</v>
      </c>
      <c r="AO38" s="48"/>
      <c r="AP38" s="48"/>
    </row>
    <row r="39" spans="1:42" x14ac:dyDescent="0.35">
      <c r="A39" s="190"/>
      <c r="B39" s="190"/>
      <c r="C39" s="190"/>
      <c r="D39" s="197"/>
      <c r="E39" s="197"/>
      <c r="F39" s="197"/>
      <c r="G39" s="197"/>
      <c r="H39" s="197"/>
      <c r="I39" s="197"/>
      <c r="J39" s="197"/>
      <c r="K39" s="197"/>
      <c r="L39" s="197"/>
      <c r="M39" s="197"/>
      <c r="N39" s="197"/>
      <c r="O39" s="197"/>
      <c r="P39" s="40">
        <f t="shared" ref="P39:Q51" si="16">SUM(D39,F39,H39,J39,L39,N39)</f>
        <v>0</v>
      </c>
      <c r="Q39" s="40">
        <f t="shared" si="16"/>
        <v>0</v>
      </c>
      <c r="R39" s="197"/>
      <c r="S39" s="197"/>
      <c r="T39" s="197"/>
      <c r="U39" s="197"/>
      <c r="V39" s="197"/>
      <c r="W39" s="197"/>
      <c r="X39" s="197"/>
      <c r="Y39" s="197"/>
      <c r="Z39" s="42">
        <f t="shared" si="8"/>
        <v>0</v>
      </c>
      <c r="AA39" s="42">
        <f t="shared" si="9"/>
        <v>0</v>
      </c>
      <c r="AB39" s="44">
        <f t="shared" si="15"/>
        <v>0</v>
      </c>
      <c r="AC39" s="44">
        <f t="shared" si="15"/>
        <v>0</v>
      </c>
      <c r="AD39" s="187"/>
      <c r="AE39" s="187"/>
      <c r="AF39" s="187"/>
      <c r="AG39" s="187"/>
      <c r="AH39" s="187"/>
      <c r="AI39" s="187"/>
      <c r="AJ39" s="52">
        <f t="shared" si="11"/>
        <v>0</v>
      </c>
      <c r="AK39" s="143"/>
      <c r="AL39" s="143"/>
      <c r="AM39" s="52">
        <f t="shared" si="12"/>
        <v>0</v>
      </c>
      <c r="AN39" s="52">
        <f t="shared" si="13"/>
        <v>0</v>
      </c>
      <c r="AO39" s="48"/>
      <c r="AP39" s="48"/>
    </row>
    <row r="40" spans="1:42" x14ac:dyDescent="0.35">
      <c r="A40" s="190"/>
      <c r="B40" s="190"/>
      <c r="C40" s="190"/>
      <c r="D40" s="197"/>
      <c r="E40" s="197"/>
      <c r="F40" s="197"/>
      <c r="G40" s="197"/>
      <c r="H40" s="197"/>
      <c r="I40" s="197"/>
      <c r="J40" s="197"/>
      <c r="K40" s="197"/>
      <c r="L40" s="197"/>
      <c r="M40" s="197"/>
      <c r="N40" s="197"/>
      <c r="O40" s="197"/>
      <c r="P40" s="40">
        <f t="shared" si="16"/>
        <v>0</v>
      </c>
      <c r="Q40" s="40">
        <f t="shared" si="16"/>
        <v>0</v>
      </c>
      <c r="R40" s="197"/>
      <c r="S40" s="197"/>
      <c r="T40" s="197"/>
      <c r="U40" s="197"/>
      <c r="V40" s="197"/>
      <c r="W40" s="197"/>
      <c r="X40" s="197"/>
      <c r="Y40" s="197"/>
      <c r="Z40" s="42">
        <f t="shared" si="8"/>
        <v>0</v>
      </c>
      <c r="AA40" s="42">
        <f t="shared" si="9"/>
        <v>0</v>
      </c>
      <c r="AB40" s="44">
        <f t="shared" si="15"/>
        <v>0</v>
      </c>
      <c r="AC40" s="44">
        <f t="shared" si="15"/>
        <v>0</v>
      </c>
      <c r="AD40" s="187"/>
      <c r="AE40" s="187"/>
      <c r="AF40" s="187"/>
      <c r="AG40" s="187"/>
      <c r="AH40" s="187"/>
      <c r="AI40" s="187"/>
      <c r="AJ40" s="52">
        <f t="shared" si="11"/>
        <v>0</v>
      </c>
      <c r="AK40" s="143"/>
      <c r="AL40" s="143"/>
      <c r="AM40" s="52">
        <f t="shared" si="12"/>
        <v>0</v>
      </c>
      <c r="AN40" s="52">
        <f t="shared" si="13"/>
        <v>0</v>
      </c>
      <c r="AO40" s="48"/>
      <c r="AP40" s="48"/>
    </row>
    <row r="41" spans="1:42" x14ac:dyDescent="0.35">
      <c r="A41" s="190"/>
      <c r="B41" s="190"/>
      <c r="C41" s="190"/>
      <c r="D41" s="197"/>
      <c r="E41" s="197"/>
      <c r="F41" s="197"/>
      <c r="G41" s="197"/>
      <c r="H41" s="197"/>
      <c r="I41" s="197"/>
      <c r="J41" s="197"/>
      <c r="K41" s="197"/>
      <c r="L41" s="197"/>
      <c r="M41" s="197"/>
      <c r="N41" s="197"/>
      <c r="O41" s="197"/>
      <c r="P41" s="40">
        <f t="shared" si="16"/>
        <v>0</v>
      </c>
      <c r="Q41" s="40">
        <f t="shared" si="16"/>
        <v>0</v>
      </c>
      <c r="R41" s="197"/>
      <c r="S41" s="197"/>
      <c r="T41" s="197"/>
      <c r="U41" s="197"/>
      <c r="V41" s="197"/>
      <c r="W41" s="197"/>
      <c r="X41" s="197"/>
      <c r="Y41" s="197"/>
      <c r="Z41" s="42">
        <f t="shared" si="8"/>
        <v>0</v>
      </c>
      <c r="AA41" s="42">
        <f t="shared" si="9"/>
        <v>0</v>
      </c>
      <c r="AB41" s="44">
        <f t="shared" si="15"/>
        <v>0</v>
      </c>
      <c r="AC41" s="44">
        <f t="shared" si="15"/>
        <v>0</v>
      </c>
      <c r="AD41" s="187"/>
      <c r="AE41" s="187"/>
      <c r="AF41" s="187"/>
      <c r="AG41" s="187"/>
      <c r="AH41" s="187"/>
      <c r="AI41" s="187"/>
      <c r="AJ41" s="52">
        <f t="shared" si="11"/>
        <v>0</v>
      </c>
      <c r="AK41" s="143"/>
      <c r="AL41" s="143"/>
      <c r="AM41" s="52">
        <f t="shared" si="12"/>
        <v>0</v>
      </c>
      <c r="AN41" s="52">
        <f t="shared" si="13"/>
        <v>0</v>
      </c>
      <c r="AO41" s="48"/>
      <c r="AP41" s="48"/>
    </row>
    <row r="42" spans="1:42" x14ac:dyDescent="0.35">
      <c r="A42" s="190"/>
      <c r="B42" s="190"/>
      <c r="C42" s="190"/>
      <c r="D42" s="197"/>
      <c r="E42" s="197"/>
      <c r="F42" s="197"/>
      <c r="G42" s="197"/>
      <c r="H42" s="197"/>
      <c r="I42" s="197"/>
      <c r="J42" s="197"/>
      <c r="K42" s="197"/>
      <c r="L42" s="197"/>
      <c r="M42" s="197"/>
      <c r="N42" s="197"/>
      <c r="O42" s="197"/>
      <c r="P42" s="40">
        <f t="shared" si="16"/>
        <v>0</v>
      </c>
      <c r="Q42" s="40">
        <f t="shared" si="16"/>
        <v>0</v>
      </c>
      <c r="R42" s="197"/>
      <c r="S42" s="197"/>
      <c r="T42" s="197"/>
      <c r="U42" s="197"/>
      <c r="V42" s="197"/>
      <c r="W42" s="197"/>
      <c r="X42" s="197"/>
      <c r="Y42" s="197"/>
      <c r="Z42" s="42">
        <f t="shared" si="8"/>
        <v>0</v>
      </c>
      <c r="AA42" s="42">
        <f t="shared" si="9"/>
        <v>0</v>
      </c>
      <c r="AB42" s="44">
        <f t="shared" si="15"/>
        <v>0</v>
      </c>
      <c r="AC42" s="44">
        <f t="shared" si="15"/>
        <v>0</v>
      </c>
      <c r="AD42" s="187"/>
      <c r="AE42" s="187"/>
      <c r="AF42" s="187"/>
      <c r="AG42" s="187"/>
      <c r="AH42" s="187"/>
      <c r="AI42" s="187"/>
      <c r="AJ42" s="52">
        <f t="shared" si="11"/>
        <v>0</v>
      </c>
      <c r="AK42" s="143"/>
      <c r="AL42" s="143"/>
      <c r="AM42" s="52">
        <f t="shared" si="12"/>
        <v>0</v>
      </c>
      <c r="AN42" s="52">
        <f t="shared" si="13"/>
        <v>0</v>
      </c>
      <c r="AO42" s="48"/>
      <c r="AP42" s="48"/>
    </row>
    <row r="43" spans="1:42" x14ac:dyDescent="0.35">
      <c r="A43" s="190"/>
      <c r="B43" s="190"/>
      <c r="C43" s="190"/>
      <c r="D43" s="197"/>
      <c r="E43" s="197"/>
      <c r="F43" s="197"/>
      <c r="G43" s="197"/>
      <c r="H43" s="197"/>
      <c r="I43" s="197"/>
      <c r="J43" s="197"/>
      <c r="K43" s="197"/>
      <c r="L43" s="197"/>
      <c r="M43" s="197"/>
      <c r="N43" s="197"/>
      <c r="O43" s="197"/>
      <c r="P43" s="40">
        <f t="shared" si="16"/>
        <v>0</v>
      </c>
      <c r="Q43" s="40">
        <f t="shared" si="16"/>
        <v>0</v>
      </c>
      <c r="R43" s="197"/>
      <c r="S43" s="197"/>
      <c r="T43" s="197"/>
      <c r="U43" s="197"/>
      <c r="V43" s="197"/>
      <c r="W43" s="197"/>
      <c r="X43" s="197"/>
      <c r="Y43" s="197"/>
      <c r="Z43" s="42">
        <f t="shared" si="8"/>
        <v>0</v>
      </c>
      <c r="AA43" s="42">
        <f t="shared" si="9"/>
        <v>0</v>
      </c>
      <c r="AB43" s="44">
        <f t="shared" si="15"/>
        <v>0</v>
      </c>
      <c r="AC43" s="44">
        <f t="shared" si="15"/>
        <v>0</v>
      </c>
      <c r="AD43" s="187"/>
      <c r="AE43" s="187"/>
      <c r="AF43" s="187"/>
      <c r="AG43" s="187"/>
      <c r="AH43" s="187"/>
      <c r="AI43" s="187"/>
      <c r="AJ43" s="52">
        <f t="shared" si="11"/>
        <v>0</v>
      </c>
      <c r="AK43" s="143"/>
      <c r="AL43" s="143"/>
      <c r="AM43" s="52">
        <f t="shared" si="12"/>
        <v>0</v>
      </c>
      <c r="AN43" s="52">
        <f t="shared" si="13"/>
        <v>0</v>
      </c>
      <c r="AO43" s="48"/>
      <c r="AP43" s="48"/>
    </row>
    <row r="44" spans="1:42" x14ac:dyDescent="0.35">
      <c r="A44" s="190"/>
      <c r="B44" s="190"/>
      <c r="C44" s="190"/>
      <c r="D44" s="197"/>
      <c r="E44" s="197"/>
      <c r="F44" s="197"/>
      <c r="G44" s="197"/>
      <c r="H44" s="197"/>
      <c r="I44" s="197"/>
      <c r="J44" s="197"/>
      <c r="K44" s="197"/>
      <c r="L44" s="197"/>
      <c r="M44" s="197"/>
      <c r="N44" s="197"/>
      <c r="O44" s="197"/>
      <c r="P44" s="40">
        <f t="shared" si="16"/>
        <v>0</v>
      </c>
      <c r="Q44" s="40">
        <f t="shared" si="16"/>
        <v>0</v>
      </c>
      <c r="R44" s="197"/>
      <c r="S44" s="197"/>
      <c r="T44" s="197"/>
      <c r="U44" s="197"/>
      <c r="V44" s="197"/>
      <c r="W44" s="197"/>
      <c r="X44" s="197"/>
      <c r="Y44" s="197"/>
      <c r="Z44" s="42">
        <f t="shared" si="8"/>
        <v>0</v>
      </c>
      <c r="AA44" s="42">
        <f t="shared" si="9"/>
        <v>0</v>
      </c>
      <c r="AB44" s="44">
        <f t="shared" si="15"/>
        <v>0</v>
      </c>
      <c r="AC44" s="44">
        <f t="shared" si="15"/>
        <v>0</v>
      </c>
      <c r="AD44" s="187"/>
      <c r="AE44" s="187"/>
      <c r="AF44" s="187"/>
      <c r="AG44" s="187"/>
      <c r="AH44" s="187"/>
      <c r="AI44" s="187"/>
      <c r="AJ44" s="52">
        <f t="shared" si="11"/>
        <v>0</v>
      </c>
      <c r="AK44" s="143"/>
      <c r="AL44" s="143"/>
      <c r="AM44" s="52">
        <f t="shared" si="12"/>
        <v>0</v>
      </c>
      <c r="AN44" s="52">
        <f t="shared" si="13"/>
        <v>0</v>
      </c>
      <c r="AO44" s="48"/>
      <c r="AP44" s="48"/>
    </row>
    <row r="45" spans="1:42" x14ac:dyDescent="0.35">
      <c r="A45" s="190"/>
      <c r="B45" s="190"/>
      <c r="C45" s="190"/>
      <c r="D45" s="197"/>
      <c r="E45" s="197"/>
      <c r="F45" s="197"/>
      <c r="G45" s="197"/>
      <c r="H45" s="197"/>
      <c r="I45" s="197"/>
      <c r="J45" s="197"/>
      <c r="K45" s="197"/>
      <c r="L45" s="197"/>
      <c r="M45" s="197"/>
      <c r="N45" s="197"/>
      <c r="O45" s="197"/>
      <c r="P45" s="40">
        <f t="shared" si="16"/>
        <v>0</v>
      </c>
      <c r="Q45" s="40">
        <f t="shared" si="16"/>
        <v>0</v>
      </c>
      <c r="R45" s="197"/>
      <c r="S45" s="197"/>
      <c r="T45" s="197"/>
      <c r="U45" s="197"/>
      <c r="V45" s="197"/>
      <c r="W45" s="197"/>
      <c r="X45" s="197"/>
      <c r="Y45" s="197"/>
      <c r="Z45" s="42">
        <f t="shared" si="8"/>
        <v>0</v>
      </c>
      <c r="AA45" s="42">
        <f t="shared" si="9"/>
        <v>0</v>
      </c>
      <c r="AB45" s="44">
        <f t="shared" si="15"/>
        <v>0</v>
      </c>
      <c r="AC45" s="44">
        <f t="shared" si="15"/>
        <v>0</v>
      </c>
      <c r="AD45" s="187"/>
      <c r="AE45" s="187"/>
      <c r="AF45" s="187"/>
      <c r="AG45" s="187"/>
      <c r="AH45" s="187"/>
      <c r="AI45" s="187"/>
      <c r="AJ45" s="52">
        <f t="shared" si="11"/>
        <v>0</v>
      </c>
      <c r="AK45" s="143"/>
      <c r="AL45" s="143"/>
      <c r="AM45" s="52">
        <f t="shared" si="12"/>
        <v>0</v>
      </c>
      <c r="AN45" s="52">
        <f>SUM(AM45,AJ45)</f>
        <v>0</v>
      </c>
      <c r="AO45" s="48"/>
      <c r="AP45" s="48"/>
    </row>
    <row r="46" spans="1:42" x14ac:dyDescent="0.35">
      <c r="A46" s="190"/>
      <c r="B46" s="190"/>
      <c r="C46" s="190"/>
      <c r="D46" s="197"/>
      <c r="E46" s="197"/>
      <c r="F46" s="197"/>
      <c r="G46" s="197"/>
      <c r="H46" s="197"/>
      <c r="I46" s="197"/>
      <c r="J46" s="197"/>
      <c r="K46" s="197"/>
      <c r="L46" s="197"/>
      <c r="M46" s="197"/>
      <c r="N46" s="197"/>
      <c r="O46" s="197"/>
      <c r="P46" s="40">
        <f t="shared" si="16"/>
        <v>0</v>
      </c>
      <c r="Q46" s="40">
        <f t="shared" si="16"/>
        <v>0</v>
      </c>
      <c r="R46" s="197"/>
      <c r="S46" s="197"/>
      <c r="T46" s="197"/>
      <c r="U46" s="197"/>
      <c r="V46" s="197"/>
      <c r="W46" s="197"/>
      <c r="X46" s="197"/>
      <c r="Y46" s="197"/>
      <c r="Z46" s="42">
        <f t="shared" si="8"/>
        <v>0</v>
      </c>
      <c r="AA46" s="42">
        <f t="shared" si="9"/>
        <v>0</v>
      </c>
      <c r="AB46" s="44">
        <f t="shared" si="15"/>
        <v>0</v>
      </c>
      <c r="AC46" s="44">
        <f t="shared" si="15"/>
        <v>0</v>
      </c>
      <c r="AD46" s="187"/>
      <c r="AE46" s="187"/>
      <c r="AF46" s="187"/>
      <c r="AG46" s="187"/>
      <c r="AH46" s="187"/>
      <c r="AI46" s="187"/>
      <c r="AJ46" s="52">
        <f t="shared" si="11"/>
        <v>0</v>
      </c>
      <c r="AK46" s="143"/>
      <c r="AL46" s="143"/>
      <c r="AM46" s="52">
        <f t="shared" si="12"/>
        <v>0</v>
      </c>
      <c r="AN46" s="52">
        <f t="shared" ref="AN46:AN51" si="17">SUM(AM46,AJ46)</f>
        <v>0</v>
      </c>
      <c r="AO46" s="48"/>
      <c r="AP46" s="48"/>
    </row>
    <row r="47" spans="1:42" x14ac:dyDescent="0.35">
      <c r="A47" s="190"/>
      <c r="B47" s="190"/>
      <c r="C47" s="190"/>
      <c r="D47" s="197"/>
      <c r="E47" s="197"/>
      <c r="F47" s="197"/>
      <c r="G47" s="197"/>
      <c r="H47" s="197"/>
      <c r="I47" s="197"/>
      <c r="J47" s="197"/>
      <c r="K47" s="197"/>
      <c r="L47" s="197"/>
      <c r="M47" s="197"/>
      <c r="N47" s="197"/>
      <c r="O47" s="197"/>
      <c r="P47" s="40">
        <f t="shared" si="16"/>
        <v>0</v>
      </c>
      <c r="Q47" s="40">
        <f t="shared" si="16"/>
        <v>0</v>
      </c>
      <c r="R47" s="197"/>
      <c r="S47" s="197"/>
      <c r="T47" s="197"/>
      <c r="U47" s="197"/>
      <c r="V47" s="197"/>
      <c r="W47" s="197"/>
      <c r="X47" s="197"/>
      <c r="Y47" s="197"/>
      <c r="Z47" s="42">
        <f t="shared" si="8"/>
        <v>0</v>
      </c>
      <c r="AA47" s="42">
        <f t="shared" si="9"/>
        <v>0</v>
      </c>
      <c r="AB47" s="44">
        <f t="shared" si="15"/>
        <v>0</v>
      </c>
      <c r="AC47" s="44">
        <f t="shared" si="15"/>
        <v>0</v>
      </c>
      <c r="AD47" s="187"/>
      <c r="AE47" s="187"/>
      <c r="AF47" s="187"/>
      <c r="AG47" s="187"/>
      <c r="AH47" s="187"/>
      <c r="AI47" s="187"/>
      <c r="AJ47" s="52">
        <f t="shared" si="11"/>
        <v>0</v>
      </c>
      <c r="AK47" s="143"/>
      <c r="AL47" s="143"/>
      <c r="AM47" s="52">
        <f t="shared" si="12"/>
        <v>0</v>
      </c>
      <c r="AN47" s="52">
        <f t="shared" si="17"/>
        <v>0</v>
      </c>
      <c r="AO47" s="48"/>
      <c r="AP47" s="48"/>
    </row>
    <row r="48" spans="1:42" x14ac:dyDescent="0.35">
      <c r="A48" s="190"/>
      <c r="B48" s="190"/>
      <c r="C48" s="190"/>
      <c r="D48" s="197"/>
      <c r="E48" s="197"/>
      <c r="F48" s="197"/>
      <c r="G48" s="197"/>
      <c r="H48" s="197"/>
      <c r="I48" s="197"/>
      <c r="J48" s="197"/>
      <c r="K48" s="197"/>
      <c r="L48" s="197"/>
      <c r="M48" s="197"/>
      <c r="N48" s="197"/>
      <c r="O48" s="197"/>
      <c r="P48" s="40">
        <f t="shared" si="16"/>
        <v>0</v>
      </c>
      <c r="Q48" s="40">
        <f t="shared" si="16"/>
        <v>0</v>
      </c>
      <c r="R48" s="197"/>
      <c r="S48" s="197"/>
      <c r="T48" s="197"/>
      <c r="U48" s="197"/>
      <c r="V48" s="197"/>
      <c r="W48" s="197"/>
      <c r="X48" s="197"/>
      <c r="Y48" s="197"/>
      <c r="Z48" s="42">
        <f t="shared" si="8"/>
        <v>0</v>
      </c>
      <c r="AA48" s="42">
        <f t="shared" si="9"/>
        <v>0</v>
      </c>
      <c r="AB48" s="44">
        <f t="shared" si="15"/>
        <v>0</v>
      </c>
      <c r="AC48" s="44">
        <f t="shared" si="15"/>
        <v>0</v>
      </c>
      <c r="AD48" s="187"/>
      <c r="AE48" s="187"/>
      <c r="AF48" s="187"/>
      <c r="AG48" s="187"/>
      <c r="AH48" s="187"/>
      <c r="AI48" s="187"/>
      <c r="AJ48" s="52">
        <f t="shared" si="11"/>
        <v>0</v>
      </c>
      <c r="AK48" s="143"/>
      <c r="AL48" s="143"/>
      <c r="AM48" s="52">
        <f t="shared" si="12"/>
        <v>0</v>
      </c>
      <c r="AN48" s="52">
        <f t="shared" si="17"/>
        <v>0</v>
      </c>
      <c r="AO48" s="48"/>
      <c r="AP48" s="48"/>
    </row>
    <row r="49" spans="1:42" x14ac:dyDescent="0.35">
      <c r="A49" s="190"/>
      <c r="B49" s="190"/>
      <c r="C49" s="190"/>
      <c r="D49" s="197"/>
      <c r="E49" s="197"/>
      <c r="F49" s="197"/>
      <c r="G49" s="197"/>
      <c r="H49" s="197"/>
      <c r="I49" s="197"/>
      <c r="J49" s="197"/>
      <c r="K49" s="197"/>
      <c r="L49" s="197"/>
      <c r="M49" s="197"/>
      <c r="N49" s="197"/>
      <c r="O49" s="197"/>
      <c r="P49" s="40">
        <f t="shared" si="16"/>
        <v>0</v>
      </c>
      <c r="Q49" s="40">
        <f t="shared" si="16"/>
        <v>0</v>
      </c>
      <c r="R49" s="197"/>
      <c r="S49" s="197"/>
      <c r="T49" s="197"/>
      <c r="U49" s="197"/>
      <c r="V49" s="197"/>
      <c r="W49" s="197"/>
      <c r="X49" s="197"/>
      <c r="Y49" s="197"/>
      <c r="Z49" s="42">
        <f t="shared" si="8"/>
        <v>0</v>
      </c>
      <c r="AA49" s="42">
        <f t="shared" si="9"/>
        <v>0</v>
      </c>
      <c r="AB49" s="44">
        <f t="shared" si="15"/>
        <v>0</v>
      </c>
      <c r="AC49" s="44">
        <f t="shared" si="15"/>
        <v>0</v>
      </c>
      <c r="AD49" s="187"/>
      <c r="AE49" s="187"/>
      <c r="AF49" s="187"/>
      <c r="AG49" s="187"/>
      <c r="AH49" s="187"/>
      <c r="AI49" s="187"/>
      <c r="AJ49" s="52">
        <f t="shared" si="11"/>
        <v>0</v>
      </c>
      <c r="AK49" s="143"/>
      <c r="AL49" s="143"/>
      <c r="AM49" s="52">
        <f t="shared" si="12"/>
        <v>0</v>
      </c>
      <c r="AN49" s="52">
        <f t="shared" si="17"/>
        <v>0</v>
      </c>
      <c r="AO49" s="48"/>
      <c r="AP49" s="48"/>
    </row>
    <row r="50" spans="1:42" x14ac:dyDescent="0.35">
      <c r="A50" s="190"/>
      <c r="B50" s="190"/>
      <c r="C50" s="190"/>
      <c r="D50" s="197"/>
      <c r="E50" s="197"/>
      <c r="F50" s="197"/>
      <c r="G50" s="197"/>
      <c r="H50" s="197"/>
      <c r="I50" s="197"/>
      <c r="J50" s="197"/>
      <c r="K50" s="197"/>
      <c r="L50" s="197"/>
      <c r="M50" s="197"/>
      <c r="N50" s="197"/>
      <c r="O50" s="197"/>
      <c r="P50" s="40">
        <f t="shared" si="16"/>
        <v>0</v>
      </c>
      <c r="Q50" s="40">
        <f t="shared" si="16"/>
        <v>0</v>
      </c>
      <c r="R50" s="197"/>
      <c r="S50" s="197"/>
      <c r="T50" s="197"/>
      <c r="U50" s="197"/>
      <c r="V50" s="197"/>
      <c r="W50" s="197"/>
      <c r="X50" s="197"/>
      <c r="Y50" s="197"/>
      <c r="Z50" s="42">
        <f t="shared" si="8"/>
        <v>0</v>
      </c>
      <c r="AA50" s="42">
        <f t="shared" si="9"/>
        <v>0</v>
      </c>
      <c r="AB50" s="44">
        <f t="shared" si="15"/>
        <v>0</v>
      </c>
      <c r="AC50" s="44">
        <f t="shared" si="15"/>
        <v>0</v>
      </c>
      <c r="AD50" s="187"/>
      <c r="AE50" s="187"/>
      <c r="AF50" s="187"/>
      <c r="AG50" s="187"/>
      <c r="AH50" s="187"/>
      <c r="AI50" s="187"/>
      <c r="AJ50" s="52">
        <f t="shared" si="11"/>
        <v>0</v>
      </c>
      <c r="AK50" s="143"/>
      <c r="AL50" s="143"/>
      <c r="AM50" s="52">
        <f t="shared" si="12"/>
        <v>0</v>
      </c>
      <c r="AN50" s="52">
        <f t="shared" si="17"/>
        <v>0</v>
      </c>
      <c r="AO50" s="48"/>
      <c r="AP50" s="48"/>
    </row>
    <row r="51" spans="1:42" x14ac:dyDescent="0.35">
      <c r="A51" s="190"/>
      <c r="B51" s="190"/>
      <c r="C51" s="190"/>
      <c r="D51" s="197"/>
      <c r="E51" s="197"/>
      <c r="F51" s="197"/>
      <c r="G51" s="197"/>
      <c r="H51" s="197"/>
      <c r="I51" s="197"/>
      <c r="J51" s="197"/>
      <c r="K51" s="197"/>
      <c r="L51" s="197"/>
      <c r="M51" s="197"/>
      <c r="N51" s="197"/>
      <c r="O51" s="197"/>
      <c r="P51" s="40">
        <f t="shared" si="16"/>
        <v>0</v>
      </c>
      <c r="Q51" s="40">
        <f t="shared" si="16"/>
        <v>0</v>
      </c>
      <c r="R51" s="197"/>
      <c r="S51" s="197"/>
      <c r="T51" s="197"/>
      <c r="U51" s="197"/>
      <c r="V51" s="197"/>
      <c r="W51" s="197"/>
      <c r="X51" s="197"/>
      <c r="Y51" s="197"/>
      <c r="Z51" s="42">
        <f t="shared" si="8"/>
        <v>0</v>
      </c>
      <c r="AA51" s="42">
        <f t="shared" si="9"/>
        <v>0</v>
      </c>
      <c r="AB51" s="44">
        <f t="shared" si="15"/>
        <v>0</v>
      </c>
      <c r="AC51" s="44">
        <f t="shared" si="15"/>
        <v>0</v>
      </c>
      <c r="AD51" s="187"/>
      <c r="AE51" s="187"/>
      <c r="AF51" s="187"/>
      <c r="AG51" s="187"/>
      <c r="AH51" s="187"/>
      <c r="AI51" s="187"/>
      <c r="AJ51" s="52">
        <f t="shared" si="11"/>
        <v>0</v>
      </c>
      <c r="AK51" s="143"/>
      <c r="AL51" s="143"/>
      <c r="AM51" s="52">
        <f t="shared" si="12"/>
        <v>0</v>
      </c>
      <c r="AN51" s="52">
        <f t="shared" si="17"/>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phoneticPr fontId="84" type="noConversion"/>
  <conditionalFormatting sqref="B7:B51">
    <cfRule type="expression" dxfId="1023" priority="181">
      <formula>AND(NOT(ISBLANK($A7)),ISBLANK(B7))</formula>
    </cfRule>
  </conditionalFormatting>
  <conditionalFormatting sqref="C7:C51">
    <cfRule type="expression" dxfId="1022" priority="180">
      <formula>AND(NOT(ISBLANK(A7)),ISBLANK(C7))</formula>
    </cfRule>
  </conditionalFormatting>
  <conditionalFormatting sqref="D15:D51">
    <cfRule type="expression" dxfId="1021" priority="179">
      <formula>AND(NOT(ISBLANK(E15)),ISBLANK(D15))</formula>
    </cfRule>
  </conditionalFormatting>
  <conditionalFormatting sqref="E15:E51">
    <cfRule type="expression" dxfId="1020" priority="178">
      <formula>AND(NOT(ISBLANK(D15)),ISBLANK(E15))</formula>
    </cfRule>
  </conditionalFormatting>
  <conditionalFormatting sqref="F15:F51">
    <cfRule type="expression" dxfId="1019" priority="177">
      <formula>AND(NOT(ISBLANK(G15)),ISBLANK(F15))</formula>
    </cfRule>
  </conditionalFormatting>
  <conditionalFormatting sqref="G15:G51">
    <cfRule type="expression" dxfId="1018" priority="176">
      <formula>AND(NOT(ISBLANK(F15)),ISBLANK(G15))</formula>
    </cfRule>
  </conditionalFormatting>
  <conditionalFormatting sqref="H15:H51">
    <cfRule type="expression" dxfId="1017" priority="175">
      <formula>AND(NOT(ISBLANK(I15)),ISBLANK(H15))</formula>
    </cfRule>
  </conditionalFormatting>
  <conditionalFormatting sqref="I15:I51">
    <cfRule type="expression" dxfId="1016" priority="174">
      <formula>AND(NOT(ISBLANK(H15)),ISBLANK(I15))</formula>
    </cfRule>
  </conditionalFormatting>
  <conditionalFormatting sqref="J15:J51">
    <cfRule type="expression" dxfId="1015" priority="173">
      <formula>AND(NOT(ISBLANK(K15)),ISBLANK(J15))</formula>
    </cfRule>
  </conditionalFormatting>
  <conditionalFormatting sqref="K15:K51">
    <cfRule type="expression" dxfId="1014" priority="172">
      <formula>AND(NOT(ISBLANK(J15)),ISBLANK(K15))</formula>
    </cfRule>
  </conditionalFormatting>
  <conditionalFormatting sqref="L15:L51">
    <cfRule type="expression" dxfId="1013" priority="171">
      <formula>AND(NOT(ISBLANK(M15)),ISBLANK(L15))</formula>
    </cfRule>
  </conditionalFormatting>
  <conditionalFormatting sqref="M15:M51">
    <cfRule type="expression" dxfId="1012" priority="170">
      <formula>AND(NOT(ISBLANK(L15)),ISBLANK(M15))</formula>
    </cfRule>
  </conditionalFormatting>
  <conditionalFormatting sqref="N15:N51">
    <cfRule type="expression" dxfId="1011" priority="169">
      <formula>AND(NOT(ISBLANK(O15)),ISBLANK(N15))</formula>
    </cfRule>
  </conditionalFormatting>
  <conditionalFormatting sqref="O15:O51">
    <cfRule type="expression" dxfId="1010" priority="168">
      <formula>AND(NOT(ISBLANK(N15)),ISBLANK(O15))</formula>
    </cfRule>
  </conditionalFormatting>
  <conditionalFormatting sqref="R15:R51 R13:X13">
    <cfRule type="expression" dxfId="1009" priority="167">
      <formula>AND(NOT(ISBLANK(S13)),ISBLANK(R13))</formula>
    </cfRule>
  </conditionalFormatting>
  <conditionalFormatting sqref="S13 S15:S51">
    <cfRule type="expression" dxfId="1008" priority="166">
      <formula>AND(NOT(ISBLANK(R13)),ISBLANK(S13))</formula>
    </cfRule>
  </conditionalFormatting>
  <conditionalFormatting sqref="T13 T15:T51">
    <cfRule type="expression" dxfId="1007" priority="165">
      <formula>AND(NOT(ISBLANK(U13)),ISBLANK(T13))</formula>
    </cfRule>
  </conditionalFormatting>
  <conditionalFormatting sqref="U13 U15:U51">
    <cfRule type="expression" dxfId="1006" priority="164">
      <formula>AND(NOT(ISBLANK(T13)),ISBLANK(U13))</formula>
    </cfRule>
  </conditionalFormatting>
  <conditionalFormatting sqref="V13 V15:V51">
    <cfRule type="expression" dxfId="1005" priority="163">
      <formula>AND(NOT(ISBLANK(W13)),ISBLANK(V13))</formula>
    </cfRule>
  </conditionalFormatting>
  <conditionalFormatting sqref="W13 W15:W51">
    <cfRule type="expression" dxfId="1004" priority="162">
      <formula>AND(NOT(ISBLANK(V13)),ISBLANK(W13))</formula>
    </cfRule>
  </conditionalFormatting>
  <conditionalFormatting sqref="X13 X15:X51">
    <cfRule type="expression" dxfId="1003" priority="161">
      <formula>AND(NOT(ISBLANK(Y13)),ISBLANK(X13))</formula>
    </cfRule>
  </conditionalFormatting>
  <conditionalFormatting sqref="Y15:Y51">
    <cfRule type="expression" dxfId="1002" priority="160">
      <formula>AND(NOT(ISBLANK(X15)),ISBLANK(Y15))</formula>
    </cfRule>
  </conditionalFormatting>
  <conditionalFormatting sqref="R9">
    <cfRule type="expression" dxfId="1001" priority="159">
      <formula>AND(NOT(ISBLANK(S9)),ISBLANK(R9))</formula>
    </cfRule>
  </conditionalFormatting>
  <conditionalFormatting sqref="S9">
    <cfRule type="expression" dxfId="1000" priority="158">
      <formula>AND(NOT(ISBLANK(R9)),ISBLANK(S9))</formula>
    </cfRule>
  </conditionalFormatting>
  <conditionalFormatting sqref="T9">
    <cfRule type="expression" dxfId="999" priority="157">
      <formula>AND(NOT(ISBLANK(U9)),ISBLANK(T9))</formula>
    </cfRule>
  </conditionalFormatting>
  <conditionalFormatting sqref="U9">
    <cfRule type="expression" dxfId="998" priority="156">
      <formula>AND(NOT(ISBLANK(T9)),ISBLANK(U9))</formula>
    </cfRule>
  </conditionalFormatting>
  <conditionalFormatting sqref="V9">
    <cfRule type="expression" dxfId="997" priority="155">
      <formula>AND(NOT(ISBLANK(W9)),ISBLANK(V9))</formula>
    </cfRule>
  </conditionalFormatting>
  <conditionalFormatting sqref="W9">
    <cfRule type="expression" dxfId="996" priority="154">
      <formula>AND(NOT(ISBLANK(V9)),ISBLANK(W9))</formula>
    </cfRule>
  </conditionalFormatting>
  <conditionalFormatting sqref="X9">
    <cfRule type="expression" dxfId="995" priority="153">
      <formula>AND(NOT(ISBLANK(Y9)),ISBLANK(X9))</formula>
    </cfRule>
  </conditionalFormatting>
  <conditionalFormatting sqref="Y9">
    <cfRule type="expression" dxfId="994" priority="152">
      <formula>AND(NOT(ISBLANK(X9)),ISBLANK(Y9))</formula>
    </cfRule>
  </conditionalFormatting>
  <conditionalFormatting sqref="R9">
    <cfRule type="expression" dxfId="993" priority="151">
      <formula>AND(NOT(ISBLANK(S9)),ISBLANK(R9))</formula>
    </cfRule>
  </conditionalFormatting>
  <conditionalFormatting sqref="S9">
    <cfRule type="expression" dxfId="992" priority="150">
      <formula>AND(NOT(ISBLANK(R9)),ISBLANK(S9))</formula>
    </cfRule>
  </conditionalFormatting>
  <conditionalFormatting sqref="T9">
    <cfRule type="expression" dxfId="991" priority="149">
      <formula>AND(NOT(ISBLANK(U9)),ISBLANK(T9))</formula>
    </cfRule>
  </conditionalFormatting>
  <conditionalFormatting sqref="U9">
    <cfRule type="expression" dxfId="990" priority="148">
      <formula>AND(NOT(ISBLANK(T9)),ISBLANK(U9))</formula>
    </cfRule>
  </conditionalFormatting>
  <conditionalFormatting sqref="V9">
    <cfRule type="expression" dxfId="989" priority="147">
      <formula>AND(NOT(ISBLANK(W9)),ISBLANK(V9))</formula>
    </cfRule>
  </conditionalFormatting>
  <conditionalFormatting sqref="W9">
    <cfRule type="expression" dxfId="988" priority="146">
      <formula>AND(NOT(ISBLANK(V9)),ISBLANK(W9))</formula>
    </cfRule>
  </conditionalFormatting>
  <conditionalFormatting sqref="X9">
    <cfRule type="expression" dxfId="987" priority="145">
      <formula>AND(NOT(ISBLANK(Y9)),ISBLANK(X9))</formula>
    </cfRule>
  </conditionalFormatting>
  <conditionalFormatting sqref="Y9">
    <cfRule type="expression" dxfId="986" priority="144">
      <formula>AND(NOT(ISBLANK(X9)),ISBLANK(Y9))</formula>
    </cfRule>
  </conditionalFormatting>
  <conditionalFormatting sqref="R9">
    <cfRule type="expression" dxfId="985" priority="143">
      <formula>AND(NOT(ISBLANK(S9)),ISBLANK(R9))</formula>
    </cfRule>
  </conditionalFormatting>
  <conditionalFormatting sqref="S9">
    <cfRule type="expression" dxfId="984" priority="142">
      <formula>AND(NOT(ISBLANK(R9)),ISBLANK(S9))</formula>
    </cfRule>
  </conditionalFormatting>
  <conditionalFormatting sqref="T9">
    <cfRule type="expression" dxfId="983" priority="141">
      <formula>AND(NOT(ISBLANK(U9)),ISBLANK(T9))</formula>
    </cfRule>
  </conditionalFormatting>
  <conditionalFormatting sqref="U9">
    <cfRule type="expression" dxfId="982" priority="140">
      <formula>AND(NOT(ISBLANK(T9)),ISBLANK(U9))</formula>
    </cfRule>
  </conditionalFormatting>
  <conditionalFormatting sqref="V9">
    <cfRule type="expression" dxfId="981" priority="139">
      <formula>AND(NOT(ISBLANK(W9)),ISBLANK(V9))</formula>
    </cfRule>
  </conditionalFormatting>
  <conditionalFormatting sqref="W9">
    <cfRule type="expression" dxfId="980" priority="138">
      <formula>AND(NOT(ISBLANK(V9)),ISBLANK(W9))</formula>
    </cfRule>
  </conditionalFormatting>
  <conditionalFormatting sqref="X9">
    <cfRule type="expression" dxfId="979" priority="137">
      <formula>AND(NOT(ISBLANK(Y9)),ISBLANK(X9))</formula>
    </cfRule>
  </conditionalFormatting>
  <conditionalFormatting sqref="Y9">
    <cfRule type="expression" dxfId="978" priority="136">
      <formula>AND(NOT(ISBLANK(X9)),ISBLANK(Y9))</formula>
    </cfRule>
  </conditionalFormatting>
  <conditionalFormatting sqref="R9">
    <cfRule type="expression" dxfId="977" priority="135">
      <formula>AND(NOT(ISBLANK(S9)),ISBLANK(R9))</formula>
    </cfRule>
  </conditionalFormatting>
  <conditionalFormatting sqref="S9">
    <cfRule type="expression" dxfId="976" priority="134">
      <formula>AND(NOT(ISBLANK(R9)),ISBLANK(S9))</formula>
    </cfRule>
  </conditionalFormatting>
  <conditionalFormatting sqref="T9">
    <cfRule type="expression" dxfId="975" priority="133">
      <formula>AND(NOT(ISBLANK(U9)),ISBLANK(T9))</formula>
    </cfRule>
  </conditionalFormatting>
  <conditionalFormatting sqref="U9">
    <cfRule type="expression" dxfId="974" priority="132">
      <formula>AND(NOT(ISBLANK(T9)),ISBLANK(U9))</formula>
    </cfRule>
  </conditionalFormatting>
  <conditionalFormatting sqref="V9">
    <cfRule type="expression" dxfId="973" priority="131">
      <formula>AND(NOT(ISBLANK(W9)),ISBLANK(V9))</formula>
    </cfRule>
  </conditionalFormatting>
  <conditionalFormatting sqref="W9">
    <cfRule type="expression" dxfId="972" priority="130">
      <formula>AND(NOT(ISBLANK(V9)),ISBLANK(W9))</formula>
    </cfRule>
  </conditionalFormatting>
  <conditionalFormatting sqref="X9">
    <cfRule type="expression" dxfId="971" priority="129">
      <formula>AND(NOT(ISBLANK(Y9)),ISBLANK(X9))</formula>
    </cfRule>
  </conditionalFormatting>
  <conditionalFormatting sqref="Y9">
    <cfRule type="expression" dxfId="970" priority="128">
      <formula>AND(NOT(ISBLANK(X9)),ISBLANK(Y9))</formula>
    </cfRule>
  </conditionalFormatting>
  <conditionalFormatting sqref="D11">
    <cfRule type="expression" dxfId="969" priority="127">
      <formula>AND(NOT(ISBLANK(E11)),ISBLANK(D11))</formula>
    </cfRule>
  </conditionalFormatting>
  <conditionalFormatting sqref="E11">
    <cfRule type="expression" dxfId="968" priority="126">
      <formula>AND(NOT(ISBLANK(D11)),ISBLANK(E11))</formula>
    </cfRule>
  </conditionalFormatting>
  <conditionalFormatting sqref="F11">
    <cfRule type="expression" dxfId="967" priority="125">
      <formula>AND(NOT(ISBLANK(G11)),ISBLANK(F11))</formula>
    </cfRule>
  </conditionalFormatting>
  <conditionalFormatting sqref="G11">
    <cfRule type="expression" dxfId="966" priority="124">
      <formula>AND(NOT(ISBLANK(F11)),ISBLANK(G11))</formula>
    </cfRule>
  </conditionalFormatting>
  <conditionalFormatting sqref="H11">
    <cfRule type="expression" dxfId="965" priority="123">
      <formula>AND(NOT(ISBLANK(I11)),ISBLANK(H11))</formula>
    </cfRule>
  </conditionalFormatting>
  <conditionalFormatting sqref="I11">
    <cfRule type="expression" dxfId="964" priority="122">
      <formula>AND(NOT(ISBLANK(H11)),ISBLANK(I11))</formula>
    </cfRule>
  </conditionalFormatting>
  <conditionalFormatting sqref="J11">
    <cfRule type="expression" dxfId="963" priority="121">
      <formula>AND(NOT(ISBLANK(K11)),ISBLANK(J11))</formula>
    </cfRule>
  </conditionalFormatting>
  <conditionalFormatting sqref="K11">
    <cfRule type="expression" dxfId="962" priority="120">
      <formula>AND(NOT(ISBLANK(J11)),ISBLANK(K11))</formula>
    </cfRule>
  </conditionalFormatting>
  <conditionalFormatting sqref="L11">
    <cfRule type="expression" dxfId="961" priority="119">
      <formula>AND(NOT(ISBLANK(M11)),ISBLANK(L11))</formula>
    </cfRule>
  </conditionalFormatting>
  <conditionalFormatting sqref="M11">
    <cfRule type="expression" dxfId="960" priority="118">
      <formula>AND(NOT(ISBLANK(L11)),ISBLANK(M11))</formula>
    </cfRule>
  </conditionalFormatting>
  <conditionalFormatting sqref="N11">
    <cfRule type="expression" dxfId="959" priority="117">
      <formula>AND(NOT(ISBLANK(O11)),ISBLANK(N11))</formula>
    </cfRule>
  </conditionalFormatting>
  <conditionalFormatting sqref="O11">
    <cfRule type="expression" dxfId="958" priority="116">
      <formula>AND(NOT(ISBLANK(N11)),ISBLANK(O11))</formula>
    </cfRule>
  </conditionalFormatting>
  <conditionalFormatting sqref="R11">
    <cfRule type="expression" dxfId="957" priority="115">
      <formula>AND(NOT(ISBLANK(S11)),ISBLANK(R11))</formula>
    </cfRule>
  </conditionalFormatting>
  <conditionalFormatting sqref="S11">
    <cfRule type="expression" dxfId="956" priority="114">
      <formula>AND(NOT(ISBLANK(R11)),ISBLANK(S11))</formula>
    </cfRule>
  </conditionalFormatting>
  <conditionalFormatting sqref="T11">
    <cfRule type="expression" dxfId="955" priority="113">
      <formula>AND(NOT(ISBLANK(U11)),ISBLANK(T11))</formula>
    </cfRule>
  </conditionalFormatting>
  <conditionalFormatting sqref="U11">
    <cfRule type="expression" dxfId="954" priority="112">
      <formula>AND(NOT(ISBLANK(T11)),ISBLANK(U11))</formula>
    </cfRule>
  </conditionalFormatting>
  <conditionalFormatting sqref="V11">
    <cfRule type="expression" dxfId="953" priority="111">
      <formula>AND(NOT(ISBLANK(W11)),ISBLANK(V11))</formula>
    </cfRule>
  </conditionalFormatting>
  <conditionalFormatting sqref="W11">
    <cfRule type="expression" dxfId="952" priority="110">
      <formula>AND(NOT(ISBLANK(V11)),ISBLANK(W11))</formula>
    </cfRule>
  </conditionalFormatting>
  <conditionalFormatting sqref="X11">
    <cfRule type="expression" dxfId="951" priority="109">
      <formula>AND(NOT(ISBLANK(Y11)),ISBLANK(X11))</formula>
    </cfRule>
  </conditionalFormatting>
  <conditionalFormatting sqref="Y11">
    <cfRule type="expression" dxfId="950" priority="108">
      <formula>AND(NOT(ISBLANK(X11)),ISBLANK(Y11))</formula>
    </cfRule>
  </conditionalFormatting>
  <conditionalFormatting sqref="D10">
    <cfRule type="expression" dxfId="949" priority="107">
      <formula>AND(NOT(ISBLANK(E10)),ISBLANK(D10))</formula>
    </cfRule>
  </conditionalFormatting>
  <conditionalFormatting sqref="E10">
    <cfRule type="expression" dxfId="948" priority="106">
      <formula>AND(NOT(ISBLANK(D10)),ISBLANK(E10))</formula>
    </cfRule>
  </conditionalFormatting>
  <conditionalFormatting sqref="F10">
    <cfRule type="expression" dxfId="947" priority="105">
      <formula>AND(NOT(ISBLANK(G10)),ISBLANK(F10))</formula>
    </cfRule>
  </conditionalFormatting>
  <conditionalFormatting sqref="G10">
    <cfRule type="expression" dxfId="946" priority="104">
      <formula>AND(NOT(ISBLANK(F10)),ISBLANK(G10))</formula>
    </cfRule>
  </conditionalFormatting>
  <conditionalFormatting sqref="H10">
    <cfRule type="expression" dxfId="945" priority="103">
      <formula>AND(NOT(ISBLANK(I10)),ISBLANK(H10))</formula>
    </cfRule>
  </conditionalFormatting>
  <conditionalFormatting sqref="I10">
    <cfRule type="expression" dxfId="944" priority="102">
      <formula>AND(NOT(ISBLANK(H10)),ISBLANK(I10))</formula>
    </cfRule>
  </conditionalFormatting>
  <conditionalFormatting sqref="J10">
    <cfRule type="expression" dxfId="943" priority="101">
      <formula>AND(NOT(ISBLANK(K10)),ISBLANK(J10))</formula>
    </cfRule>
  </conditionalFormatting>
  <conditionalFormatting sqref="K10">
    <cfRule type="expression" dxfId="942" priority="100">
      <formula>AND(NOT(ISBLANK(J10)),ISBLANK(K10))</formula>
    </cfRule>
  </conditionalFormatting>
  <conditionalFormatting sqref="L10">
    <cfRule type="expression" dxfId="941" priority="99">
      <formula>AND(NOT(ISBLANK(M10)),ISBLANK(L10))</formula>
    </cfRule>
  </conditionalFormatting>
  <conditionalFormatting sqref="M10">
    <cfRule type="expression" dxfId="940" priority="98">
      <formula>AND(NOT(ISBLANK(L10)),ISBLANK(M10))</formula>
    </cfRule>
  </conditionalFormatting>
  <conditionalFormatting sqref="N10">
    <cfRule type="expression" dxfId="939" priority="97">
      <formula>AND(NOT(ISBLANK(O10)),ISBLANK(N10))</formula>
    </cfRule>
  </conditionalFormatting>
  <conditionalFormatting sqref="O10">
    <cfRule type="expression" dxfId="938" priority="96">
      <formula>AND(NOT(ISBLANK(N10)),ISBLANK(O10))</formula>
    </cfRule>
  </conditionalFormatting>
  <conditionalFormatting sqref="R10">
    <cfRule type="expression" dxfId="937" priority="95">
      <formula>AND(NOT(ISBLANK(S10)),ISBLANK(R10))</formula>
    </cfRule>
  </conditionalFormatting>
  <conditionalFormatting sqref="S10">
    <cfRule type="expression" dxfId="936" priority="94">
      <formula>AND(NOT(ISBLANK(R10)),ISBLANK(S10))</formula>
    </cfRule>
  </conditionalFormatting>
  <conditionalFormatting sqref="T10">
    <cfRule type="expression" dxfId="935" priority="93">
      <formula>AND(NOT(ISBLANK(U10)),ISBLANK(T10))</formula>
    </cfRule>
  </conditionalFormatting>
  <conditionalFormatting sqref="U10">
    <cfRule type="expression" dxfId="934" priority="92">
      <formula>AND(NOT(ISBLANK(T10)),ISBLANK(U10))</formula>
    </cfRule>
  </conditionalFormatting>
  <conditionalFormatting sqref="V10">
    <cfRule type="expression" dxfId="933" priority="91">
      <formula>AND(NOT(ISBLANK(W10)),ISBLANK(V10))</formula>
    </cfRule>
  </conditionalFormatting>
  <conditionalFormatting sqref="W10">
    <cfRule type="expression" dxfId="932" priority="90">
      <formula>AND(NOT(ISBLANK(V10)),ISBLANK(W10))</formula>
    </cfRule>
  </conditionalFormatting>
  <conditionalFormatting sqref="X10">
    <cfRule type="expression" dxfId="931" priority="89">
      <formula>AND(NOT(ISBLANK(Y10)),ISBLANK(X10))</formula>
    </cfRule>
  </conditionalFormatting>
  <conditionalFormatting sqref="Y10">
    <cfRule type="expression" dxfId="930" priority="88">
      <formula>AND(NOT(ISBLANK(X10)),ISBLANK(Y10))</formula>
    </cfRule>
  </conditionalFormatting>
  <conditionalFormatting sqref="D14">
    <cfRule type="expression" dxfId="929" priority="87">
      <formula>AND(NOT(ISBLANK(E14)),ISBLANK(D14))</formula>
    </cfRule>
  </conditionalFormatting>
  <conditionalFormatting sqref="E14">
    <cfRule type="expression" dxfId="928" priority="86">
      <formula>AND(NOT(ISBLANK(D14)),ISBLANK(E14))</formula>
    </cfRule>
  </conditionalFormatting>
  <conditionalFormatting sqref="F14">
    <cfRule type="expression" dxfId="927" priority="85">
      <formula>AND(NOT(ISBLANK(G14)),ISBLANK(F14))</formula>
    </cfRule>
  </conditionalFormatting>
  <conditionalFormatting sqref="G14">
    <cfRule type="expression" dxfId="926" priority="84">
      <formula>AND(NOT(ISBLANK(F14)),ISBLANK(G14))</formula>
    </cfRule>
  </conditionalFormatting>
  <conditionalFormatting sqref="H14">
    <cfRule type="expression" dxfId="925" priority="83">
      <formula>AND(NOT(ISBLANK(I14)),ISBLANK(H14))</formula>
    </cfRule>
  </conditionalFormatting>
  <conditionalFormatting sqref="J14">
    <cfRule type="expression" dxfId="924" priority="82">
      <formula>AND(NOT(ISBLANK(K14)),ISBLANK(J14))</formula>
    </cfRule>
  </conditionalFormatting>
  <conditionalFormatting sqref="K14">
    <cfRule type="expression" dxfId="923" priority="81">
      <formula>AND(NOT(ISBLANK(J14)),ISBLANK(K14))</formula>
    </cfRule>
  </conditionalFormatting>
  <conditionalFormatting sqref="L14">
    <cfRule type="expression" dxfId="922" priority="80">
      <formula>AND(NOT(ISBLANK(M14)),ISBLANK(L14))</formula>
    </cfRule>
  </conditionalFormatting>
  <conditionalFormatting sqref="M14">
    <cfRule type="expression" dxfId="921" priority="79">
      <formula>AND(NOT(ISBLANK(L14)),ISBLANK(M14))</formula>
    </cfRule>
  </conditionalFormatting>
  <conditionalFormatting sqref="N14">
    <cfRule type="expression" dxfId="920" priority="78">
      <formula>AND(NOT(ISBLANK(O14)),ISBLANK(N14))</formula>
    </cfRule>
  </conditionalFormatting>
  <conditionalFormatting sqref="O14">
    <cfRule type="expression" dxfId="919" priority="77">
      <formula>AND(NOT(ISBLANK(N14)),ISBLANK(O14))</formula>
    </cfRule>
  </conditionalFormatting>
  <conditionalFormatting sqref="D12">
    <cfRule type="expression" dxfId="918" priority="76">
      <formula>AND(NOT(ISBLANK(E12)),ISBLANK(D12))</formula>
    </cfRule>
  </conditionalFormatting>
  <conditionalFormatting sqref="E12">
    <cfRule type="expression" dxfId="917" priority="75">
      <formula>AND(NOT(ISBLANK(D12)),ISBLANK(E12))</formula>
    </cfRule>
  </conditionalFormatting>
  <conditionalFormatting sqref="F12">
    <cfRule type="expression" dxfId="916" priority="74">
      <formula>AND(NOT(ISBLANK(G12)),ISBLANK(F12))</formula>
    </cfRule>
  </conditionalFormatting>
  <conditionalFormatting sqref="G12">
    <cfRule type="expression" dxfId="915" priority="73">
      <formula>AND(NOT(ISBLANK(F12)),ISBLANK(G12))</formula>
    </cfRule>
  </conditionalFormatting>
  <conditionalFormatting sqref="H12">
    <cfRule type="expression" dxfId="914" priority="72">
      <formula>AND(NOT(ISBLANK(I12)),ISBLANK(H12))</formula>
    </cfRule>
  </conditionalFormatting>
  <conditionalFormatting sqref="I12:I14">
    <cfRule type="expression" dxfId="913" priority="71">
      <formula>AND(NOT(ISBLANK(H12)),ISBLANK(I12))</formula>
    </cfRule>
  </conditionalFormatting>
  <conditionalFormatting sqref="J12">
    <cfRule type="expression" dxfId="912" priority="70">
      <formula>AND(NOT(ISBLANK(K12)),ISBLANK(J12))</formula>
    </cfRule>
  </conditionalFormatting>
  <conditionalFormatting sqref="K12">
    <cfRule type="expression" dxfId="911" priority="69">
      <formula>AND(NOT(ISBLANK(J12)),ISBLANK(K12))</formula>
    </cfRule>
  </conditionalFormatting>
  <conditionalFormatting sqref="L12">
    <cfRule type="expression" dxfId="910" priority="68">
      <formula>AND(NOT(ISBLANK(M12)),ISBLANK(L12))</formula>
    </cfRule>
  </conditionalFormatting>
  <conditionalFormatting sqref="M12">
    <cfRule type="expression" dxfId="909" priority="67">
      <formula>AND(NOT(ISBLANK(L12)),ISBLANK(M12))</formula>
    </cfRule>
  </conditionalFormatting>
  <conditionalFormatting sqref="N12">
    <cfRule type="expression" dxfId="908" priority="66">
      <formula>AND(NOT(ISBLANK(O12)),ISBLANK(N12))</formula>
    </cfRule>
  </conditionalFormatting>
  <conditionalFormatting sqref="O12">
    <cfRule type="expression" dxfId="907" priority="65">
      <formula>AND(NOT(ISBLANK(N12)),ISBLANK(O12))</formula>
    </cfRule>
  </conditionalFormatting>
  <conditionalFormatting sqref="R12">
    <cfRule type="expression" dxfId="906" priority="64">
      <formula>AND(NOT(ISBLANK(S12)),ISBLANK(R12))</formula>
    </cfRule>
  </conditionalFormatting>
  <conditionalFormatting sqref="S12">
    <cfRule type="expression" dxfId="905" priority="63">
      <formula>AND(NOT(ISBLANK(R12)),ISBLANK(S12))</formula>
    </cfRule>
  </conditionalFormatting>
  <conditionalFormatting sqref="T12">
    <cfRule type="expression" dxfId="904" priority="62">
      <formula>AND(NOT(ISBLANK(U12)),ISBLANK(T12))</formula>
    </cfRule>
  </conditionalFormatting>
  <conditionalFormatting sqref="U12">
    <cfRule type="expression" dxfId="903" priority="61">
      <formula>AND(NOT(ISBLANK(T12)),ISBLANK(U12))</formula>
    </cfRule>
  </conditionalFormatting>
  <conditionalFormatting sqref="V12">
    <cfRule type="expression" dxfId="902" priority="60">
      <formula>AND(NOT(ISBLANK(W12)),ISBLANK(V12))</formula>
    </cfRule>
  </conditionalFormatting>
  <conditionalFormatting sqref="W12">
    <cfRule type="expression" dxfId="901" priority="59">
      <formula>AND(NOT(ISBLANK(V12)),ISBLANK(W12))</formula>
    </cfRule>
  </conditionalFormatting>
  <conditionalFormatting sqref="X12">
    <cfRule type="expression" dxfId="900" priority="58">
      <formula>AND(NOT(ISBLANK(Y12)),ISBLANK(X12))</formula>
    </cfRule>
  </conditionalFormatting>
  <conditionalFormatting sqref="Y12">
    <cfRule type="expression" dxfId="899" priority="57">
      <formula>AND(NOT(ISBLANK(X12)),ISBLANK(Y12))</formula>
    </cfRule>
  </conditionalFormatting>
  <conditionalFormatting sqref="D9 F9 H9 J9 L9 N9">
    <cfRule type="expression" dxfId="898" priority="56">
      <formula>AND(NOT(ISBLANK(E9)),ISBLANK(D9))</formula>
    </cfRule>
  </conditionalFormatting>
  <conditionalFormatting sqref="E9 G9 I9 K9 M9 O9">
    <cfRule type="expression" dxfId="897" priority="55">
      <formula>AND(NOT(ISBLANK(D9)),ISBLANK(E9))</formula>
    </cfRule>
  </conditionalFormatting>
  <conditionalFormatting sqref="D13">
    <cfRule type="expression" dxfId="896" priority="54">
      <formula>AND(NOT(ISBLANK(E13)),ISBLANK(D13))</formula>
    </cfRule>
  </conditionalFormatting>
  <conditionalFormatting sqref="E13">
    <cfRule type="expression" dxfId="895" priority="53">
      <formula>AND(NOT(ISBLANK(D13)),ISBLANK(E13))</formula>
    </cfRule>
  </conditionalFormatting>
  <conditionalFormatting sqref="F13">
    <cfRule type="expression" dxfId="894" priority="52">
      <formula>AND(NOT(ISBLANK(G13)),ISBLANK(F13))</formula>
    </cfRule>
  </conditionalFormatting>
  <conditionalFormatting sqref="G13">
    <cfRule type="expression" dxfId="893" priority="51">
      <formula>AND(NOT(ISBLANK(F13)),ISBLANK(G13))</formula>
    </cfRule>
  </conditionalFormatting>
  <conditionalFormatting sqref="H13">
    <cfRule type="expression" dxfId="892" priority="50">
      <formula>AND(NOT(ISBLANK(I13)),ISBLANK(H13))</formula>
    </cfRule>
  </conditionalFormatting>
  <conditionalFormatting sqref="J13">
    <cfRule type="expression" dxfId="891" priority="49">
      <formula>AND(NOT(ISBLANK(K13)),ISBLANK(J13))</formula>
    </cfRule>
  </conditionalFormatting>
  <conditionalFormatting sqref="K13">
    <cfRule type="expression" dxfId="890" priority="48">
      <formula>AND(NOT(ISBLANK(J13)),ISBLANK(K13))</formula>
    </cfRule>
  </conditionalFormatting>
  <conditionalFormatting sqref="L13">
    <cfRule type="expression" dxfId="889" priority="47">
      <formula>AND(NOT(ISBLANK(M13)),ISBLANK(L13))</formula>
    </cfRule>
  </conditionalFormatting>
  <conditionalFormatting sqref="M13">
    <cfRule type="expression" dxfId="888" priority="46">
      <formula>AND(NOT(ISBLANK(L13)),ISBLANK(M13))</formula>
    </cfRule>
  </conditionalFormatting>
  <conditionalFormatting sqref="N13">
    <cfRule type="expression" dxfId="887" priority="45">
      <formula>AND(NOT(ISBLANK(O13)),ISBLANK(N13))</formula>
    </cfRule>
  </conditionalFormatting>
  <conditionalFormatting sqref="O13">
    <cfRule type="expression" dxfId="886" priority="44">
      <formula>AND(NOT(ISBLANK(N13)),ISBLANK(O13))</formula>
    </cfRule>
  </conditionalFormatting>
  <conditionalFormatting sqref="R7:U8">
    <cfRule type="expression" dxfId="885" priority="43">
      <formula>AND(NOT(ISBLANK(S7)),ISBLANK(R7))</formula>
    </cfRule>
  </conditionalFormatting>
  <conditionalFormatting sqref="R7:U8">
    <cfRule type="expression" dxfId="884" priority="42">
      <formula>AND(NOT(ISBLANK(Q7)),ISBLANK(R7))</formula>
    </cfRule>
  </conditionalFormatting>
  <conditionalFormatting sqref="R7:U8">
    <cfRule type="expression" dxfId="883" priority="41">
      <formula>AND(NOT(ISBLANK(S7)),ISBLANK(R7))</formula>
    </cfRule>
  </conditionalFormatting>
  <conditionalFormatting sqref="J7:J8 L7:L8 N7:N8 D7:D8 H7:H8 F7:F8">
    <cfRule type="expression" dxfId="882" priority="40">
      <formula>AND(NOT(ISBLANK(E7)),ISBLANK(D7))</formula>
    </cfRule>
  </conditionalFormatting>
  <conditionalFormatting sqref="K7:K8 M7:M8 O7:O8 E7:E8 I7:I8 G7:G8">
    <cfRule type="expression" dxfId="881" priority="39">
      <formula>AND(NOT(ISBLANK(D7)),ISBLANK(E7))</formula>
    </cfRule>
  </conditionalFormatting>
  <conditionalFormatting sqref="V7:Y8">
    <cfRule type="expression" dxfId="880" priority="38">
      <formula>AND(NOT(ISBLANK(W7)),ISBLANK(V7))</formula>
    </cfRule>
  </conditionalFormatting>
  <conditionalFormatting sqref="W7:W8 Y7:Y8">
    <cfRule type="expression" dxfId="879" priority="37">
      <formula>AND(NOT(ISBLANK(V7)),ISBLANK(W7))</formula>
    </cfRule>
  </conditionalFormatting>
  <conditionalFormatting sqref="V7:Y7">
    <cfRule type="expression" dxfId="878" priority="36">
      <formula>AND(NOT(ISBLANK(W7)),ISBLANK(V7))</formula>
    </cfRule>
  </conditionalFormatting>
  <conditionalFormatting sqref="V7:Y8">
    <cfRule type="expression" dxfId="877" priority="35">
      <formula>AND(NOT(ISBLANK(W7)),ISBLANK(V7))</formula>
    </cfRule>
  </conditionalFormatting>
  <conditionalFormatting sqref="V7:V8">
    <cfRule type="expression" dxfId="876" priority="34">
      <formula>AND(NOT(ISBLANK(U7)),ISBLANK(V7))</formula>
    </cfRule>
  </conditionalFormatting>
  <conditionalFormatting sqref="R14">
    <cfRule type="expression" dxfId="875" priority="33">
      <formula>AND(NOT(ISBLANK(S14)),ISBLANK(R14))</formula>
    </cfRule>
  </conditionalFormatting>
  <conditionalFormatting sqref="S14">
    <cfRule type="expression" dxfId="874" priority="32">
      <formula>AND(NOT(ISBLANK(R14)),ISBLANK(S14))</formula>
    </cfRule>
  </conditionalFormatting>
  <conditionalFormatting sqref="T14">
    <cfRule type="expression" dxfId="873" priority="31">
      <formula>AND(NOT(ISBLANK(U14)),ISBLANK(T14))</formula>
    </cfRule>
  </conditionalFormatting>
  <conditionalFormatting sqref="U14">
    <cfRule type="expression" dxfId="872" priority="30">
      <formula>AND(NOT(ISBLANK(T14)),ISBLANK(U14))</formula>
    </cfRule>
  </conditionalFormatting>
  <conditionalFormatting sqref="V14">
    <cfRule type="expression" dxfId="871" priority="29">
      <formula>AND(NOT(ISBLANK(W14)),ISBLANK(V14))</formula>
    </cfRule>
  </conditionalFormatting>
  <conditionalFormatting sqref="W14">
    <cfRule type="expression" dxfId="870" priority="28">
      <formula>AND(NOT(ISBLANK(V14)),ISBLANK(W14))</formula>
    </cfRule>
  </conditionalFormatting>
  <conditionalFormatting sqref="X14">
    <cfRule type="expression" dxfId="869" priority="27">
      <formula>AND(NOT(ISBLANK(Y14)),ISBLANK(X14))</formula>
    </cfRule>
  </conditionalFormatting>
  <conditionalFormatting sqref="Y14">
    <cfRule type="expression" dxfId="868" priority="26">
      <formula>AND(NOT(ISBLANK(X14)),ISBLANK(Y14))</formula>
    </cfRule>
  </conditionalFormatting>
  <conditionalFormatting sqref="R14">
    <cfRule type="expression" dxfId="867" priority="25">
      <formula>AND(NOT(ISBLANK(S14)),ISBLANK(R14))</formula>
    </cfRule>
  </conditionalFormatting>
  <conditionalFormatting sqref="S14">
    <cfRule type="expression" dxfId="866" priority="24">
      <formula>AND(NOT(ISBLANK(R14)),ISBLANK(S14))</formula>
    </cfRule>
  </conditionalFormatting>
  <conditionalFormatting sqref="T14">
    <cfRule type="expression" dxfId="865" priority="23">
      <formula>AND(NOT(ISBLANK(U14)),ISBLANK(T14))</formula>
    </cfRule>
  </conditionalFormatting>
  <conditionalFormatting sqref="U14">
    <cfRule type="expression" dxfId="864" priority="22">
      <formula>AND(NOT(ISBLANK(T14)),ISBLANK(U14))</formula>
    </cfRule>
  </conditionalFormatting>
  <conditionalFormatting sqref="V14">
    <cfRule type="expression" dxfId="863" priority="21">
      <formula>AND(NOT(ISBLANK(W14)),ISBLANK(V14))</formula>
    </cfRule>
  </conditionalFormatting>
  <conditionalFormatting sqref="W14">
    <cfRule type="expression" dxfId="862" priority="20">
      <formula>AND(NOT(ISBLANK(V14)),ISBLANK(W14))</formula>
    </cfRule>
  </conditionalFormatting>
  <conditionalFormatting sqref="X14">
    <cfRule type="expression" dxfId="861" priority="19">
      <formula>AND(NOT(ISBLANK(Y14)),ISBLANK(X14))</formula>
    </cfRule>
  </conditionalFormatting>
  <conditionalFormatting sqref="Y14">
    <cfRule type="expression" dxfId="860" priority="18">
      <formula>AND(NOT(ISBLANK(X14)),ISBLANK(Y14))</formula>
    </cfRule>
  </conditionalFormatting>
  <conditionalFormatting sqref="R14">
    <cfRule type="expression" dxfId="859" priority="17">
      <formula>AND(NOT(ISBLANK(S14)),ISBLANK(R14))</formula>
    </cfRule>
  </conditionalFormatting>
  <conditionalFormatting sqref="S14">
    <cfRule type="expression" dxfId="858" priority="16">
      <formula>AND(NOT(ISBLANK(R14)),ISBLANK(S14))</formula>
    </cfRule>
  </conditionalFormatting>
  <conditionalFormatting sqref="T14">
    <cfRule type="expression" dxfId="857" priority="15">
      <formula>AND(NOT(ISBLANK(U14)),ISBLANK(T14))</formula>
    </cfRule>
  </conditionalFormatting>
  <conditionalFormatting sqref="U14">
    <cfRule type="expression" dxfId="856" priority="14">
      <formula>AND(NOT(ISBLANK(T14)),ISBLANK(U14))</formula>
    </cfRule>
  </conditionalFormatting>
  <conditionalFormatting sqref="V14">
    <cfRule type="expression" dxfId="855" priority="13">
      <formula>AND(NOT(ISBLANK(W14)),ISBLANK(V14))</formula>
    </cfRule>
  </conditionalFormatting>
  <conditionalFormatting sqref="W14">
    <cfRule type="expression" dxfId="854" priority="12">
      <formula>AND(NOT(ISBLANK(V14)),ISBLANK(W14))</formula>
    </cfRule>
  </conditionalFormatting>
  <conditionalFormatting sqref="X14">
    <cfRule type="expression" dxfId="853" priority="11">
      <formula>AND(NOT(ISBLANK(Y14)),ISBLANK(X14))</formula>
    </cfRule>
  </conditionalFormatting>
  <conditionalFormatting sqref="Y14">
    <cfRule type="expression" dxfId="852" priority="10">
      <formula>AND(NOT(ISBLANK(X14)),ISBLANK(Y14))</formula>
    </cfRule>
  </conditionalFormatting>
  <conditionalFormatting sqref="R14">
    <cfRule type="expression" dxfId="851" priority="9">
      <formula>AND(NOT(ISBLANK(S14)),ISBLANK(R14))</formula>
    </cfRule>
  </conditionalFormatting>
  <conditionalFormatting sqref="S14">
    <cfRule type="expression" dxfId="850" priority="8">
      <formula>AND(NOT(ISBLANK(R14)),ISBLANK(S14))</formula>
    </cfRule>
  </conditionalFormatting>
  <conditionalFormatting sqref="T14">
    <cfRule type="expression" dxfId="849" priority="7">
      <formula>AND(NOT(ISBLANK(U14)),ISBLANK(T14))</formula>
    </cfRule>
  </conditionalFormatting>
  <conditionalFormatting sqref="U14">
    <cfRule type="expression" dxfId="848" priority="6">
      <formula>AND(NOT(ISBLANK(T14)),ISBLANK(U14))</formula>
    </cfRule>
  </conditionalFormatting>
  <conditionalFormatting sqref="V14">
    <cfRule type="expression" dxfId="847" priority="5">
      <formula>AND(NOT(ISBLANK(W14)),ISBLANK(V14))</formula>
    </cfRule>
  </conditionalFormatting>
  <conditionalFormatting sqref="W14">
    <cfRule type="expression" dxfId="846" priority="4">
      <formula>AND(NOT(ISBLANK(V14)),ISBLANK(W14))</formula>
    </cfRule>
  </conditionalFormatting>
  <conditionalFormatting sqref="X14">
    <cfRule type="expression" dxfId="845" priority="3">
      <formula>AND(NOT(ISBLANK(Y14)),ISBLANK(X14))</formula>
    </cfRule>
  </conditionalFormatting>
  <conditionalFormatting sqref="Y14">
    <cfRule type="expression" dxfId="844" priority="2">
      <formula>AND(NOT(ISBLANK(X14)),ISBLANK(Y14))</formula>
    </cfRule>
  </conditionalFormatting>
  <conditionalFormatting sqref="Y13">
    <cfRule type="expression" dxfId="843" priority="1">
      <formula>AND(NOT(ISBLANK(X13)),ISBLANK(Y13))</formula>
    </cfRule>
  </conditionalFormatting>
  <dataValidations count="9">
    <dataValidation type="decimal" operator="greaterThanOrEqual" allowBlank="1" showInputMessage="1" showErrorMessage="1" sqref="AG11:AI12 AD11:AE12 AG14:AI14 AD10:AI10 AK10:AL12 AD14:AE14 AK14:AL14" xr:uid="{3330B981-14E2-44F2-9B1E-99C6799B72E4}">
      <formula1>0</formula1>
    </dataValidation>
    <dataValidation operator="greaterThanOrEqual" allowBlank="1" showInputMessage="1" showErrorMessage="1" sqref="AD13:AI13 AF11:AF12 AD7:AI8 AD15:AI51 AK7:AK8 AF14 AL7:AL9 AK13:AL13 AK15:AL51" xr:uid="{F2548275-2553-43A3-B2BD-0AD314EEE47E}"/>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40FF9B2F-38D8-4A45-961C-9E1357BEA27E}">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969959CF-1E55-4098-A482-56445B414F0F}">
      <formula1>INDIRECT("Organisation_Type")</formula1>
    </dataValidation>
    <dataValidation type="custom" allowBlank="1" showInputMessage="1" showErrorMessage="1" errorTitle="Headcount" error="The value entered in the headcount field must be greater than or equal to the value entered in the FTE field." sqref="J7:J51 L7:L51 H7:H51 R7:R51 V7:V51 X7:X51 T7:T51 D7:D51 F7:F51 N7:N51" xr:uid="{AEAEA872-F581-4E5F-83DD-93C38E65B84F}">
      <formula1>D7&gt;=E7</formula1>
    </dataValidation>
    <dataValidation type="custom" allowBlank="1" showInputMessage="1" showErrorMessage="1" errorTitle="FTE" error="The value entered in the FTE field must be less than or equal to the value entered in the headcount field." sqref="K7:K51 G7:G51 M7:M51 S7:S51 W7:W51 Y7:Y51 U7:U51 I7:I51 E7:E51 O7:O51" xr:uid="{51E0880A-6C31-435F-9FCA-876ADD6310AC}">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0CF0DD21-61D4-4597-AEEB-9DDE7A30DD0A}">
      <formula1>INDIRECT("List_of_organisations")</formula1>
    </dataValidation>
    <dataValidation operator="lessThanOrEqual" allowBlank="1" showInputMessage="1" showErrorMessage="1" error="FTE cannot be greater than Headcount_x000a_" sqref="AO4:AP4 AB4 P5 A4:C4 R4 R52:AN65535 A52:O65535 AO7:AP65535 AB6:AC51 AQ1:IV1048576 P7:Q65535" xr:uid="{C969B2F2-E3E4-4592-8298-A3FBD6F830D1}"/>
    <dataValidation type="decimal" operator="greaterThan" allowBlank="1" showInputMessage="1" showErrorMessage="1" sqref="AD9:AI9 AK9" xr:uid="{A853A78F-042C-4F04-8E4F-2B2F658C0D62}">
      <formula1>0</formula1>
    </dataValidation>
  </dataValidation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9E468-0A7A-4AED-B5A8-E88C0C6B0A80}">
  <dimension ref="A1:AP473"/>
  <sheetViews>
    <sheetView zoomScale="80" zoomScaleNormal="80" workbookViewId="0">
      <selection activeCell="AM13" sqref="AM13"/>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212" t="s">
        <v>24</v>
      </c>
      <c r="E6" s="212" t="s">
        <v>26</v>
      </c>
      <c r="F6" s="212" t="s">
        <v>24</v>
      </c>
      <c r="G6" s="212" t="s">
        <v>26</v>
      </c>
      <c r="H6" s="212" t="s">
        <v>24</v>
      </c>
      <c r="I6" s="212" t="s">
        <v>26</v>
      </c>
      <c r="J6" s="212" t="s">
        <v>24</v>
      </c>
      <c r="K6" s="212" t="s">
        <v>26</v>
      </c>
      <c r="L6" s="212" t="s">
        <v>24</v>
      </c>
      <c r="M6" s="212" t="s">
        <v>26</v>
      </c>
      <c r="N6" s="212" t="s">
        <v>24</v>
      </c>
      <c r="O6" s="212" t="s">
        <v>26</v>
      </c>
      <c r="P6" s="212" t="s">
        <v>24</v>
      </c>
      <c r="Q6" s="212" t="s">
        <v>26</v>
      </c>
      <c r="R6" s="211" t="s">
        <v>24</v>
      </c>
      <c r="S6" s="211" t="s">
        <v>26</v>
      </c>
      <c r="T6" s="211" t="s">
        <v>24</v>
      </c>
      <c r="U6" s="211" t="s">
        <v>26</v>
      </c>
      <c r="V6" s="211" t="s">
        <v>24</v>
      </c>
      <c r="W6" s="211" t="s">
        <v>26</v>
      </c>
      <c r="X6" s="211" t="s">
        <v>24</v>
      </c>
      <c r="Y6" s="211" t="s">
        <v>26</v>
      </c>
      <c r="Z6" s="211" t="s">
        <v>24</v>
      </c>
      <c r="AA6" s="211" t="s">
        <v>26</v>
      </c>
      <c r="AB6" s="53" t="s">
        <v>24</v>
      </c>
      <c r="AC6" s="213" t="s">
        <v>26</v>
      </c>
      <c r="AD6" s="377"/>
      <c r="AE6" s="377"/>
      <c r="AF6" s="377"/>
      <c r="AG6" s="377"/>
      <c r="AH6" s="377"/>
      <c r="AI6" s="377"/>
      <c r="AJ6" s="380"/>
      <c r="AK6" s="377"/>
      <c r="AL6" s="377"/>
      <c r="AM6" s="377"/>
      <c r="AN6" s="373"/>
      <c r="AO6" s="377"/>
      <c r="AP6" s="377"/>
    </row>
    <row r="7" spans="1:42" ht="31" x14ac:dyDescent="0.35">
      <c r="A7" s="190" t="s">
        <v>104</v>
      </c>
      <c r="B7" s="190" t="s">
        <v>105</v>
      </c>
      <c r="C7" s="190" t="s">
        <v>104</v>
      </c>
      <c r="D7" s="85" t="s">
        <v>390</v>
      </c>
      <c r="E7" s="117">
        <v>9204.6575675675667</v>
      </c>
      <c r="F7" s="80" t="s">
        <v>391</v>
      </c>
      <c r="G7" s="117">
        <v>5625.6637837837834</v>
      </c>
      <c r="H7" s="80" t="s">
        <v>392</v>
      </c>
      <c r="I7" s="117">
        <v>9757.4051351351354</v>
      </c>
      <c r="J7" s="80" t="s">
        <v>393</v>
      </c>
      <c r="K7" s="117">
        <v>2183.1218918918921</v>
      </c>
      <c r="L7" s="80" t="s">
        <v>381</v>
      </c>
      <c r="M7" s="117">
        <v>281.82027027027027</v>
      </c>
      <c r="N7" s="80">
        <v>12277</v>
      </c>
      <c r="O7" s="117">
        <v>11904.393243243199</v>
      </c>
      <c r="P7" s="40">
        <v>39858</v>
      </c>
      <c r="Q7" s="40">
        <f>SUM(E7,G7,I7,K7,M7,O7)</f>
        <v>38957.061891891848</v>
      </c>
      <c r="R7" s="117">
        <v>106</v>
      </c>
      <c r="S7" s="117">
        <v>103</v>
      </c>
      <c r="T7" s="117">
        <v>431</v>
      </c>
      <c r="U7" s="117">
        <v>425</v>
      </c>
      <c r="V7" s="80" t="s">
        <v>394</v>
      </c>
      <c r="W7" s="117">
        <v>253.0972972972973</v>
      </c>
      <c r="X7" s="80" t="s">
        <v>382</v>
      </c>
      <c r="Y7" s="80" t="s">
        <v>382</v>
      </c>
      <c r="Z7" s="42">
        <f>SUM(R7,T7,V7,X7,)</f>
        <v>537</v>
      </c>
      <c r="AA7" s="43">
        <f>SUM(S7,U7,W7,Y7)</f>
        <v>781.09729729729725</v>
      </c>
      <c r="AB7" s="44">
        <f>P7+Z7</f>
        <v>40395</v>
      </c>
      <c r="AC7" s="44">
        <f>Q7+AA7</f>
        <v>39738.159189189144</v>
      </c>
      <c r="AD7" s="45">
        <v>157093812.00999999</v>
      </c>
      <c r="AE7" s="203">
        <v>0</v>
      </c>
      <c r="AF7" s="203">
        <v>0</v>
      </c>
      <c r="AG7" s="203">
        <v>3371727.2199999997</v>
      </c>
      <c r="AH7" s="203">
        <v>39340693.289999999</v>
      </c>
      <c r="AI7" s="203">
        <v>16024704.689999999</v>
      </c>
      <c r="AJ7" s="46">
        <f>SUM(AD7:AI7)</f>
        <v>215830937.20999998</v>
      </c>
      <c r="AK7" s="47">
        <v>19814719.93</v>
      </c>
      <c r="AL7" s="47">
        <v>4458433.6399999997</v>
      </c>
      <c r="AM7" s="46">
        <f>SUM(AK7:AL7)</f>
        <v>24273153.57</v>
      </c>
      <c r="AN7" s="46">
        <f>SUM(AM7,AJ7)</f>
        <v>240104090.77999997</v>
      </c>
      <c r="AO7" s="48"/>
      <c r="AP7" s="51"/>
    </row>
    <row r="8" spans="1:42" ht="31" x14ac:dyDescent="0.35">
      <c r="A8" s="190" t="s">
        <v>106</v>
      </c>
      <c r="B8" s="190" t="s">
        <v>105</v>
      </c>
      <c r="C8" s="190" t="s">
        <v>104</v>
      </c>
      <c r="D8" s="117" t="s">
        <v>121</v>
      </c>
      <c r="E8" s="117">
        <v>0</v>
      </c>
      <c r="F8" s="117" t="s">
        <v>121</v>
      </c>
      <c r="G8" s="117">
        <v>0</v>
      </c>
      <c r="H8" s="117">
        <v>0</v>
      </c>
      <c r="I8" s="117">
        <v>0</v>
      </c>
      <c r="J8" s="117" t="s">
        <v>121</v>
      </c>
      <c r="K8" s="117">
        <v>0</v>
      </c>
      <c r="L8" s="117" t="s">
        <v>121</v>
      </c>
      <c r="M8" s="117">
        <v>0</v>
      </c>
      <c r="N8" s="80">
        <v>10856</v>
      </c>
      <c r="O8" s="117">
        <v>10494.1578378378</v>
      </c>
      <c r="P8" s="40">
        <f t="shared" ref="P8:Q23" si="0">SUM(D8,F8,H8,J8,L8,N8)</f>
        <v>10856</v>
      </c>
      <c r="Q8" s="40">
        <f t="shared" si="0"/>
        <v>10494.1578378378</v>
      </c>
      <c r="R8" s="117">
        <v>5</v>
      </c>
      <c r="S8" s="117">
        <v>5</v>
      </c>
      <c r="T8" s="117">
        <v>40</v>
      </c>
      <c r="U8" s="117">
        <v>40</v>
      </c>
      <c r="V8" s="80" t="s">
        <v>395</v>
      </c>
      <c r="W8" s="117">
        <v>689.82432432432438</v>
      </c>
      <c r="X8" s="117">
        <v>0</v>
      </c>
      <c r="Y8" s="117">
        <v>0</v>
      </c>
      <c r="Z8" s="43">
        <f t="shared" ref="Z8:Z51" si="1">SUM(R8,T8,V8,X8,)</f>
        <v>45</v>
      </c>
      <c r="AA8" s="42">
        <f t="shared" ref="AA8:AA51" si="2">SUM(S8,U8,W8,Y8)</f>
        <v>734.82432432432438</v>
      </c>
      <c r="AB8" s="44">
        <f t="shared" ref="AB8:AC23" si="3">P8+Z8</f>
        <v>10901</v>
      </c>
      <c r="AC8" s="44">
        <f t="shared" si="3"/>
        <v>11228.982162162125</v>
      </c>
      <c r="AD8" s="45">
        <v>33542777.649999999</v>
      </c>
      <c r="AE8" s="45">
        <v>0</v>
      </c>
      <c r="AF8" s="45">
        <v>0</v>
      </c>
      <c r="AG8" s="45">
        <v>545723.81999999995</v>
      </c>
      <c r="AH8" s="45">
        <v>8321754.9700000007</v>
      </c>
      <c r="AI8" s="45">
        <v>3230686.4000000004</v>
      </c>
      <c r="AJ8" s="46">
        <f t="shared" ref="AJ8:AJ51" si="4">SUM(AD8:AI8)</f>
        <v>45640942.839999996</v>
      </c>
      <c r="AK8" s="47">
        <v>10215387.82</v>
      </c>
      <c r="AL8" s="47">
        <v>635324.53</v>
      </c>
      <c r="AM8" s="46">
        <f>SUM(AK8:AL8)</f>
        <v>10850712.35</v>
      </c>
      <c r="AN8" s="46">
        <f>SUM(AM8,AJ8)</f>
        <v>56491655.189999998</v>
      </c>
      <c r="AO8" s="48"/>
      <c r="AP8" s="51"/>
    </row>
    <row r="9" spans="1:42" ht="50.25" customHeight="1" x14ac:dyDescent="0.35">
      <c r="A9" s="190" t="s">
        <v>107</v>
      </c>
      <c r="B9" s="190" t="s">
        <v>108</v>
      </c>
      <c r="C9" s="190" t="s">
        <v>104</v>
      </c>
      <c r="D9" s="253">
        <v>141</v>
      </c>
      <c r="E9" s="253">
        <v>135.49</v>
      </c>
      <c r="F9" s="253">
        <v>261</v>
      </c>
      <c r="G9" s="253">
        <v>245.57</v>
      </c>
      <c r="H9" s="253">
        <v>2156</v>
      </c>
      <c r="I9" s="253">
        <v>2075.17</v>
      </c>
      <c r="J9" s="253">
        <v>1824</v>
      </c>
      <c r="K9" s="253">
        <v>1709.56</v>
      </c>
      <c r="L9" s="253">
        <v>36</v>
      </c>
      <c r="M9" s="253">
        <v>29.89</v>
      </c>
      <c r="N9" s="253">
        <v>0</v>
      </c>
      <c r="O9" s="200">
        <v>0</v>
      </c>
      <c r="P9" s="40">
        <f t="shared" si="0"/>
        <v>4418</v>
      </c>
      <c r="Q9" s="40">
        <f t="shared" si="0"/>
        <v>4195.68</v>
      </c>
      <c r="R9" s="254">
        <v>0</v>
      </c>
      <c r="S9" s="254">
        <v>0</v>
      </c>
      <c r="T9" s="254">
        <v>0</v>
      </c>
      <c r="U9" s="254">
        <v>0</v>
      </c>
      <c r="V9" s="254">
        <v>167</v>
      </c>
      <c r="W9" s="254">
        <v>160.80000000000001</v>
      </c>
      <c r="X9" s="254">
        <v>0</v>
      </c>
      <c r="Y9" s="254">
        <v>0</v>
      </c>
      <c r="Z9" s="42">
        <f t="shared" si="1"/>
        <v>167</v>
      </c>
      <c r="AA9" s="43">
        <f t="shared" si="2"/>
        <v>160.80000000000001</v>
      </c>
      <c r="AB9" s="44">
        <f t="shared" si="3"/>
        <v>4585</v>
      </c>
      <c r="AC9" s="44">
        <f t="shared" si="3"/>
        <v>4356.4800000000005</v>
      </c>
      <c r="AD9" s="45">
        <v>13905475.900000002</v>
      </c>
      <c r="AE9" s="45">
        <v>268037.63000000006</v>
      </c>
      <c r="AF9" s="45">
        <v>277700</v>
      </c>
      <c r="AG9" s="45">
        <v>288603.55000000005</v>
      </c>
      <c r="AH9" s="45">
        <v>3830856.6299999994</v>
      </c>
      <c r="AI9" s="45">
        <v>1551653.9999999998</v>
      </c>
      <c r="AJ9" s="46">
        <f t="shared" si="4"/>
        <v>20122327.710000005</v>
      </c>
      <c r="AK9" s="255">
        <v>1272283.1400000013</v>
      </c>
      <c r="AL9" s="143">
        <v>0</v>
      </c>
      <c r="AM9" s="46">
        <f t="shared" ref="AM9:AM14" si="5">SUM(AK9:AL9)</f>
        <v>1272283.1400000013</v>
      </c>
      <c r="AN9" s="46">
        <f t="shared" ref="AN9:AN44" si="6">SUM(AM9,AJ9)</f>
        <v>21394610.850000005</v>
      </c>
      <c r="AO9" s="48"/>
      <c r="AP9" s="51"/>
    </row>
    <row r="10" spans="1:42" ht="46.5" x14ac:dyDescent="0.35">
      <c r="A10" s="190" t="s">
        <v>109</v>
      </c>
      <c r="B10" s="190" t="s">
        <v>110</v>
      </c>
      <c r="C10" s="190" t="s">
        <v>104</v>
      </c>
      <c r="D10" s="257">
        <v>74</v>
      </c>
      <c r="E10" s="256">
        <v>72.33</v>
      </c>
      <c r="F10" s="256">
        <v>222</v>
      </c>
      <c r="G10" s="256">
        <v>206.35</v>
      </c>
      <c r="H10" s="256">
        <v>472</v>
      </c>
      <c r="I10" s="256">
        <v>452.87</v>
      </c>
      <c r="J10" s="256">
        <v>63</v>
      </c>
      <c r="K10" s="256">
        <v>61.28</v>
      </c>
      <c r="L10" s="256">
        <v>5</v>
      </c>
      <c r="M10" s="256">
        <v>5</v>
      </c>
      <c r="N10" s="256">
        <v>0</v>
      </c>
      <c r="O10" s="256">
        <v>0</v>
      </c>
      <c r="P10" s="40">
        <f>SUM(D10,F10,H10,J10,L10,N10)</f>
        <v>836</v>
      </c>
      <c r="Q10" s="40">
        <f>SUM(E10,G10,I10,K10,M10,O10)</f>
        <v>797.82999999999993</v>
      </c>
      <c r="R10" s="258">
        <v>8</v>
      </c>
      <c r="S10" s="258">
        <v>7.21</v>
      </c>
      <c r="T10" s="258">
        <v>0</v>
      </c>
      <c r="U10" s="258">
        <v>0</v>
      </c>
      <c r="V10" s="258">
        <v>11</v>
      </c>
      <c r="W10" s="258">
        <v>10.51</v>
      </c>
      <c r="X10" s="258">
        <v>0</v>
      </c>
      <c r="Y10" s="258">
        <v>0</v>
      </c>
      <c r="Z10" s="42">
        <f t="shared" si="1"/>
        <v>19</v>
      </c>
      <c r="AA10" s="43">
        <f t="shared" si="2"/>
        <v>17.72</v>
      </c>
      <c r="AB10" s="44">
        <f t="shared" si="3"/>
        <v>855</v>
      </c>
      <c r="AC10" s="44">
        <f t="shared" si="3"/>
        <v>815.55</v>
      </c>
      <c r="AD10" s="259">
        <v>2313299.34</v>
      </c>
      <c r="AE10" s="259">
        <v>57684.959999999999</v>
      </c>
      <c r="AF10" s="259">
        <v>13750</v>
      </c>
      <c r="AG10" s="259">
        <v>27936.13</v>
      </c>
      <c r="AH10" s="259">
        <v>635850.02</v>
      </c>
      <c r="AI10" s="259">
        <v>245575.19</v>
      </c>
      <c r="AJ10" s="46">
        <f t="shared" si="4"/>
        <v>3294095.6399999997</v>
      </c>
      <c r="AK10" s="260">
        <v>185225</v>
      </c>
      <c r="AL10" s="50">
        <v>0</v>
      </c>
      <c r="AM10" s="46">
        <f t="shared" si="5"/>
        <v>185225</v>
      </c>
      <c r="AN10" s="46">
        <f t="shared" si="6"/>
        <v>3479320.6399999997</v>
      </c>
      <c r="AO10" s="48"/>
      <c r="AP10" s="48"/>
    </row>
    <row r="11" spans="1:42" ht="46.5" x14ac:dyDescent="0.35">
      <c r="A11" s="190" t="s">
        <v>111</v>
      </c>
      <c r="B11" s="190" t="s">
        <v>110</v>
      </c>
      <c r="C11" s="190" t="s">
        <v>104</v>
      </c>
      <c r="D11" s="197">
        <v>89</v>
      </c>
      <c r="E11" s="197">
        <v>66.8</v>
      </c>
      <c r="F11" s="197">
        <v>76</v>
      </c>
      <c r="G11" s="197">
        <v>70.599999999999994</v>
      </c>
      <c r="H11" s="197">
        <v>26</v>
      </c>
      <c r="I11" s="197">
        <v>25.8</v>
      </c>
      <c r="J11" s="197">
        <v>16</v>
      </c>
      <c r="K11" s="197">
        <v>16</v>
      </c>
      <c r="L11" s="197">
        <v>4</v>
      </c>
      <c r="M11" s="197">
        <v>4</v>
      </c>
      <c r="N11" s="197">
        <v>0</v>
      </c>
      <c r="O11" s="197">
        <v>0</v>
      </c>
      <c r="P11" s="40">
        <f t="shared" si="0"/>
        <v>211</v>
      </c>
      <c r="Q11" s="40">
        <f t="shared" si="0"/>
        <v>183.2</v>
      </c>
      <c r="R11" s="197">
        <v>0</v>
      </c>
      <c r="S11" s="197">
        <v>0</v>
      </c>
      <c r="T11" s="197">
        <v>0</v>
      </c>
      <c r="U11" s="197">
        <v>0</v>
      </c>
      <c r="V11" s="197">
        <v>0</v>
      </c>
      <c r="W11" s="197">
        <v>0</v>
      </c>
      <c r="X11" s="197">
        <v>0</v>
      </c>
      <c r="Y11" s="197">
        <v>0</v>
      </c>
      <c r="Z11" s="42">
        <f t="shared" si="1"/>
        <v>0</v>
      </c>
      <c r="AA11" s="43">
        <f t="shared" si="2"/>
        <v>0</v>
      </c>
      <c r="AB11" s="44">
        <f t="shared" si="3"/>
        <v>211</v>
      </c>
      <c r="AC11" s="44">
        <f t="shared" si="3"/>
        <v>183.2</v>
      </c>
      <c r="AD11" s="187">
        <v>432465</v>
      </c>
      <c r="AE11" s="187">
        <v>0</v>
      </c>
      <c r="AF11" s="187">
        <v>0</v>
      </c>
      <c r="AG11" s="187">
        <v>8209</v>
      </c>
      <c r="AH11" s="187">
        <v>27178</v>
      </c>
      <c r="AI11" s="187">
        <v>40083</v>
      </c>
      <c r="AJ11" s="46">
        <f t="shared" si="4"/>
        <v>507935</v>
      </c>
      <c r="AK11" s="189">
        <v>0</v>
      </c>
      <c r="AL11" s="189">
        <v>0</v>
      </c>
      <c r="AM11" s="46">
        <f t="shared" si="5"/>
        <v>0</v>
      </c>
      <c r="AN11" s="46">
        <f t="shared" si="6"/>
        <v>507935</v>
      </c>
      <c r="AO11" s="189"/>
      <c r="AP11" s="48"/>
    </row>
    <row r="12" spans="1:42" ht="46.5" x14ac:dyDescent="0.35">
      <c r="A12" s="190" t="s">
        <v>112</v>
      </c>
      <c r="B12" s="190" t="s">
        <v>110</v>
      </c>
      <c r="C12" s="190" t="s">
        <v>104</v>
      </c>
      <c r="D12" s="249">
        <v>46</v>
      </c>
      <c r="E12" s="249">
        <v>37.03</v>
      </c>
      <c r="F12" s="249">
        <v>11</v>
      </c>
      <c r="G12" s="249">
        <v>10.48</v>
      </c>
      <c r="H12" s="249">
        <v>30</v>
      </c>
      <c r="I12" s="249">
        <v>28.93</v>
      </c>
      <c r="J12" s="249">
        <v>4</v>
      </c>
      <c r="K12" s="249">
        <v>4</v>
      </c>
      <c r="L12" s="249">
        <v>1</v>
      </c>
      <c r="M12" s="249">
        <v>1</v>
      </c>
      <c r="N12" s="249">
        <v>0</v>
      </c>
      <c r="O12" s="249">
        <v>0</v>
      </c>
      <c r="P12" s="40">
        <f t="shared" si="0"/>
        <v>92</v>
      </c>
      <c r="Q12" s="40">
        <f t="shared" si="0"/>
        <v>81.44</v>
      </c>
      <c r="R12" s="248">
        <v>0</v>
      </c>
      <c r="S12" s="248">
        <v>0</v>
      </c>
      <c r="T12" s="248">
        <v>0</v>
      </c>
      <c r="U12" s="248">
        <v>0</v>
      </c>
      <c r="V12" s="248">
        <v>0</v>
      </c>
      <c r="W12" s="248">
        <v>0</v>
      </c>
      <c r="X12" s="248">
        <v>0</v>
      </c>
      <c r="Y12" s="248">
        <v>0</v>
      </c>
      <c r="Z12" s="42">
        <f t="shared" si="1"/>
        <v>0</v>
      </c>
      <c r="AA12" s="43">
        <f t="shared" si="2"/>
        <v>0</v>
      </c>
      <c r="AB12" s="44">
        <f t="shared" si="3"/>
        <v>92</v>
      </c>
      <c r="AC12" s="44">
        <f t="shared" si="3"/>
        <v>81.44</v>
      </c>
      <c r="AD12" s="250">
        <v>246833.96</v>
      </c>
      <c r="AE12" s="251">
        <v>0</v>
      </c>
      <c r="AF12" s="251">
        <v>0</v>
      </c>
      <c r="AG12" s="251">
        <v>0</v>
      </c>
      <c r="AH12" s="251">
        <v>27047.75</v>
      </c>
      <c r="AI12" s="251">
        <v>25855.13</v>
      </c>
      <c r="AJ12" s="46">
        <f t="shared" si="4"/>
        <v>299736.83999999997</v>
      </c>
      <c r="AK12" s="50">
        <v>0</v>
      </c>
      <c r="AL12" s="50">
        <v>0</v>
      </c>
      <c r="AM12" s="46">
        <f t="shared" si="5"/>
        <v>0</v>
      </c>
      <c r="AN12" s="46">
        <f t="shared" si="6"/>
        <v>299736.83999999997</v>
      </c>
      <c r="AO12" s="48"/>
      <c r="AP12" s="252" t="s">
        <v>396</v>
      </c>
    </row>
    <row r="13" spans="1:42" ht="46.5" x14ac:dyDescent="0.35">
      <c r="A13" s="190" t="s">
        <v>113</v>
      </c>
      <c r="B13" s="190" t="s">
        <v>110</v>
      </c>
      <c r="C13" s="190" t="s">
        <v>104</v>
      </c>
      <c r="D13" s="279">
        <v>210</v>
      </c>
      <c r="E13" s="278">
        <v>76.430000000000007</v>
      </c>
      <c r="F13" s="278">
        <v>83</v>
      </c>
      <c r="G13" s="278">
        <v>71.81</v>
      </c>
      <c r="H13" s="278">
        <v>37</v>
      </c>
      <c r="I13" s="278">
        <v>34.450000000000003</v>
      </c>
      <c r="J13" s="278">
        <v>0</v>
      </c>
      <c r="K13" s="278">
        <v>0</v>
      </c>
      <c r="L13" s="278">
        <v>3</v>
      </c>
      <c r="M13" s="278">
        <v>3</v>
      </c>
      <c r="N13" s="278">
        <v>0</v>
      </c>
      <c r="O13" s="278">
        <v>0</v>
      </c>
      <c r="P13" s="40">
        <f t="shared" si="0"/>
        <v>333</v>
      </c>
      <c r="Q13" s="40">
        <f t="shared" si="0"/>
        <v>185.69</v>
      </c>
      <c r="R13" s="200">
        <v>0</v>
      </c>
      <c r="S13" s="200">
        <v>0</v>
      </c>
      <c r="T13" s="200">
        <v>0</v>
      </c>
      <c r="U13" s="200">
        <v>0</v>
      </c>
      <c r="V13" s="200">
        <v>0</v>
      </c>
      <c r="W13" s="200">
        <v>0</v>
      </c>
      <c r="X13" s="200">
        <v>0</v>
      </c>
      <c r="Y13" s="49">
        <v>0</v>
      </c>
      <c r="Z13" s="42">
        <f t="shared" si="1"/>
        <v>0</v>
      </c>
      <c r="AA13" s="43">
        <f t="shared" si="2"/>
        <v>0</v>
      </c>
      <c r="AB13" s="44">
        <f t="shared" si="3"/>
        <v>333</v>
      </c>
      <c r="AC13" s="44">
        <f t="shared" si="3"/>
        <v>185.69</v>
      </c>
      <c r="AD13" s="259">
        <v>365200</v>
      </c>
      <c r="AE13" s="251">
        <v>0</v>
      </c>
      <c r="AF13" s="251">
        <v>0</v>
      </c>
      <c r="AG13" s="251">
        <v>0</v>
      </c>
      <c r="AH13" s="251">
        <v>26376</v>
      </c>
      <c r="AI13" s="251">
        <v>34213</v>
      </c>
      <c r="AJ13" s="46">
        <f t="shared" si="4"/>
        <v>425789</v>
      </c>
      <c r="AK13" s="47"/>
      <c r="AL13" s="47"/>
      <c r="AM13" s="46">
        <f t="shared" si="5"/>
        <v>0</v>
      </c>
      <c r="AN13" s="46">
        <f t="shared" si="6"/>
        <v>425789</v>
      </c>
      <c r="AO13" s="48"/>
      <c r="AP13" s="48"/>
    </row>
    <row r="14" spans="1:42" ht="31" x14ac:dyDescent="0.35">
      <c r="A14" s="190" t="s">
        <v>114</v>
      </c>
      <c r="B14" s="190" t="s">
        <v>108</v>
      </c>
      <c r="C14" s="190" t="s">
        <v>104</v>
      </c>
      <c r="D14" s="241">
        <v>94</v>
      </c>
      <c r="E14" s="241">
        <v>89.297989999999999</v>
      </c>
      <c r="F14" s="241">
        <v>243</v>
      </c>
      <c r="G14" s="241">
        <v>226.09454400000001</v>
      </c>
      <c r="H14" s="241">
        <v>83</v>
      </c>
      <c r="I14" s="241">
        <v>82.621622000000002</v>
      </c>
      <c r="J14" s="241">
        <v>14</v>
      </c>
      <c r="K14" s="241">
        <v>14</v>
      </c>
      <c r="L14" s="241">
        <v>1</v>
      </c>
      <c r="M14" s="241">
        <v>1</v>
      </c>
      <c r="N14" s="241">
        <v>0</v>
      </c>
      <c r="O14" s="241">
        <v>0</v>
      </c>
      <c r="P14" s="40">
        <f t="shared" si="0"/>
        <v>435</v>
      </c>
      <c r="Q14" s="40">
        <f t="shared" si="0"/>
        <v>413.01415600000001</v>
      </c>
      <c r="R14" s="241">
        <v>4</v>
      </c>
      <c r="S14" s="241">
        <v>4</v>
      </c>
      <c r="T14" s="200">
        <v>0</v>
      </c>
      <c r="U14" s="200">
        <v>0</v>
      </c>
      <c r="V14" s="200">
        <v>0</v>
      </c>
      <c r="W14" s="200">
        <v>0</v>
      </c>
      <c r="X14" s="200">
        <v>0</v>
      </c>
      <c r="Y14" s="200">
        <v>0</v>
      </c>
      <c r="Z14" s="42">
        <f t="shared" si="1"/>
        <v>4</v>
      </c>
      <c r="AA14" s="42">
        <f t="shared" si="2"/>
        <v>4</v>
      </c>
      <c r="AB14" s="44">
        <f t="shared" si="3"/>
        <v>439</v>
      </c>
      <c r="AC14" s="44">
        <f t="shared" si="3"/>
        <v>417.01415600000001</v>
      </c>
      <c r="AD14" s="240">
        <v>984224.65000000037</v>
      </c>
      <c r="AE14" s="240">
        <v>41152.280000000064</v>
      </c>
      <c r="AF14" s="240">
        <v>3500</v>
      </c>
      <c r="AG14" s="240">
        <v>31532.91</v>
      </c>
      <c r="AH14" s="240">
        <v>276512.42000000022</v>
      </c>
      <c r="AI14" s="240">
        <v>99073.169999999984</v>
      </c>
      <c r="AJ14" s="46">
        <f t="shared" si="4"/>
        <v>1435995.4300000004</v>
      </c>
      <c r="AK14" s="239">
        <v>13918.720000000001</v>
      </c>
      <c r="AL14" s="239">
        <v>0</v>
      </c>
      <c r="AM14" s="46">
        <f t="shared" si="5"/>
        <v>13918.720000000001</v>
      </c>
      <c r="AN14" s="46">
        <f t="shared" si="6"/>
        <v>1449914.1500000004</v>
      </c>
      <c r="AO14" s="48"/>
      <c r="AP14" s="48"/>
    </row>
    <row r="15" spans="1:42" x14ac:dyDescent="0.35">
      <c r="A15" s="190"/>
      <c r="B15" s="190"/>
      <c r="C15" s="190"/>
      <c r="D15" s="197"/>
      <c r="E15" s="197"/>
      <c r="F15" s="197"/>
      <c r="G15" s="197"/>
      <c r="H15" s="197"/>
      <c r="I15" s="197"/>
      <c r="J15" s="197"/>
      <c r="K15" s="197"/>
      <c r="L15" s="197"/>
      <c r="M15" s="197"/>
      <c r="N15" s="197"/>
      <c r="O15" s="197"/>
      <c r="P15" s="40">
        <f t="shared" si="0"/>
        <v>0</v>
      </c>
      <c r="Q15" s="40">
        <f t="shared" si="0"/>
        <v>0</v>
      </c>
      <c r="R15" s="197"/>
      <c r="S15" s="197"/>
      <c r="T15" s="197"/>
      <c r="U15" s="197"/>
      <c r="V15" s="197"/>
      <c r="W15" s="197"/>
      <c r="X15" s="197"/>
      <c r="Y15" s="197"/>
      <c r="Z15" s="42">
        <f t="shared" si="1"/>
        <v>0</v>
      </c>
      <c r="AA15" s="42">
        <f t="shared" si="2"/>
        <v>0</v>
      </c>
      <c r="AB15" s="44">
        <f t="shared" si="3"/>
        <v>0</v>
      </c>
      <c r="AC15" s="44">
        <f t="shared" si="3"/>
        <v>0</v>
      </c>
      <c r="AD15" s="187"/>
      <c r="AE15" s="187"/>
      <c r="AF15" s="187"/>
      <c r="AG15" s="187"/>
      <c r="AH15" s="187"/>
      <c r="AI15" s="187"/>
      <c r="AJ15" s="52">
        <f t="shared" si="4"/>
        <v>0</v>
      </c>
      <c r="AK15" s="143"/>
      <c r="AL15" s="143"/>
      <c r="AM15" s="52">
        <f t="shared" ref="AM15:AM51" si="7">SUM(AK15:AL15)</f>
        <v>0</v>
      </c>
      <c r="AN15" s="52">
        <f t="shared" si="6"/>
        <v>0</v>
      </c>
      <c r="AO15" s="48"/>
      <c r="AP15" s="48"/>
    </row>
    <row r="16" spans="1:42" x14ac:dyDescent="0.35">
      <c r="A16" s="190"/>
      <c r="B16" s="190"/>
      <c r="C16" s="190"/>
      <c r="D16" s="197"/>
      <c r="E16" s="197"/>
      <c r="F16" s="197"/>
      <c r="G16" s="197"/>
      <c r="H16" s="197"/>
      <c r="I16" s="197"/>
      <c r="J16" s="197"/>
      <c r="K16" s="197"/>
      <c r="L16" s="197"/>
      <c r="M16" s="197"/>
      <c r="N16" s="197"/>
      <c r="O16" s="197"/>
      <c r="P16" s="40">
        <f t="shared" si="0"/>
        <v>0</v>
      </c>
      <c r="Q16" s="40">
        <f t="shared" si="0"/>
        <v>0</v>
      </c>
      <c r="R16" s="197"/>
      <c r="S16" s="197"/>
      <c r="T16" s="197"/>
      <c r="U16" s="197"/>
      <c r="V16" s="197"/>
      <c r="W16" s="197"/>
      <c r="X16" s="197"/>
      <c r="Y16" s="197"/>
      <c r="Z16" s="42">
        <f t="shared" si="1"/>
        <v>0</v>
      </c>
      <c r="AA16" s="42">
        <f t="shared" si="2"/>
        <v>0</v>
      </c>
      <c r="AB16" s="44">
        <f t="shared" si="3"/>
        <v>0</v>
      </c>
      <c r="AC16" s="44">
        <f t="shared" si="3"/>
        <v>0</v>
      </c>
      <c r="AD16" s="187"/>
      <c r="AE16" s="187"/>
      <c r="AF16" s="187"/>
      <c r="AG16" s="187"/>
      <c r="AH16" s="187"/>
      <c r="AI16" s="187"/>
      <c r="AJ16" s="52">
        <f t="shared" si="4"/>
        <v>0</v>
      </c>
      <c r="AK16" s="143"/>
      <c r="AL16" s="143"/>
      <c r="AM16" s="52">
        <f t="shared" si="7"/>
        <v>0</v>
      </c>
      <c r="AN16" s="52">
        <f t="shared" si="6"/>
        <v>0</v>
      </c>
      <c r="AO16" s="48"/>
      <c r="AP16" s="48"/>
    </row>
    <row r="17" spans="1:42" x14ac:dyDescent="0.35">
      <c r="A17" s="190"/>
      <c r="B17" s="190"/>
      <c r="C17" s="190"/>
      <c r="D17" s="197"/>
      <c r="E17" s="197"/>
      <c r="F17" s="197"/>
      <c r="G17" s="197"/>
      <c r="H17" s="197"/>
      <c r="I17" s="197"/>
      <c r="J17" s="197"/>
      <c r="K17" s="197"/>
      <c r="L17" s="197"/>
      <c r="M17" s="197"/>
      <c r="N17" s="197"/>
      <c r="O17" s="197"/>
      <c r="P17" s="40">
        <f t="shared" si="0"/>
        <v>0</v>
      </c>
      <c r="Q17" s="40">
        <f t="shared" si="0"/>
        <v>0</v>
      </c>
      <c r="R17" s="197"/>
      <c r="S17" s="197"/>
      <c r="T17" s="197"/>
      <c r="U17" s="197"/>
      <c r="V17" s="197"/>
      <c r="W17" s="197"/>
      <c r="X17" s="197"/>
      <c r="Y17" s="197"/>
      <c r="Z17" s="42">
        <f t="shared" si="1"/>
        <v>0</v>
      </c>
      <c r="AA17" s="42">
        <f t="shared" si="2"/>
        <v>0</v>
      </c>
      <c r="AB17" s="44">
        <f t="shared" si="3"/>
        <v>0</v>
      </c>
      <c r="AC17" s="44">
        <f t="shared" si="3"/>
        <v>0</v>
      </c>
      <c r="AD17" s="187"/>
      <c r="AE17" s="187"/>
      <c r="AF17" s="187"/>
      <c r="AG17" s="187"/>
      <c r="AH17" s="187"/>
      <c r="AI17" s="187"/>
      <c r="AJ17" s="52">
        <f t="shared" si="4"/>
        <v>0</v>
      </c>
      <c r="AK17" s="143"/>
      <c r="AL17" s="143"/>
      <c r="AM17" s="52">
        <f t="shared" si="7"/>
        <v>0</v>
      </c>
      <c r="AN17" s="52">
        <f t="shared" si="6"/>
        <v>0</v>
      </c>
      <c r="AO17" s="48"/>
      <c r="AP17" s="48"/>
    </row>
    <row r="18" spans="1:42" x14ac:dyDescent="0.35">
      <c r="A18" s="190"/>
      <c r="B18" s="190"/>
      <c r="C18" s="190"/>
      <c r="D18" s="197"/>
      <c r="E18" s="197"/>
      <c r="F18" s="197"/>
      <c r="G18" s="197"/>
      <c r="H18" s="197"/>
      <c r="I18" s="197"/>
      <c r="J18" s="197"/>
      <c r="K18" s="197"/>
      <c r="L18" s="197"/>
      <c r="M18" s="197"/>
      <c r="N18" s="197"/>
      <c r="O18" s="197"/>
      <c r="P18" s="40">
        <f t="shared" si="0"/>
        <v>0</v>
      </c>
      <c r="Q18" s="40">
        <f t="shared" si="0"/>
        <v>0</v>
      </c>
      <c r="R18" s="197"/>
      <c r="S18" s="197"/>
      <c r="T18" s="197"/>
      <c r="U18" s="197"/>
      <c r="V18" s="197"/>
      <c r="W18" s="197"/>
      <c r="X18" s="197"/>
      <c r="Y18" s="197"/>
      <c r="Z18" s="42">
        <f t="shared" si="1"/>
        <v>0</v>
      </c>
      <c r="AA18" s="42">
        <f t="shared" si="2"/>
        <v>0</v>
      </c>
      <c r="AB18" s="44">
        <f t="shared" si="3"/>
        <v>0</v>
      </c>
      <c r="AC18" s="44">
        <f t="shared" si="3"/>
        <v>0</v>
      </c>
      <c r="AD18" s="187"/>
      <c r="AE18" s="187"/>
      <c r="AF18" s="187"/>
      <c r="AG18" s="187"/>
      <c r="AH18" s="187"/>
      <c r="AI18" s="187"/>
      <c r="AJ18" s="52">
        <f t="shared" si="4"/>
        <v>0</v>
      </c>
      <c r="AK18" s="143"/>
      <c r="AL18" s="143"/>
      <c r="AM18" s="52">
        <f t="shared" si="7"/>
        <v>0</v>
      </c>
      <c r="AN18" s="52">
        <f t="shared" si="6"/>
        <v>0</v>
      </c>
      <c r="AO18" s="48"/>
      <c r="AP18" s="48"/>
    </row>
    <row r="19" spans="1:42" x14ac:dyDescent="0.35">
      <c r="A19" s="190"/>
      <c r="B19" s="190"/>
      <c r="C19" s="190"/>
      <c r="D19" s="197"/>
      <c r="E19" s="197"/>
      <c r="F19" s="197"/>
      <c r="G19" s="197"/>
      <c r="H19" s="197"/>
      <c r="I19" s="197"/>
      <c r="J19" s="197"/>
      <c r="K19" s="197"/>
      <c r="L19" s="197"/>
      <c r="M19" s="197"/>
      <c r="N19" s="197"/>
      <c r="O19" s="197"/>
      <c r="P19" s="40">
        <f t="shared" si="0"/>
        <v>0</v>
      </c>
      <c r="Q19" s="40">
        <f t="shared" si="0"/>
        <v>0</v>
      </c>
      <c r="R19" s="197"/>
      <c r="S19" s="197"/>
      <c r="T19" s="197"/>
      <c r="U19" s="197"/>
      <c r="V19" s="197"/>
      <c r="W19" s="197"/>
      <c r="X19" s="197"/>
      <c r="Y19" s="197"/>
      <c r="Z19" s="42">
        <f t="shared" si="1"/>
        <v>0</v>
      </c>
      <c r="AA19" s="42">
        <f t="shared" si="2"/>
        <v>0</v>
      </c>
      <c r="AB19" s="44">
        <f t="shared" si="3"/>
        <v>0</v>
      </c>
      <c r="AC19" s="44">
        <f t="shared" si="3"/>
        <v>0</v>
      </c>
      <c r="AD19" s="187"/>
      <c r="AE19" s="187"/>
      <c r="AF19" s="187"/>
      <c r="AG19" s="187"/>
      <c r="AH19" s="187"/>
      <c r="AI19" s="187"/>
      <c r="AJ19" s="52">
        <f t="shared" si="4"/>
        <v>0</v>
      </c>
      <c r="AK19" s="143"/>
      <c r="AL19" s="143"/>
      <c r="AM19" s="52">
        <f t="shared" si="7"/>
        <v>0</v>
      </c>
      <c r="AN19" s="52">
        <f t="shared" si="6"/>
        <v>0</v>
      </c>
      <c r="AO19" s="48"/>
      <c r="AP19" s="48"/>
    </row>
    <row r="20" spans="1:42" x14ac:dyDescent="0.35">
      <c r="A20" s="190"/>
      <c r="B20" s="190"/>
      <c r="C20" s="190"/>
      <c r="D20" s="197"/>
      <c r="E20" s="197"/>
      <c r="F20" s="197"/>
      <c r="G20" s="197"/>
      <c r="H20" s="197"/>
      <c r="I20" s="197"/>
      <c r="J20" s="197"/>
      <c r="K20" s="197"/>
      <c r="L20" s="197"/>
      <c r="M20" s="197"/>
      <c r="N20" s="197"/>
      <c r="O20" s="197"/>
      <c r="P20" s="40">
        <f t="shared" si="0"/>
        <v>0</v>
      </c>
      <c r="Q20" s="40">
        <f t="shared" si="0"/>
        <v>0</v>
      </c>
      <c r="R20" s="197"/>
      <c r="S20" s="197"/>
      <c r="T20" s="197"/>
      <c r="U20" s="197"/>
      <c r="V20" s="197"/>
      <c r="W20" s="197"/>
      <c r="X20" s="197"/>
      <c r="Y20" s="197"/>
      <c r="Z20" s="42">
        <f t="shared" si="1"/>
        <v>0</v>
      </c>
      <c r="AA20" s="42">
        <f t="shared" si="2"/>
        <v>0</v>
      </c>
      <c r="AB20" s="44">
        <f t="shared" si="3"/>
        <v>0</v>
      </c>
      <c r="AC20" s="44">
        <f t="shared" si="3"/>
        <v>0</v>
      </c>
      <c r="AD20" s="187"/>
      <c r="AE20" s="187"/>
      <c r="AF20" s="187"/>
      <c r="AG20" s="187"/>
      <c r="AH20" s="187"/>
      <c r="AI20" s="187"/>
      <c r="AJ20" s="52">
        <f t="shared" si="4"/>
        <v>0</v>
      </c>
      <c r="AK20" s="143"/>
      <c r="AL20" s="143"/>
      <c r="AM20" s="52">
        <f t="shared" si="7"/>
        <v>0</v>
      </c>
      <c r="AN20" s="52">
        <f t="shared" si="6"/>
        <v>0</v>
      </c>
      <c r="AO20" s="48"/>
      <c r="AP20" s="48"/>
    </row>
    <row r="21" spans="1:42" x14ac:dyDescent="0.35">
      <c r="A21" s="190"/>
      <c r="B21" s="190"/>
      <c r="C21" s="190"/>
      <c r="D21" s="197"/>
      <c r="E21" s="197"/>
      <c r="F21" s="197"/>
      <c r="G21" s="197"/>
      <c r="H21" s="197"/>
      <c r="I21" s="197"/>
      <c r="J21" s="197"/>
      <c r="K21" s="197"/>
      <c r="L21" s="197"/>
      <c r="M21" s="197"/>
      <c r="N21" s="197"/>
      <c r="O21" s="197"/>
      <c r="P21" s="40">
        <f t="shared" si="0"/>
        <v>0</v>
      </c>
      <c r="Q21" s="40">
        <f t="shared" si="0"/>
        <v>0</v>
      </c>
      <c r="R21" s="197"/>
      <c r="S21" s="197"/>
      <c r="T21" s="197"/>
      <c r="U21" s="197"/>
      <c r="V21" s="197"/>
      <c r="W21" s="197"/>
      <c r="X21" s="197"/>
      <c r="Y21" s="197"/>
      <c r="Z21" s="42">
        <f t="shared" si="1"/>
        <v>0</v>
      </c>
      <c r="AA21" s="42">
        <f t="shared" si="2"/>
        <v>0</v>
      </c>
      <c r="AB21" s="44">
        <f t="shared" si="3"/>
        <v>0</v>
      </c>
      <c r="AC21" s="44">
        <f t="shared" si="3"/>
        <v>0</v>
      </c>
      <c r="AD21" s="187"/>
      <c r="AE21" s="187"/>
      <c r="AF21" s="187"/>
      <c r="AG21" s="187"/>
      <c r="AH21" s="187"/>
      <c r="AI21" s="187"/>
      <c r="AJ21" s="52">
        <f t="shared" si="4"/>
        <v>0</v>
      </c>
      <c r="AK21" s="143"/>
      <c r="AL21" s="143"/>
      <c r="AM21" s="52">
        <f t="shared" si="7"/>
        <v>0</v>
      </c>
      <c r="AN21" s="52">
        <f t="shared" si="6"/>
        <v>0</v>
      </c>
      <c r="AO21" s="48"/>
      <c r="AP21" s="48"/>
    </row>
    <row r="22" spans="1:42" x14ac:dyDescent="0.35">
      <c r="A22" s="190"/>
      <c r="B22" s="190"/>
      <c r="C22" s="190"/>
      <c r="D22" s="197"/>
      <c r="E22" s="197"/>
      <c r="F22" s="197"/>
      <c r="G22" s="197"/>
      <c r="H22" s="197"/>
      <c r="I22" s="197"/>
      <c r="J22" s="197"/>
      <c r="K22" s="197"/>
      <c r="L22" s="197"/>
      <c r="M22" s="197"/>
      <c r="N22" s="197"/>
      <c r="O22" s="197"/>
      <c r="P22" s="40">
        <f t="shared" si="0"/>
        <v>0</v>
      </c>
      <c r="Q22" s="40">
        <f t="shared" si="0"/>
        <v>0</v>
      </c>
      <c r="R22" s="197"/>
      <c r="S22" s="197"/>
      <c r="T22" s="197"/>
      <c r="U22" s="197"/>
      <c r="V22" s="197"/>
      <c r="W22" s="197"/>
      <c r="X22" s="197"/>
      <c r="Y22" s="197"/>
      <c r="Z22" s="42">
        <f t="shared" si="1"/>
        <v>0</v>
      </c>
      <c r="AA22" s="42">
        <f t="shared" si="2"/>
        <v>0</v>
      </c>
      <c r="AB22" s="44">
        <f t="shared" si="3"/>
        <v>0</v>
      </c>
      <c r="AC22" s="44">
        <f t="shared" si="3"/>
        <v>0</v>
      </c>
      <c r="AD22" s="187"/>
      <c r="AE22" s="187"/>
      <c r="AF22" s="187"/>
      <c r="AG22" s="187"/>
      <c r="AH22" s="187"/>
      <c r="AI22" s="187"/>
      <c r="AJ22" s="52">
        <f t="shared" si="4"/>
        <v>0</v>
      </c>
      <c r="AK22" s="143"/>
      <c r="AL22" s="143"/>
      <c r="AM22" s="52">
        <f t="shared" si="7"/>
        <v>0</v>
      </c>
      <c r="AN22" s="52">
        <f t="shared" si="6"/>
        <v>0</v>
      </c>
      <c r="AO22" s="48"/>
      <c r="AP22" s="48"/>
    </row>
    <row r="23" spans="1:42" x14ac:dyDescent="0.35">
      <c r="A23" s="190"/>
      <c r="B23" s="190"/>
      <c r="C23" s="190"/>
      <c r="D23" s="197"/>
      <c r="E23" s="197"/>
      <c r="F23" s="197"/>
      <c r="G23" s="197"/>
      <c r="H23" s="197"/>
      <c r="I23" s="197"/>
      <c r="J23" s="197"/>
      <c r="K23" s="197"/>
      <c r="L23" s="197"/>
      <c r="M23" s="197"/>
      <c r="N23" s="197"/>
      <c r="O23" s="197"/>
      <c r="P23" s="40">
        <f t="shared" si="0"/>
        <v>0</v>
      </c>
      <c r="Q23" s="40">
        <f t="shared" si="0"/>
        <v>0</v>
      </c>
      <c r="R23" s="197"/>
      <c r="S23" s="197"/>
      <c r="T23" s="197"/>
      <c r="U23" s="197"/>
      <c r="V23" s="197"/>
      <c r="W23" s="197"/>
      <c r="X23" s="197"/>
      <c r="Y23" s="197"/>
      <c r="Z23" s="42">
        <f t="shared" si="1"/>
        <v>0</v>
      </c>
      <c r="AA23" s="42">
        <f t="shared" si="2"/>
        <v>0</v>
      </c>
      <c r="AB23" s="44">
        <f t="shared" si="3"/>
        <v>0</v>
      </c>
      <c r="AC23" s="44">
        <f t="shared" si="3"/>
        <v>0</v>
      </c>
      <c r="AD23" s="187"/>
      <c r="AE23" s="187"/>
      <c r="AF23" s="187"/>
      <c r="AG23" s="187"/>
      <c r="AH23" s="187"/>
      <c r="AI23" s="187"/>
      <c r="AJ23" s="52">
        <f t="shared" si="4"/>
        <v>0</v>
      </c>
      <c r="AK23" s="143"/>
      <c r="AL23" s="143"/>
      <c r="AM23" s="52">
        <f t="shared" si="7"/>
        <v>0</v>
      </c>
      <c r="AN23" s="52">
        <f t="shared" si="6"/>
        <v>0</v>
      </c>
      <c r="AO23" s="48"/>
      <c r="AP23" s="48"/>
    </row>
    <row r="24" spans="1:42" x14ac:dyDescent="0.35">
      <c r="A24" s="190"/>
      <c r="B24" s="190"/>
      <c r="C24" s="190"/>
      <c r="D24" s="197"/>
      <c r="E24" s="197"/>
      <c r="F24" s="197"/>
      <c r="G24" s="197"/>
      <c r="H24" s="197"/>
      <c r="I24" s="197"/>
      <c r="J24" s="197"/>
      <c r="K24" s="197"/>
      <c r="L24" s="197"/>
      <c r="M24" s="197"/>
      <c r="N24" s="197"/>
      <c r="O24" s="197"/>
      <c r="P24" s="40">
        <f t="shared" ref="P24:Q39" si="8">SUM(D24,F24,H24,J24,L24,N24)</f>
        <v>0</v>
      </c>
      <c r="Q24" s="40">
        <f t="shared" si="8"/>
        <v>0</v>
      </c>
      <c r="R24" s="197"/>
      <c r="S24" s="197"/>
      <c r="T24" s="197"/>
      <c r="U24" s="197"/>
      <c r="V24" s="197"/>
      <c r="W24" s="197"/>
      <c r="X24" s="197"/>
      <c r="Y24" s="197"/>
      <c r="Z24" s="42">
        <f t="shared" si="1"/>
        <v>0</v>
      </c>
      <c r="AA24" s="42">
        <f t="shared" si="2"/>
        <v>0</v>
      </c>
      <c r="AB24" s="44">
        <f t="shared" ref="AB24:AC51" si="9">P24+Z24</f>
        <v>0</v>
      </c>
      <c r="AC24" s="44">
        <f t="shared" si="9"/>
        <v>0</v>
      </c>
      <c r="AD24" s="187"/>
      <c r="AE24" s="187"/>
      <c r="AF24" s="187"/>
      <c r="AG24" s="187"/>
      <c r="AH24" s="187"/>
      <c r="AI24" s="187"/>
      <c r="AJ24" s="52">
        <f t="shared" si="4"/>
        <v>0</v>
      </c>
      <c r="AK24" s="143"/>
      <c r="AL24" s="143"/>
      <c r="AM24" s="52">
        <f t="shared" si="7"/>
        <v>0</v>
      </c>
      <c r="AN24" s="52">
        <f t="shared" si="6"/>
        <v>0</v>
      </c>
      <c r="AO24" s="48"/>
      <c r="AP24" s="48"/>
    </row>
    <row r="25" spans="1:42" x14ac:dyDescent="0.35">
      <c r="A25" s="190"/>
      <c r="B25" s="190"/>
      <c r="C25" s="190"/>
      <c r="D25" s="197"/>
      <c r="E25" s="197"/>
      <c r="F25" s="197"/>
      <c r="G25" s="197"/>
      <c r="H25" s="197"/>
      <c r="I25" s="197"/>
      <c r="J25" s="197"/>
      <c r="K25" s="197"/>
      <c r="L25" s="197"/>
      <c r="M25" s="197"/>
      <c r="N25" s="197"/>
      <c r="O25" s="197"/>
      <c r="P25" s="40">
        <f t="shared" si="8"/>
        <v>0</v>
      </c>
      <c r="Q25" s="40">
        <f t="shared" si="8"/>
        <v>0</v>
      </c>
      <c r="R25" s="197"/>
      <c r="S25" s="197"/>
      <c r="T25" s="197"/>
      <c r="U25" s="197"/>
      <c r="V25" s="197"/>
      <c r="W25" s="197"/>
      <c r="X25" s="197"/>
      <c r="Y25" s="197"/>
      <c r="Z25" s="42">
        <f t="shared" si="1"/>
        <v>0</v>
      </c>
      <c r="AA25" s="42">
        <f t="shared" si="2"/>
        <v>0</v>
      </c>
      <c r="AB25" s="44">
        <f t="shared" si="9"/>
        <v>0</v>
      </c>
      <c r="AC25" s="44">
        <f t="shared" si="9"/>
        <v>0</v>
      </c>
      <c r="AD25" s="187"/>
      <c r="AE25" s="187"/>
      <c r="AF25" s="187"/>
      <c r="AG25" s="187"/>
      <c r="AH25" s="187"/>
      <c r="AI25" s="187"/>
      <c r="AJ25" s="52">
        <f t="shared" si="4"/>
        <v>0</v>
      </c>
      <c r="AK25" s="143"/>
      <c r="AL25" s="143"/>
      <c r="AM25" s="52">
        <f t="shared" si="7"/>
        <v>0</v>
      </c>
      <c r="AN25" s="52">
        <f t="shared" si="6"/>
        <v>0</v>
      </c>
      <c r="AO25" s="48"/>
      <c r="AP25" s="48"/>
    </row>
    <row r="26" spans="1:42" x14ac:dyDescent="0.35">
      <c r="A26" s="190"/>
      <c r="B26" s="190"/>
      <c r="C26" s="190"/>
      <c r="D26" s="197"/>
      <c r="E26" s="197"/>
      <c r="F26" s="197"/>
      <c r="G26" s="197"/>
      <c r="H26" s="197"/>
      <c r="I26" s="197"/>
      <c r="J26" s="197"/>
      <c r="K26" s="197"/>
      <c r="L26" s="197"/>
      <c r="M26" s="197"/>
      <c r="N26" s="197"/>
      <c r="O26" s="197"/>
      <c r="P26" s="40">
        <f t="shared" si="8"/>
        <v>0</v>
      </c>
      <c r="Q26" s="40">
        <f t="shared" si="8"/>
        <v>0</v>
      </c>
      <c r="R26" s="197"/>
      <c r="S26" s="197"/>
      <c r="T26" s="197"/>
      <c r="U26" s="197"/>
      <c r="V26" s="197"/>
      <c r="W26" s="197"/>
      <c r="X26" s="197"/>
      <c r="Y26" s="197"/>
      <c r="Z26" s="42">
        <f t="shared" si="1"/>
        <v>0</v>
      </c>
      <c r="AA26" s="42">
        <f t="shared" si="2"/>
        <v>0</v>
      </c>
      <c r="AB26" s="44">
        <f t="shared" si="9"/>
        <v>0</v>
      </c>
      <c r="AC26" s="44">
        <f t="shared" si="9"/>
        <v>0</v>
      </c>
      <c r="AD26" s="187"/>
      <c r="AE26" s="187"/>
      <c r="AF26" s="187"/>
      <c r="AG26" s="187"/>
      <c r="AH26" s="187"/>
      <c r="AI26" s="187"/>
      <c r="AJ26" s="52">
        <f t="shared" si="4"/>
        <v>0</v>
      </c>
      <c r="AK26" s="143"/>
      <c r="AL26" s="143"/>
      <c r="AM26" s="52">
        <f t="shared" si="7"/>
        <v>0</v>
      </c>
      <c r="AN26" s="52">
        <f t="shared" si="6"/>
        <v>0</v>
      </c>
      <c r="AO26" s="48"/>
      <c r="AP26" s="48"/>
    </row>
    <row r="27" spans="1:42" x14ac:dyDescent="0.35">
      <c r="A27" s="190"/>
      <c r="B27" s="190"/>
      <c r="C27" s="190"/>
      <c r="D27" s="197"/>
      <c r="E27" s="197"/>
      <c r="F27" s="197"/>
      <c r="G27" s="197"/>
      <c r="H27" s="197"/>
      <c r="I27" s="197"/>
      <c r="J27" s="197"/>
      <c r="K27" s="197"/>
      <c r="L27" s="197"/>
      <c r="M27" s="197"/>
      <c r="N27" s="197"/>
      <c r="O27" s="197"/>
      <c r="P27" s="40">
        <f t="shared" si="8"/>
        <v>0</v>
      </c>
      <c r="Q27" s="40">
        <f t="shared" si="8"/>
        <v>0</v>
      </c>
      <c r="R27" s="197"/>
      <c r="S27" s="197"/>
      <c r="T27" s="197"/>
      <c r="U27" s="197"/>
      <c r="V27" s="197"/>
      <c r="W27" s="197"/>
      <c r="X27" s="197"/>
      <c r="Y27" s="197"/>
      <c r="Z27" s="42">
        <f t="shared" si="1"/>
        <v>0</v>
      </c>
      <c r="AA27" s="42">
        <f t="shared" si="2"/>
        <v>0</v>
      </c>
      <c r="AB27" s="44">
        <f t="shared" si="9"/>
        <v>0</v>
      </c>
      <c r="AC27" s="44">
        <f t="shared" si="9"/>
        <v>0</v>
      </c>
      <c r="AD27" s="187"/>
      <c r="AE27" s="187"/>
      <c r="AF27" s="187"/>
      <c r="AG27" s="187"/>
      <c r="AH27" s="187"/>
      <c r="AI27" s="187"/>
      <c r="AJ27" s="52">
        <f t="shared" si="4"/>
        <v>0</v>
      </c>
      <c r="AK27" s="143"/>
      <c r="AL27" s="143"/>
      <c r="AM27" s="52">
        <f t="shared" si="7"/>
        <v>0</v>
      </c>
      <c r="AN27" s="52">
        <f t="shared" si="6"/>
        <v>0</v>
      </c>
      <c r="AO27" s="48"/>
      <c r="AP27" s="48"/>
    </row>
    <row r="28" spans="1:42" x14ac:dyDescent="0.35">
      <c r="A28" s="190"/>
      <c r="B28" s="190"/>
      <c r="C28" s="190"/>
      <c r="D28" s="197"/>
      <c r="E28" s="197"/>
      <c r="F28" s="197"/>
      <c r="G28" s="197"/>
      <c r="H28" s="197"/>
      <c r="I28" s="197"/>
      <c r="J28" s="197"/>
      <c r="K28" s="197"/>
      <c r="L28" s="197"/>
      <c r="M28" s="197"/>
      <c r="N28" s="197"/>
      <c r="O28" s="197"/>
      <c r="P28" s="40">
        <f t="shared" si="8"/>
        <v>0</v>
      </c>
      <c r="Q28" s="40">
        <f t="shared" si="8"/>
        <v>0</v>
      </c>
      <c r="R28" s="197"/>
      <c r="S28" s="197"/>
      <c r="T28" s="197"/>
      <c r="U28" s="197"/>
      <c r="V28" s="197"/>
      <c r="W28" s="197"/>
      <c r="X28" s="197"/>
      <c r="Y28" s="197"/>
      <c r="Z28" s="42">
        <f t="shared" si="1"/>
        <v>0</v>
      </c>
      <c r="AA28" s="42">
        <f t="shared" si="2"/>
        <v>0</v>
      </c>
      <c r="AB28" s="44">
        <f t="shared" si="9"/>
        <v>0</v>
      </c>
      <c r="AC28" s="44">
        <f t="shared" si="9"/>
        <v>0</v>
      </c>
      <c r="AD28" s="187"/>
      <c r="AE28" s="187"/>
      <c r="AF28" s="187"/>
      <c r="AG28" s="187"/>
      <c r="AH28" s="187"/>
      <c r="AI28" s="187"/>
      <c r="AJ28" s="52">
        <f t="shared" si="4"/>
        <v>0</v>
      </c>
      <c r="AK28" s="143"/>
      <c r="AL28" s="143"/>
      <c r="AM28" s="52">
        <f t="shared" si="7"/>
        <v>0</v>
      </c>
      <c r="AN28" s="52">
        <f t="shared" si="6"/>
        <v>0</v>
      </c>
      <c r="AO28" s="48"/>
      <c r="AP28" s="48"/>
    </row>
    <row r="29" spans="1:42" x14ac:dyDescent="0.35">
      <c r="A29" s="190"/>
      <c r="B29" s="190"/>
      <c r="C29" s="190"/>
      <c r="D29" s="197"/>
      <c r="E29" s="197"/>
      <c r="F29" s="197"/>
      <c r="G29" s="197"/>
      <c r="H29" s="197"/>
      <c r="I29" s="197"/>
      <c r="J29" s="197"/>
      <c r="K29" s="197"/>
      <c r="L29" s="197"/>
      <c r="M29" s="197"/>
      <c r="N29" s="197"/>
      <c r="O29" s="197"/>
      <c r="P29" s="40">
        <f t="shared" si="8"/>
        <v>0</v>
      </c>
      <c r="Q29" s="40">
        <f t="shared" si="8"/>
        <v>0</v>
      </c>
      <c r="R29" s="197"/>
      <c r="S29" s="197"/>
      <c r="T29" s="197"/>
      <c r="U29" s="197"/>
      <c r="V29" s="197"/>
      <c r="W29" s="197"/>
      <c r="X29" s="197"/>
      <c r="Y29" s="197"/>
      <c r="Z29" s="42">
        <f t="shared" si="1"/>
        <v>0</v>
      </c>
      <c r="AA29" s="42">
        <f t="shared" si="2"/>
        <v>0</v>
      </c>
      <c r="AB29" s="44">
        <f t="shared" si="9"/>
        <v>0</v>
      </c>
      <c r="AC29" s="44">
        <f t="shared" si="9"/>
        <v>0</v>
      </c>
      <c r="AD29" s="187"/>
      <c r="AE29" s="187"/>
      <c r="AF29" s="187"/>
      <c r="AG29" s="187"/>
      <c r="AH29" s="187"/>
      <c r="AI29" s="187"/>
      <c r="AJ29" s="52">
        <f t="shared" si="4"/>
        <v>0</v>
      </c>
      <c r="AK29" s="143"/>
      <c r="AL29" s="143"/>
      <c r="AM29" s="52">
        <f t="shared" si="7"/>
        <v>0</v>
      </c>
      <c r="AN29" s="52">
        <f t="shared" si="6"/>
        <v>0</v>
      </c>
      <c r="AO29" s="48"/>
      <c r="AP29" s="48"/>
    </row>
    <row r="30" spans="1:42" x14ac:dyDescent="0.35">
      <c r="A30" s="190"/>
      <c r="B30" s="190"/>
      <c r="C30" s="190"/>
      <c r="D30" s="197"/>
      <c r="E30" s="197"/>
      <c r="F30" s="197"/>
      <c r="G30" s="197"/>
      <c r="H30" s="197"/>
      <c r="I30" s="197"/>
      <c r="J30" s="197"/>
      <c r="K30" s="197"/>
      <c r="L30" s="197"/>
      <c r="M30" s="197"/>
      <c r="N30" s="197"/>
      <c r="O30" s="197"/>
      <c r="P30" s="40">
        <f t="shared" si="8"/>
        <v>0</v>
      </c>
      <c r="Q30" s="40">
        <f t="shared" si="8"/>
        <v>0</v>
      </c>
      <c r="R30" s="197"/>
      <c r="S30" s="197"/>
      <c r="T30" s="197"/>
      <c r="U30" s="197"/>
      <c r="V30" s="197"/>
      <c r="W30" s="197"/>
      <c r="X30" s="197"/>
      <c r="Y30" s="197"/>
      <c r="Z30" s="42">
        <f t="shared" si="1"/>
        <v>0</v>
      </c>
      <c r="AA30" s="42">
        <f t="shared" si="2"/>
        <v>0</v>
      </c>
      <c r="AB30" s="44">
        <f t="shared" si="9"/>
        <v>0</v>
      </c>
      <c r="AC30" s="44">
        <f t="shared" si="9"/>
        <v>0</v>
      </c>
      <c r="AD30" s="187"/>
      <c r="AE30" s="187"/>
      <c r="AF30" s="187"/>
      <c r="AG30" s="187"/>
      <c r="AH30" s="187"/>
      <c r="AI30" s="187"/>
      <c r="AJ30" s="52">
        <f t="shared" si="4"/>
        <v>0</v>
      </c>
      <c r="AK30" s="143"/>
      <c r="AL30" s="143"/>
      <c r="AM30" s="52">
        <f t="shared" si="7"/>
        <v>0</v>
      </c>
      <c r="AN30" s="52">
        <f t="shared" si="6"/>
        <v>0</v>
      </c>
      <c r="AO30" s="48"/>
      <c r="AP30" s="48"/>
    </row>
    <row r="31" spans="1:42" x14ac:dyDescent="0.35">
      <c r="A31" s="190"/>
      <c r="B31" s="190"/>
      <c r="C31" s="190"/>
      <c r="D31" s="197"/>
      <c r="E31" s="197"/>
      <c r="F31" s="197"/>
      <c r="G31" s="197"/>
      <c r="H31" s="197"/>
      <c r="I31" s="197"/>
      <c r="J31" s="197"/>
      <c r="K31" s="197"/>
      <c r="L31" s="197"/>
      <c r="M31" s="197"/>
      <c r="N31" s="197"/>
      <c r="O31" s="197"/>
      <c r="P31" s="40">
        <f t="shared" si="8"/>
        <v>0</v>
      </c>
      <c r="Q31" s="40">
        <f t="shared" si="8"/>
        <v>0</v>
      </c>
      <c r="R31" s="197"/>
      <c r="S31" s="197"/>
      <c r="T31" s="197"/>
      <c r="U31" s="197"/>
      <c r="V31" s="197"/>
      <c r="W31" s="197"/>
      <c r="X31" s="197"/>
      <c r="Y31" s="197"/>
      <c r="Z31" s="42">
        <f t="shared" si="1"/>
        <v>0</v>
      </c>
      <c r="AA31" s="42">
        <f t="shared" si="2"/>
        <v>0</v>
      </c>
      <c r="AB31" s="44">
        <f t="shared" si="9"/>
        <v>0</v>
      </c>
      <c r="AC31" s="44">
        <f t="shared" si="9"/>
        <v>0</v>
      </c>
      <c r="AD31" s="187"/>
      <c r="AE31" s="187"/>
      <c r="AF31" s="187"/>
      <c r="AG31" s="187"/>
      <c r="AH31" s="187"/>
      <c r="AI31" s="187"/>
      <c r="AJ31" s="52">
        <f t="shared" si="4"/>
        <v>0</v>
      </c>
      <c r="AK31" s="143"/>
      <c r="AL31" s="143"/>
      <c r="AM31" s="52">
        <f t="shared" si="7"/>
        <v>0</v>
      </c>
      <c r="AN31" s="52">
        <f t="shared" si="6"/>
        <v>0</v>
      </c>
      <c r="AO31" s="48"/>
      <c r="AP31" s="48"/>
    </row>
    <row r="32" spans="1:42" x14ac:dyDescent="0.35">
      <c r="A32" s="190"/>
      <c r="B32" s="190"/>
      <c r="C32" s="190"/>
      <c r="D32" s="197"/>
      <c r="E32" s="197"/>
      <c r="F32" s="197"/>
      <c r="G32" s="197"/>
      <c r="H32" s="197"/>
      <c r="I32" s="197"/>
      <c r="J32" s="197"/>
      <c r="K32" s="197"/>
      <c r="L32" s="197"/>
      <c r="M32" s="197"/>
      <c r="N32" s="197"/>
      <c r="O32" s="197"/>
      <c r="P32" s="40">
        <f t="shared" si="8"/>
        <v>0</v>
      </c>
      <c r="Q32" s="40">
        <f t="shared" si="8"/>
        <v>0</v>
      </c>
      <c r="R32" s="197"/>
      <c r="S32" s="197"/>
      <c r="T32" s="197"/>
      <c r="U32" s="197"/>
      <c r="V32" s="197"/>
      <c r="W32" s="197"/>
      <c r="X32" s="197"/>
      <c r="Y32" s="197"/>
      <c r="Z32" s="42">
        <f t="shared" si="1"/>
        <v>0</v>
      </c>
      <c r="AA32" s="42">
        <f t="shared" si="2"/>
        <v>0</v>
      </c>
      <c r="AB32" s="44">
        <f t="shared" si="9"/>
        <v>0</v>
      </c>
      <c r="AC32" s="44">
        <f t="shared" si="9"/>
        <v>0</v>
      </c>
      <c r="AD32" s="187"/>
      <c r="AE32" s="187"/>
      <c r="AF32" s="187"/>
      <c r="AG32" s="187"/>
      <c r="AH32" s="187"/>
      <c r="AI32" s="187"/>
      <c r="AJ32" s="52">
        <f t="shared" si="4"/>
        <v>0</v>
      </c>
      <c r="AK32" s="143"/>
      <c r="AL32" s="143"/>
      <c r="AM32" s="52">
        <f t="shared" si="7"/>
        <v>0</v>
      </c>
      <c r="AN32" s="52">
        <f t="shared" si="6"/>
        <v>0</v>
      </c>
      <c r="AO32" s="48"/>
      <c r="AP32" s="48"/>
    </row>
    <row r="33" spans="1:42" x14ac:dyDescent="0.35">
      <c r="A33" s="190"/>
      <c r="B33" s="190"/>
      <c r="C33" s="190"/>
      <c r="D33" s="197"/>
      <c r="E33" s="197"/>
      <c r="F33" s="197"/>
      <c r="G33" s="197"/>
      <c r="H33" s="197"/>
      <c r="I33" s="197"/>
      <c r="J33" s="197"/>
      <c r="K33" s="197"/>
      <c r="L33" s="197"/>
      <c r="M33" s="197"/>
      <c r="N33" s="197"/>
      <c r="O33" s="197"/>
      <c r="P33" s="40">
        <f t="shared" si="8"/>
        <v>0</v>
      </c>
      <c r="Q33" s="40">
        <f t="shared" si="8"/>
        <v>0</v>
      </c>
      <c r="R33" s="197"/>
      <c r="S33" s="197"/>
      <c r="T33" s="197"/>
      <c r="U33" s="197"/>
      <c r="V33" s="197"/>
      <c r="W33" s="197"/>
      <c r="X33" s="197"/>
      <c r="Y33" s="197"/>
      <c r="Z33" s="42">
        <f t="shared" si="1"/>
        <v>0</v>
      </c>
      <c r="AA33" s="42">
        <f t="shared" si="2"/>
        <v>0</v>
      </c>
      <c r="AB33" s="44">
        <f t="shared" si="9"/>
        <v>0</v>
      </c>
      <c r="AC33" s="44">
        <f t="shared" si="9"/>
        <v>0</v>
      </c>
      <c r="AD33" s="187"/>
      <c r="AE33" s="187"/>
      <c r="AF33" s="187"/>
      <c r="AG33" s="187"/>
      <c r="AH33" s="187"/>
      <c r="AI33" s="187"/>
      <c r="AJ33" s="52">
        <f t="shared" si="4"/>
        <v>0</v>
      </c>
      <c r="AK33" s="143"/>
      <c r="AL33" s="143"/>
      <c r="AM33" s="52">
        <f t="shared" si="7"/>
        <v>0</v>
      </c>
      <c r="AN33" s="52">
        <f t="shared" si="6"/>
        <v>0</v>
      </c>
      <c r="AO33" s="48"/>
      <c r="AP33" s="48"/>
    </row>
    <row r="34" spans="1:42" x14ac:dyDescent="0.35">
      <c r="A34" s="190"/>
      <c r="B34" s="190"/>
      <c r="C34" s="190"/>
      <c r="D34" s="197"/>
      <c r="E34" s="197"/>
      <c r="F34" s="197"/>
      <c r="G34" s="197"/>
      <c r="H34" s="197"/>
      <c r="I34" s="197"/>
      <c r="J34" s="197"/>
      <c r="K34" s="197"/>
      <c r="L34" s="197"/>
      <c r="M34" s="197"/>
      <c r="N34" s="197"/>
      <c r="O34" s="197"/>
      <c r="P34" s="40">
        <f t="shared" si="8"/>
        <v>0</v>
      </c>
      <c r="Q34" s="40">
        <f t="shared" si="8"/>
        <v>0</v>
      </c>
      <c r="R34" s="197"/>
      <c r="S34" s="197"/>
      <c r="T34" s="197"/>
      <c r="U34" s="197"/>
      <c r="V34" s="197"/>
      <c r="W34" s="197"/>
      <c r="X34" s="197"/>
      <c r="Y34" s="197"/>
      <c r="Z34" s="42">
        <f t="shared" si="1"/>
        <v>0</v>
      </c>
      <c r="AA34" s="42">
        <f t="shared" si="2"/>
        <v>0</v>
      </c>
      <c r="AB34" s="44">
        <f t="shared" si="9"/>
        <v>0</v>
      </c>
      <c r="AC34" s="44">
        <f t="shared" si="9"/>
        <v>0</v>
      </c>
      <c r="AD34" s="187"/>
      <c r="AE34" s="187"/>
      <c r="AF34" s="187"/>
      <c r="AG34" s="187"/>
      <c r="AH34" s="187"/>
      <c r="AI34" s="187"/>
      <c r="AJ34" s="52">
        <f t="shared" si="4"/>
        <v>0</v>
      </c>
      <c r="AK34" s="143"/>
      <c r="AL34" s="143"/>
      <c r="AM34" s="52">
        <f t="shared" si="7"/>
        <v>0</v>
      </c>
      <c r="AN34" s="52">
        <f t="shared" si="6"/>
        <v>0</v>
      </c>
      <c r="AO34" s="48"/>
      <c r="AP34" s="48"/>
    </row>
    <row r="35" spans="1:42" x14ac:dyDescent="0.35">
      <c r="A35" s="190"/>
      <c r="B35" s="190"/>
      <c r="C35" s="190"/>
      <c r="D35" s="197"/>
      <c r="E35" s="197"/>
      <c r="F35" s="197"/>
      <c r="G35" s="197"/>
      <c r="H35" s="197"/>
      <c r="I35" s="197"/>
      <c r="J35" s="197"/>
      <c r="K35" s="197"/>
      <c r="L35" s="197"/>
      <c r="M35" s="197"/>
      <c r="N35" s="197"/>
      <c r="O35" s="197"/>
      <c r="P35" s="40">
        <f t="shared" si="8"/>
        <v>0</v>
      </c>
      <c r="Q35" s="40">
        <f t="shared" si="8"/>
        <v>0</v>
      </c>
      <c r="R35" s="197"/>
      <c r="S35" s="197"/>
      <c r="T35" s="197"/>
      <c r="U35" s="197"/>
      <c r="V35" s="197"/>
      <c r="W35" s="197"/>
      <c r="X35" s="197"/>
      <c r="Y35" s="197"/>
      <c r="Z35" s="42">
        <f t="shared" si="1"/>
        <v>0</v>
      </c>
      <c r="AA35" s="42">
        <f t="shared" si="2"/>
        <v>0</v>
      </c>
      <c r="AB35" s="44">
        <f t="shared" si="9"/>
        <v>0</v>
      </c>
      <c r="AC35" s="44">
        <f t="shared" si="9"/>
        <v>0</v>
      </c>
      <c r="AD35" s="187"/>
      <c r="AE35" s="187"/>
      <c r="AF35" s="187"/>
      <c r="AG35" s="187"/>
      <c r="AH35" s="187"/>
      <c r="AI35" s="187"/>
      <c r="AJ35" s="52">
        <f t="shared" si="4"/>
        <v>0</v>
      </c>
      <c r="AK35" s="143"/>
      <c r="AL35" s="143"/>
      <c r="AM35" s="52">
        <f t="shared" si="7"/>
        <v>0</v>
      </c>
      <c r="AN35" s="52">
        <f t="shared" si="6"/>
        <v>0</v>
      </c>
      <c r="AO35" s="48"/>
      <c r="AP35" s="48"/>
    </row>
    <row r="36" spans="1:42" x14ac:dyDescent="0.35">
      <c r="A36" s="190"/>
      <c r="B36" s="190"/>
      <c r="C36" s="190"/>
      <c r="D36" s="197"/>
      <c r="E36" s="197"/>
      <c r="F36" s="197"/>
      <c r="G36" s="197"/>
      <c r="H36" s="197"/>
      <c r="I36" s="197"/>
      <c r="J36" s="197"/>
      <c r="K36" s="197"/>
      <c r="L36" s="197"/>
      <c r="M36" s="197"/>
      <c r="N36" s="197"/>
      <c r="O36" s="197"/>
      <c r="P36" s="40">
        <f t="shared" si="8"/>
        <v>0</v>
      </c>
      <c r="Q36" s="40">
        <f t="shared" si="8"/>
        <v>0</v>
      </c>
      <c r="R36" s="197"/>
      <c r="S36" s="197"/>
      <c r="T36" s="197"/>
      <c r="U36" s="197"/>
      <c r="V36" s="197"/>
      <c r="W36" s="197"/>
      <c r="X36" s="197"/>
      <c r="Y36" s="197"/>
      <c r="Z36" s="42">
        <f t="shared" si="1"/>
        <v>0</v>
      </c>
      <c r="AA36" s="42">
        <f t="shared" si="2"/>
        <v>0</v>
      </c>
      <c r="AB36" s="44">
        <f t="shared" si="9"/>
        <v>0</v>
      </c>
      <c r="AC36" s="44">
        <f t="shared" si="9"/>
        <v>0</v>
      </c>
      <c r="AD36" s="187"/>
      <c r="AE36" s="187"/>
      <c r="AF36" s="187"/>
      <c r="AG36" s="187"/>
      <c r="AH36" s="187"/>
      <c r="AI36" s="187"/>
      <c r="AJ36" s="52">
        <f t="shared" si="4"/>
        <v>0</v>
      </c>
      <c r="AK36" s="143"/>
      <c r="AL36" s="143"/>
      <c r="AM36" s="52">
        <f t="shared" si="7"/>
        <v>0</v>
      </c>
      <c r="AN36" s="52">
        <f t="shared" si="6"/>
        <v>0</v>
      </c>
      <c r="AO36" s="48"/>
      <c r="AP36" s="48"/>
    </row>
    <row r="37" spans="1:42" x14ac:dyDescent="0.35">
      <c r="A37" s="190"/>
      <c r="B37" s="190"/>
      <c r="C37" s="190"/>
      <c r="D37" s="197"/>
      <c r="E37" s="197"/>
      <c r="F37" s="197"/>
      <c r="G37" s="197"/>
      <c r="H37" s="197"/>
      <c r="I37" s="197"/>
      <c r="J37" s="197"/>
      <c r="K37" s="197"/>
      <c r="L37" s="197"/>
      <c r="M37" s="197"/>
      <c r="N37" s="197"/>
      <c r="O37" s="197"/>
      <c r="P37" s="40">
        <f t="shared" si="8"/>
        <v>0</v>
      </c>
      <c r="Q37" s="40">
        <f t="shared" si="8"/>
        <v>0</v>
      </c>
      <c r="R37" s="197"/>
      <c r="S37" s="197"/>
      <c r="T37" s="197"/>
      <c r="U37" s="197"/>
      <c r="V37" s="197"/>
      <c r="W37" s="197"/>
      <c r="X37" s="197"/>
      <c r="Y37" s="197"/>
      <c r="Z37" s="42">
        <f t="shared" si="1"/>
        <v>0</v>
      </c>
      <c r="AA37" s="42">
        <f t="shared" si="2"/>
        <v>0</v>
      </c>
      <c r="AB37" s="44">
        <f t="shared" si="9"/>
        <v>0</v>
      </c>
      <c r="AC37" s="44">
        <f t="shared" si="9"/>
        <v>0</v>
      </c>
      <c r="AD37" s="187"/>
      <c r="AE37" s="187"/>
      <c r="AF37" s="187"/>
      <c r="AG37" s="187"/>
      <c r="AH37" s="187"/>
      <c r="AI37" s="187"/>
      <c r="AJ37" s="52">
        <f t="shared" si="4"/>
        <v>0</v>
      </c>
      <c r="AK37" s="143"/>
      <c r="AL37" s="143"/>
      <c r="AM37" s="52">
        <f t="shared" si="7"/>
        <v>0</v>
      </c>
      <c r="AN37" s="52">
        <f t="shared" si="6"/>
        <v>0</v>
      </c>
      <c r="AO37" s="48"/>
      <c r="AP37" s="48"/>
    </row>
    <row r="38" spans="1:42" x14ac:dyDescent="0.35">
      <c r="A38" s="190"/>
      <c r="B38" s="190"/>
      <c r="C38" s="190"/>
      <c r="D38" s="197"/>
      <c r="E38" s="197"/>
      <c r="F38" s="197"/>
      <c r="G38" s="197"/>
      <c r="H38" s="197"/>
      <c r="I38" s="197"/>
      <c r="J38" s="197"/>
      <c r="K38" s="197"/>
      <c r="L38" s="197"/>
      <c r="M38" s="197"/>
      <c r="N38" s="197"/>
      <c r="O38" s="197"/>
      <c r="P38" s="40">
        <f t="shared" si="8"/>
        <v>0</v>
      </c>
      <c r="Q38" s="40">
        <f t="shared" si="8"/>
        <v>0</v>
      </c>
      <c r="R38" s="197"/>
      <c r="S38" s="197"/>
      <c r="T38" s="197"/>
      <c r="U38" s="197"/>
      <c r="V38" s="197"/>
      <c r="W38" s="197"/>
      <c r="X38" s="197"/>
      <c r="Y38" s="197"/>
      <c r="Z38" s="42">
        <f t="shared" si="1"/>
        <v>0</v>
      </c>
      <c r="AA38" s="42">
        <f t="shared" si="2"/>
        <v>0</v>
      </c>
      <c r="AB38" s="44">
        <f t="shared" si="9"/>
        <v>0</v>
      </c>
      <c r="AC38" s="44">
        <f t="shared" si="9"/>
        <v>0</v>
      </c>
      <c r="AD38" s="187"/>
      <c r="AE38" s="187"/>
      <c r="AF38" s="187"/>
      <c r="AG38" s="187"/>
      <c r="AH38" s="187"/>
      <c r="AI38" s="187"/>
      <c r="AJ38" s="52">
        <f t="shared" si="4"/>
        <v>0</v>
      </c>
      <c r="AK38" s="143"/>
      <c r="AL38" s="143"/>
      <c r="AM38" s="52">
        <f t="shared" si="7"/>
        <v>0</v>
      </c>
      <c r="AN38" s="52">
        <f t="shared" si="6"/>
        <v>0</v>
      </c>
      <c r="AO38" s="48"/>
      <c r="AP38" s="48"/>
    </row>
    <row r="39" spans="1:42" x14ac:dyDescent="0.35">
      <c r="A39" s="190"/>
      <c r="B39" s="190"/>
      <c r="C39" s="190"/>
      <c r="D39" s="197"/>
      <c r="E39" s="197"/>
      <c r="F39" s="197"/>
      <c r="G39" s="197"/>
      <c r="H39" s="197"/>
      <c r="I39" s="197"/>
      <c r="J39" s="197"/>
      <c r="K39" s="197"/>
      <c r="L39" s="197"/>
      <c r="M39" s="197"/>
      <c r="N39" s="197"/>
      <c r="O39" s="197"/>
      <c r="P39" s="40">
        <f t="shared" si="8"/>
        <v>0</v>
      </c>
      <c r="Q39" s="40">
        <f t="shared" si="8"/>
        <v>0</v>
      </c>
      <c r="R39" s="197"/>
      <c r="S39" s="197"/>
      <c r="T39" s="197"/>
      <c r="U39" s="197"/>
      <c r="V39" s="197"/>
      <c r="W39" s="197"/>
      <c r="X39" s="197"/>
      <c r="Y39" s="197"/>
      <c r="Z39" s="42">
        <f t="shared" si="1"/>
        <v>0</v>
      </c>
      <c r="AA39" s="42">
        <f t="shared" si="2"/>
        <v>0</v>
      </c>
      <c r="AB39" s="44">
        <f t="shared" si="9"/>
        <v>0</v>
      </c>
      <c r="AC39" s="44">
        <f t="shared" si="9"/>
        <v>0</v>
      </c>
      <c r="AD39" s="187"/>
      <c r="AE39" s="187"/>
      <c r="AF39" s="187"/>
      <c r="AG39" s="187"/>
      <c r="AH39" s="187"/>
      <c r="AI39" s="187"/>
      <c r="AJ39" s="52">
        <f t="shared" si="4"/>
        <v>0</v>
      </c>
      <c r="AK39" s="143"/>
      <c r="AL39" s="143"/>
      <c r="AM39" s="52">
        <f t="shared" si="7"/>
        <v>0</v>
      </c>
      <c r="AN39" s="52">
        <f t="shared" si="6"/>
        <v>0</v>
      </c>
      <c r="AO39" s="48"/>
      <c r="AP39" s="48"/>
    </row>
    <row r="40" spans="1:42" x14ac:dyDescent="0.35">
      <c r="A40" s="190"/>
      <c r="B40" s="190"/>
      <c r="C40" s="190"/>
      <c r="D40" s="197"/>
      <c r="E40" s="197"/>
      <c r="F40" s="197"/>
      <c r="G40" s="197"/>
      <c r="H40" s="197"/>
      <c r="I40" s="197"/>
      <c r="J40" s="197"/>
      <c r="K40" s="197"/>
      <c r="L40" s="197"/>
      <c r="M40" s="197"/>
      <c r="N40" s="197"/>
      <c r="O40" s="197"/>
      <c r="P40" s="40">
        <f t="shared" ref="P40:Q51" si="10">SUM(D40,F40,H40,J40,L40,N40)</f>
        <v>0</v>
      </c>
      <c r="Q40" s="40">
        <f t="shared" si="10"/>
        <v>0</v>
      </c>
      <c r="R40" s="197"/>
      <c r="S40" s="197"/>
      <c r="T40" s="197"/>
      <c r="U40" s="197"/>
      <c r="V40" s="197"/>
      <c r="W40" s="197"/>
      <c r="X40" s="197"/>
      <c r="Y40" s="197"/>
      <c r="Z40" s="42">
        <f t="shared" si="1"/>
        <v>0</v>
      </c>
      <c r="AA40" s="42">
        <f t="shared" si="2"/>
        <v>0</v>
      </c>
      <c r="AB40" s="44">
        <f t="shared" si="9"/>
        <v>0</v>
      </c>
      <c r="AC40" s="44">
        <f t="shared" si="9"/>
        <v>0</v>
      </c>
      <c r="AD40" s="187"/>
      <c r="AE40" s="187"/>
      <c r="AF40" s="187"/>
      <c r="AG40" s="187"/>
      <c r="AH40" s="187"/>
      <c r="AI40" s="187"/>
      <c r="AJ40" s="52">
        <f t="shared" si="4"/>
        <v>0</v>
      </c>
      <c r="AK40" s="143"/>
      <c r="AL40" s="143"/>
      <c r="AM40" s="52">
        <f t="shared" si="7"/>
        <v>0</v>
      </c>
      <c r="AN40" s="52">
        <f t="shared" si="6"/>
        <v>0</v>
      </c>
      <c r="AO40" s="48"/>
      <c r="AP40" s="48"/>
    </row>
    <row r="41" spans="1:42" x14ac:dyDescent="0.35">
      <c r="A41" s="190"/>
      <c r="B41" s="190"/>
      <c r="C41" s="190"/>
      <c r="D41" s="197"/>
      <c r="E41" s="197"/>
      <c r="F41" s="197"/>
      <c r="G41" s="197"/>
      <c r="H41" s="197"/>
      <c r="I41" s="197"/>
      <c r="J41" s="197"/>
      <c r="K41" s="197"/>
      <c r="L41" s="197"/>
      <c r="M41" s="197"/>
      <c r="N41" s="197"/>
      <c r="O41" s="197"/>
      <c r="P41" s="40">
        <f t="shared" si="10"/>
        <v>0</v>
      </c>
      <c r="Q41" s="40">
        <f t="shared" si="10"/>
        <v>0</v>
      </c>
      <c r="R41" s="197"/>
      <c r="S41" s="197"/>
      <c r="T41" s="197"/>
      <c r="U41" s="197"/>
      <c r="V41" s="197"/>
      <c r="W41" s="197"/>
      <c r="X41" s="197"/>
      <c r="Y41" s="197"/>
      <c r="Z41" s="42">
        <f t="shared" si="1"/>
        <v>0</v>
      </c>
      <c r="AA41" s="42">
        <f t="shared" si="2"/>
        <v>0</v>
      </c>
      <c r="AB41" s="44">
        <f t="shared" si="9"/>
        <v>0</v>
      </c>
      <c r="AC41" s="44">
        <f t="shared" si="9"/>
        <v>0</v>
      </c>
      <c r="AD41" s="187"/>
      <c r="AE41" s="187"/>
      <c r="AF41" s="187"/>
      <c r="AG41" s="187"/>
      <c r="AH41" s="187"/>
      <c r="AI41" s="187"/>
      <c r="AJ41" s="52">
        <f t="shared" si="4"/>
        <v>0</v>
      </c>
      <c r="AK41" s="143"/>
      <c r="AL41" s="143"/>
      <c r="AM41" s="52">
        <f t="shared" si="7"/>
        <v>0</v>
      </c>
      <c r="AN41" s="52">
        <f t="shared" si="6"/>
        <v>0</v>
      </c>
      <c r="AO41" s="48"/>
      <c r="AP41" s="48"/>
    </row>
    <row r="42" spans="1:42" x14ac:dyDescent="0.35">
      <c r="A42" s="190"/>
      <c r="B42" s="190"/>
      <c r="C42" s="190"/>
      <c r="D42" s="197"/>
      <c r="E42" s="197"/>
      <c r="F42" s="197"/>
      <c r="G42" s="197"/>
      <c r="H42" s="197"/>
      <c r="I42" s="197"/>
      <c r="J42" s="197"/>
      <c r="K42" s="197"/>
      <c r="L42" s="197"/>
      <c r="M42" s="197"/>
      <c r="N42" s="197"/>
      <c r="O42" s="197"/>
      <c r="P42" s="40">
        <f t="shared" si="10"/>
        <v>0</v>
      </c>
      <c r="Q42" s="40">
        <f t="shared" si="10"/>
        <v>0</v>
      </c>
      <c r="R42" s="197"/>
      <c r="S42" s="197"/>
      <c r="T42" s="197"/>
      <c r="U42" s="197"/>
      <c r="V42" s="197"/>
      <c r="W42" s="197"/>
      <c r="X42" s="197"/>
      <c r="Y42" s="197"/>
      <c r="Z42" s="42">
        <f t="shared" si="1"/>
        <v>0</v>
      </c>
      <c r="AA42" s="42">
        <f t="shared" si="2"/>
        <v>0</v>
      </c>
      <c r="AB42" s="44">
        <f t="shared" si="9"/>
        <v>0</v>
      </c>
      <c r="AC42" s="44">
        <f t="shared" si="9"/>
        <v>0</v>
      </c>
      <c r="AD42" s="187"/>
      <c r="AE42" s="187"/>
      <c r="AF42" s="187"/>
      <c r="AG42" s="187"/>
      <c r="AH42" s="187"/>
      <c r="AI42" s="187"/>
      <c r="AJ42" s="52">
        <f t="shared" si="4"/>
        <v>0</v>
      </c>
      <c r="AK42" s="143"/>
      <c r="AL42" s="143"/>
      <c r="AM42" s="52">
        <f t="shared" si="7"/>
        <v>0</v>
      </c>
      <c r="AN42" s="52">
        <f t="shared" si="6"/>
        <v>0</v>
      </c>
      <c r="AO42" s="48"/>
      <c r="AP42" s="48"/>
    </row>
    <row r="43" spans="1:42" x14ac:dyDescent="0.35">
      <c r="A43" s="190"/>
      <c r="B43" s="190"/>
      <c r="C43" s="190"/>
      <c r="D43" s="197"/>
      <c r="E43" s="197"/>
      <c r="F43" s="197"/>
      <c r="G43" s="197"/>
      <c r="H43" s="197"/>
      <c r="I43" s="197"/>
      <c r="J43" s="197"/>
      <c r="K43" s="197"/>
      <c r="L43" s="197"/>
      <c r="M43" s="197"/>
      <c r="N43" s="197"/>
      <c r="O43" s="197"/>
      <c r="P43" s="40">
        <f t="shared" si="10"/>
        <v>0</v>
      </c>
      <c r="Q43" s="40">
        <f t="shared" si="10"/>
        <v>0</v>
      </c>
      <c r="R43" s="197"/>
      <c r="S43" s="197"/>
      <c r="T43" s="197"/>
      <c r="U43" s="197"/>
      <c r="V43" s="197"/>
      <c r="W43" s="197"/>
      <c r="X43" s="197"/>
      <c r="Y43" s="197"/>
      <c r="Z43" s="42">
        <f t="shared" si="1"/>
        <v>0</v>
      </c>
      <c r="AA43" s="42">
        <f t="shared" si="2"/>
        <v>0</v>
      </c>
      <c r="AB43" s="44">
        <f t="shared" si="9"/>
        <v>0</v>
      </c>
      <c r="AC43" s="44">
        <f t="shared" si="9"/>
        <v>0</v>
      </c>
      <c r="AD43" s="187"/>
      <c r="AE43" s="187"/>
      <c r="AF43" s="187"/>
      <c r="AG43" s="187"/>
      <c r="AH43" s="187"/>
      <c r="AI43" s="187"/>
      <c r="AJ43" s="52">
        <f t="shared" si="4"/>
        <v>0</v>
      </c>
      <c r="AK43" s="143"/>
      <c r="AL43" s="143"/>
      <c r="AM43" s="52">
        <f t="shared" si="7"/>
        <v>0</v>
      </c>
      <c r="AN43" s="52">
        <f t="shared" si="6"/>
        <v>0</v>
      </c>
      <c r="AO43" s="48"/>
      <c r="AP43" s="48"/>
    </row>
    <row r="44" spans="1:42" x14ac:dyDescent="0.35">
      <c r="A44" s="190"/>
      <c r="B44" s="190"/>
      <c r="C44" s="190"/>
      <c r="D44" s="197"/>
      <c r="E44" s="197"/>
      <c r="F44" s="197"/>
      <c r="G44" s="197"/>
      <c r="H44" s="197"/>
      <c r="I44" s="197"/>
      <c r="J44" s="197"/>
      <c r="K44" s="197"/>
      <c r="L44" s="197"/>
      <c r="M44" s="197"/>
      <c r="N44" s="197"/>
      <c r="O44" s="197"/>
      <c r="P44" s="40">
        <f t="shared" si="10"/>
        <v>0</v>
      </c>
      <c r="Q44" s="40">
        <f t="shared" si="10"/>
        <v>0</v>
      </c>
      <c r="R44" s="197"/>
      <c r="S44" s="197"/>
      <c r="T44" s="197"/>
      <c r="U44" s="197"/>
      <c r="V44" s="197"/>
      <c r="W44" s="197"/>
      <c r="X44" s="197"/>
      <c r="Y44" s="197"/>
      <c r="Z44" s="42">
        <f t="shared" si="1"/>
        <v>0</v>
      </c>
      <c r="AA44" s="42">
        <f t="shared" si="2"/>
        <v>0</v>
      </c>
      <c r="AB44" s="44">
        <f t="shared" si="9"/>
        <v>0</v>
      </c>
      <c r="AC44" s="44">
        <f t="shared" si="9"/>
        <v>0</v>
      </c>
      <c r="AD44" s="187"/>
      <c r="AE44" s="187"/>
      <c r="AF44" s="187"/>
      <c r="AG44" s="187"/>
      <c r="AH44" s="187"/>
      <c r="AI44" s="187"/>
      <c r="AJ44" s="52">
        <f t="shared" si="4"/>
        <v>0</v>
      </c>
      <c r="AK44" s="143"/>
      <c r="AL44" s="143"/>
      <c r="AM44" s="52">
        <f t="shared" si="7"/>
        <v>0</v>
      </c>
      <c r="AN44" s="52">
        <f t="shared" si="6"/>
        <v>0</v>
      </c>
      <c r="AO44" s="48"/>
      <c r="AP44" s="48"/>
    </row>
    <row r="45" spans="1:42" x14ac:dyDescent="0.35">
      <c r="A45" s="190"/>
      <c r="B45" s="190"/>
      <c r="C45" s="190"/>
      <c r="D45" s="197"/>
      <c r="E45" s="197"/>
      <c r="F45" s="197"/>
      <c r="G45" s="197"/>
      <c r="H45" s="197"/>
      <c r="I45" s="197"/>
      <c r="J45" s="197"/>
      <c r="K45" s="197"/>
      <c r="L45" s="197"/>
      <c r="M45" s="197"/>
      <c r="N45" s="197"/>
      <c r="O45" s="197"/>
      <c r="P45" s="40">
        <f t="shared" si="10"/>
        <v>0</v>
      </c>
      <c r="Q45" s="40">
        <f t="shared" si="10"/>
        <v>0</v>
      </c>
      <c r="R45" s="197"/>
      <c r="S45" s="197"/>
      <c r="T45" s="197"/>
      <c r="U45" s="197"/>
      <c r="V45" s="197"/>
      <c r="W45" s="197"/>
      <c r="X45" s="197"/>
      <c r="Y45" s="197"/>
      <c r="Z45" s="42">
        <f t="shared" si="1"/>
        <v>0</v>
      </c>
      <c r="AA45" s="42">
        <f t="shared" si="2"/>
        <v>0</v>
      </c>
      <c r="AB45" s="44">
        <f t="shared" si="9"/>
        <v>0</v>
      </c>
      <c r="AC45" s="44">
        <f t="shared" si="9"/>
        <v>0</v>
      </c>
      <c r="AD45" s="187"/>
      <c r="AE45" s="187"/>
      <c r="AF45" s="187"/>
      <c r="AG45" s="187"/>
      <c r="AH45" s="187"/>
      <c r="AI45" s="187"/>
      <c r="AJ45" s="52">
        <f t="shared" si="4"/>
        <v>0</v>
      </c>
      <c r="AK45" s="143"/>
      <c r="AL45" s="143"/>
      <c r="AM45" s="52">
        <f t="shared" si="7"/>
        <v>0</v>
      </c>
      <c r="AN45" s="52">
        <f>SUM(AM45,AJ45)</f>
        <v>0</v>
      </c>
      <c r="AO45" s="48"/>
      <c r="AP45" s="48"/>
    </row>
    <row r="46" spans="1:42" x14ac:dyDescent="0.35">
      <c r="A46" s="190"/>
      <c r="B46" s="190"/>
      <c r="C46" s="190"/>
      <c r="D46" s="197"/>
      <c r="E46" s="197"/>
      <c r="F46" s="197"/>
      <c r="G46" s="197"/>
      <c r="H46" s="197"/>
      <c r="I46" s="197"/>
      <c r="J46" s="197"/>
      <c r="K46" s="197"/>
      <c r="L46" s="197"/>
      <c r="M46" s="197"/>
      <c r="N46" s="197"/>
      <c r="O46" s="197"/>
      <c r="P46" s="40">
        <f t="shared" si="10"/>
        <v>0</v>
      </c>
      <c r="Q46" s="40">
        <f t="shared" si="10"/>
        <v>0</v>
      </c>
      <c r="R46" s="197"/>
      <c r="S46" s="197"/>
      <c r="T46" s="197"/>
      <c r="U46" s="197"/>
      <c r="V46" s="197"/>
      <c r="W46" s="197"/>
      <c r="X46" s="197"/>
      <c r="Y46" s="197"/>
      <c r="Z46" s="42">
        <f t="shared" si="1"/>
        <v>0</v>
      </c>
      <c r="AA46" s="42">
        <f t="shared" si="2"/>
        <v>0</v>
      </c>
      <c r="AB46" s="44">
        <f t="shared" si="9"/>
        <v>0</v>
      </c>
      <c r="AC46" s="44">
        <f t="shared" si="9"/>
        <v>0</v>
      </c>
      <c r="AD46" s="187"/>
      <c r="AE46" s="187"/>
      <c r="AF46" s="187"/>
      <c r="AG46" s="187"/>
      <c r="AH46" s="187"/>
      <c r="AI46" s="187"/>
      <c r="AJ46" s="52">
        <f t="shared" si="4"/>
        <v>0</v>
      </c>
      <c r="AK46" s="143"/>
      <c r="AL46" s="143"/>
      <c r="AM46" s="52">
        <f t="shared" si="7"/>
        <v>0</v>
      </c>
      <c r="AN46" s="52">
        <f t="shared" ref="AN46:AN51" si="11">SUM(AM46,AJ46)</f>
        <v>0</v>
      </c>
      <c r="AO46" s="48"/>
      <c r="AP46" s="48"/>
    </row>
    <row r="47" spans="1:42" x14ac:dyDescent="0.35">
      <c r="A47" s="190"/>
      <c r="B47" s="190"/>
      <c r="C47" s="190"/>
      <c r="D47" s="197"/>
      <c r="E47" s="197"/>
      <c r="F47" s="197"/>
      <c r="G47" s="197"/>
      <c r="H47" s="197"/>
      <c r="I47" s="197"/>
      <c r="J47" s="197"/>
      <c r="K47" s="197"/>
      <c r="L47" s="197"/>
      <c r="M47" s="197"/>
      <c r="N47" s="197"/>
      <c r="O47" s="197"/>
      <c r="P47" s="40">
        <f t="shared" si="10"/>
        <v>0</v>
      </c>
      <c r="Q47" s="40">
        <f t="shared" si="10"/>
        <v>0</v>
      </c>
      <c r="R47" s="197"/>
      <c r="S47" s="197"/>
      <c r="T47" s="197"/>
      <c r="U47" s="197"/>
      <c r="V47" s="197"/>
      <c r="W47" s="197"/>
      <c r="X47" s="197"/>
      <c r="Y47" s="197"/>
      <c r="Z47" s="42">
        <f t="shared" si="1"/>
        <v>0</v>
      </c>
      <c r="AA47" s="42">
        <f t="shared" si="2"/>
        <v>0</v>
      </c>
      <c r="AB47" s="44">
        <f t="shared" si="9"/>
        <v>0</v>
      </c>
      <c r="AC47" s="44">
        <f t="shared" si="9"/>
        <v>0</v>
      </c>
      <c r="AD47" s="187"/>
      <c r="AE47" s="187"/>
      <c r="AF47" s="187"/>
      <c r="AG47" s="187"/>
      <c r="AH47" s="187"/>
      <c r="AI47" s="187"/>
      <c r="AJ47" s="52">
        <f t="shared" si="4"/>
        <v>0</v>
      </c>
      <c r="AK47" s="143"/>
      <c r="AL47" s="143"/>
      <c r="AM47" s="52">
        <f t="shared" si="7"/>
        <v>0</v>
      </c>
      <c r="AN47" s="52">
        <f t="shared" si="11"/>
        <v>0</v>
      </c>
      <c r="AO47" s="48"/>
      <c r="AP47" s="48"/>
    </row>
    <row r="48" spans="1:42" x14ac:dyDescent="0.35">
      <c r="A48" s="190"/>
      <c r="B48" s="190"/>
      <c r="C48" s="190"/>
      <c r="D48" s="197"/>
      <c r="E48" s="197"/>
      <c r="F48" s="197"/>
      <c r="G48" s="197"/>
      <c r="H48" s="197"/>
      <c r="I48" s="197"/>
      <c r="J48" s="197"/>
      <c r="K48" s="197"/>
      <c r="L48" s="197"/>
      <c r="M48" s="197"/>
      <c r="N48" s="197"/>
      <c r="O48" s="197"/>
      <c r="P48" s="40">
        <f t="shared" si="10"/>
        <v>0</v>
      </c>
      <c r="Q48" s="40">
        <f t="shared" si="10"/>
        <v>0</v>
      </c>
      <c r="R48" s="197"/>
      <c r="S48" s="197"/>
      <c r="T48" s="197"/>
      <c r="U48" s="197"/>
      <c r="V48" s="197"/>
      <c r="W48" s="197"/>
      <c r="X48" s="197"/>
      <c r="Y48" s="197"/>
      <c r="Z48" s="42">
        <f t="shared" si="1"/>
        <v>0</v>
      </c>
      <c r="AA48" s="42">
        <f t="shared" si="2"/>
        <v>0</v>
      </c>
      <c r="AB48" s="44">
        <f t="shared" si="9"/>
        <v>0</v>
      </c>
      <c r="AC48" s="44">
        <f t="shared" si="9"/>
        <v>0</v>
      </c>
      <c r="AD48" s="187"/>
      <c r="AE48" s="187"/>
      <c r="AF48" s="187"/>
      <c r="AG48" s="187"/>
      <c r="AH48" s="187"/>
      <c r="AI48" s="187"/>
      <c r="AJ48" s="52">
        <f t="shared" si="4"/>
        <v>0</v>
      </c>
      <c r="AK48" s="143"/>
      <c r="AL48" s="143"/>
      <c r="AM48" s="52">
        <f t="shared" si="7"/>
        <v>0</v>
      </c>
      <c r="AN48" s="52">
        <f t="shared" si="11"/>
        <v>0</v>
      </c>
      <c r="AO48" s="48"/>
      <c r="AP48" s="48"/>
    </row>
    <row r="49" spans="1:42" x14ac:dyDescent="0.35">
      <c r="A49" s="190"/>
      <c r="B49" s="190"/>
      <c r="C49" s="190"/>
      <c r="D49" s="197"/>
      <c r="E49" s="197"/>
      <c r="F49" s="197"/>
      <c r="G49" s="197"/>
      <c r="H49" s="197"/>
      <c r="I49" s="197"/>
      <c r="J49" s="197"/>
      <c r="K49" s="197"/>
      <c r="L49" s="197"/>
      <c r="M49" s="197"/>
      <c r="N49" s="197"/>
      <c r="O49" s="197"/>
      <c r="P49" s="40">
        <f t="shared" si="10"/>
        <v>0</v>
      </c>
      <c r="Q49" s="40">
        <f t="shared" si="10"/>
        <v>0</v>
      </c>
      <c r="R49" s="197"/>
      <c r="S49" s="197"/>
      <c r="T49" s="197"/>
      <c r="U49" s="197"/>
      <c r="V49" s="197"/>
      <c r="W49" s="197"/>
      <c r="X49" s="197"/>
      <c r="Y49" s="197"/>
      <c r="Z49" s="42">
        <f t="shared" si="1"/>
        <v>0</v>
      </c>
      <c r="AA49" s="42">
        <f t="shared" si="2"/>
        <v>0</v>
      </c>
      <c r="AB49" s="44">
        <f t="shared" si="9"/>
        <v>0</v>
      </c>
      <c r="AC49" s="44">
        <f t="shared" si="9"/>
        <v>0</v>
      </c>
      <c r="AD49" s="187"/>
      <c r="AE49" s="187"/>
      <c r="AF49" s="187"/>
      <c r="AG49" s="187"/>
      <c r="AH49" s="187"/>
      <c r="AI49" s="187"/>
      <c r="AJ49" s="52">
        <f t="shared" si="4"/>
        <v>0</v>
      </c>
      <c r="AK49" s="143"/>
      <c r="AL49" s="143"/>
      <c r="AM49" s="52">
        <f t="shared" si="7"/>
        <v>0</v>
      </c>
      <c r="AN49" s="52">
        <f t="shared" si="11"/>
        <v>0</v>
      </c>
      <c r="AO49" s="48"/>
      <c r="AP49" s="48"/>
    </row>
    <row r="50" spans="1:42" x14ac:dyDescent="0.35">
      <c r="A50" s="190"/>
      <c r="B50" s="190"/>
      <c r="C50" s="190"/>
      <c r="D50" s="197"/>
      <c r="E50" s="197"/>
      <c r="F50" s="197"/>
      <c r="G50" s="197"/>
      <c r="H50" s="197"/>
      <c r="I50" s="197"/>
      <c r="J50" s="197"/>
      <c r="K50" s="197"/>
      <c r="L50" s="197"/>
      <c r="M50" s="197"/>
      <c r="N50" s="197"/>
      <c r="O50" s="197"/>
      <c r="P50" s="40">
        <f t="shared" si="10"/>
        <v>0</v>
      </c>
      <c r="Q50" s="40">
        <f t="shared" si="10"/>
        <v>0</v>
      </c>
      <c r="R50" s="197"/>
      <c r="S50" s="197"/>
      <c r="T50" s="197"/>
      <c r="U50" s="197"/>
      <c r="V50" s="197"/>
      <c r="W50" s="197"/>
      <c r="X50" s="197"/>
      <c r="Y50" s="197"/>
      <c r="Z50" s="42">
        <f t="shared" si="1"/>
        <v>0</v>
      </c>
      <c r="AA50" s="42">
        <f t="shared" si="2"/>
        <v>0</v>
      </c>
      <c r="AB50" s="44">
        <f t="shared" si="9"/>
        <v>0</v>
      </c>
      <c r="AC50" s="44">
        <f t="shared" si="9"/>
        <v>0</v>
      </c>
      <c r="AD50" s="187"/>
      <c r="AE50" s="187"/>
      <c r="AF50" s="187"/>
      <c r="AG50" s="187"/>
      <c r="AH50" s="187"/>
      <c r="AI50" s="187"/>
      <c r="AJ50" s="52">
        <f t="shared" si="4"/>
        <v>0</v>
      </c>
      <c r="AK50" s="143"/>
      <c r="AL50" s="143"/>
      <c r="AM50" s="52">
        <f t="shared" si="7"/>
        <v>0</v>
      </c>
      <c r="AN50" s="52">
        <f t="shared" si="11"/>
        <v>0</v>
      </c>
      <c r="AO50" s="48"/>
      <c r="AP50" s="48"/>
    </row>
    <row r="51" spans="1:42" x14ac:dyDescent="0.35">
      <c r="A51" s="190"/>
      <c r="B51" s="190"/>
      <c r="C51" s="190"/>
      <c r="D51" s="197"/>
      <c r="E51" s="197"/>
      <c r="F51" s="197"/>
      <c r="G51" s="197"/>
      <c r="H51" s="197"/>
      <c r="I51" s="197"/>
      <c r="J51" s="197"/>
      <c r="K51" s="197"/>
      <c r="L51" s="197"/>
      <c r="M51" s="197"/>
      <c r="N51" s="197"/>
      <c r="O51" s="197"/>
      <c r="P51" s="40">
        <f t="shared" si="10"/>
        <v>0</v>
      </c>
      <c r="Q51" s="40">
        <f t="shared" si="10"/>
        <v>0</v>
      </c>
      <c r="R51" s="197"/>
      <c r="S51" s="197"/>
      <c r="T51" s="197"/>
      <c r="U51" s="197"/>
      <c r="V51" s="197"/>
      <c r="W51" s="197"/>
      <c r="X51" s="197"/>
      <c r="Y51" s="197"/>
      <c r="Z51" s="42">
        <f t="shared" si="1"/>
        <v>0</v>
      </c>
      <c r="AA51" s="42">
        <f t="shared" si="2"/>
        <v>0</v>
      </c>
      <c r="AB51" s="44">
        <f t="shared" si="9"/>
        <v>0</v>
      </c>
      <c r="AC51" s="44">
        <f t="shared" si="9"/>
        <v>0</v>
      </c>
      <c r="AD51" s="187"/>
      <c r="AE51" s="187"/>
      <c r="AF51" s="187"/>
      <c r="AG51" s="187"/>
      <c r="AH51" s="187"/>
      <c r="AI51" s="187"/>
      <c r="AJ51" s="52">
        <f t="shared" si="4"/>
        <v>0</v>
      </c>
      <c r="AK51" s="143"/>
      <c r="AL51" s="143"/>
      <c r="AM51" s="52">
        <f t="shared" si="7"/>
        <v>0</v>
      </c>
      <c r="AN51" s="52">
        <f t="shared" si="11"/>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842" priority="225">
      <formula>AND(NOT(ISBLANK($A7)),ISBLANK(B7))</formula>
    </cfRule>
  </conditionalFormatting>
  <conditionalFormatting sqref="C7:C51">
    <cfRule type="expression" dxfId="841" priority="224">
      <formula>AND(NOT(ISBLANK(A7)),ISBLANK(C7))</formula>
    </cfRule>
  </conditionalFormatting>
  <conditionalFormatting sqref="D15:D51">
    <cfRule type="expression" dxfId="840" priority="223">
      <formula>AND(NOT(ISBLANK(E15)),ISBLANK(D15))</formula>
    </cfRule>
  </conditionalFormatting>
  <conditionalFormatting sqref="E15:E51">
    <cfRule type="expression" dxfId="839" priority="222">
      <formula>AND(NOT(ISBLANK(D15)),ISBLANK(E15))</formula>
    </cfRule>
  </conditionalFormatting>
  <conditionalFormatting sqref="F15:F51">
    <cfRule type="expression" dxfId="838" priority="221">
      <formula>AND(NOT(ISBLANK(G15)),ISBLANK(F15))</formula>
    </cfRule>
  </conditionalFormatting>
  <conditionalFormatting sqref="G15:G51">
    <cfRule type="expression" dxfId="837" priority="220">
      <formula>AND(NOT(ISBLANK(F15)),ISBLANK(G15))</formula>
    </cfRule>
  </conditionalFormatting>
  <conditionalFormatting sqref="H15:H51">
    <cfRule type="expression" dxfId="836" priority="219">
      <formula>AND(NOT(ISBLANK(I15)),ISBLANK(H15))</formula>
    </cfRule>
  </conditionalFormatting>
  <conditionalFormatting sqref="I15:I51">
    <cfRule type="expression" dxfId="835" priority="218">
      <formula>AND(NOT(ISBLANK(H15)),ISBLANK(I15))</formula>
    </cfRule>
  </conditionalFormatting>
  <conditionalFormatting sqref="J15:J51">
    <cfRule type="expression" dxfId="834" priority="217">
      <formula>AND(NOT(ISBLANK(K15)),ISBLANK(J15))</formula>
    </cfRule>
  </conditionalFormatting>
  <conditionalFormatting sqref="K15:K51">
    <cfRule type="expression" dxfId="833" priority="216">
      <formula>AND(NOT(ISBLANK(J15)),ISBLANK(K15))</formula>
    </cfRule>
  </conditionalFormatting>
  <conditionalFormatting sqref="L15:L51">
    <cfRule type="expression" dxfId="832" priority="215">
      <formula>AND(NOT(ISBLANK(M15)),ISBLANK(L15))</formula>
    </cfRule>
  </conditionalFormatting>
  <conditionalFormatting sqref="M15:M51">
    <cfRule type="expression" dxfId="831" priority="214">
      <formula>AND(NOT(ISBLANK(L15)),ISBLANK(M15))</formula>
    </cfRule>
  </conditionalFormatting>
  <conditionalFormatting sqref="N15:N51">
    <cfRule type="expression" dxfId="830" priority="213">
      <formula>AND(NOT(ISBLANK(O15)),ISBLANK(N15))</formula>
    </cfRule>
  </conditionalFormatting>
  <conditionalFormatting sqref="O15:O51">
    <cfRule type="expression" dxfId="829" priority="212">
      <formula>AND(NOT(ISBLANK(N15)),ISBLANK(O15))</formula>
    </cfRule>
  </conditionalFormatting>
  <conditionalFormatting sqref="R15:R51 R13:X13">
    <cfRule type="expression" dxfId="828" priority="211">
      <formula>AND(NOT(ISBLANK(S13)),ISBLANK(R13))</formula>
    </cfRule>
  </conditionalFormatting>
  <conditionalFormatting sqref="S13 S15:S51">
    <cfRule type="expression" dxfId="827" priority="210">
      <formula>AND(NOT(ISBLANK(R13)),ISBLANK(S13))</formula>
    </cfRule>
  </conditionalFormatting>
  <conditionalFormatting sqref="T13 T15:T51">
    <cfRule type="expression" dxfId="826" priority="209">
      <formula>AND(NOT(ISBLANK(U13)),ISBLANK(T13))</formula>
    </cfRule>
  </conditionalFormatting>
  <conditionalFormatting sqref="U13 U15:U51">
    <cfRule type="expression" dxfId="825" priority="208">
      <formula>AND(NOT(ISBLANK(T13)),ISBLANK(U13))</formula>
    </cfRule>
  </conditionalFormatting>
  <conditionalFormatting sqref="V13 V15:V51">
    <cfRule type="expression" dxfId="824" priority="207">
      <formula>AND(NOT(ISBLANK(W13)),ISBLANK(V13))</formula>
    </cfRule>
  </conditionalFormatting>
  <conditionalFormatting sqref="W13 W15:W51">
    <cfRule type="expression" dxfId="823" priority="206">
      <formula>AND(NOT(ISBLANK(V13)),ISBLANK(W13))</formula>
    </cfRule>
  </conditionalFormatting>
  <conditionalFormatting sqref="X13 X15:X51">
    <cfRule type="expression" dxfId="822" priority="205">
      <formula>AND(NOT(ISBLANK(Y13)),ISBLANK(X13))</formula>
    </cfRule>
  </conditionalFormatting>
  <conditionalFormatting sqref="Y15:Y51">
    <cfRule type="expression" dxfId="821" priority="204">
      <formula>AND(NOT(ISBLANK(X15)),ISBLANK(Y15))</formula>
    </cfRule>
  </conditionalFormatting>
  <conditionalFormatting sqref="R9">
    <cfRule type="expression" dxfId="820" priority="203">
      <formula>AND(NOT(ISBLANK(S9)),ISBLANK(R9))</formula>
    </cfRule>
  </conditionalFormatting>
  <conditionalFormatting sqref="S9">
    <cfRule type="expression" dxfId="819" priority="202">
      <formula>AND(NOT(ISBLANK(R9)),ISBLANK(S9))</formula>
    </cfRule>
  </conditionalFormatting>
  <conditionalFormatting sqref="T9">
    <cfRule type="expression" dxfId="818" priority="201">
      <formula>AND(NOT(ISBLANK(U9)),ISBLANK(T9))</formula>
    </cfRule>
  </conditionalFormatting>
  <conditionalFormatting sqref="U9">
    <cfRule type="expression" dxfId="817" priority="200">
      <formula>AND(NOT(ISBLANK(T9)),ISBLANK(U9))</formula>
    </cfRule>
  </conditionalFormatting>
  <conditionalFormatting sqref="V9">
    <cfRule type="expression" dxfId="816" priority="199">
      <formula>AND(NOT(ISBLANK(W9)),ISBLANK(V9))</formula>
    </cfRule>
  </conditionalFormatting>
  <conditionalFormatting sqref="W9">
    <cfRule type="expression" dxfId="815" priority="198">
      <formula>AND(NOT(ISBLANK(V9)),ISBLANK(W9))</formula>
    </cfRule>
  </conditionalFormatting>
  <conditionalFormatting sqref="X9">
    <cfRule type="expression" dxfId="814" priority="197">
      <formula>AND(NOT(ISBLANK(Y9)),ISBLANK(X9))</formula>
    </cfRule>
  </conditionalFormatting>
  <conditionalFormatting sqref="Y9">
    <cfRule type="expression" dxfId="813" priority="196">
      <formula>AND(NOT(ISBLANK(X9)),ISBLANK(Y9))</formula>
    </cfRule>
  </conditionalFormatting>
  <conditionalFormatting sqref="R9">
    <cfRule type="expression" dxfId="812" priority="195">
      <formula>AND(NOT(ISBLANK(S9)),ISBLANK(R9))</formula>
    </cfRule>
  </conditionalFormatting>
  <conditionalFormatting sqref="S9">
    <cfRule type="expression" dxfId="811" priority="194">
      <formula>AND(NOT(ISBLANK(R9)),ISBLANK(S9))</formula>
    </cfRule>
  </conditionalFormatting>
  <conditionalFormatting sqref="T9">
    <cfRule type="expression" dxfId="810" priority="193">
      <formula>AND(NOT(ISBLANK(U9)),ISBLANK(T9))</formula>
    </cfRule>
  </conditionalFormatting>
  <conditionalFormatting sqref="U9">
    <cfRule type="expression" dxfId="809" priority="192">
      <formula>AND(NOT(ISBLANK(T9)),ISBLANK(U9))</formula>
    </cfRule>
  </conditionalFormatting>
  <conditionalFormatting sqref="V9">
    <cfRule type="expression" dxfId="808" priority="191">
      <formula>AND(NOT(ISBLANK(W9)),ISBLANK(V9))</formula>
    </cfRule>
  </conditionalFormatting>
  <conditionalFormatting sqref="W9">
    <cfRule type="expression" dxfId="807" priority="190">
      <formula>AND(NOT(ISBLANK(V9)),ISBLANK(W9))</formula>
    </cfRule>
  </conditionalFormatting>
  <conditionalFormatting sqref="X9">
    <cfRule type="expression" dxfId="806" priority="189">
      <formula>AND(NOT(ISBLANK(Y9)),ISBLANK(X9))</formula>
    </cfRule>
  </conditionalFormatting>
  <conditionalFormatting sqref="Y9">
    <cfRule type="expression" dxfId="805" priority="188">
      <formula>AND(NOT(ISBLANK(X9)),ISBLANK(Y9))</formula>
    </cfRule>
  </conditionalFormatting>
  <conditionalFormatting sqref="R9">
    <cfRule type="expression" dxfId="804" priority="187">
      <formula>AND(NOT(ISBLANK(S9)),ISBLANK(R9))</formula>
    </cfRule>
  </conditionalFormatting>
  <conditionalFormatting sqref="S9">
    <cfRule type="expression" dxfId="803" priority="186">
      <formula>AND(NOT(ISBLANK(R9)),ISBLANK(S9))</formula>
    </cfRule>
  </conditionalFormatting>
  <conditionalFormatting sqref="T9">
    <cfRule type="expression" dxfId="802" priority="185">
      <formula>AND(NOT(ISBLANK(U9)),ISBLANK(T9))</formula>
    </cfRule>
  </conditionalFormatting>
  <conditionalFormatting sqref="U9">
    <cfRule type="expression" dxfId="801" priority="184">
      <formula>AND(NOT(ISBLANK(T9)),ISBLANK(U9))</formula>
    </cfRule>
  </conditionalFormatting>
  <conditionalFormatting sqref="V9">
    <cfRule type="expression" dxfId="800" priority="183">
      <formula>AND(NOT(ISBLANK(W9)),ISBLANK(V9))</formula>
    </cfRule>
  </conditionalFormatting>
  <conditionalFormatting sqref="W9">
    <cfRule type="expression" dxfId="799" priority="182">
      <formula>AND(NOT(ISBLANK(V9)),ISBLANK(W9))</formula>
    </cfRule>
  </conditionalFormatting>
  <conditionalFormatting sqref="X9">
    <cfRule type="expression" dxfId="798" priority="181">
      <formula>AND(NOT(ISBLANK(Y9)),ISBLANK(X9))</formula>
    </cfRule>
  </conditionalFormatting>
  <conditionalFormatting sqref="Y9">
    <cfRule type="expression" dxfId="797" priority="180">
      <formula>AND(NOT(ISBLANK(X9)),ISBLANK(Y9))</formula>
    </cfRule>
  </conditionalFormatting>
  <conditionalFormatting sqref="R9">
    <cfRule type="expression" dxfId="796" priority="179">
      <formula>AND(NOT(ISBLANK(S9)),ISBLANK(R9))</formula>
    </cfRule>
  </conditionalFormatting>
  <conditionalFormatting sqref="S9">
    <cfRule type="expression" dxfId="795" priority="178">
      <formula>AND(NOT(ISBLANK(R9)),ISBLANK(S9))</formula>
    </cfRule>
  </conditionalFormatting>
  <conditionalFormatting sqref="T9">
    <cfRule type="expression" dxfId="794" priority="177">
      <formula>AND(NOT(ISBLANK(U9)),ISBLANK(T9))</formula>
    </cfRule>
  </conditionalFormatting>
  <conditionalFormatting sqref="U9">
    <cfRule type="expression" dxfId="793" priority="176">
      <formula>AND(NOT(ISBLANK(T9)),ISBLANK(U9))</formula>
    </cfRule>
  </conditionalFormatting>
  <conditionalFormatting sqref="V9">
    <cfRule type="expression" dxfId="792" priority="175">
      <formula>AND(NOT(ISBLANK(W9)),ISBLANK(V9))</formula>
    </cfRule>
  </conditionalFormatting>
  <conditionalFormatting sqref="W9">
    <cfRule type="expression" dxfId="791" priority="174">
      <formula>AND(NOT(ISBLANK(V9)),ISBLANK(W9))</formula>
    </cfRule>
  </conditionalFormatting>
  <conditionalFormatting sqref="X9">
    <cfRule type="expression" dxfId="790" priority="173">
      <formula>AND(NOT(ISBLANK(Y9)),ISBLANK(X9))</formula>
    </cfRule>
  </conditionalFormatting>
  <conditionalFormatting sqref="Y9">
    <cfRule type="expression" dxfId="789" priority="172">
      <formula>AND(NOT(ISBLANK(X9)),ISBLANK(Y9))</formula>
    </cfRule>
  </conditionalFormatting>
  <conditionalFormatting sqref="D10">
    <cfRule type="expression" dxfId="788" priority="151">
      <formula>AND(NOT(ISBLANK(E10)),ISBLANK(D10))</formula>
    </cfRule>
  </conditionalFormatting>
  <conditionalFormatting sqref="E10">
    <cfRule type="expression" dxfId="787" priority="150">
      <formula>AND(NOT(ISBLANK(D10)),ISBLANK(E10))</formula>
    </cfRule>
  </conditionalFormatting>
  <conditionalFormatting sqref="F10">
    <cfRule type="expression" dxfId="786" priority="149">
      <formula>AND(NOT(ISBLANK(G10)),ISBLANK(F10))</formula>
    </cfRule>
  </conditionalFormatting>
  <conditionalFormatting sqref="G10">
    <cfRule type="expression" dxfId="785" priority="148">
      <formula>AND(NOT(ISBLANK(F10)),ISBLANK(G10))</formula>
    </cfRule>
  </conditionalFormatting>
  <conditionalFormatting sqref="H10">
    <cfRule type="expression" dxfId="784" priority="147">
      <formula>AND(NOT(ISBLANK(I10)),ISBLANK(H10))</formula>
    </cfRule>
  </conditionalFormatting>
  <conditionalFormatting sqref="I10">
    <cfRule type="expression" dxfId="783" priority="146">
      <formula>AND(NOT(ISBLANK(H10)),ISBLANK(I10))</formula>
    </cfRule>
  </conditionalFormatting>
  <conditionalFormatting sqref="J10">
    <cfRule type="expression" dxfId="782" priority="145">
      <formula>AND(NOT(ISBLANK(K10)),ISBLANK(J10))</formula>
    </cfRule>
  </conditionalFormatting>
  <conditionalFormatting sqref="K10">
    <cfRule type="expression" dxfId="781" priority="144">
      <formula>AND(NOT(ISBLANK(J10)),ISBLANK(K10))</formula>
    </cfRule>
  </conditionalFormatting>
  <conditionalFormatting sqref="L10">
    <cfRule type="expression" dxfId="780" priority="143">
      <formula>AND(NOT(ISBLANK(M10)),ISBLANK(L10))</formula>
    </cfRule>
  </conditionalFormatting>
  <conditionalFormatting sqref="M10">
    <cfRule type="expression" dxfId="779" priority="142">
      <formula>AND(NOT(ISBLANK(L10)),ISBLANK(M10))</formula>
    </cfRule>
  </conditionalFormatting>
  <conditionalFormatting sqref="N10">
    <cfRule type="expression" dxfId="778" priority="141">
      <formula>AND(NOT(ISBLANK(O10)),ISBLANK(N10))</formula>
    </cfRule>
  </conditionalFormatting>
  <conditionalFormatting sqref="O10">
    <cfRule type="expression" dxfId="777" priority="140">
      <formula>AND(NOT(ISBLANK(N10)),ISBLANK(O10))</formula>
    </cfRule>
  </conditionalFormatting>
  <conditionalFormatting sqref="R10">
    <cfRule type="expression" dxfId="776" priority="139">
      <formula>AND(NOT(ISBLANK(S10)),ISBLANK(R10))</formula>
    </cfRule>
  </conditionalFormatting>
  <conditionalFormatting sqref="S10">
    <cfRule type="expression" dxfId="775" priority="138">
      <formula>AND(NOT(ISBLANK(R10)),ISBLANK(S10))</formula>
    </cfRule>
  </conditionalFormatting>
  <conditionalFormatting sqref="T10">
    <cfRule type="expression" dxfId="774" priority="137">
      <formula>AND(NOT(ISBLANK(U10)),ISBLANK(T10))</formula>
    </cfRule>
  </conditionalFormatting>
  <conditionalFormatting sqref="U10">
    <cfRule type="expression" dxfId="773" priority="136">
      <formula>AND(NOT(ISBLANK(T10)),ISBLANK(U10))</formula>
    </cfRule>
  </conditionalFormatting>
  <conditionalFormatting sqref="V10">
    <cfRule type="expression" dxfId="772" priority="135">
      <formula>AND(NOT(ISBLANK(W10)),ISBLANK(V10))</formula>
    </cfRule>
  </conditionalFormatting>
  <conditionalFormatting sqref="W10">
    <cfRule type="expression" dxfId="771" priority="134">
      <formula>AND(NOT(ISBLANK(V10)),ISBLANK(W10))</formula>
    </cfRule>
  </conditionalFormatting>
  <conditionalFormatting sqref="X10">
    <cfRule type="expression" dxfId="770" priority="133">
      <formula>AND(NOT(ISBLANK(Y10)),ISBLANK(X10))</formula>
    </cfRule>
  </conditionalFormatting>
  <conditionalFormatting sqref="Y10">
    <cfRule type="expression" dxfId="769" priority="132">
      <formula>AND(NOT(ISBLANK(X10)),ISBLANK(Y10))</formula>
    </cfRule>
  </conditionalFormatting>
  <conditionalFormatting sqref="D12">
    <cfRule type="expression" dxfId="768" priority="120">
      <formula>AND(NOT(ISBLANK(E12)),ISBLANK(D12))</formula>
    </cfRule>
  </conditionalFormatting>
  <conditionalFormatting sqref="E12">
    <cfRule type="expression" dxfId="767" priority="119">
      <formula>AND(NOT(ISBLANK(D12)),ISBLANK(E12))</formula>
    </cfRule>
  </conditionalFormatting>
  <conditionalFormatting sqref="F12">
    <cfRule type="expression" dxfId="766" priority="118">
      <formula>AND(NOT(ISBLANK(G12)),ISBLANK(F12))</formula>
    </cfRule>
  </conditionalFormatting>
  <conditionalFormatting sqref="G12">
    <cfRule type="expression" dxfId="765" priority="117">
      <formula>AND(NOT(ISBLANK(F12)),ISBLANK(G12))</formula>
    </cfRule>
  </conditionalFormatting>
  <conditionalFormatting sqref="H12">
    <cfRule type="expression" dxfId="764" priority="116">
      <formula>AND(NOT(ISBLANK(I12)),ISBLANK(H12))</formula>
    </cfRule>
  </conditionalFormatting>
  <conditionalFormatting sqref="I12:I13">
    <cfRule type="expression" dxfId="763" priority="115">
      <formula>AND(NOT(ISBLANK(H12)),ISBLANK(I12))</formula>
    </cfRule>
  </conditionalFormatting>
  <conditionalFormatting sqref="J12">
    <cfRule type="expression" dxfId="762" priority="114">
      <formula>AND(NOT(ISBLANK(K12)),ISBLANK(J12))</formula>
    </cfRule>
  </conditionalFormatting>
  <conditionalFormatting sqref="K12">
    <cfRule type="expression" dxfId="761" priority="113">
      <formula>AND(NOT(ISBLANK(J12)),ISBLANK(K12))</formula>
    </cfRule>
  </conditionalFormatting>
  <conditionalFormatting sqref="L12">
    <cfRule type="expression" dxfId="760" priority="112">
      <formula>AND(NOT(ISBLANK(M12)),ISBLANK(L12))</formula>
    </cfRule>
  </conditionalFormatting>
  <conditionalFormatting sqref="M12">
    <cfRule type="expression" dxfId="759" priority="111">
      <formula>AND(NOT(ISBLANK(L12)),ISBLANK(M12))</formula>
    </cfRule>
  </conditionalFormatting>
  <conditionalFormatting sqref="N12">
    <cfRule type="expression" dxfId="758" priority="110">
      <formula>AND(NOT(ISBLANK(O12)),ISBLANK(N12))</formula>
    </cfRule>
  </conditionalFormatting>
  <conditionalFormatting sqref="O12">
    <cfRule type="expression" dxfId="757" priority="109">
      <formula>AND(NOT(ISBLANK(N12)),ISBLANK(O12))</formula>
    </cfRule>
  </conditionalFormatting>
  <conditionalFormatting sqref="D9 F9 H9 J9 L9 N9">
    <cfRule type="expression" dxfId="756" priority="100">
      <formula>AND(NOT(ISBLANK(E9)),ISBLANK(D9))</formula>
    </cfRule>
  </conditionalFormatting>
  <conditionalFormatting sqref="E9 G9 I9 K9 M9 O9">
    <cfRule type="expression" dxfId="755" priority="99">
      <formula>AND(NOT(ISBLANK(D9)),ISBLANK(E9))</formula>
    </cfRule>
  </conditionalFormatting>
  <conditionalFormatting sqref="D13">
    <cfRule type="expression" dxfId="754" priority="98">
      <formula>AND(NOT(ISBLANK(E13)),ISBLANK(D13))</formula>
    </cfRule>
  </conditionalFormatting>
  <conditionalFormatting sqref="E13">
    <cfRule type="expression" dxfId="753" priority="97">
      <formula>AND(NOT(ISBLANK(D13)),ISBLANK(E13))</formula>
    </cfRule>
  </conditionalFormatting>
  <conditionalFormatting sqref="F13">
    <cfRule type="expression" dxfId="752" priority="96">
      <formula>AND(NOT(ISBLANK(G13)),ISBLANK(F13))</formula>
    </cfRule>
  </conditionalFormatting>
  <conditionalFormatting sqref="G13">
    <cfRule type="expression" dxfId="751" priority="95">
      <formula>AND(NOT(ISBLANK(F13)),ISBLANK(G13))</formula>
    </cfRule>
  </conditionalFormatting>
  <conditionalFormatting sqref="H13">
    <cfRule type="expression" dxfId="750" priority="94">
      <formula>AND(NOT(ISBLANK(I13)),ISBLANK(H13))</formula>
    </cfRule>
  </conditionalFormatting>
  <conditionalFormatting sqref="J13">
    <cfRule type="expression" dxfId="749" priority="93">
      <formula>AND(NOT(ISBLANK(K13)),ISBLANK(J13))</formula>
    </cfRule>
  </conditionalFormatting>
  <conditionalFormatting sqref="K13">
    <cfRule type="expression" dxfId="748" priority="92">
      <formula>AND(NOT(ISBLANK(J13)),ISBLANK(K13))</formula>
    </cfRule>
  </conditionalFormatting>
  <conditionalFormatting sqref="L13">
    <cfRule type="expression" dxfId="747" priority="91">
      <formula>AND(NOT(ISBLANK(M13)),ISBLANK(L13))</formula>
    </cfRule>
  </conditionalFormatting>
  <conditionalFormatting sqref="M13">
    <cfRule type="expression" dxfId="746" priority="90">
      <formula>AND(NOT(ISBLANK(L13)),ISBLANK(M13))</formula>
    </cfRule>
  </conditionalFormatting>
  <conditionalFormatting sqref="N13">
    <cfRule type="expression" dxfId="745" priority="89">
      <formula>AND(NOT(ISBLANK(O13)),ISBLANK(N13))</formula>
    </cfRule>
  </conditionalFormatting>
  <conditionalFormatting sqref="O13">
    <cfRule type="expression" dxfId="744" priority="88">
      <formula>AND(NOT(ISBLANK(N13)),ISBLANK(O13))</formula>
    </cfRule>
  </conditionalFormatting>
  <conditionalFormatting sqref="R7:U8">
    <cfRule type="expression" dxfId="743" priority="87">
      <formula>AND(NOT(ISBLANK(S7)),ISBLANK(R7))</formula>
    </cfRule>
  </conditionalFormatting>
  <conditionalFormatting sqref="R7:U8">
    <cfRule type="expression" dxfId="742" priority="86">
      <formula>AND(NOT(ISBLANK(Q7)),ISBLANK(R7))</formula>
    </cfRule>
  </conditionalFormatting>
  <conditionalFormatting sqref="R7:U8">
    <cfRule type="expression" dxfId="741" priority="85">
      <formula>AND(NOT(ISBLANK(S7)),ISBLANK(R7))</formula>
    </cfRule>
  </conditionalFormatting>
  <conditionalFormatting sqref="J7:J8 L7:L8 N7:N8 D7:D8 H7:H8 F7:F8">
    <cfRule type="expression" dxfId="740" priority="84">
      <formula>AND(NOT(ISBLANK(E7)),ISBLANK(D7))</formula>
    </cfRule>
  </conditionalFormatting>
  <conditionalFormatting sqref="K7:K8 M7:M8 O8 E7:E8 I7:I8 G7:G8">
    <cfRule type="expression" dxfId="739" priority="83">
      <formula>AND(NOT(ISBLANK(D7)),ISBLANK(E7))</formula>
    </cfRule>
  </conditionalFormatting>
  <conditionalFormatting sqref="V7:Y8">
    <cfRule type="expression" dxfId="738" priority="82">
      <formula>AND(NOT(ISBLANK(W7)),ISBLANK(V7))</formula>
    </cfRule>
  </conditionalFormatting>
  <conditionalFormatting sqref="W7:W8 Y7:Y8">
    <cfRule type="expression" dxfId="737" priority="81">
      <formula>AND(NOT(ISBLANK(V7)),ISBLANK(W7))</formula>
    </cfRule>
  </conditionalFormatting>
  <conditionalFormatting sqref="V7:Y7">
    <cfRule type="expression" dxfId="736" priority="80">
      <formula>AND(NOT(ISBLANK(W7)),ISBLANK(V7))</formula>
    </cfRule>
  </conditionalFormatting>
  <conditionalFormatting sqref="V7:Y8">
    <cfRule type="expression" dxfId="735" priority="79">
      <formula>AND(NOT(ISBLANK(W7)),ISBLANK(V7))</formula>
    </cfRule>
  </conditionalFormatting>
  <conditionalFormatting sqref="V7:V8">
    <cfRule type="expression" dxfId="734" priority="78">
      <formula>AND(NOT(ISBLANK(U7)),ISBLANK(V7))</formula>
    </cfRule>
  </conditionalFormatting>
  <conditionalFormatting sqref="T14">
    <cfRule type="expression" dxfId="733" priority="75">
      <formula>AND(NOT(ISBLANK(U14)),ISBLANK(T14))</formula>
    </cfRule>
  </conditionalFormatting>
  <conditionalFormatting sqref="U14">
    <cfRule type="expression" dxfId="732" priority="74">
      <formula>AND(NOT(ISBLANK(T14)),ISBLANK(U14))</formula>
    </cfRule>
  </conditionalFormatting>
  <conditionalFormatting sqref="V14">
    <cfRule type="expression" dxfId="731" priority="73">
      <formula>AND(NOT(ISBLANK(W14)),ISBLANK(V14))</formula>
    </cfRule>
  </conditionalFormatting>
  <conditionalFormatting sqref="W14">
    <cfRule type="expression" dxfId="730" priority="72">
      <formula>AND(NOT(ISBLANK(V14)),ISBLANK(W14))</formula>
    </cfRule>
  </conditionalFormatting>
  <conditionalFormatting sqref="X14">
    <cfRule type="expression" dxfId="729" priority="71">
      <formula>AND(NOT(ISBLANK(Y14)),ISBLANK(X14))</formula>
    </cfRule>
  </conditionalFormatting>
  <conditionalFormatting sqref="Y14">
    <cfRule type="expression" dxfId="728" priority="70">
      <formula>AND(NOT(ISBLANK(X14)),ISBLANK(Y14))</formula>
    </cfRule>
  </conditionalFormatting>
  <conditionalFormatting sqref="T14">
    <cfRule type="expression" dxfId="727" priority="67">
      <formula>AND(NOT(ISBLANK(U14)),ISBLANK(T14))</formula>
    </cfRule>
  </conditionalFormatting>
  <conditionalFormatting sqref="U14">
    <cfRule type="expression" dxfId="726" priority="66">
      <formula>AND(NOT(ISBLANK(T14)),ISBLANK(U14))</formula>
    </cfRule>
  </conditionalFormatting>
  <conditionalFormatting sqref="V14">
    <cfRule type="expression" dxfId="725" priority="65">
      <formula>AND(NOT(ISBLANK(W14)),ISBLANK(V14))</formula>
    </cfRule>
  </conditionalFormatting>
  <conditionalFormatting sqref="W14">
    <cfRule type="expression" dxfId="724" priority="64">
      <formula>AND(NOT(ISBLANK(V14)),ISBLANK(W14))</formula>
    </cfRule>
  </conditionalFormatting>
  <conditionalFormatting sqref="X14">
    <cfRule type="expression" dxfId="723" priority="63">
      <formula>AND(NOT(ISBLANK(Y14)),ISBLANK(X14))</formula>
    </cfRule>
  </conditionalFormatting>
  <conditionalFormatting sqref="Y14">
    <cfRule type="expression" dxfId="722" priority="62">
      <formula>AND(NOT(ISBLANK(X14)),ISBLANK(Y14))</formula>
    </cfRule>
  </conditionalFormatting>
  <conditionalFormatting sqref="T14">
    <cfRule type="expression" dxfId="721" priority="59">
      <formula>AND(NOT(ISBLANK(U14)),ISBLANK(T14))</formula>
    </cfRule>
  </conditionalFormatting>
  <conditionalFormatting sqref="U14">
    <cfRule type="expression" dxfId="720" priority="58">
      <formula>AND(NOT(ISBLANK(T14)),ISBLANK(U14))</formula>
    </cfRule>
  </conditionalFormatting>
  <conditionalFormatting sqref="V14">
    <cfRule type="expression" dxfId="719" priority="57">
      <formula>AND(NOT(ISBLANK(W14)),ISBLANK(V14))</formula>
    </cfRule>
  </conditionalFormatting>
  <conditionalFormatting sqref="W14">
    <cfRule type="expression" dxfId="718" priority="56">
      <formula>AND(NOT(ISBLANK(V14)),ISBLANK(W14))</formula>
    </cfRule>
  </conditionalFormatting>
  <conditionalFormatting sqref="X14">
    <cfRule type="expression" dxfId="717" priority="55">
      <formula>AND(NOT(ISBLANK(Y14)),ISBLANK(X14))</formula>
    </cfRule>
  </conditionalFormatting>
  <conditionalFormatting sqref="Y14">
    <cfRule type="expression" dxfId="716" priority="54">
      <formula>AND(NOT(ISBLANK(X14)),ISBLANK(Y14))</formula>
    </cfRule>
  </conditionalFormatting>
  <conditionalFormatting sqref="T14">
    <cfRule type="expression" dxfId="715" priority="51">
      <formula>AND(NOT(ISBLANK(U14)),ISBLANK(T14))</formula>
    </cfRule>
  </conditionalFormatting>
  <conditionalFormatting sqref="U14">
    <cfRule type="expression" dxfId="714" priority="50">
      <formula>AND(NOT(ISBLANK(T14)),ISBLANK(U14))</formula>
    </cfRule>
  </conditionalFormatting>
  <conditionalFormatting sqref="V14">
    <cfRule type="expression" dxfId="713" priority="49">
      <formula>AND(NOT(ISBLANK(W14)),ISBLANK(V14))</formula>
    </cfRule>
  </conditionalFormatting>
  <conditionalFormatting sqref="W14">
    <cfRule type="expression" dxfId="712" priority="48">
      <formula>AND(NOT(ISBLANK(V14)),ISBLANK(W14))</formula>
    </cfRule>
  </conditionalFormatting>
  <conditionalFormatting sqref="X14">
    <cfRule type="expression" dxfId="711" priority="47">
      <formula>AND(NOT(ISBLANK(Y14)),ISBLANK(X14))</formula>
    </cfRule>
  </conditionalFormatting>
  <conditionalFormatting sqref="Y14">
    <cfRule type="expression" dxfId="710" priority="46">
      <formula>AND(NOT(ISBLANK(X14)),ISBLANK(Y14))</formula>
    </cfRule>
  </conditionalFormatting>
  <conditionalFormatting sqref="Y13">
    <cfRule type="expression" dxfId="709" priority="45">
      <formula>AND(NOT(ISBLANK(X13)),ISBLANK(Y13))</formula>
    </cfRule>
  </conditionalFormatting>
  <conditionalFormatting sqref="O7">
    <cfRule type="expression" dxfId="708" priority="43">
      <formula>AND(NOT(ISBLANK(P7)),ISBLANK(O7))</formula>
    </cfRule>
  </conditionalFormatting>
  <conditionalFormatting sqref="D11">
    <cfRule type="expression" dxfId="707" priority="42">
      <formula>AND(NOT(ISBLANK(E11)),ISBLANK(D11))</formula>
    </cfRule>
  </conditionalFormatting>
  <conditionalFormatting sqref="E11">
    <cfRule type="expression" dxfId="706" priority="41">
      <formula>AND(NOT(ISBLANK(D11)),ISBLANK(E11))</formula>
    </cfRule>
  </conditionalFormatting>
  <conditionalFormatting sqref="F11">
    <cfRule type="expression" dxfId="705" priority="40">
      <formula>AND(NOT(ISBLANK(G11)),ISBLANK(F11))</formula>
    </cfRule>
  </conditionalFormatting>
  <conditionalFormatting sqref="G11">
    <cfRule type="expression" dxfId="704" priority="39">
      <formula>AND(NOT(ISBLANK(F11)),ISBLANK(G11))</formula>
    </cfRule>
  </conditionalFormatting>
  <conditionalFormatting sqref="H11">
    <cfRule type="expression" dxfId="703" priority="38">
      <formula>AND(NOT(ISBLANK(I11)),ISBLANK(H11))</formula>
    </cfRule>
  </conditionalFormatting>
  <conditionalFormatting sqref="I11">
    <cfRule type="expression" dxfId="702" priority="37">
      <formula>AND(NOT(ISBLANK(H11)),ISBLANK(I11))</formula>
    </cfRule>
  </conditionalFormatting>
  <conditionalFormatting sqref="J11">
    <cfRule type="expression" dxfId="701" priority="36">
      <formula>AND(NOT(ISBLANK(K11)),ISBLANK(J11))</formula>
    </cfRule>
  </conditionalFormatting>
  <conditionalFormatting sqref="K11">
    <cfRule type="expression" dxfId="700" priority="35">
      <formula>AND(NOT(ISBLANK(J11)),ISBLANK(K11))</formula>
    </cfRule>
  </conditionalFormatting>
  <conditionalFormatting sqref="L11">
    <cfRule type="expression" dxfId="699" priority="34">
      <formula>AND(NOT(ISBLANK(M11)),ISBLANK(L11))</formula>
    </cfRule>
  </conditionalFormatting>
  <conditionalFormatting sqref="M11">
    <cfRule type="expression" dxfId="698" priority="33">
      <formula>AND(NOT(ISBLANK(L11)),ISBLANK(M11))</formula>
    </cfRule>
  </conditionalFormatting>
  <conditionalFormatting sqref="N11">
    <cfRule type="expression" dxfId="697" priority="32">
      <formula>AND(NOT(ISBLANK(O11)),ISBLANK(N11))</formula>
    </cfRule>
  </conditionalFormatting>
  <conditionalFormatting sqref="O11">
    <cfRule type="expression" dxfId="696" priority="31">
      <formula>AND(NOT(ISBLANK(N11)),ISBLANK(O11))</formula>
    </cfRule>
  </conditionalFormatting>
  <conditionalFormatting sqref="R11">
    <cfRule type="expression" dxfId="695" priority="30">
      <formula>AND(NOT(ISBLANK(S11)),ISBLANK(R11))</formula>
    </cfRule>
  </conditionalFormatting>
  <conditionalFormatting sqref="S11">
    <cfRule type="expression" dxfId="694" priority="29">
      <formula>AND(NOT(ISBLANK(R11)),ISBLANK(S11))</formula>
    </cfRule>
  </conditionalFormatting>
  <conditionalFormatting sqref="T11">
    <cfRule type="expression" dxfId="693" priority="28">
      <formula>AND(NOT(ISBLANK(U11)),ISBLANK(T11))</formula>
    </cfRule>
  </conditionalFormatting>
  <conditionalFormatting sqref="U11">
    <cfRule type="expression" dxfId="692" priority="27">
      <formula>AND(NOT(ISBLANK(T11)),ISBLANK(U11))</formula>
    </cfRule>
  </conditionalFormatting>
  <conditionalFormatting sqref="V11">
    <cfRule type="expression" dxfId="691" priority="26">
      <formula>AND(NOT(ISBLANK(W11)),ISBLANK(V11))</formula>
    </cfRule>
  </conditionalFormatting>
  <conditionalFormatting sqref="W11">
    <cfRule type="expression" dxfId="690" priority="25">
      <formula>AND(NOT(ISBLANK(V11)),ISBLANK(W11))</formula>
    </cfRule>
  </conditionalFormatting>
  <conditionalFormatting sqref="X11">
    <cfRule type="expression" dxfId="689" priority="24">
      <formula>AND(NOT(ISBLANK(Y11)),ISBLANK(X11))</formula>
    </cfRule>
  </conditionalFormatting>
  <conditionalFormatting sqref="Y11">
    <cfRule type="expression" dxfId="688" priority="23">
      <formula>AND(NOT(ISBLANK(X11)),ISBLANK(Y11))</formula>
    </cfRule>
  </conditionalFormatting>
  <conditionalFormatting sqref="D14">
    <cfRule type="expression" dxfId="687" priority="22">
      <formula>AND(NOT(ISBLANK(E14)),ISBLANK(D14))</formula>
    </cfRule>
  </conditionalFormatting>
  <conditionalFormatting sqref="E14">
    <cfRule type="expression" dxfId="686" priority="21">
      <formula>AND(NOT(ISBLANK(D14)),ISBLANK(E14))</formula>
    </cfRule>
  </conditionalFormatting>
  <conditionalFormatting sqref="F14">
    <cfRule type="expression" dxfId="685" priority="20">
      <formula>AND(NOT(ISBLANK(G14)),ISBLANK(F14))</formula>
    </cfRule>
  </conditionalFormatting>
  <conditionalFormatting sqref="G14">
    <cfRule type="expression" dxfId="684" priority="19">
      <formula>AND(NOT(ISBLANK(F14)),ISBLANK(G14))</formula>
    </cfRule>
  </conditionalFormatting>
  <conditionalFormatting sqref="H14">
    <cfRule type="expression" dxfId="683" priority="18">
      <formula>AND(NOT(ISBLANK(I14)),ISBLANK(H14))</formula>
    </cfRule>
  </conditionalFormatting>
  <conditionalFormatting sqref="I14">
    <cfRule type="expression" dxfId="682" priority="17">
      <formula>AND(NOT(ISBLANK(H14)),ISBLANK(I14))</formula>
    </cfRule>
  </conditionalFormatting>
  <conditionalFormatting sqref="J14">
    <cfRule type="expression" dxfId="681" priority="16">
      <formula>AND(NOT(ISBLANK(K14)),ISBLANK(J14))</formula>
    </cfRule>
  </conditionalFormatting>
  <conditionalFormatting sqref="K14">
    <cfRule type="expression" dxfId="680" priority="15">
      <formula>AND(NOT(ISBLANK(J14)),ISBLANK(K14))</formula>
    </cfRule>
  </conditionalFormatting>
  <conditionalFormatting sqref="L14">
    <cfRule type="expression" dxfId="679" priority="14">
      <formula>AND(NOT(ISBLANK(M14)),ISBLANK(L14))</formula>
    </cfRule>
  </conditionalFormatting>
  <conditionalFormatting sqref="M14">
    <cfRule type="expression" dxfId="678" priority="13">
      <formula>AND(NOT(ISBLANK(L14)),ISBLANK(M14))</formula>
    </cfRule>
  </conditionalFormatting>
  <conditionalFormatting sqref="N14">
    <cfRule type="expression" dxfId="677" priority="12">
      <formula>AND(NOT(ISBLANK(O14)),ISBLANK(N14))</formula>
    </cfRule>
  </conditionalFormatting>
  <conditionalFormatting sqref="O14">
    <cfRule type="expression" dxfId="676" priority="11">
      <formula>AND(NOT(ISBLANK(N14)),ISBLANK(O14))</formula>
    </cfRule>
  </conditionalFormatting>
  <conditionalFormatting sqref="R14">
    <cfRule type="expression" dxfId="675" priority="10">
      <formula>AND(NOT(ISBLANK(S14)),ISBLANK(R14))</formula>
    </cfRule>
  </conditionalFormatting>
  <conditionalFormatting sqref="S14">
    <cfRule type="expression" dxfId="674" priority="9">
      <formula>AND(NOT(ISBLANK(R14)),ISBLANK(S14))</formula>
    </cfRule>
  </conditionalFormatting>
  <conditionalFormatting sqref="R12">
    <cfRule type="expression" dxfId="673" priority="8">
      <formula>AND(NOT(ISBLANK(S12)),ISBLANK(R12))</formula>
    </cfRule>
  </conditionalFormatting>
  <conditionalFormatting sqref="S12">
    <cfRule type="expression" dxfId="672" priority="7">
      <formula>AND(NOT(ISBLANK(R12)),ISBLANK(S12))</formula>
    </cfRule>
  </conditionalFormatting>
  <conditionalFormatting sqref="T12">
    <cfRule type="expression" dxfId="671" priority="6">
      <formula>AND(NOT(ISBLANK(U12)),ISBLANK(T12))</formula>
    </cfRule>
  </conditionalFormatting>
  <conditionalFormatting sqref="U12">
    <cfRule type="expression" dxfId="670" priority="5">
      <formula>AND(NOT(ISBLANK(T12)),ISBLANK(U12))</formula>
    </cfRule>
  </conditionalFormatting>
  <conditionalFormatting sqref="V12">
    <cfRule type="expression" dxfId="669" priority="4">
      <formula>AND(NOT(ISBLANK(W12)),ISBLANK(V12))</formula>
    </cfRule>
  </conditionalFormatting>
  <conditionalFormatting sqref="W12">
    <cfRule type="expression" dxfId="668" priority="3">
      <formula>AND(NOT(ISBLANK(V12)),ISBLANK(W12))</formula>
    </cfRule>
  </conditionalFormatting>
  <conditionalFormatting sqref="X12">
    <cfRule type="expression" dxfId="667" priority="2">
      <formula>AND(NOT(ISBLANK(Y12)),ISBLANK(X12))</formula>
    </cfRule>
  </conditionalFormatting>
  <conditionalFormatting sqref="Y12">
    <cfRule type="expression" dxfId="666" priority="1">
      <formula>AND(NOT(ISBLANK(X12)),ISBLANK(Y12))</formula>
    </cfRule>
  </conditionalFormatting>
  <dataValidations count="9">
    <dataValidation type="decimal" operator="greaterThan" allowBlank="1" showInputMessage="1" showErrorMessage="1" sqref="AD9:AI9 AK9" xr:uid="{73B42A5A-C628-4D18-8138-77C431DF3103}">
      <formula1>0</formula1>
    </dataValidation>
    <dataValidation operator="lessThanOrEqual" allowBlank="1" showInputMessage="1" showErrorMessage="1" error="FTE cannot be greater than Headcount_x000a_" sqref="AO4:AP4 AB4 P5 A4:C4 R4 R52:AN65535 A52:O65535 AO7:AP65535 AB6:AC51 AQ1:IV1048576 P7:Q65535" xr:uid="{CC4A9C27-4C73-4903-93E4-801F279611CF}"/>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00A7DD3C-B671-4F1E-95B9-B4AD79C2D39F}">
      <formula1>INDIRECT("List_of_organisations")</formula1>
    </dataValidation>
    <dataValidation type="custom" allowBlank="1" showInputMessage="1" showErrorMessage="1" errorTitle="FTE" error="The value entered in the FTE field must be less than or equal to the value entered in the headcount field." sqref="K7:K51 G7:G51 M7:M51 I7:I51 E7:E51 O7:O51 S7:S51 W7:W51 Y7:Y51 U7:U51" xr:uid="{C75BA022-E29F-43BF-8340-7B4D9CE8C1CD}">
      <formula1>E7&lt;=D7</formula1>
    </dataValidation>
    <dataValidation type="custom" allowBlank="1" showInputMessage="1" showErrorMessage="1" errorTitle="Headcount" error="The value entered in the headcount field must be greater than or equal to the value entered in the FTE field." sqref="J7:J51 L7:L51 H7:H51 D7:D51 F7:F51 N7:N51 R7:R51 V7:V51 X7:X51 T7:T51" xr:uid="{707E11C8-E0C8-4783-8165-97AB683A7241}">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E0424A90-313A-4D82-AF36-AF922FABDE42}">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07671B10-0A72-4B1F-8254-13D6869DE35B}">
      <formula1>INDIRECT("Main_Department")</formula1>
    </dataValidation>
    <dataValidation operator="greaterThanOrEqual" allowBlank="1" showInputMessage="1" showErrorMessage="1" sqref="AD13:AI13 AK15:AL51 AD7:AI8 AD15:AI51 AK7:AK8 AF11:AF12 AL7:AL9 AK13:AL13 AF14" xr:uid="{B2F53902-92D9-4A8C-A256-10DA62171406}"/>
    <dataValidation type="decimal" operator="greaterThanOrEqual" allowBlank="1" showInputMessage="1" showErrorMessage="1" sqref="AD11:AE12 AG14:AI14 AK10:AL12 AD10:AI10 AG11:AI12 AD14:AE14 AK14:AL14" xr:uid="{EB2683E8-C5F4-4570-B9DB-696AB10D46C4}">
      <formula1>0</formula1>
    </dataValidation>
  </dataValidations>
  <pageMargins left="0.7" right="0.7" top="0.75" bottom="0.75" header="0.3" footer="0.3"/>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4C67A-17B7-4EB5-AC8A-5973FF97AC6D}">
  <dimension ref="A1:AP473"/>
  <sheetViews>
    <sheetView zoomScale="80" zoomScaleNormal="80" workbookViewId="0">
      <selection activeCell="AG14" sqref="AG14"/>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235" t="s">
        <v>24</v>
      </c>
      <c r="E6" s="235" t="s">
        <v>26</v>
      </c>
      <c r="F6" s="235" t="s">
        <v>24</v>
      </c>
      <c r="G6" s="235" t="s">
        <v>26</v>
      </c>
      <c r="H6" s="235" t="s">
        <v>24</v>
      </c>
      <c r="I6" s="235" t="s">
        <v>26</v>
      </c>
      <c r="J6" s="235" t="s">
        <v>24</v>
      </c>
      <c r="K6" s="235" t="s">
        <v>26</v>
      </c>
      <c r="L6" s="235" t="s">
        <v>24</v>
      </c>
      <c r="M6" s="235" t="s">
        <v>26</v>
      </c>
      <c r="N6" s="235" t="s">
        <v>24</v>
      </c>
      <c r="O6" s="235" t="s">
        <v>26</v>
      </c>
      <c r="P6" s="235" t="s">
        <v>24</v>
      </c>
      <c r="Q6" s="235" t="s">
        <v>26</v>
      </c>
      <c r="R6" s="234" t="s">
        <v>24</v>
      </c>
      <c r="S6" s="234" t="s">
        <v>26</v>
      </c>
      <c r="T6" s="234" t="s">
        <v>24</v>
      </c>
      <c r="U6" s="234" t="s">
        <v>26</v>
      </c>
      <c r="V6" s="234" t="s">
        <v>24</v>
      </c>
      <c r="W6" s="234" t="s">
        <v>26</v>
      </c>
      <c r="X6" s="234" t="s">
        <v>24</v>
      </c>
      <c r="Y6" s="234" t="s">
        <v>26</v>
      </c>
      <c r="Z6" s="234" t="s">
        <v>24</v>
      </c>
      <c r="AA6" s="234" t="s">
        <v>26</v>
      </c>
      <c r="AB6" s="53" t="s">
        <v>24</v>
      </c>
      <c r="AC6" s="236" t="s">
        <v>26</v>
      </c>
      <c r="AD6" s="377"/>
      <c r="AE6" s="377"/>
      <c r="AF6" s="377"/>
      <c r="AG6" s="377"/>
      <c r="AH6" s="377"/>
      <c r="AI6" s="377"/>
      <c r="AJ6" s="380"/>
      <c r="AK6" s="377"/>
      <c r="AL6" s="377"/>
      <c r="AM6" s="377"/>
      <c r="AN6" s="373"/>
      <c r="AO6" s="377"/>
      <c r="AP6" s="377"/>
    </row>
    <row r="7" spans="1:42" ht="31" x14ac:dyDescent="0.35">
      <c r="A7" s="190" t="s">
        <v>104</v>
      </c>
      <c r="B7" s="190" t="s">
        <v>105</v>
      </c>
      <c r="C7" s="190" t="s">
        <v>104</v>
      </c>
      <c r="D7" s="85">
        <v>9757</v>
      </c>
      <c r="E7" s="117">
        <v>9257.3694594594599</v>
      </c>
      <c r="F7" s="80">
        <v>5850</v>
      </c>
      <c r="G7" s="117">
        <v>5677.1616216216216</v>
      </c>
      <c r="H7" s="80">
        <v>10109</v>
      </c>
      <c r="I7" s="117">
        <v>9853.3524324324317</v>
      </c>
      <c r="J7" s="80">
        <v>2259</v>
      </c>
      <c r="K7" s="117">
        <v>2217.5445945945944</v>
      </c>
      <c r="L7" s="80">
        <v>293</v>
      </c>
      <c r="M7" s="117">
        <v>287.57027027027027</v>
      </c>
      <c r="N7" s="80">
        <v>12352</v>
      </c>
      <c r="O7" s="117">
        <v>11977</v>
      </c>
      <c r="P7" s="40">
        <f>SUM(D7,F7,H7,J7,L7,N7)</f>
        <v>40620</v>
      </c>
      <c r="Q7" s="40">
        <f>SUM(E7,G7,I7,K7,M7,O7)</f>
        <v>39269.998378378375</v>
      </c>
      <c r="R7" s="80">
        <v>110</v>
      </c>
      <c r="S7" s="117">
        <v>107</v>
      </c>
      <c r="T7" s="117">
        <v>442</v>
      </c>
      <c r="U7" s="117">
        <v>436</v>
      </c>
      <c r="V7" s="80">
        <v>251</v>
      </c>
      <c r="W7" s="117">
        <v>250.0972972972973</v>
      </c>
      <c r="X7" s="80">
        <v>20</v>
      </c>
      <c r="Y7" s="80">
        <v>20</v>
      </c>
      <c r="Z7" s="42">
        <f>SUM(R7,T7,V7,X7,)</f>
        <v>823</v>
      </c>
      <c r="AA7" s="43">
        <f>SUM(S7,U7,W7,Y7)</f>
        <v>813.09729729729725</v>
      </c>
      <c r="AB7" s="44">
        <f>P7+Z7</f>
        <v>41443</v>
      </c>
      <c r="AC7" s="44">
        <f>Q7+AA7</f>
        <v>40083.095675675671</v>
      </c>
      <c r="AD7" s="45">
        <v>33309176.140000001</v>
      </c>
      <c r="AE7" s="203">
        <v>0</v>
      </c>
      <c r="AF7" s="203">
        <v>0</v>
      </c>
      <c r="AG7" s="203">
        <v>529449.37</v>
      </c>
      <c r="AH7" s="203">
        <v>8275460.9400000004</v>
      </c>
      <c r="AI7" s="203">
        <v>3224787.01</v>
      </c>
      <c r="AJ7" s="46">
        <f>SUM(AD7:AI7)</f>
        <v>45338873.459999993</v>
      </c>
      <c r="AK7" s="47">
        <v>8752965.1000000015</v>
      </c>
      <c r="AL7" s="47">
        <v>868542.85</v>
      </c>
      <c r="AM7" s="46">
        <f>SUM(AK7:AL7)</f>
        <v>9621507.9500000011</v>
      </c>
      <c r="AN7" s="46">
        <f>SUM(AM7,AJ7)</f>
        <v>54960381.409999996</v>
      </c>
      <c r="AO7" s="48"/>
      <c r="AP7" s="51"/>
    </row>
    <row r="8" spans="1:42" ht="31" x14ac:dyDescent="0.35">
      <c r="A8" s="190" t="s">
        <v>106</v>
      </c>
      <c r="B8" s="190" t="s">
        <v>105</v>
      </c>
      <c r="C8" s="190" t="s">
        <v>104</v>
      </c>
      <c r="D8" s="117">
        <v>0</v>
      </c>
      <c r="E8" s="117">
        <v>0</v>
      </c>
      <c r="F8" s="117">
        <v>0</v>
      </c>
      <c r="G8" s="117">
        <v>0</v>
      </c>
      <c r="H8" s="117">
        <v>0</v>
      </c>
      <c r="I8" s="117">
        <v>0</v>
      </c>
      <c r="J8" s="80">
        <v>0</v>
      </c>
      <c r="K8" s="117">
        <v>0</v>
      </c>
      <c r="L8" s="80">
        <v>0</v>
      </c>
      <c r="M8" s="117">
        <v>0</v>
      </c>
      <c r="N8" s="80">
        <v>10923</v>
      </c>
      <c r="O8" s="117">
        <v>10556</v>
      </c>
      <c r="P8" s="40">
        <f>SUM(D8,F8,H8,J8,L8,N8)</f>
        <v>10923</v>
      </c>
      <c r="Q8" s="40">
        <f t="shared" ref="P8:Q23" si="0">SUM(E8,G8,I8,K8,M8,O8)</f>
        <v>10556</v>
      </c>
      <c r="R8" s="80">
        <v>4</v>
      </c>
      <c r="S8" s="117">
        <v>4</v>
      </c>
      <c r="T8" s="117">
        <v>68</v>
      </c>
      <c r="U8" s="117">
        <v>68</v>
      </c>
      <c r="V8" s="80">
        <v>695</v>
      </c>
      <c r="W8" s="117">
        <v>690.32432432432438</v>
      </c>
      <c r="X8" s="117">
        <v>0</v>
      </c>
      <c r="Y8" s="117">
        <v>0</v>
      </c>
      <c r="Z8" s="43">
        <f>SUM(R8,T8,V8,X8,)</f>
        <v>767</v>
      </c>
      <c r="AA8" s="43">
        <f>SUM(S8,U8,W8,Y8)</f>
        <v>762.32432432432438</v>
      </c>
      <c r="AB8" s="44">
        <f t="shared" ref="AB8:AC23" si="1">P8+Z8</f>
        <v>11690</v>
      </c>
      <c r="AC8" s="44">
        <f t="shared" si="1"/>
        <v>11318.324324324325</v>
      </c>
      <c r="AD8" s="45">
        <v>127651472.89999999</v>
      </c>
      <c r="AE8" s="45">
        <v>0</v>
      </c>
      <c r="AF8" s="45">
        <v>0</v>
      </c>
      <c r="AG8" s="45">
        <v>5952651.9199999999</v>
      </c>
      <c r="AH8" s="45">
        <v>32325294.450000003</v>
      </c>
      <c r="AI8" s="45">
        <v>13347340.26</v>
      </c>
      <c r="AJ8" s="46">
        <f t="shared" ref="AJ8:AJ51" si="2">SUM(AD8:AI8)</f>
        <v>179276759.52999997</v>
      </c>
      <c r="AK8" s="47">
        <v>13684225.949999997</v>
      </c>
      <c r="AL8" s="47">
        <v>4750353.0200000005</v>
      </c>
      <c r="AM8" s="46">
        <f>SUM(AK8:AL8)</f>
        <v>18434578.969999999</v>
      </c>
      <c r="AN8" s="46">
        <f>SUM(AM8,AJ8)</f>
        <v>197711338.49999997</v>
      </c>
      <c r="AO8" s="48"/>
      <c r="AP8" s="51"/>
    </row>
    <row r="9" spans="1:42" ht="50.25" customHeight="1" x14ac:dyDescent="0.35">
      <c r="A9" s="190" t="s">
        <v>107</v>
      </c>
      <c r="B9" s="190" t="s">
        <v>108</v>
      </c>
      <c r="C9" s="190" t="s">
        <v>104</v>
      </c>
      <c r="D9" s="263">
        <v>140</v>
      </c>
      <c r="E9" s="263">
        <v>134.49</v>
      </c>
      <c r="F9" s="263">
        <v>261</v>
      </c>
      <c r="G9" s="263">
        <v>245.77</v>
      </c>
      <c r="H9" s="263">
        <v>2104</v>
      </c>
      <c r="I9" s="263">
        <v>2025.701</v>
      </c>
      <c r="J9" s="263">
        <v>1864</v>
      </c>
      <c r="K9" s="263">
        <v>1748.01</v>
      </c>
      <c r="L9" s="263">
        <v>35</v>
      </c>
      <c r="M9" s="263">
        <v>28.89</v>
      </c>
      <c r="N9" s="263">
        <v>0</v>
      </c>
      <c r="O9" s="263">
        <v>0</v>
      </c>
      <c r="P9" s="40">
        <f t="shared" si="0"/>
        <v>4404</v>
      </c>
      <c r="Q9" s="40">
        <f t="shared" si="0"/>
        <v>4182.8610000000008</v>
      </c>
      <c r="R9" s="258">
        <v>0</v>
      </c>
      <c r="S9" s="258">
        <v>0</v>
      </c>
      <c r="T9" s="258">
        <v>0</v>
      </c>
      <c r="U9" s="258">
        <v>0</v>
      </c>
      <c r="V9" s="258">
        <v>168</v>
      </c>
      <c r="W9" s="258">
        <v>160.9</v>
      </c>
      <c r="X9" s="258">
        <v>0</v>
      </c>
      <c r="Y9" s="258">
        <v>0</v>
      </c>
      <c r="Z9" s="42">
        <f t="shared" ref="Z9:Z51" si="3">SUM(R9,T9,V9,X9,)</f>
        <v>168</v>
      </c>
      <c r="AA9" s="43">
        <f t="shared" ref="AA9:AA51" si="4">SUM(S9,U9,W9,Y9)</f>
        <v>160.9</v>
      </c>
      <c r="AB9" s="44">
        <f t="shared" si="1"/>
        <v>4572</v>
      </c>
      <c r="AC9" s="44">
        <f t="shared" si="1"/>
        <v>4343.7610000000004</v>
      </c>
      <c r="AD9" s="45">
        <v>13939806.859999999</v>
      </c>
      <c r="AE9" s="45">
        <v>266914.36</v>
      </c>
      <c r="AF9" s="45">
        <v>440000</v>
      </c>
      <c r="AG9" s="45">
        <v>262005.46</v>
      </c>
      <c r="AH9" s="45">
        <v>3837056.96</v>
      </c>
      <c r="AI9" s="45">
        <v>1569545.72</v>
      </c>
      <c r="AJ9" s="46">
        <f t="shared" si="2"/>
        <v>20315329.359999999</v>
      </c>
      <c r="AK9" s="255">
        <v>1595849.99</v>
      </c>
      <c r="AL9" s="143">
        <v>0</v>
      </c>
      <c r="AM9" s="46">
        <f t="shared" ref="AM9:AM14" si="5">SUM(AK9:AL9)</f>
        <v>1595849.99</v>
      </c>
      <c r="AN9" s="46">
        <f t="shared" ref="AN9:AN44" si="6">SUM(AM9,AJ9)</f>
        <v>21911179.349999998</v>
      </c>
      <c r="AO9" s="48"/>
      <c r="AP9" s="51"/>
    </row>
    <row r="10" spans="1:42" ht="46.5" x14ac:dyDescent="0.35">
      <c r="A10" s="190" t="s">
        <v>109</v>
      </c>
      <c r="B10" s="190" t="s">
        <v>110</v>
      </c>
      <c r="C10" s="190" t="s">
        <v>104</v>
      </c>
      <c r="D10" s="248">
        <v>71</v>
      </c>
      <c r="E10" s="248">
        <v>69.33</v>
      </c>
      <c r="F10" s="248">
        <v>223</v>
      </c>
      <c r="G10" s="248">
        <v>207.35</v>
      </c>
      <c r="H10" s="248">
        <v>470</v>
      </c>
      <c r="I10" s="248">
        <v>450.87</v>
      </c>
      <c r="J10" s="248">
        <v>63</v>
      </c>
      <c r="K10" s="248">
        <v>61.41</v>
      </c>
      <c r="L10" s="248">
        <v>5</v>
      </c>
      <c r="M10" s="248">
        <v>5</v>
      </c>
      <c r="N10" s="248">
        <v>0</v>
      </c>
      <c r="O10" s="248">
        <v>0</v>
      </c>
      <c r="P10" s="40">
        <f>SUM(D10,F10,H10,J10,L10,N10)</f>
        <v>832</v>
      </c>
      <c r="Q10" s="40">
        <f>SUM(E10,G10,I10,K10,M10,O10)</f>
        <v>793.95999999999992</v>
      </c>
      <c r="R10" s="248">
        <v>8</v>
      </c>
      <c r="S10" s="248">
        <v>7.21</v>
      </c>
      <c r="T10" s="248">
        <v>0</v>
      </c>
      <c r="U10" s="248">
        <v>0</v>
      </c>
      <c r="V10" s="248">
        <v>11</v>
      </c>
      <c r="W10" s="248">
        <v>10.51</v>
      </c>
      <c r="X10" s="248">
        <v>0</v>
      </c>
      <c r="Y10" s="248">
        <v>0</v>
      </c>
      <c r="Z10" s="42">
        <f t="shared" si="3"/>
        <v>19</v>
      </c>
      <c r="AA10" s="43">
        <f t="shared" si="4"/>
        <v>17.72</v>
      </c>
      <c r="AB10" s="44">
        <f t="shared" si="1"/>
        <v>851</v>
      </c>
      <c r="AC10" s="44">
        <f t="shared" si="1"/>
        <v>811.68</v>
      </c>
      <c r="AD10" s="245">
        <v>2318205</v>
      </c>
      <c r="AE10" s="245">
        <v>59367</v>
      </c>
      <c r="AF10" s="245">
        <v>2200</v>
      </c>
      <c r="AG10" s="245">
        <v>31140</v>
      </c>
      <c r="AH10" s="245">
        <v>635077</v>
      </c>
      <c r="AI10" s="245">
        <v>249321</v>
      </c>
      <c r="AJ10" s="46">
        <f t="shared" si="2"/>
        <v>3295310</v>
      </c>
      <c r="AK10" s="247">
        <v>132877</v>
      </c>
      <c r="AL10" s="50">
        <v>0</v>
      </c>
      <c r="AM10" s="46">
        <f t="shared" si="5"/>
        <v>132877</v>
      </c>
      <c r="AN10" s="46">
        <f t="shared" si="6"/>
        <v>3428187</v>
      </c>
      <c r="AO10" s="48"/>
      <c r="AP10" s="48"/>
    </row>
    <row r="11" spans="1:42" ht="46.5" x14ac:dyDescent="0.35">
      <c r="A11" s="190" t="s">
        <v>111</v>
      </c>
      <c r="B11" s="190" t="s">
        <v>110</v>
      </c>
      <c r="C11" s="190" t="s">
        <v>104</v>
      </c>
      <c r="D11" s="248">
        <v>72</v>
      </c>
      <c r="E11" s="248">
        <v>67.14</v>
      </c>
      <c r="F11" s="248">
        <v>73</v>
      </c>
      <c r="G11" s="248">
        <v>70</v>
      </c>
      <c r="H11" s="248">
        <v>26</v>
      </c>
      <c r="I11" s="248">
        <v>25.8</v>
      </c>
      <c r="J11" s="248">
        <v>16</v>
      </c>
      <c r="K11" s="248">
        <v>16</v>
      </c>
      <c r="L11" s="248">
        <v>4</v>
      </c>
      <c r="M11" s="248">
        <v>4</v>
      </c>
      <c r="N11" s="248">
        <v>0</v>
      </c>
      <c r="O11" s="248">
        <v>0</v>
      </c>
      <c r="P11" s="40">
        <f t="shared" si="0"/>
        <v>191</v>
      </c>
      <c r="Q11" s="40">
        <f t="shared" si="0"/>
        <v>182.94</v>
      </c>
      <c r="R11" s="248">
        <v>0</v>
      </c>
      <c r="S11" s="248">
        <v>0</v>
      </c>
      <c r="T11" s="248">
        <v>0</v>
      </c>
      <c r="U11" s="248">
        <v>0</v>
      </c>
      <c r="V11" s="248">
        <v>0</v>
      </c>
      <c r="W11" s="248">
        <v>0</v>
      </c>
      <c r="X11" s="248">
        <v>0</v>
      </c>
      <c r="Y11" s="248">
        <v>0</v>
      </c>
      <c r="Z11" s="42">
        <f t="shared" si="3"/>
        <v>0</v>
      </c>
      <c r="AA11" s="43">
        <f t="shared" si="4"/>
        <v>0</v>
      </c>
      <c r="AB11" s="44">
        <f t="shared" si="1"/>
        <v>191</v>
      </c>
      <c r="AC11" s="44">
        <f t="shared" si="1"/>
        <v>182.94</v>
      </c>
      <c r="AD11" s="245">
        <v>383657</v>
      </c>
      <c r="AE11" s="245">
        <v>0</v>
      </c>
      <c r="AF11" s="245">
        <v>0</v>
      </c>
      <c r="AG11" s="245">
        <v>7023</v>
      </c>
      <c r="AH11" s="245">
        <v>24489</v>
      </c>
      <c r="AI11" s="245">
        <v>39442</v>
      </c>
      <c r="AJ11" s="46">
        <f t="shared" si="2"/>
        <v>454611</v>
      </c>
      <c r="AK11" s="247">
        <v>0</v>
      </c>
      <c r="AL11" s="247">
        <v>0</v>
      </c>
      <c r="AM11" s="46">
        <f t="shared" si="5"/>
        <v>0</v>
      </c>
      <c r="AN11" s="46">
        <f t="shared" si="6"/>
        <v>454611</v>
      </c>
      <c r="AO11" s="247"/>
      <c r="AP11" s="48"/>
    </row>
    <row r="12" spans="1:42" ht="46.5" x14ac:dyDescent="0.35">
      <c r="A12" s="190" t="s">
        <v>112</v>
      </c>
      <c r="B12" s="190" t="s">
        <v>110</v>
      </c>
      <c r="C12" s="190" t="s">
        <v>104</v>
      </c>
      <c r="D12" s="258">
        <v>46</v>
      </c>
      <c r="E12" s="258">
        <v>37.03</v>
      </c>
      <c r="F12" s="258">
        <v>11</v>
      </c>
      <c r="G12" s="258">
        <v>10.48</v>
      </c>
      <c r="H12" s="258">
        <v>30</v>
      </c>
      <c r="I12" s="258">
        <v>28.93</v>
      </c>
      <c r="J12" s="258">
        <v>4</v>
      </c>
      <c r="K12" s="258">
        <v>4</v>
      </c>
      <c r="L12" s="258">
        <v>1</v>
      </c>
      <c r="M12" s="258">
        <v>1</v>
      </c>
      <c r="N12" s="258">
        <v>0</v>
      </c>
      <c r="O12" s="258">
        <v>0</v>
      </c>
      <c r="P12" s="40">
        <f t="shared" si="0"/>
        <v>92</v>
      </c>
      <c r="Q12" s="40">
        <f t="shared" si="0"/>
        <v>81.44</v>
      </c>
      <c r="R12" s="262">
        <v>0</v>
      </c>
      <c r="S12" s="262">
        <v>0</v>
      </c>
      <c r="T12" s="262">
        <v>0</v>
      </c>
      <c r="U12" s="262">
        <v>0</v>
      </c>
      <c r="V12" s="262">
        <v>0</v>
      </c>
      <c r="W12" s="262">
        <v>0</v>
      </c>
      <c r="X12" s="262">
        <v>0</v>
      </c>
      <c r="Y12" s="262">
        <v>0</v>
      </c>
      <c r="Z12" s="42">
        <f t="shared" si="3"/>
        <v>0</v>
      </c>
      <c r="AA12" s="43">
        <f t="shared" si="4"/>
        <v>0</v>
      </c>
      <c r="AB12" s="44">
        <f t="shared" si="1"/>
        <v>92</v>
      </c>
      <c r="AC12" s="44">
        <f t="shared" si="1"/>
        <v>81.44</v>
      </c>
      <c r="AD12" s="259">
        <v>241538.93</v>
      </c>
      <c r="AE12" s="251">
        <v>0</v>
      </c>
      <c r="AF12" s="251">
        <v>0</v>
      </c>
      <c r="AG12" s="251">
        <v>0</v>
      </c>
      <c r="AH12" s="251">
        <v>26731.22</v>
      </c>
      <c r="AI12" s="251">
        <v>24089.09</v>
      </c>
      <c r="AJ12" s="46">
        <f t="shared" si="2"/>
        <v>292359.24000000005</v>
      </c>
      <c r="AK12" s="50">
        <v>0</v>
      </c>
      <c r="AL12" s="50">
        <v>0</v>
      </c>
      <c r="AM12" s="46">
        <f t="shared" si="5"/>
        <v>0</v>
      </c>
      <c r="AN12" s="46">
        <f t="shared" si="6"/>
        <v>292359.24000000005</v>
      </c>
      <c r="AO12" s="48"/>
      <c r="AP12" s="261" t="s">
        <v>396</v>
      </c>
    </row>
    <row r="13" spans="1:42" ht="46.5" x14ac:dyDescent="0.35">
      <c r="A13" s="190" t="s">
        <v>113</v>
      </c>
      <c r="B13" s="190" t="s">
        <v>110</v>
      </c>
      <c r="C13" s="190" t="s">
        <v>104</v>
      </c>
      <c r="D13" s="270">
        <v>201</v>
      </c>
      <c r="E13" s="269">
        <v>67.34</v>
      </c>
      <c r="F13" s="269">
        <v>70</v>
      </c>
      <c r="G13" s="269">
        <v>61.81</v>
      </c>
      <c r="H13" s="269">
        <v>39</v>
      </c>
      <c r="I13" s="269">
        <v>35.85</v>
      </c>
      <c r="J13" s="269">
        <v>0</v>
      </c>
      <c r="K13" s="269">
        <v>0</v>
      </c>
      <c r="L13" s="269">
        <v>3</v>
      </c>
      <c r="M13" s="269">
        <v>3</v>
      </c>
      <c r="N13" s="269">
        <v>0</v>
      </c>
      <c r="O13" s="269">
        <v>0</v>
      </c>
      <c r="P13" s="40">
        <f t="shared" si="0"/>
        <v>313</v>
      </c>
      <c r="Q13" s="40">
        <f t="shared" si="0"/>
        <v>168</v>
      </c>
      <c r="R13" s="271">
        <v>0</v>
      </c>
      <c r="S13" s="271">
        <v>0</v>
      </c>
      <c r="T13" s="271">
        <v>0</v>
      </c>
      <c r="U13" s="271">
        <v>0</v>
      </c>
      <c r="V13" s="271">
        <v>0</v>
      </c>
      <c r="W13" s="271">
        <v>0</v>
      </c>
      <c r="X13" s="271">
        <v>1</v>
      </c>
      <c r="Y13" s="271">
        <v>0.52</v>
      </c>
      <c r="Z13" s="42">
        <f t="shared" si="3"/>
        <v>1</v>
      </c>
      <c r="AA13" s="43">
        <f t="shared" si="4"/>
        <v>0.52</v>
      </c>
      <c r="AB13" s="44">
        <f t="shared" si="1"/>
        <v>314</v>
      </c>
      <c r="AC13" s="44">
        <f t="shared" si="1"/>
        <v>168.52</v>
      </c>
      <c r="AD13" s="259">
        <v>385044</v>
      </c>
      <c r="AE13" s="251">
        <v>0</v>
      </c>
      <c r="AF13" s="251">
        <v>0</v>
      </c>
      <c r="AG13" s="251">
        <v>0</v>
      </c>
      <c r="AH13" s="251">
        <v>36617</v>
      </c>
      <c r="AI13" s="251">
        <v>32718</v>
      </c>
      <c r="AJ13" s="46">
        <f t="shared" si="2"/>
        <v>454379</v>
      </c>
      <c r="AK13" s="47">
        <v>0</v>
      </c>
      <c r="AL13" s="272">
        <v>5804</v>
      </c>
      <c r="AM13" s="46">
        <f t="shared" si="5"/>
        <v>5804</v>
      </c>
      <c r="AN13" s="46">
        <f t="shared" si="6"/>
        <v>460183</v>
      </c>
      <c r="AO13" s="48"/>
      <c r="AP13" s="48"/>
    </row>
    <row r="14" spans="1:42" ht="31" x14ac:dyDescent="0.35">
      <c r="A14" s="190" t="s">
        <v>114</v>
      </c>
      <c r="B14" s="190" t="s">
        <v>108</v>
      </c>
      <c r="C14" s="190" t="s">
        <v>104</v>
      </c>
      <c r="D14" s="262">
        <v>87</v>
      </c>
      <c r="E14" s="262">
        <v>82.297298999999995</v>
      </c>
      <c r="F14" s="262">
        <v>245</v>
      </c>
      <c r="G14" s="262">
        <v>227.74319299999999</v>
      </c>
      <c r="H14" s="262">
        <v>88</v>
      </c>
      <c r="I14" s="262">
        <v>87.621622000000002</v>
      </c>
      <c r="J14" s="262">
        <v>14</v>
      </c>
      <c r="K14" s="262">
        <v>14</v>
      </c>
      <c r="L14" s="262">
        <v>1</v>
      </c>
      <c r="M14" s="262">
        <v>1</v>
      </c>
      <c r="N14" s="262">
        <v>0</v>
      </c>
      <c r="O14" s="262">
        <v>0</v>
      </c>
      <c r="P14" s="40">
        <f t="shared" si="0"/>
        <v>435</v>
      </c>
      <c r="Q14" s="40">
        <f t="shared" si="0"/>
        <v>412.66211399999997</v>
      </c>
      <c r="R14" s="262">
        <v>10</v>
      </c>
      <c r="S14" s="262">
        <v>10</v>
      </c>
      <c r="T14" s="262">
        <v>0</v>
      </c>
      <c r="U14" s="262">
        <v>0</v>
      </c>
      <c r="V14" s="262">
        <v>0</v>
      </c>
      <c r="W14" s="262">
        <v>0</v>
      </c>
      <c r="X14" s="262">
        <v>0</v>
      </c>
      <c r="Y14" s="262">
        <v>0</v>
      </c>
      <c r="Z14" s="42">
        <f t="shared" si="3"/>
        <v>10</v>
      </c>
      <c r="AA14" s="42">
        <f t="shared" si="4"/>
        <v>10</v>
      </c>
      <c r="AB14" s="44">
        <f t="shared" si="1"/>
        <v>445</v>
      </c>
      <c r="AC14" s="44">
        <f t="shared" si="1"/>
        <v>422.66211399999997</v>
      </c>
      <c r="AD14" s="264">
        <v>983102.25000000047</v>
      </c>
      <c r="AE14" s="264">
        <v>43084.910000000069</v>
      </c>
      <c r="AF14" s="264">
        <v>15616.66</v>
      </c>
      <c r="AG14" s="264">
        <v>33357.290000000008</v>
      </c>
      <c r="AH14" s="264">
        <v>278019.8800000003</v>
      </c>
      <c r="AI14" s="264">
        <v>101239.54999999999</v>
      </c>
      <c r="AJ14" s="46">
        <f t="shared" si="2"/>
        <v>1454420.540000001</v>
      </c>
      <c r="AK14" s="265">
        <v>21035.68</v>
      </c>
      <c r="AL14" s="265">
        <v>0</v>
      </c>
      <c r="AM14" s="46">
        <f t="shared" si="5"/>
        <v>21035.68</v>
      </c>
      <c r="AN14" s="46">
        <f t="shared" si="6"/>
        <v>1475456.2200000009</v>
      </c>
      <c r="AO14" s="48"/>
      <c r="AP14" s="48"/>
    </row>
    <row r="15" spans="1:42" x14ac:dyDescent="0.35">
      <c r="A15" s="190"/>
      <c r="B15" s="190"/>
      <c r="C15" s="190"/>
      <c r="D15" s="248"/>
      <c r="E15" s="248"/>
      <c r="F15" s="248"/>
      <c r="G15" s="248"/>
      <c r="H15" s="248"/>
      <c r="I15" s="248"/>
      <c r="J15" s="248"/>
      <c r="K15" s="248"/>
      <c r="L15" s="248"/>
      <c r="M15" s="248"/>
      <c r="N15" s="248"/>
      <c r="O15" s="248"/>
      <c r="P15" s="40">
        <f t="shared" si="0"/>
        <v>0</v>
      </c>
      <c r="Q15" s="40">
        <f t="shared" si="0"/>
        <v>0</v>
      </c>
      <c r="R15" s="248"/>
      <c r="S15" s="248"/>
      <c r="T15" s="248"/>
      <c r="U15" s="248"/>
      <c r="V15" s="248"/>
      <c r="W15" s="248"/>
      <c r="X15" s="248"/>
      <c r="Y15" s="248"/>
      <c r="Z15" s="42">
        <f t="shared" si="3"/>
        <v>0</v>
      </c>
      <c r="AA15" s="42">
        <f t="shared" si="4"/>
        <v>0</v>
      </c>
      <c r="AB15" s="44">
        <f t="shared" si="1"/>
        <v>0</v>
      </c>
      <c r="AC15" s="44">
        <f t="shared" si="1"/>
        <v>0</v>
      </c>
      <c r="AD15" s="245"/>
      <c r="AE15" s="245"/>
      <c r="AF15" s="245"/>
      <c r="AG15" s="245"/>
      <c r="AH15" s="245"/>
      <c r="AI15" s="245"/>
      <c r="AJ15" s="52">
        <f t="shared" si="2"/>
        <v>0</v>
      </c>
      <c r="AK15" s="143"/>
      <c r="AL15" s="143"/>
      <c r="AM15" s="52">
        <f t="shared" ref="AM15:AM51" si="7">SUM(AK15:AL15)</f>
        <v>0</v>
      </c>
      <c r="AN15" s="52">
        <f t="shared" si="6"/>
        <v>0</v>
      </c>
      <c r="AO15" s="48"/>
      <c r="AP15" s="48"/>
    </row>
    <row r="16" spans="1:42" x14ac:dyDescent="0.35">
      <c r="A16" s="190"/>
      <c r="B16" s="190"/>
      <c r="C16" s="190"/>
      <c r="D16" s="248"/>
      <c r="E16" s="248"/>
      <c r="F16" s="248"/>
      <c r="G16" s="248"/>
      <c r="H16" s="248"/>
      <c r="I16" s="248"/>
      <c r="J16" s="248"/>
      <c r="K16" s="248"/>
      <c r="L16" s="248"/>
      <c r="M16" s="248"/>
      <c r="N16" s="248"/>
      <c r="O16" s="248"/>
      <c r="P16" s="40">
        <f t="shared" si="0"/>
        <v>0</v>
      </c>
      <c r="Q16" s="40">
        <f t="shared" si="0"/>
        <v>0</v>
      </c>
      <c r="R16" s="248"/>
      <c r="S16" s="248"/>
      <c r="T16" s="248"/>
      <c r="U16" s="248"/>
      <c r="V16" s="248"/>
      <c r="W16" s="248"/>
      <c r="X16" s="248"/>
      <c r="Y16" s="248"/>
      <c r="Z16" s="42">
        <f t="shared" si="3"/>
        <v>0</v>
      </c>
      <c r="AA16" s="42">
        <f t="shared" si="4"/>
        <v>0</v>
      </c>
      <c r="AB16" s="44">
        <f t="shared" si="1"/>
        <v>0</v>
      </c>
      <c r="AC16" s="44">
        <f t="shared" si="1"/>
        <v>0</v>
      </c>
      <c r="AD16" s="245"/>
      <c r="AE16" s="245"/>
      <c r="AF16" s="245"/>
      <c r="AG16" s="245"/>
      <c r="AH16" s="245"/>
      <c r="AI16" s="245"/>
      <c r="AJ16" s="52">
        <f t="shared" si="2"/>
        <v>0</v>
      </c>
      <c r="AK16" s="143"/>
      <c r="AL16" s="143"/>
      <c r="AM16" s="52">
        <f t="shared" si="7"/>
        <v>0</v>
      </c>
      <c r="AN16" s="52">
        <f t="shared" si="6"/>
        <v>0</v>
      </c>
      <c r="AO16" s="48"/>
      <c r="AP16" s="48"/>
    </row>
    <row r="17" spans="1:42" x14ac:dyDescent="0.35">
      <c r="A17" s="190"/>
      <c r="B17" s="190"/>
      <c r="C17" s="190"/>
      <c r="D17" s="248"/>
      <c r="E17" s="248"/>
      <c r="F17" s="248"/>
      <c r="G17" s="248"/>
      <c r="H17" s="248"/>
      <c r="I17" s="248"/>
      <c r="J17" s="248"/>
      <c r="K17" s="248"/>
      <c r="L17" s="248"/>
      <c r="M17" s="248"/>
      <c r="N17" s="248"/>
      <c r="O17" s="248"/>
      <c r="P17" s="40">
        <f t="shared" si="0"/>
        <v>0</v>
      </c>
      <c r="Q17" s="40">
        <f t="shared" si="0"/>
        <v>0</v>
      </c>
      <c r="R17" s="248"/>
      <c r="S17" s="248"/>
      <c r="T17" s="248"/>
      <c r="U17" s="248"/>
      <c r="V17" s="248"/>
      <c r="W17" s="248"/>
      <c r="X17" s="248"/>
      <c r="Y17" s="248"/>
      <c r="Z17" s="42">
        <f t="shared" si="3"/>
        <v>0</v>
      </c>
      <c r="AA17" s="42">
        <f t="shared" si="4"/>
        <v>0</v>
      </c>
      <c r="AB17" s="44">
        <f t="shared" si="1"/>
        <v>0</v>
      </c>
      <c r="AC17" s="44">
        <f t="shared" si="1"/>
        <v>0</v>
      </c>
      <c r="AD17" s="245"/>
      <c r="AE17" s="245"/>
      <c r="AF17" s="245"/>
      <c r="AG17" s="245"/>
      <c r="AH17" s="245"/>
      <c r="AI17" s="245"/>
      <c r="AJ17" s="52">
        <f t="shared" si="2"/>
        <v>0</v>
      </c>
      <c r="AK17" s="143"/>
      <c r="AL17" s="143"/>
      <c r="AM17" s="52">
        <f t="shared" si="7"/>
        <v>0</v>
      </c>
      <c r="AN17" s="52">
        <f t="shared" si="6"/>
        <v>0</v>
      </c>
      <c r="AO17" s="48"/>
      <c r="AP17" s="48"/>
    </row>
    <row r="18" spans="1:42" x14ac:dyDescent="0.35">
      <c r="A18" s="190"/>
      <c r="B18" s="190"/>
      <c r="C18" s="190"/>
      <c r="D18" s="248"/>
      <c r="E18" s="248"/>
      <c r="F18" s="248"/>
      <c r="G18" s="248"/>
      <c r="H18" s="248"/>
      <c r="I18" s="248"/>
      <c r="J18" s="248"/>
      <c r="K18" s="248"/>
      <c r="L18" s="248"/>
      <c r="M18" s="248"/>
      <c r="N18" s="248"/>
      <c r="O18" s="248"/>
      <c r="P18" s="40">
        <f t="shared" si="0"/>
        <v>0</v>
      </c>
      <c r="Q18" s="40">
        <f t="shared" si="0"/>
        <v>0</v>
      </c>
      <c r="R18" s="248"/>
      <c r="S18" s="248"/>
      <c r="T18" s="248"/>
      <c r="U18" s="248"/>
      <c r="V18" s="248"/>
      <c r="W18" s="248"/>
      <c r="X18" s="248"/>
      <c r="Y18" s="248"/>
      <c r="Z18" s="42">
        <f t="shared" si="3"/>
        <v>0</v>
      </c>
      <c r="AA18" s="42">
        <f t="shared" si="4"/>
        <v>0</v>
      </c>
      <c r="AB18" s="44">
        <f t="shared" si="1"/>
        <v>0</v>
      </c>
      <c r="AC18" s="44">
        <f t="shared" si="1"/>
        <v>0</v>
      </c>
      <c r="AD18" s="245"/>
      <c r="AE18" s="245"/>
      <c r="AF18" s="245"/>
      <c r="AG18" s="245"/>
      <c r="AH18" s="245"/>
      <c r="AI18" s="245"/>
      <c r="AJ18" s="52">
        <f t="shared" si="2"/>
        <v>0</v>
      </c>
      <c r="AK18" s="143"/>
      <c r="AL18" s="143"/>
      <c r="AM18" s="52">
        <f t="shared" si="7"/>
        <v>0</v>
      </c>
      <c r="AN18" s="52">
        <f t="shared" si="6"/>
        <v>0</v>
      </c>
      <c r="AO18" s="48"/>
      <c r="AP18" s="48"/>
    </row>
    <row r="19" spans="1:42" x14ac:dyDescent="0.35">
      <c r="A19" s="190"/>
      <c r="B19" s="190"/>
      <c r="C19" s="190"/>
      <c r="D19" s="248"/>
      <c r="E19" s="248"/>
      <c r="F19" s="248"/>
      <c r="G19" s="248"/>
      <c r="H19" s="248"/>
      <c r="I19" s="248"/>
      <c r="J19" s="248"/>
      <c r="K19" s="248"/>
      <c r="L19" s="248"/>
      <c r="M19" s="248"/>
      <c r="N19" s="248"/>
      <c r="O19" s="248"/>
      <c r="P19" s="40">
        <f t="shared" si="0"/>
        <v>0</v>
      </c>
      <c r="Q19" s="40">
        <f t="shared" si="0"/>
        <v>0</v>
      </c>
      <c r="R19" s="248"/>
      <c r="S19" s="248"/>
      <c r="T19" s="248"/>
      <c r="U19" s="248"/>
      <c r="V19" s="248"/>
      <c r="W19" s="248"/>
      <c r="X19" s="248"/>
      <c r="Y19" s="248"/>
      <c r="Z19" s="42">
        <f t="shared" si="3"/>
        <v>0</v>
      </c>
      <c r="AA19" s="42">
        <f t="shared" si="4"/>
        <v>0</v>
      </c>
      <c r="AB19" s="44">
        <f t="shared" si="1"/>
        <v>0</v>
      </c>
      <c r="AC19" s="44">
        <f t="shared" si="1"/>
        <v>0</v>
      </c>
      <c r="AD19" s="245"/>
      <c r="AE19" s="245"/>
      <c r="AF19" s="245"/>
      <c r="AG19" s="245"/>
      <c r="AH19" s="245"/>
      <c r="AI19" s="245"/>
      <c r="AJ19" s="52">
        <f t="shared" si="2"/>
        <v>0</v>
      </c>
      <c r="AK19" s="143"/>
      <c r="AL19" s="143"/>
      <c r="AM19" s="52">
        <f t="shared" si="7"/>
        <v>0</v>
      </c>
      <c r="AN19" s="52">
        <f t="shared" si="6"/>
        <v>0</v>
      </c>
      <c r="AO19" s="48"/>
      <c r="AP19" s="48"/>
    </row>
    <row r="20" spans="1:42" x14ac:dyDescent="0.35">
      <c r="A20" s="190"/>
      <c r="B20" s="190"/>
      <c r="C20" s="190"/>
      <c r="D20" s="248"/>
      <c r="E20" s="248"/>
      <c r="F20" s="248"/>
      <c r="G20" s="248"/>
      <c r="H20" s="248"/>
      <c r="I20" s="248"/>
      <c r="J20" s="248"/>
      <c r="K20" s="248"/>
      <c r="L20" s="248"/>
      <c r="M20" s="248"/>
      <c r="N20" s="248"/>
      <c r="O20" s="248"/>
      <c r="P20" s="40">
        <f t="shared" si="0"/>
        <v>0</v>
      </c>
      <c r="Q20" s="40">
        <f t="shared" si="0"/>
        <v>0</v>
      </c>
      <c r="R20" s="248"/>
      <c r="S20" s="248"/>
      <c r="T20" s="248"/>
      <c r="U20" s="248"/>
      <c r="V20" s="248"/>
      <c r="W20" s="248"/>
      <c r="X20" s="248"/>
      <c r="Y20" s="248"/>
      <c r="Z20" s="42">
        <f t="shared" si="3"/>
        <v>0</v>
      </c>
      <c r="AA20" s="42">
        <f t="shared" si="4"/>
        <v>0</v>
      </c>
      <c r="AB20" s="44">
        <f t="shared" si="1"/>
        <v>0</v>
      </c>
      <c r="AC20" s="44">
        <f t="shared" si="1"/>
        <v>0</v>
      </c>
      <c r="AD20" s="245"/>
      <c r="AE20" s="245"/>
      <c r="AF20" s="245"/>
      <c r="AG20" s="245"/>
      <c r="AH20" s="245"/>
      <c r="AI20" s="245"/>
      <c r="AJ20" s="52">
        <f t="shared" si="2"/>
        <v>0</v>
      </c>
      <c r="AK20" s="143"/>
      <c r="AL20" s="143"/>
      <c r="AM20" s="52">
        <f t="shared" si="7"/>
        <v>0</v>
      </c>
      <c r="AN20" s="52">
        <f t="shared" si="6"/>
        <v>0</v>
      </c>
      <c r="AO20" s="48"/>
      <c r="AP20" s="48"/>
    </row>
    <row r="21" spans="1:42" x14ac:dyDescent="0.35">
      <c r="A21" s="190"/>
      <c r="B21" s="190"/>
      <c r="C21" s="190"/>
      <c r="D21" s="248"/>
      <c r="E21" s="248"/>
      <c r="F21" s="248"/>
      <c r="G21" s="248"/>
      <c r="H21" s="248"/>
      <c r="I21" s="248"/>
      <c r="J21" s="248"/>
      <c r="K21" s="248"/>
      <c r="L21" s="248"/>
      <c r="M21" s="248"/>
      <c r="N21" s="248"/>
      <c r="O21" s="248"/>
      <c r="P21" s="40">
        <f t="shared" si="0"/>
        <v>0</v>
      </c>
      <c r="Q21" s="40">
        <f t="shared" si="0"/>
        <v>0</v>
      </c>
      <c r="R21" s="248"/>
      <c r="S21" s="248"/>
      <c r="T21" s="248"/>
      <c r="U21" s="248"/>
      <c r="V21" s="248"/>
      <c r="W21" s="248"/>
      <c r="X21" s="248"/>
      <c r="Y21" s="248"/>
      <c r="Z21" s="42">
        <f t="shared" si="3"/>
        <v>0</v>
      </c>
      <c r="AA21" s="42">
        <f t="shared" si="4"/>
        <v>0</v>
      </c>
      <c r="AB21" s="44">
        <f t="shared" si="1"/>
        <v>0</v>
      </c>
      <c r="AC21" s="44">
        <f t="shared" si="1"/>
        <v>0</v>
      </c>
      <c r="AD21" s="245"/>
      <c r="AE21" s="245"/>
      <c r="AF21" s="245"/>
      <c r="AG21" s="245"/>
      <c r="AH21" s="245"/>
      <c r="AI21" s="245"/>
      <c r="AJ21" s="52">
        <f t="shared" si="2"/>
        <v>0</v>
      </c>
      <c r="AK21" s="143"/>
      <c r="AL21" s="143"/>
      <c r="AM21" s="52">
        <f t="shared" si="7"/>
        <v>0</v>
      </c>
      <c r="AN21" s="52">
        <f t="shared" si="6"/>
        <v>0</v>
      </c>
      <c r="AO21" s="48"/>
      <c r="AP21" s="48"/>
    </row>
    <row r="22" spans="1:42" x14ac:dyDescent="0.35">
      <c r="A22" s="190"/>
      <c r="B22" s="190"/>
      <c r="C22" s="190"/>
      <c r="D22" s="248"/>
      <c r="E22" s="248"/>
      <c r="F22" s="248"/>
      <c r="G22" s="248"/>
      <c r="H22" s="248"/>
      <c r="I22" s="248"/>
      <c r="J22" s="248"/>
      <c r="K22" s="248"/>
      <c r="L22" s="248"/>
      <c r="M22" s="248"/>
      <c r="N22" s="248"/>
      <c r="O22" s="248"/>
      <c r="P22" s="40">
        <f t="shared" si="0"/>
        <v>0</v>
      </c>
      <c r="Q22" s="40">
        <f t="shared" si="0"/>
        <v>0</v>
      </c>
      <c r="R22" s="248"/>
      <c r="S22" s="248"/>
      <c r="T22" s="248"/>
      <c r="U22" s="248"/>
      <c r="V22" s="248"/>
      <c r="W22" s="248"/>
      <c r="X22" s="248"/>
      <c r="Y22" s="248"/>
      <c r="Z22" s="42">
        <f t="shared" si="3"/>
        <v>0</v>
      </c>
      <c r="AA22" s="42">
        <f t="shared" si="4"/>
        <v>0</v>
      </c>
      <c r="AB22" s="44">
        <f t="shared" si="1"/>
        <v>0</v>
      </c>
      <c r="AC22" s="44">
        <f t="shared" si="1"/>
        <v>0</v>
      </c>
      <c r="AD22" s="245"/>
      <c r="AE22" s="245"/>
      <c r="AF22" s="245"/>
      <c r="AG22" s="245"/>
      <c r="AH22" s="245"/>
      <c r="AI22" s="245"/>
      <c r="AJ22" s="52">
        <f t="shared" si="2"/>
        <v>0</v>
      </c>
      <c r="AK22" s="143"/>
      <c r="AL22" s="143"/>
      <c r="AM22" s="52">
        <f t="shared" si="7"/>
        <v>0</v>
      </c>
      <c r="AN22" s="52">
        <f t="shared" si="6"/>
        <v>0</v>
      </c>
      <c r="AO22" s="48"/>
      <c r="AP22" s="48"/>
    </row>
    <row r="23" spans="1:42" x14ac:dyDescent="0.35">
      <c r="A23" s="190"/>
      <c r="B23" s="190"/>
      <c r="C23" s="190"/>
      <c r="D23" s="248"/>
      <c r="E23" s="248"/>
      <c r="F23" s="248"/>
      <c r="G23" s="248"/>
      <c r="H23" s="248"/>
      <c r="I23" s="248"/>
      <c r="J23" s="248"/>
      <c r="K23" s="248"/>
      <c r="L23" s="248"/>
      <c r="M23" s="248"/>
      <c r="N23" s="248"/>
      <c r="O23" s="248"/>
      <c r="P23" s="40">
        <f t="shared" si="0"/>
        <v>0</v>
      </c>
      <c r="Q23" s="40">
        <f t="shared" si="0"/>
        <v>0</v>
      </c>
      <c r="R23" s="248"/>
      <c r="S23" s="248"/>
      <c r="T23" s="248"/>
      <c r="U23" s="248"/>
      <c r="V23" s="248"/>
      <c r="W23" s="248"/>
      <c r="X23" s="248"/>
      <c r="Y23" s="248"/>
      <c r="Z23" s="42">
        <f t="shared" si="3"/>
        <v>0</v>
      </c>
      <c r="AA23" s="42">
        <f t="shared" si="4"/>
        <v>0</v>
      </c>
      <c r="AB23" s="44">
        <f t="shared" si="1"/>
        <v>0</v>
      </c>
      <c r="AC23" s="44">
        <f t="shared" si="1"/>
        <v>0</v>
      </c>
      <c r="AD23" s="245"/>
      <c r="AE23" s="245"/>
      <c r="AF23" s="245"/>
      <c r="AG23" s="245"/>
      <c r="AH23" s="245"/>
      <c r="AI23" s="245"/>
      <c r="AJ23" s="52">
        <f t="shared" si="2"/>
        <v>0</v>
      </c>
      <c r="AK23" s="143"/>
      <c r="AL23" s="143"/>
      <c r="AM23" s="52">
        <f t="shared" si="7"/>
        <v>0</v>
      </c>
      <c r="AN23" s="52">
        <f t="shared" si="6"/>
        <v>0</v>
      </c>
      <c r="AO23" s="48"/>
      <c r="AP23" s="48"/>
    </row>
    <row r="24" spans="1:42" x14ac:dyDescent="0.35">
      <c r="A24" s="190"/>
      <c r="B24" s="190"/>
      <c r="C24" s="190"/>
      <c r="D24" s="248"/>
      <c r="E24" s="248"/>
      <c r="F24" s="248"/>
      <c r="G24" s="248"/>
      <c r="H24" s="248"/>
      <c r="I24" s="248"/>
      <c r="J24" s="248"/>
      <c r="K24" s="248"/>
      <c r="L24" s="248"/>
      <c r="M24" s="248"/>
      <c r="N24" s="248"/>
      <c r="O24" s="248"/>
      <c r="P24" s="40">
        <f t="shared" ref="P24:Q39" si="8">SUM(D24,F24,H24,J24,L24,N24)</f>
        <v>0</v>
      </c>
      <c r="Q24" s="40">
        <f t="shared" si="8"/>
        <v>0</v>
      </c>
      <c r="R24" s="248"/>
      <c r="S24" s="248"/>
      <c r="T24" s="248"/>
      <c r="U24" s="248"/>
      <c r="V24" s="248"/>
      <c r="W24" s="248"/>
      <c r="X24" s="248"/>
      <c r="Y24" s="248"/>
      <c r="Z24" s="42">
        <f t="shared" si="3"/>
        <v>0</v>
      </c>
      <c r="AA24" s="42">
        <f t="shared" si="4"/>
        <v>0</v>
      </c>
      <c r="AB24" s="44">
        <f t="shared" ref="AB24:AC51" si="9">P24+Z24</f>
        <v>0</v>
      </c>
      <c r="AC24" s="44">
        <f t="shared" si="9"/>
        <v>0</v>
      </c>
      <c r="AD24" s="245"/>
      <c r="AE24" s="245"/>
      <c r="AF24" s="245"/>
      <c r="AG24" s="245"/>
      <c r="AH24" s="245"/>
      <c r="AI24" s="245"/>
      <c r="AJ24" s="52">
        <f t="shared" si="2"/>
        <v>0</v>
      </c>
      <c r="AK24" s="143"/>
      <c r="AL24" s="143"/>
      <c r="AM24" s="52">
        <f t="shared" si="7"/>
        <v>0</v>
      </c>
      <c r="AN24" s="52">
        <f t="shared" si="6"/>
        <v>0</v>
      </c>
      <c r="AO24" s="48"/>
      <c r="AP24" s="48"/>
    </row>
    <row r="25" spans="1:42" x14ac:dyDescent="0.35">
      <c r="A25" s="190"/>
      <c r="B25" s="190"/>
      <c r="C25" s="190"/>
      <c r="D25" s="248"/>
      <c r="E25" s="248"/>
      <c r="F25" s="248"/>
      <c r="G25" s="248"/>
      <c r="H25" s="248"/>
      <c r="I25" s="248"/>
      <c r="J25" s="248"/>
      <c r="K25" s="248"/>
      <c r="L25" s="248"/>
      <c r="M25" s="248"/>
      <c r="N25" s="248"/>
      <c r="O25" s="248"/>
      <c r="P25" s="40">
        <f t="shared" si="8"/>
        <v>0</v>
      </c>
      <c r="Q25" s="40">
        <f t="shared" si="8"/>
        <v>0</v>
      </c>
      <c r="R25" s="248"/>
      <c r="S25" s="248"/>
      <c r="T25" s="248"/>
      <c r="U25" s="248"/>
      <c r="V25" s="248"/>
      <c r="W25" s="248"/>
      <c r="X25" s="248"/>
      <c r="Y25" s="248"/>
      <c r="Z25" s="42">
        <f t="shared" si="3"/>
        <v>0</v>
      </c>
      <c r="AA25" s="42">
        <f t="shared" si="4"/>
        <v>0</v>
      </c>
      <c r="AB25" s="44">
        <f t="shared" si="9"/>
        <v>0</v>
      </c>
      <c r="AC25" s="44">
        <f t="shared" si="9"/>
        <v>0</v>
      </c>
      <c r="AD25" s="245"/>
      <c r="AE25" s="245"/>
      <c r="AF25" s="245"/>
      <c r="AG25" s="245"/>
      <c r="AH25" s="245"/>
      <c r="AI25" s="245"/>
      <c r="AJ25" s="52">
        <f t="shared" si="2"/>
        <v>0</v>
      </c>
      <c r="AK25" s="143"/>
      <c r="AL25" s="143"/>
      <c r="AM25" s="52">
        <f t="shared" si="7"/>
        <v>0</v>
      </c>
      <c r="AN25" s="52">
        <f t="shared" si="6"/>
        <v>0</v>
      </c>
      <c r="AO25" s="48"/>
      <c r="AP25" s="48"/>
    </row>
    <row r="26" spans="1:42" x14ac:dyDescent="0.35">
      <c r="A26" s="190"/>
      <c r="B26" s="190"/>
      <c r="C26" s="190"/>
      <c r="D26" s="248"/>
      <c r="E26" s="248"/>
      <c r="F26" s="248"/>
      <c r="G26" s="248"/>
      <c r="H26" s="248"/>
      <c r="I26" s="248"/>
      <c r="J26" s="248"/>
      <c r="K26" s="248"/>
      <c r="L26" s="248"/>
      <c r="M26" s="248"/>
      <c r="N26" s="248"/>
      <c r="O26" s="248"/>
      <c r="P26" s="40">
        <f t="shared" si="8"/>
        <v>0</v>
      </c>
      <c r="Q26" s="40">
        <f t="shared" si="8"/>
        <v>0</v>
      </c>
      <c r="R26" s="248"/>
      <c r="S26" s="248"/>
      <c r="T26" s="248"/>
      <c r="U26" s="248"/>
      <c r="V26" s="248"/>
      <c r="W26" s="248"/>
      <c r="X26" s="248"/>
      <c r="Y26" s="248"/>
      <c r="Z26" s="42">
        <f t="shared" si="3"/>
        <v>0</v>
      </c>
      <c r="AA26" s="42">
        <f t="shared" si="4"/>
        <v>0</v>
      </c>
      <c r="AB26" s="44">
        <f t="shared" si="9"/>
        <v>0</v>
      </c>
      <c r="AC26" s="44">
        <f t="shared" si="9"/>
        <v>0</v>
      </c>
      <c r="AD26" s="245"/>
      <c r="AE26" s="245"/>
      <c r="AF26" s="245"/>
      <c r="AG26" s="245"/>
      <c r="AH26" s="245"/>
      <c r="AI26" s="245"/>
      <c r="AJ26" s="52">
        <f t="shared" si="2"/>
        <v>0</v>
      </c>
      <c r="AK26" s="143"/>
      <c r="AL26" s="143"/>
      <c r="AM26" s="52">
        <f t="shared" si="7"/>
        <v>0</v>
      </c>
      <c r="AN26" s="52">
        <f t="shared" si="6"/>
        <v>0</v>
      </c>
      <c r="AO26" s="48"/>
      <c r="AP26" s="48"/>
    </row>
    <row r="27" spans="1:42" x14ac:dyDescent="0.35">
      <c r="A27" s="190"/>
      <c r="B27" s="190"/>
      <c r="C27" s="190"/>
      <c r="D27" s="248"/>
      <c r="E27" s="248"/>
      <c r="F27" s="248"/>
      <c r="G27" s="248"/>
      <c r="H27" s="248"/>
      <c r="I27" s="248"/>
      <c r="J27" s="248"/>
      <c r="K27" s="248"/>
      <c r="L27" s="248"/>
      <c r="M27" s="248"/>
      <c r="N27" s="248"/>
      <c r="O27" s="248"/>
      <c r="P27" s="40">
        <f t="shared" si="8"/>
        <v>0</v>
      </c>
      <c r="Q27" s="40">
        <f t="shared" si="8"/>
        <v>0</v>
      </c>
      <c r="R27" s="248"/>
      <c r="S27" s="248"/>
      <c r="T27" s="248"/>
      <c r="U27" s="248"/>
      <c r="V27" s="248"/>
      <c r="W27" s="248"/>
      <c r="X27" s="248"/>
      <c r="Y27" s="248"/>
      <c r="Z27" s="42">
        <f t="shared" si="3"/>
        <v>0</v>
      </c>
      <c r="AA27" s="42">
        <f t="shared" si="4"/>
        <v>0</v>
      </c>
      <c r="AB27" s="44">
        <f t="shared" si="9"/>
        <v>0</v>
      </c>
      <c r="AC27" s="44">
        <f t="shared" si="9"/>
        <v>0</v>
      </c>
      <c r="AD27" s="245"/>
      <c r="AE27" s="245"/>
      <c r="AF27" s="245"/>
      <c r="AG27" s="245"/>
      <c r="AH27" s="245"/>
      <c r="AI27" s="245"/>
      <c r="AJ27" s="52">
        <f t="shared" si="2"/>
        <v>0</v>
      </c>
      <c r="AK27" s="143"/>
      <c r="AL27" s="143"/>
      <c r="AM27" s="52">
        <f t="shared" si="7"/>
        <v>0</v>
      </c>
      <c r="AN27" s="52">
        <f t="shared" si="6"/>
        <v>0</v>
      </c>
      <c r="AO27" s="48"/>
      <c r="AP27" s="48"/>
    </row>
    <row r="28" spans="1:42" x14ac:dyDescent="0.35">
      <c r="A28" s="190"/>
      <c r="B28" s="190"/>
      <c r="C28" s="190"/>
      <c r="D28" s="248"/>
      <c r="E28" s="248"/>
      <c r="F28" s="248"/>
      <c r="G28" s="248"/>
      <c r="H28" s="248"/>
      <c r="I28" s="248"/>
      <c r="J28" s="248"/>
      <c r="K28" s="248"/>
      <c r="L28" s="248"/>
      <c r="M28" s="248"/>
      <c r="N28" s="248"/>
      <c r="O28" s="248"/>
      <c r="P28" s="40">
        <f t="shared" si="8"/>
        <v>0</v>
      </c>
      <c r="Q28" s="40">
        <f t="shared" si="8"/>
        <v>0</v>
      </c>
      <c r="R28" s="248"/>
      <c r="S28" s="248"/>
      <c r="T28" s="248"/>
      <c r="U28" s="248"/>
      <c r="V28" s="248"/>
      <c r="W28" s="248"/>
      <c r="X28" s="248"/>
      <c r="Y28" s="248"/>
      <c r="Z28" s="42">
        <f t="shared" si="3"/>
        <v>0</v>
      </c>
      <c r="AA28" s="42">
        <f t="shared" si="4"/>
        <v>0</v>
      </c>
      <c r="AB28" s="44">
        <f t="shared" si="9"/>
        <v>0</v>
      </c>
      <c r="AC28" s="44">
        <f t="shared" si="9"/>
        <v>0</v>
      </c>
      <c r="AD28" s="245"/>
      <c r="AE28" s="245"/>
      <c r="AF28" s="245"/>
      <c r="AG28" s="245"/>
      <c r="AH28" s="245"/>
      <c r="AI28" s="245"/>
      <c r="AJ28" s="52">
        <f t="shared" si="2"/>
        <v>0</v>
      </c>
      <c r="AK28" s="143"/>
      <c r="AL28" s="143"/>
      <c r="AM28" s="52">
        <f t="shared" si="7"/>
        <v>0</v>
      </c>
      <c r="AN28" s="52">
        <f t="shared" si="6"/>
        <v>0</v>
      </c>
      <c r="AO28" s="48"/>
      <c r="AP28" s="48"/>
    </row>
    <row r="29" spans="1:42" x14ac:dyDescent="0.35">
      <c r="A29" s="190"/>
      <c r="B29" s="190"/>
      <c r="C29" s="190"/>
      <c r="D29" s="248"/>
      <c r="E29" s="248"/>
      <c r="F29" s="248"/>
      <c r="G29" s="248"/>
      <c r="H29" s="248"/>
      <c r="I29" s="248"/>
      <c r="J29" s="248"/>
      <c r="K29" s="248"/>
      <c r="L29" s="248"/>
      <c r="M29" s="248"/>
      <c r="N29" s="248"/>
      <c r="O29" s="248"/>
      <c r="P29" s="40">
        <f t="shared" si="8"/>
        <v>0</v>
      </c>
      <c r="Q29" s="40">
        <f t="shared" si="8"/>
        <v>0</v>
      </c>
      <c r="R29" s="248"/>
      <c r="S29" s="248"/>
      <c r="T29" s="248"/>
      <c r="U29" s="248"/>
      <c r="V29" s="248"/>
      <c r="W29" s="248"/>
      <c r="X29" s="248"/>
      <c r="Y29" s="248"/>
      <c r="Z29" s="42">
        <f t="shared" si="3"/>
        <v>0</v>
      </c>
      <c r="AA29" s="42">
        <f t="shared" si="4"/>
        <v>0</v>
      </c>
      <c r="AB29" s="44">
        <f t="shared" si="9"/>
        <v>0</v>
      </c>
      <c r="AC29" s="44">
        <f t="shared" si="9"/>
        <v>0</v>
      </c>
      <c r="AD29" s="245"/>
      <c r="AE29" s="245"/>
      <c r="AF29" s="245"/>
      <c r="AG29" s="245"/>
      <c r="AH29" s="245"/>
      <c r="AI29" s="245"/>
      <c r="AJ29" s="52">
        <f t="shared" si="2"/>
        <v>0</v>
      </c>
      <c r="AK29" s="143"/>
      <c r="AL29" s="143"/>
      <c r="AM29" s="52">
        <f t="shared" si="7"/>
        <v>0</v>
      </c>
      <c r="AN29" s="52">
        <f t="shared" si="6"/>
        <v>0</v>
      </c>
      <c r="AO29" s="48"/>
      <c r="AP29" s="48"/>
    </row>
    <row r="30" spans="1:42" x14ac:dyDescent="0.35">
      <c r="A30" s="190"/>
      <c r="B30" s="190"/>
      <c r="C30" s="190"/>
      <c r="D30" s="248"/>
      <c r="E30" s="248"/>
      <c r="F30" s="248"/>
      <c r="G30" s="248"/>
      <c r="H30" s="248"/>
      <c r="I30" s="248"/>
      <c r="J30" s="248"/>
      <c r="K30" s="248"/>
      <c r="L30" s="248"/>
      <c r="M30" s="248"/>
      <c r="N30" s="248"/>
      <c r="O30" s="248"/>
      <c r="P30" s="40">
        <f t="shared" si="8"/>
        <v>0</v>
      </c>
      <c r="Q30" s="40">
        <f t="shared" si="8"/>
        <v>0</v>
      </c>
      <c r="R30" s="248"/>
      <c r="S30" s="248"/>
      <c r="T30" s="248"/>
      <c r="U30" s="248"/>
      <c r="V30" s="248"/>
      <c r="W30" s="248"/>
      <c r="X30" s="248"/>
      <c r="Y30" s="248"/>
      <c r="Z30" s="42">
        <f t="shared" si="3"/>
        <v>0</v>
      </c>
      <c r="AA30" s="42">
        <f t="shared" si="4"/>
        <v>0</v>
      </c>
      <c r="AB30" s="44">
        <f t="shared" si="9"/>
        <v>0</v>
      </c>
      <c r="AC30" s="44">
        <f t="shared" si="9"/>
        <v>0</v>
      </c>
      <c r="AD30" s="245"/>
      <c r="AE30" s="245"/>
      <c r="AF30" s="245"/>
      <c r="AG30" s="245"/>
      <c r="AH30" s="245"/>
      <c r="AI30" s="245"/>
      <c r="AJ30" s="52">
        <f t="shared" si="2"/>
        <v>0</v>
      </c>
      <c r="AK30" s="143"/>
      <c r="AL30" s="143"/>
      <c r="AM30" s="52">
        <f t="shared" si="7"/>
        <v>0</v>
      </c>
      <c r="AN30" s="52">
        <f t="shared" si="6"/>
        <v>0</v>
      </c>
      <c r="AO30" s="48"/>
      <c r="AP30" s="48"/>
    </row>
    <row r="31" spans="1:42" x14ac:dyDescent="0.35">
      <c r="A31" s="190"/>
      <c r="B31" s="190"/>
      <c r="C31" s="190"/>
      <c r="D31" s="248"/>
      <c r="E31" s="248"/>
      <c r="F31" s="248"/>
      <c r="G31" s="248"/>
      <c r="H31" s="248"/>
      <c r="I31" s="248"/>
      <c r="J31" s="248"/>
      <c r="K31" s="248"/>
      <c r="L31" s="248"/>
      <c r="M31" s="248"/>
      <c r="N31" s="248"/>
      <c r="O31" s="248"/>
      <c r="P31" s="40">
        <f t="shared" si="8"/>
        <v>0</v>
      </c>
      <c r="Q31" s="40">
        <f t="shared" si="8"/>
        <v>0</v>
      </c>
      <c r="R31" s="248"/>
      <c r="S31" s="248"/>
      <c r="T31" s="248"/>
      <c r="U31" s="248"/>
      <c r="V31" s="248"/>
      <c r="W31" s="248"/>
      <c r="X31" s="248"/>
      <c r="Y31" s="248"/>
      <c r="Z31" s="42">
        <f t="shared" si="3"/>
        <v>0</v>
      </c>
      <c r="AA31" s="42">
        <f t="shared" si="4"/>
        <v>0</v>
      </c>
      <c r="AB31" s="44">
        <f t="shared" si="9"/>
        <v>0</v>
      </c>
      <c r="AC31" s="44">
        <f t="shared" si="9"/>
        <v>0</v>
      </c>
      <c r="AD31" s="245"/>
      <c r="AE31" s="245"/>
      <c r="AF31" s="245"/>
      <c r="AG31" s="245"/>
      <c r="AH31" s="245"/>
      <c r="AI31" s="245"/>
      <c r="AJ31" s="52">
        <f t="shared" si="2"/>
        <v>0</v>
      </c>
      <c r="AK31" s="143"/>
      <c r="AL31" s="143"/>
      <c r="AM31" s="52">
        <f t="shared" si="7"/>
        <v>0</v>
      </c>
      <c r="AN31" s="52">
        <f t="shared" si="6"/>
        <v>0</v>
      </c>
      <c r="AO31" s="48"/>
      <c r="AP31" s="48"/>
    </row>
    <row r="32" spans="1:42" x14ac:dyDescent="0.35">
      <c r="A32" s="190"/>
      <c r="B32" s="190"/>
      <c r="C32" s="190"/>
      <c r="D32" s="248"/>
      <c r="E32" s="248"/>
      <c r="F32" s="248"/>
      <c r="G32" s="248"/>
      <c r="H32" s="248"/>
      <c r="I32" s="248"/>
      <c r="J32" s="248"/>
      <c r="K32" s="248"/>
      <c r="L32" s="248"/>
      <c r="M32" s="248"/>
      <c r="N32" s="248"/>
      <c r="O32" s="248"/>
      <c r="P32" s="40">
        <f t="shared" si="8"/>
        <v>0</v>
      </c>
      <c r="Q32" s="40">
        <f t="shared" si="8"/>
        <v>0</v>
      </c>
      <c r="R32" s="248"/>
      <c r="S32" s="248"/>
      <c r="T32" s="248"/>
      <c r="U32" s="248"/>
      <c r="V32" s="248"/>
      <c r="W32" s="248"/>
      <c r="X32" s="248"/>
      <c r="Y32" s="248"/>
      <c r="Z32" s="42">
        <f t="shared" si="3"/>
        <v>0</v>
      </c>
      <c r="AA32" s="42">
        <f t="shared" si="4"/>
        <v>0</v>
      </c>
      <c r="AB32" s="44">
        <f t="shared" si="9"/>
        <v>0</v>
      </c>
      <c r="AC32" s="44">
        <f t="shared" si="9"/>
        <v>0</v>
      </c>
      <c r="AD32" s="245"/>
      <c r="AE32" s="245"/>
      <c r="AF32" s="245"/>
      <c r="AG32" s="245"/>
      <c r="AH32" s="245"/>
      <c r="AI32" s="245"/>
      <c r="AJ32" s="52">
        <f t="shared" si="2"/>
        <v>0</v>
      </c>
      <c r="AK32" s="143"/>
      <c r="AL32" s="143"/>
      <c r="AM32" s="52">
        <f t="shared" si="7"/>
        <v>0</v>
      </c>
      <c r="AN32" s="52">
        <f t="shared" si="6"/>
        <v>0</v>
      </c>
      <c r="AO32" s="48"/>
      <c r="AP32" s="48"/>
    </row>
    <row r="33" spans="1:42" x14ac:dyDescent="0.35">
      <c r="A33" s="190"/>
      <c r="B33" s="190"/>
      <c r="C33" s="190"/>
      <c r="D33" s="248"/>
      <c r="E33" s="248"/>
      <c r="F33" s="248"/>
      <c r="G33" s="248"/>
      <c r="H33" s="248"/>
      <c r="I33" s="248"/>
      <c r="J33" s="248"/>
      <c r="K33" s="248"/>
      <c r="L33" s="248"/>
      <c r="M33" s="248"/>
      <c r="N33" s="248"/>
      <c r="O33" s="248"/>
      <c r="P33" s="40">
        <f t="shared" si="8"/>
        <v>0</v>
      </c>
      <c r="Q33" s="40">
        <f t="shared" si="8"/>
        <v>0</v>
      </c>
      <c r="R33" s="248"/>
      <c r="S33" s="248"/>
      <c r="T33" s="248"/>
      <c r="U33" s="248"/>
      <c r="V33" s="248"/>
      <c r="W33" s="248"/>
      <c r="X33" s="248"/>
      <c r="Y33" s="248"/>
      <c r="Z33" s="42">
        <f t="shared" si="3"/>
        <v>0</v>
      </c>
      <c r="AA33" s="42">
        <f t="shared" si="4"/>
        <v>0</v>
      </c>
      <c r="AB33" s="44">
        <f t="shared" si="9"/>
        <v>0</v>
      </c>
      <c r="AC33" s="44">
        <f t="shared" si="9"/>
        <v>0</v>
      </c>
      <c r="AD33" s="245"/>
      <c r="AE33" s="245"/>
      <c r="AF33" s="245"/>
      <c r="AG33" s="245"/>
      <c r="AH33" s="245"/>
      <c r="AI33" s="245"/>
      <c r="AJ33" s="52">
        <f t="shared" si="2"/>
        <v>0</v>
      </c>
      <c r="AK33" s="143"/>
      <c r="AL33" s="143"/>
      <c r="AM33" s="52">
        <f t="shared" si="7"/>
        <v>0</v>
      </c>
      <c r="AN33" s="52">
        <f t="shared" si="6"/>
        <v>0</v>
      </c>
      <c r="AO33" s="48"/>
      <c r="AP33" s="48"/>
    </row>
    <row r="34" spans="1:42" x14ac:dyDescent="0.35">
      <c r="A34" s="190"/>
      <c r="B34" s="190"/>
      <c r="C34" s="190"/>
      <c r="D34" s="248"/>
      <c r="E34" s="248"/>
      <c r="F34" s="248"/>
      <c r="G34" s="248"/>
      <c r="H34" s="248"/>
      <c r="I34" s="248"/>
      <c r="J34" s="248"/>
      <c r="K34" s="248"/>
      <c r="L34" s="248"/>
      <c r="M34" s="248"/>
      <c r="N34" s="248"/>
      <c r="O34" s="248"/>
      <c r="P34" s="40">
        <f t="shared" si="8"/>
        <v>0</v>
      </c>
      <c r="Q34" s="40">
        <f t="shared" si="8"/>
        <v>0</v>
      </c>
      <c r="R34" s="248"/>
      <c r="S34" s="248"/>
      <c r="T34" s="248"/>
      <c r="U34" s="248"/>
      <c r="V34" s="248"/>
      <c r="W34" s="248"/>
      <c r="X34" s="248"/>
      <c r="Y34" s="248"/>
      <c r="Z34" s="42">
        <f t="shared" si="3"/>
        <v>0</v>
      </c>
      <c r="AA34" s="42">
        <f t="shared" si="4"/>
        <v>0</v>
      </c>
      <c r="AB34" s="44">
        <f t="shared" si="9"/>
        <v>0</v>
      </c>
      <c r="AC34" s="44">
        <f t="shared" si="9"/>
        <v>0</v>
      </c>
      <c r="AD34" s="245"/>
      <c r="AE34" s="245"/>
      <c r="AF34" s="245"/>
      <c r="AG34" s="245"/>
      <c r="AH34" s="245"/>
      <c r="AI34" s="245"/>
      <c r="AJ34" s="52">
        <f t="shared" si="2"/>
        <v>0</v>
      </c>
      <c r="AK34" s="143"/>
      <c r="AL34" s="143"/>
      <c r="AM34" s="52">
        <f t="shared" si="7"/>
        <v>0</v>
      </c>
      <c r="AN34" s="52">
        <f t="shared" si="6"/>
        <v>0</v>
      </c>
      <c r="AO34" s="48"/>
      <c r="AP34" s="48"/>
    </row>
    <row r="35" spans="1:42" x14ac:dyDescent="0.35">
      <c r="A35" s="190"/>
      <c r="B35" s="190"/>
      <c r="C35" s="190"/>
      <c r="D35" s="248"/>
      <c r="E35" s="248"/>
      <c r="F35" s="248"/>
      <c r="G35" s="248"/>
      <c r="H35" s="248"/>
      <c r="I35" s="248"/>
      <c r="J35" s="248"/>
      <c r="K35" s="248"/>
      <c r="L35" s="248"/>
      <c r="M35" s="248"/>
      <c r="N35" s="248"/>
      <c r="O35" s="248"/>
      <c r="P35" s="40">
        <f t="shared" si="8"/>
        <v>0</v>
      </c>
      <c r="Q35" s="40">
        <f t="shared" si="8"/>
        <v>0</v>
      </c>
      <c r="R35" s="248"/>
      <c r="S35" s="248"/>
      <c r="T35" s="248"/>
      <c r="U35" s="248"/>
      <c r="V35" s="248"/>
      <c r="W35" s="248"/>
      <c r="X35" s="248"/>
      <c r="Y35" s="248"/>
      <c r="Z35" s="42">
        <f t="shared" si="3"/>
        <v>0</v>
      </c>
      <c r="AA35" s="42">
        <f t="shared" si="4"/>
        <v>0</v>
      </c>
      <c r="AB35" s="44">
        <f t="shared" si="9"/>
        <v>0</v>
      </c>
      <c r="AC35" s="44">
        <f t="shared" si="9"/>
        <v>0</v>
      </c>
      <c r="AD35" s="245"/>
      <c r="AE35" s="245"/>
      <c r="AF35" s="245"/>
      <c r="AG35" s="245"/>
      <c r="AH35" s="245"/>
      <c r="AI35" s="245"/>
      <c r="AJ35" s="52">
        <f t="shared" si="2"/>
        <v>0</v>
      </c>
      <c r="AK35" s="143"/>
      <c r="AL35" s="143"/>
      <c r="AM35" s="52">
        <f t="shared" si="7"/>
        <v>0</v>
      </c>
      <c r="AN35" s="52">
        <f t="shared" si="6"/>
        <v>0</v>
      </c>
      <c r="AO35" s="48"/>
      <c r="AP35" s="48"/>
    </row>
    <row r="36" spans="1:42" x14ac:dyDescent="0.35">
      <c r="A36" s="190"/>
      <c r="B36" s="190"/>
      <c r="C36" s="190"/>
      <c r="D36" s="248"/>
      <c r="E36" s="248"/>
      <c r="F36" s="248"/>
      <c r="G36" s="248"/>
      <c r="H36" s="248"/>
      <c r="I36" s="248"/>
      <c r="J36" s="248"/>
      <c r="K36" s="248"/>
      <c r="L36" s="248"/>
      <c r="M36" s="248"/>
      <c r="N36" s="248"/>
      <c r="O36" s="248"/>
      <c r="P36" s="40">
        <f t="shared" si="8"/>
        <v>0</v>
      </c>
      <c r="Q36" s="40">
        <f t="shared" si="8"/>
        <v>0</v>
      </c>
      <c r="R36" s="248"/>
      <c r="S36" s="248"/>
      <c r="T36" s="248"/>
      <c r="U36" s="248"/>
      <c r="V36" s="248"/>
      <c r="W36" s="248"/>
      <c r="X36" s="248"/>
      <c r="Y36" s="248"/>
      <c r="Z36" s="42">
        <f t="shared" si="3"/>
        <v>0</v>
      </c>
      <c r="AA36" s="42">
        <f t="shared" si="4"/>
        <v>0</v>
      </c>
      <c r="AB36" s="44">
        <f t="shared" si="9"/>
        <v>0</v>
      </c>
      <c r="AC36" s="44">
        <f t="shared" si="9"/>
        <v>0</v>
      </c>
      <c r="AD36" s="245"/>
      <c r="AE36" s="245"/>
      <c r="AF36" s="245"/>
      <c r="AG36" s="245"/>
      <c r="AH36" s="245"/>
      <c r="AI36" s="245"/>
      <c r="AJ36" s="52">
        <f t="shared" si="2"/>
        <v>0</v>
      </c>
      <c r="AK36" s="143"/>
      <c r="AL36" s="143"/>
      <c r="AM36" s="52">
        <f t="shared" si="7"/>
        <v>0</v>
      </c>
      <c r="AN36" s="52">
        <f t="shared" si="6"/>
        <v>0</v>
      </c>
      <c r="AO36" s="48"/>
      <c r="AP36" s="48"/>
    </row>
    <row r="37" spans="1:42" x14ac:dyDescent="0.35">
      <c r="A37" s="190"/>
      <c r="B37" s="190"/>
      <c r="C37" s="190"/>
      <c r="D37" s="248"/>
      <c r="E37" s="248"/>
      <c r="F37" s="248"/>
      <c r="G37" s="248"/>
      <c r="H37" s="248"/>
      <c r="I37" s="248"/>
      <c r="J37" s="248"/>
      <c r="K37" s="248"/>
      <c r="L37" s="248"/>
      <c r="M37" s="248"/>
      <c r="N37" s="248"/>
      <c r="O37" s="248"/>
      <c r="P37" s="40">
        <f t="shared" si="8"/>
        <v>0</v>
      </c>
      <c r="Q37" s="40">
        <f t="shared" si="8"/>
        <v>0</v>
      </c>
      <c r="R37" s="248"/>
      <c r="S37" s="248"/>
      <c r="T37" s="248"/>
      <c r="U37" s="248"/>
      <c r="V37" s="248"/>
      <c r="W37" s="248"/>
      <c r="X37" s="248"/>
      <c r="Y37" s="248"/>
      <c r="Z37" s="42">
        <f t="shared" si="3"/>
        <v>0</v>
      </c>
      <c r="AA37" s="42">
        <f t="shared" si="4"/>
        <v>0</v>
      </c>
      <c r="AB37" s="44">
        <f t="shared" si="9"/>
        <v>0</v>
      </c>
      <c r="AC37" s="44">
        <f t="shared" si="9"/>
        <v>0</v>
      </c>
      <c r="AD37" s="245"/>
      <c r="AE37" s="245"/>
      <c r="AF37" s="245"/>
      <c r="AG37" s="245"/>
      <c r="AH37" s="245"/>
      <c r="AI37" s="245"/>
      <c r="AJ37" s="52">
        <f t="shared" si="2"/>
        <v>0</v>
      </c>
      <c r="AK37" s="143"/>
      <c r="AL37" s="143"/>
      <c r="AM37" s="52">
        <f t="shared" si="7"/>
        <v>0</v>
      </c>
      <c r="AN37" s="52">
        <f t="shared" si="6"/>
        <v>0</v>
      </c>
      <c r="AO37" s="48"/>
      <c r="AP37" s="48"/>
    </row>
    <row r="38" spans="1:42" x14ac:dyDescent="0.35">
      <c r="A38" s="190"/>
      <c r="B38" s="190"/>
      <c r="C38" s="190"/>
      <c r="D38" s="248"/>
      <c r="E38" s="248"/>
      <c r="F38" s="248"/>
      <c r="G38" s="248"/>
      <c r="H38" s="248"/>
      <c r="I38" s="248"/>
      <c r="J38" s="248"/>
      <c r="K38" s="248"/>
      <c r="L38" s="248"/>
      <c r="M38" s="248"/>
      <c r="N38" s="248"/>
      <c r="O38" s="248"/>
      <c r="P38" s="40">
        <f t="shared" si="8"/>
        <v>0</v>
      </c>
      <c r="Q38" s="40">
        <f t="shared" si="8"/>
        <v>0</v>
      </c>
      <c r="R38" s="248"/>
      <c r="S38" s="248"/>
      <c r="T38" s="248"/>
      <c r="U38" s="248"/>
      <c r="V38" s="248"/>
      <c r="W38" s="248"/>
      <c r="X38" s="248"/>
      <c r="Y38" s="248"/>
      <c r="Z38" s="42">
        <f t="shared" si="3"/>
        <v>0</v>
      </c>
      <c r="AA38" s="42">
        <f t="shared" si="4"/>
        <v>0</v>
      </c>
      <c r="AB38" s="44">
        <f t="shared" si="9"/>
        <v>0</v>
      </c>
      <c r="AC38" s="44">
        <f t="shared" si="9"/>
        <v>0</v>
      </c>
      <c r="AD38" s="245"/>
      <c r="AE38" s="245"/>
      <c r="AF38" s="245"/>
      <c r="AG38" s="245"/>
      <c r="AH38" s="245"/>
      <c r="AI38" s="245"/>
      <c r="AJ38" s="52">
        <f t="shared" si="2"/>
        <v>0</v>
      </c>
      <c r="AK38" s="143"/>
      <c r="AL38" s="143"/>
      <c r="AM38" s="52">
        <f t="shared" si="7"/>
        <v>0</v>
      </c>
      <c r="AN38" s="52">
        <f t="shared" si="6"/>
        <v>0</v>
      </c>
      <c r="AO38" s="48"/>
      <c r="AP38" s="48"/>
    </row>
    <row r="39" spans="1:42" x14ac:dyDescent="0.35">
      <c r="A39" s="190"/>
      <c r="B39" s="190"/>
      <c r="C39" s="190"/>
      <c r="D39" s="248"/>
      <c r="E39" s="248"/>
      <c r="F39" s="248"/>
      <c r="G39" s="248"/>
      <c r="H39" s="248"/>
      <c r="I39" s="248"/>
      <c r="J39" s="248"/>
      <c r="K39" s="248"/>
      <c r="L39" s="248"/>
      <c r="M39" s="248"/>
      <c r="N39" s="248"/>
      <c r="O39" s="248"/>
      <c r="P39" s="40">
        <f t="shared" si="8"/>
        <v>0</v>
      </c>
      <c r="Q39" s="40">
        <f t="shared" si="8"/>
        <v>0</v>
      </c>
      <c r="R39" s="248"/>
      <c r="S39" s="248"/>
      <c r="T39" s="248"/>
      <c r="U39" s="248"/>
      <c r="V39" s="248"/>
      <c r="W39" s="248"/>
      <c r="X39" s="248"/>
      <c r="Y39" s="248"/>
      <c r="Z39" s="42">
        <f t="shared" si="3"/>
        <v>0</v>
      </c>
      <c r="AA39" s="42">
        <f t="shared" si="4"/>
        <v>0</v>
      </c>
      <c r="AB39" s="44">
        <f t="shared" si="9"/>
        <v>0</v>
      </c>
      <c r="AC39" s="44">
        <f t="shared" si="9"/>
        <v>0</v>
      </c>
      <c r="AD39" s="245"/>
      <c r="AE39" s="245"/>
      <c r="AF39" s="245"/>
      <c r="AG39" s="245"/>
      <c r="AH39" s="245"/>
      <c r="AI39" s="245"/>
      <c r="AJ39" s="52">
        <f t="shared" si="2"/>
        <v>0</v>
      </c>
      <c r="AK39" s="143"/>
      <c r="AL39" s="143"/>
      <c r="AM39" s="52">
        <f t="shared" si="7"/>
        <v>0</v>
      </c>
      <c r="AN39" s="52">
        <f t="shared" si="6"/>
        <v>0</v>
      </c>
      <c r="AO39" s="48"/>
      <c r="AP39" s="48"/>
    </row>
    <row r="40" spans="1:42" x14ac:dyDescent="0.35">
      <c r="A40" s="190"/>
      <c r="B40" s="190"/>
      <c r="C40" s="190"/>
      <c r="D40" s="248"/>
      <c r="E40" s="248"/>
      <c r="F40" s="248"/>
      <c r="G40" s="248"/>
      <c r="H40" s="248"/>
      <c r="I40" s="248"/>
      <c r="J40" s="248"/>
      <c r="K40" s="248"/>
      <c r="L40" s="248"/>
      <c r="M40" s="248"/>
      <c r="N40" s="248"/>
      <c r="O40" s="248"/>
      <c r="P40" s="40">
        <f t="shared" ref="P40:Q51" si="10">SUM(D40,F40,H40,J40,L40,N40)</f>
        <v>0</v>
      </c>
      <c r="Q40" s="40">
        <f t="shared" si="10"/>
        <v>0</v>
      </c>
      <c r="R40" s="248"/>
      <c r="S40" s="248"/>
      <c r="T40" s="248"/>
      <c r="U40" s="248"/>
      <c r="V40" s="248"/>
      <c r="W40" s="248"/>
      <c r="X40" s="248"/>
      <c r="Y40" s="248"/>
      <c r="Z40" s="42">
        <f t="shared" si="3"/>
        <v>0</v>
      </c>
      <c r="AA40" s="42">
        <f t="shared" si="4"/>
        <v>0</v>
      </c>
      <c r="AB40" s="44">
        <f t="shared" si="9"/>
        <v>0</v>
      </c>
      <c r="AC40" s="44">
        <f t="shared" si="9"/>
        <v>0</v>
      </c>
      <c r="AD40" s="245"/>
      <c r="AE40" s="245"/>
      <c r="AF40" s="245"/>
      <c r="AG40" s="245"/>
      <c r="AH40" s="245"/>
      <c r="AI40" s="245"/>
      <c r="AJ40" s="52">
        <f t="shared" si="2"/>
        <v>0</v>
      </c>
      <c r="AK40" s="143"/>
      <c r="AL40" s="143"/>
      <c r="AM40" s="52">
        <f t="shared" si="7"/>
        <v>0</v>
      </c>
      <c r="AN40" s="52">
        <f t="shared" si="6"/>
        <v>0</v>
      </c>
      <c r="AO40" s="48"/>
      <c r="AP40" s="48"/>
    </row>
    <row r="41" spans="1:42" x14ac:dyDescent="0.35">
      <c r="A41" s="190"/>
      <c r="B41" s="190"/>
      <c r="C41" s="190"/>
      <c r="D41" s="248"/>
      <c r="E41" s="248"/>
      <c r="F41" s="248"/>
      <c r="G41" s="248"/>
      <c r="H41" s="248"/>
      <c r="I41" s="248"/>
      <c r="J41" s="248"/>
      <c r="K41" s="248"/>
      <c r="L41" s="248"/>
      <c r="M41" s="248"/>
      <c r="N41" s="248"/>
      <c r="O41" s="248"/>
      <c r="P41" s="40">
        <f t="shared" si="10"/>
        <v>0</v>
      </c>
      <c r="Q41" s="40">
        <f t="shared" si="10"/>
        <v>0</v>
      </c>
      <c r="R41" s="248"/>
      <c r="S41" s="248"/>
      <c r="T41" s="248"/>
      <c r="U41" s="248"/>
      <c r="V41" s="248"/>
      <c r="W41" s="248"/>
      <c r="X41" s="248"/>
      <c r="Y41" s="248"/>
      <c r="Z41" s="42">
        <f t="shared" si="3"/>
        <v>0</v>
      </c>
      <c r="AA41" s="42">
        <f t="shared" si="4"/>
        <v>0</v>
      </c>
      <c r="AB41" s="44">
        <f t="shared" si="9"/>
        <v>0</v>
      </c>
      <c r="AC41" s="44">
        <f t="shared" si="9"/>
        <v>0</v>
      </c>
      <c r="AD41" s="245"/>
      <c r="AE41" s="245"/>
      <c r="AF41" s="245"/>
      <c r="AG41" s="245"/>
      <c r="AH41" s="245"/>
      <c r="AI41" s="245"/>
      <c r="AJ41" s="52">
        <f t="shared" si="2"/>
        <v>0</v>
      </c>
      <c r="AK41" s="143"/>
      <c r="AL41" s="143"/>
      <c r="AM41" s="52">
        <f t="shared" si="7"/>
        <v>0</v>
      </c>
      <c r="AN41" s="52">
        <f t="shared" si="6"/>
        <v>0</v>
      </c>
      <c r="AO41" s="48"/>
      <c r="AP41" s="48"/>
    </row>
    <row r="42" spans="1:42" x14ac:dyDescent="0.35">
      <c r="A42" s="190"/>
      <c r="B42" s="190"/>
      <c r="C42" s="190"/>
      <c r="D42" s="248"/>
      <c r="E42" s="248"/>
      <c r="F42" s="248"/>
      <c r="G42" s="248"/>
      <c r="H42" s="248"/>
      <c r="I42" s="248"/>
      <c r="J42" s="248"/>
      <c r="K42" s="248"/>
      <c r="L42" s="248"/>
      <c r="M42" s="248"/>
      <c r="N42" s="248"/>
      <c r="O42" s="248"/>
      <c r="P42" s="40">
        <f t="shared" si="10"/>
        <v>0</v>
      </c>
      <c r="Q42" s="40">
        <f t="shared" si="10"/>
        <v>0</v>
      </c>
      <c r="R42" s="248"/>
      <c r="S42" s="248"/>
      <c r="T42" s="248"/>
      <c r="U42" s="248"/>
      <c r="V42" s="248"/>
      <c r="W42" s="248"/>
      <c r="X42" s="248"/>
      <c r="Y42" s="248"/>
      <c r="Z42" s="42">
        <f t="shared" si="3"/>
        <v>0</v>
      </c>
      <c r="AA42" s="42">
        <f t="shared" si="4"/>
        <v>0</v>
      </c>
      <c r="AB42" s="44">
        <f t="shared" si="9"/>
        <v>0</v>
      </c>
      <c r="AC42" s="44">
        <f t="shared" si="9"/>
        <v>0</v>
      </c>
      <c r="AD42" s="245"/>
      <c r="AE42" s="245"/>
      <c r="AF42" s="245"/>
      <c r="AG42" s="245"/>
      <c r="AH42" s="245"/>
      <c r="AI42" s="245"/>
      <c r="AJ42" s="52">
        <f t="shared" si="2"/>
        <v>0</v>
      </c>
      <c r="AK42" s="143"/>
      <c r="AL42" s="143"/>
      <c r="AM42" s="52">
        <f t="shared" si="7"/>
        <v>0</v>
      </c>
      <c r="AN42" s="52">
        <f t="shared" si="6"/>
        <v>0</v>
      </c>
      <c r="AO42" s="48"/>
      <c r="AP42" s="48"/>
    </row>
    <row r="43" spans="1:42" x14ac:dyDescent="0.35">
      <c r="A43" s="190"/>
      <c r="B43" s="190"/>
      <c r="C43" s="190"/>
      <c r="D43" s="248"/>
      <c r="E43" s="248"/>
      <c r="F43" s="248"/>
      <c r="G43" s="248"/>
      <c r="H43" s="248"/>
      <c r="I43" s="248"/>
      <c r="J43" s="248"/>
      <c r="K43" s="248"/>
      <c r="L43" s="248"/>
      <c r="M43" s="248"/>
      <c r="N43" s="248"/>
      <c r="O43" s="248"/>
      <c r="P43" s="40">
        <f t="shared" si="10"/>
        <v>0</v>
      </c>
      <c r="Q43" s="40">
        <f t="shared" si="10"/>
        <v>0</v>
      </c>
      <c r="R43" s="248"/>
      <c r="S43" s="248"/>
      <c r="T43" s="248"/>
      <c r="U43" s="248"/>
      <c r="V43" s="248"/>
      <c r="W43" s="248"/>
      <c r="X43" s="248"/>
      <c r="Y43" s="248"/>
      <c r="Z43" s="42">
        <f t="shared" si="3"/>
        <v>0</v>
      </c>
      <c r="AA43" s="42">
        <f t="shared" si="4"/>
        <v>0</v>
      </c>
      <c r="AB43" s="44">
        <f t="shared" si="9"/>
        <v>0</v>
      </c>
      <c r="AC43" s="44">
        <f t="shared" si="9"/>
        <v>0</v>
      </c>
      <c r="AD43" s="245"/>
      <c r="AE43" s="245"/>
      <c r="AF43" s="245"/>
      <c r="AG43" s="245"/>
      <c r="AH43" s="245"/>
      <c r="AI43" s="245"/>
      <c r="AJ43" s="52">
        <f t="shared" si="2"/>
        <v>0</v>
      </c>
      <c r="AK43" s="143"/>
      <c r="AL43" s="143"/>
      <c r="AM43" s="52">
        <f t="shared" si="7"/>
        <v>0</v>
      </c>
      <c r="AN43" s="52">
        <f t="shared" si="6"/>
        <v>0</v>
      </c>
      <c r="AO43" s="48"/>
      <c r="AP43" s="48"/>
    </row>
    <row r="44" spans="1:42" x14ac:dyDescent="0.35">
      <c r="A44" s="190"/>
      <c r="B44" s="190"/>
      <c r="C44" s="190"/>
      <c r="D44" s="248"/>
      <c r="E44" s="248"/>
      <c r="F44" s="248"/>
      <c r="G44" s="248"/>
      <c r="H44" s="248"/>
      <c r="I44" s="248"/>
      <c r="J44" s="248"/>
      <c r="K44" s="248"/>
      <c r="L44" s="248"/>
      <c r="M44" s="248"/>
      <c r="N44" s="248"/>
      <c r="O44" s="248"/>
      <c r="P44" s="40">
        <f t="shared" si="10"/>
        <v>0</v>
      </c>
      <c r="Q44" s="40">
        <f t="shared" si="10"/>
        <v>0</v>
      </c>
      <c r="R44" s="248"/>
      <c r="S44" s="248"/>
      <c r="T44" s="248"/>
      <c r="U44" s="248"/>
      <c r="V44" s="248"/>
      <c r="W44" s="248"/>
      <c r="X44" s="248"/>
      <c r="Y44" s="248"/>
      <c r="Z44" s="42">
        <f t="shared" si="3"/>
        <v>0</v>
      </c>
      <c r="AA44" s="42">
        <f t="shared" si="4"/>
        <v>0</v>
      </c>
      <c r="AB44" s="44">
        <f t="shared" si="9"/>
        <v>0</v>
      </c>
      <c r="AC44" s="44">
        <f t="shared" si="9"/>
        <v>0</v>
      </c>
      <c r="AD44" s="245"/>
      <c r="AE44" s="245"/>
      <c r="AF44" s="245"/>
      <c r="AG44" s="245"/>
      <c r="AH44" s="245"/>
      <c r="AI44" s="245"/>
      <c r="AJ44" s="52">
        <f t="shared" si="2"/>
        <v>0</v>
      </c>
      <c r="AK44" s="143"/>
      <c r="AL44" s="143"/>
      <c r="AM44" s="52">
        <f t="shared" si="7"/>
        <v>0</v>
      </c>
      <c r="AN44" s="52">
        <f t="shared" si="6"/>
        <v>0</v>
      </c>
      <c r="AO44" s="48"/>
      <c r="AP44" s="48"/>
    </row>
    <row r="45" spans="1:42" x14ac:dyDescent="0.35">
      <c r="A45" s="190"/>
      <c r="B45" s="190"/>
      <c r="C45" s="190"/>
      <c r="D45" s="248"/>
      <c r="E45" s="248"/>
      <c r="F45" s="248"/>
      <c r="G45" s="248"/>
      <c r="H45" s="248"/>
      <c r="I45" s="248"/>
      <c r="J45" s="248"/>
      <c r="K45" s="248"/>
      <c r="L45" s="248"/>
      <c r="M45" s="248"/>
      <c r="N45" s="248"/>
      <c r="O45" s="248"/>
      <c r="P45" s="40">
        <f t="shared" si="10"/>
        <v>0</v>
      </c>
      <c r="Q45" s="40">
        <f t="shared" si="10"/>
        <v>0</v>
      </c>
      <c r="R45" s="248"/>
      <c r="S45" s="248"/>
      <c r="T45" s="248"/>
      <c r="U45" s="248"/>
      <c r="V45" s="248"/>
      <c r="W45" s="248"/>
      <c r="X45" s="248"/>
      <c r="Y45" s="248"/>
      <c r="Z45" s="42">
        <f t="shared" si="3"/>
        <v>0</v>
      </c>
      <c r="AA45" s="42">
        <f t="shared" si="4"/>
        <v>0</v>
      </c>
      <c r="AB45" s="44">
        <f t="shared" si="9"/>
        <v>0</v>
      </c>
      <c r="AC45" s="44">
        <f t="shared" si="9"/>
        <v>0</v>
      </c>
      <c r="AD45" s="245"/>
      <c r="AE45" s="245"/>
      <c r="AF45" s="245"/>
      <c r="AG45" s="245"/>
      <c r="AH45" s="245"/>
      <c r="AI45" s="245"/>
      <c r="AJ45" s="52">
        <f t="shared" si="2"/>
        <v>0</v>
      </c>
      <c r="AK45" s="143"/>
      <c r="AL45" s="143"/>
      <c r="AM45" s="52">
        <f t="shared" si="7"/>
        <v>0</v>
      </c>
      <c r="AN45" s="52">
        <f>SUM(AM45,AJ45)</f>
        <v>0</v>
      </c>
      <c r="AO45" s="48"/>
      <c r="AP45" s="48"/>
    </row>
    <row r="46" spans="1:42" x14ac:dyDescent="0.35">
      <c r="A46" s="190"/>
      <c r="B46" s="190"/>
      <c r="C46" s="190"/>
      <c r="D46" s="248"/>
      <c r="E46" s="248"/>
      <c r="F46" s="248"/>
      <c r="G46" s="248"/>
      <c r="H46" s="248"/>
      <c r="I46" s="248"/>
      <c r="J46" s="248"/>
      <c r="K46" s="248"/>
      <c r="L46" s="248"/>
      <c r="M46" s="248"/>
      <c r="N46" s="248"/>
      <c r="O46" s="248"/>
      <c r="P46" s="40">
        <f t="shared" si="10"/>
        <v>0</v>
      </c>
      <c r="Q46" s="40">
        <f t="shared" si="10"/>
        <v>0</v>
      </c>
      <c r="R46" s="248"/>
      <c r="S46" s="248"/>
      <c r="T46" s="248"/>
      <c r="U46" s="248"/>
      <c r="V46" s="248"/>
      <c r="W46" s="248"/>
      <c r="X46" s="248"/>
      <c r="Y46" s="248"/>
      <c r="Z46" s="42">
        <f t="shared" si="3"/>
        <v>0</v>
      </c>
      <c r="AA46" s="42">
        <f t="shared" si="4"/>
        <v>0</v>
      </c>
      <c r="AB46" s="44">
        <f t="shared" si="9"/>
        <v>0</v>
      </c>
      <c r="AC46" s="44">
        <f t="shared" si="9"/>
        <v>0</v>
      </c>
      <c r="AD46" s="245"/>
      <c r="AE46" s="245"/>
      <c r="AF46" s="245"/>
      <c r="AG46" s="245"/>
      <c r="AH46" s="245"/>
      <c r="AI46" s="245"/>
      <c r="AJ46" s="52">
        <f t="shared" si="2"/>
        <v>0</v>
      </c>
      <c r="AK46" s="143"/>
      <c r="AL46" s="143"/>
      <c r="AM46" s="52">
        <f t="shared" si="7"/>
        <v>0</v>
      </c>
      <c r="AN46" s="52">
        <f t="shared" ref="AN46:AN51" si="11">SUM(AM46,AJ46)</f>
        <v>0</v>
      </c>
      <c r="AO46" s="48"/>
      <c r="AP46" s="48"/>
    </row>
    <row r="47" spans="1:42" x14ac:dyDescent="0.35">
      <c r="A47" s="190"/>
      <c r="B47" s="190"/>
      <c r="C47" s="190"/>
      <c r="D47" s="248"/>
      <c r="E47" s="248"/>
      <c r="F47" s="248"/>
      <c r="G47" s="248"/>
      <c r="H47" s="248"/>
      <c r="I47" s="248"/>
      <c r="J47" s="248"/>
      <c r="K47" s="248"/>
      <c r="L47" s="248"/>
      <c r="M47" s="248"/>
      <c r="N47" s="248"/>
      <c r="O47" s="248"/>
      <c r="P47" s="40">
        <f t="shared" si="10"/>
        <v>0</v>
      </c>
      <c r="Q47" s="40">
        <f t="shared" si="10"/>
        <v>0</v>
      </c>
      <c r="R47" s="248"/>
      <c r="S47" s="248"/>
      <c r="T47" s="248"/>
      <c r="U47" s="248"/>
      <c r="V47" s="248"/>
      <c r="W47" s="248"/>
      <c r="X47" s="248"/>
      <c r="Y47" s="248"/>
      <c r="Z47" s="42">
        <f t="shared" si="3"/>
        <v>0</v>
      </c>
      <c r="AA47" s="42">
        <f t="shared" si="4"/>
        <v>0</v>
      </c>
      <c r="AB47" s="44">
        <f t="shared" si="9"/>
        <v>0</v>
      </c>
      <c r="AC47" s="44">
        <f t="shared" si="9"/>
        <v>0</v>
      </c>
      <c r="AD47" s="245"/>
      <c r="AE47" s="245"/>
      <c r="AF47" s="245"/>
      <c r="AG47" s="245"/>
      <c r="AH47" s="245"/>
      <c r="AI47" s="245"/>
      <c r="AJ47" s="52">
        <f t="shared" si="2"/>
        <v>0</v>
      </c>
      <c r="AK47" s="143"/>
      <c r="AL47" s="143"/>
      <c r="AM47" s="52">
        <f t="shared" si="7"/>
        <v>0</v>
      </c>
      <c r="AN47" s="52">
        <f t="shared" si="11"/>
        <v>0</v>
      </c>
      <c r="AO47" s="48"/>
      <c r="AP47" s="48"/>
    </row>
    <row r="48" spans="1:42" x14ac:dyDescent="0.35">
      <c r="A48" s="190"/>
      <c r="B48" s="190"/>
      <c r="C48" s="190"/>
      <c r="D48" s="248"/>
      <c r="E48" s="248"/>
      <c r="F48" s="248"/>
      <c r="G48" s="248"/>
      <c r="H48" s="248"/>
      <c r="I48" s="248"/>
      <c r="J48" s="248"/>
      <c r="K48" s="248"/>
      <c r="L48" s="248"/>
      <c r="M48" s="248"/>
      <c r="N48" s="248"/>
      <c r="O48" s="248"/>
      <c r="P48" s="40">
        <f t="shared" si="10"/>
        <v>0</v>
      </c>
      <c r="Q48" s="40">
        <f t="shared" si="10"/>
        <v>0</v>
      </c>
      <c r="R48" s="248"/>
      <c r="S48" s="248"/>
      <c r="T48" s="248"/>
      <c r="U48" s="248"/>
      <c r="V48" s="248"/>
      <c r="W48" s="248"/>
      <c r="X48" s="248"/>
      <c r="Y48" s="248"/>
      <c r="Z48" s="42">
        <f t="shared" si="3"/>
        <v>0</v>
      </c>
      <c r="AA48" s="42">
        <f t="shared" si="4"/>
        <v>0</v>
      </c>
      <c r="AB48" s="44">
        <f t="shared" si="9"/>
        <v>0</v>
      </c>
      <c r="AC48" s="44">
        <f t="shared" si="9"/>
        <v>0</v>
      </c>
      <c r="AD48" s="245"/>
      <c r="AE48" s="245"/>
      <c r="AF48" s="245"/>
      <c r="AG48" s="245"/>
      <c r="AH48" s="245"/>
      <c r="AI48" s="245"/>
      <c r="AJ48" s="52">
        <f t="shared" si="2"/>
        <v>0</v>
      </c>
      <c r="AK48" s="143"/>
      <c r="AL48" s="143"/>
      <c r="AM48" s="52">
        <f t="shared" si="7"/>
        <v>0</v>
      </c>
      <c r="AN48" s="52">
        <f t="shared" si="11"/>
        <v>0</v>
      </c>
      <c r="AO48" s="48"/>
      <c r="AP48" s="48"/>
    </row>
    <row r="49" spans="1:42" x14ac:dyDescent="0.35">
      <c r="A49" s="190"/>
      <c r="B49" s="190"/>
      <c r="C49" s="190"/>
      <c r="D49" s="248"/>
      <c r="E49" s="248"/>
      <c r="F49" s="248"/>
      <c r="G49" s="248"/>
      <c r="H49" s="248"/>
      <c r="I49" s="248"/>
      <c r="J49" s="248"/>
      <c r="K49" s="248"/>
      <c r="L49" s="248"/>
      <c r="M49" s="248"/>
      <c r="N49" s="248"/>
      <c r="O49" s="248"/>
      <c r="P49" s="40">
        <f t="shared" si="10"/>
        <v>0</v>
      </c>
      <c r="Q49" s="40">
        <f t="shared" si="10"/>
        <v>0</v>
      </c>
      <c r="R49" s="248"/>
      <c r="S49" s="248"/>
      <c r="T49" s="248"/>
      <c r="U49" s="248"/>
      <c r="V49" s="248"/>
      <c r="W49" s="248"/>
      <c r="X49" s="248"/>
      <c r="Y49" s="248"/>
      <c r="Z49" s="42">
        <f t="shared" si="3"/>
        <v>0</v>
      </c>
      <c r="AA49" s="42">
        <f t="shared" si="4"/>
        <v>0</v>
      </c>
      <c r="AB49" s="44">
        <f t="shared" si="9"/>
        <v>0</v>
      </c>
      <c r="AC49" s="44">
        <f t="shared" si="9"/>
        <v>0</v>
      </c>
      <c r="AD49" s="245"/>
      <c r="AE49" s="245"/>
      <c r="AF49" s="245"/>
      <c r="AG49" s="245"/>
      <c r="AH49" s="245"/>
      <c r="AI49" s="245"/>
      <c r="AJ49" s="52">
        <f t="shared" si="2"/>
        <v>0</v>
      </c>
      <c r="AK49" s="143"/>
      <c r="AL49" s="143"/>
      <c r="AM49" s="52">
        <f t="shared" si="7"/>
        <v>0</v>
      </c>
      <c r="AN49" s="52">
        <f t="shared" si="11"/>
        <v>0</v>
      </c>
      <c r="AO49" s="48"/>
      <c r="AP49" s="48"/>
    </row>
    <row r="50" spans="1:42" x14ac:dyDescent="0.35">
      <c r="A50" s="190"/>
      <c r="B50" s="190"/>
      <c r="C50" s="190"/>
      <c r="D50" s="248"/>
      <c r="E50" s="248"/>
      <c r="F50" s="248"/>
      <c r="G50" s="248"/>
      <c r="H50" s="248"/>
      <c r="I50" s="248"/>
      <c r="J50" s="248"/>
      <c r="K50" s="248"/>
      <c r="L50" s="248"/>
      <c r="M50" s="248"/>
      <c r="N50" s="248"/>
      <c r="O50" s="248"/>
      <c r="P50" s="40">
        <f t="shared" si="10"/>
        <v>0</v>
      </c>
      <c r="Q50" s="40">
        <f t="shared" si="10"/>
        <v>0</v>
      </c>
      <c r="R50" s="248"/>
      <c r="S50" s="248"/>
      <c r="T50" s="248"/>
      <c r="U50" s="248"/>
      <c r="V50" s="248"/>
      <c r="W50" s="248"/>
      <c r="X50" s="248"/>
      <c r="Y50" s="248"/>
      <c r="Z50" s="42">
        <f t="shared" si="3"/>
        <v>0</v>
      </c>
      <c r="AA50" s="42">
        <f t="shared" si="4"/>
        <v>0</v>
      </c>
      <c r="AB50" s="44">
        <f t="shared" si="9"/>
        <v>0</v>
      </c>
      <c r="AC50" s="44">
        <f t="shared" si="9"/>
        <v>0</v>
      </c>
      <c r="AD50" s="245"/>
      <c r="AE50" s="245"/>
      <c r="AF50" s="245"/>
      <c r="AG50" s="245"/>
      <c r="AH50" s="245"/>
      <c r="AI50" s="245"/>
      <c r="AJ50" s="52">
        <f t="shared" si="2"/>
        <v>0</v>
      </c>
      <c r="AK50" s="143"/>
      <c r="AL50" s="143"/>
      <c r="AM50" s="52">
        <f t="shared" si="7"/>
        <v>0</v>
      </c>
      <c r="AN50" s="52">
        <f t="shared" si="11"/>
        <v>0</v>
      </c>
      <c r="AO50" s="48"/>
      <c r="AP50" s="48"/>
    </row>
    <row r="51" spans="1:42" x14ac:dyDescent="0.35">
      <c r="A51" s="190"/>
      <c r="B51" s="190"/>
      <c r="C51" s="190"/>
      <c r="D51" s="248"/>
      <c r="E51" s="248"/>
      <c r="F51" s="248"/>
      <c r="G51" s="248"/>
      <c r="H51" s="248"/>
      <c r="I51" s="248"/>
      <c r="J51" s="248"/>
      <c r="K51" s="248"/>
      <c r="L51" s="248"/>
      <c r="M51" s="248"/>
      <c r="N51" s="248"/>
      <c r="O51" s="248"/>
      <c r="P51" s="40">
        <f t="shared" si="10"/>
        <v>0</v>
      </c>
      <c r="Q51" s="40">
        <f t="shared" si="10"/>
        <v>0</v>
      </c>
      <c r="R51" s="248"/>
      <c r="S51" s="248"/>
      <c r="T51" s="248"/>
      <c r="U51" s="248"/>
      <c r="V51" s="248"/>
      <c r="W51" s="248"/>
      <c r="X51" s="248"/>
      <c r="Y51" s="248"/>
      <c r="Z51" s="42">
        <f t="shared" si="3"/>
        <v>0</v>
      </c>
      <c r="AA51" s="42">
        <f t="shared" si="4"/>
        <v>0</v>
      </c>
      <c r="AB51" s="44">
        <f t="shared" si="9"/>
        <v>0</v>
      </c>
      <c r="AC51" s="44">
        <f t="shared" si="9"/>
        <v>0</v>
      </c>
      <c r="AD51" s="245"/>
      <c r="AE51" s="245"/>
      <c r="AF51" s="245"/>
      <c r="AG51" s="245"/>
      <c r="AH51" s="245"/>
      <c r="AI51" s="245"/>
      <c r="AJ51" s="52">
        <f t="shared" si="2"/>
        <v>0</v>
      </c>
      <c r="AK51" s="143"/>
      <c r="AL51" s="143"/>
      <c r="AM51" s="52">
        <f t="shared" si="7"/>
        <v>0</v>
      </c>
      <c r="AN51" s="52">
        <f t="shared" si="11"/>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665" priority="227">
      <formula>AND(NOT(ISBLANK($A7)),ISBLANK(B7))</formula>
    </cfRule>
  </conditionalFormatting>
  <conditionalFormatting sqref="C7:C51">
    <cfRule type="expression" dxfId="664" priority="226">
      <formula>AND(NOT(ISBLANK(A7)),ISBLANK(C7))</formula>
    </cfRule>
  </conditionalFormatting>
  <conditionalFormatting sqref="D15:D51">
    <cfRule type="expression" dxfId="663" priority="225">
      <formula>AND(NOT(ISBLANK(E15)),ISBLANK(D15))</formula>
    </cfRule>
  </conditionalFormatting>
  <conditionalFormatting sqref="E15:E51">
    <cfRule type="expression" dxfId="662" priority="224">
      <formula>AND(NOT(ISBLANK(D15)),ISBLANK(E15))</formula>
    </cfRule>
  </conditionalFormatting>
  <conditionalFormatting sqref="F15:F51">
    <cfRule type="expression" dxfId="661" priority="223">
      <formula>AND(NOT(ISBLANK(G15)),ISBLANK(F15))</formula>
    </cfRule>
  </conditionalFormatting>
  <conditionalFormatting sqref="G15:G51">
    <cfRule type="expression" dxfId="660" priority="222">
      <formula>AND(NOT(ISBLANK(F15)),ISBLANK(G15))</formula>
    </cfRule>
  </conditionalFormatting>
  <conditionalFormatting sqref="H15:H51">
    <cfRule type="expression" dxfId="659" priority="221">
      <formula>AND(NOT(ISBLANK(I15)),ISBLANK(H15))</formula>
    </cfRule>
  </conditionalFormatting>
  <conditionalFormatting sqref="I15:I51">
    <cfRule type="expression" dxfId="658" priority="220">
      <formula>AND(NOT(ISBLANK(H15)),ISBLANK(I15))</formula>
    </cfRule>
  </conditionalFormatting>
  <conditionalFormatting sqref="J15:J51">
    <cfRule type="expression" dxfId="657" priority="219">
      <formula>AND(NOT(ISBLANK(K15)),ISBLANK(J15))</formula>
    </cfRule>
  </conditionalFormatting>
  <conditionalFormatting sqref="K15:K51">
    <cfRule type="expression" dxfId="656" priority="218">
      <formula>AND(NOT(ISBLANK(J15)),ISBLANK(K15))</formula>
    </cfRule>
  </conditionalFormatting>
  <conditionalFormatting sqref="L15:L51">
    <cfRule type="expression" dxfId="655" priority="217">
      <formula>AND(NOT(ISBLANK(M15)),ISBLANK(L15))</formula>
    </cfRule>
  </conditionalFormatting>
  <conditionalFormatting sqref="M15:M51">
    <cfRule type="expression" dxfId="654" priority="216">
      <formula>AND(NOT(ISBLANK(L15)),ISBLANK(M15))</formula>
    </cfRule>
  </conditionalFormatting>
  <conditionalFormatting sqref="N15:N51">
    <cfRule type="expression" dxfId="653" priority="215">
      <formula>AND(NOT(ISBLANK(O15)),ISBLANK(N15))</formula>
    </cfRule>
  </conditionalFormatting>
  <conditionalFormatting sqref="O15:O51">
    <cfRule type="expression" dxfId="652" priority="214">
      <formula>AND(NOT(ISBLANK(N15)),ISBLANK(O15))</formula>
    </cfRule>
  </conditionalFormatting>
  <conditionalFormatting sqref="R15:R51 R13:X13">
    <cfRule type="expression" dxfId="651" priority="213">
      <formula>AND(NOT(ISBLANK(S13)),ISBLANK(R13))</formula>
    </cfRule>
  </conditionalFormatting>
  <conditionalFormatting sqref="S13 S15:S51">
    <cfRule type="expression" dxfId="650" priority="212">
      <formula>AND(NOT(ISBLANK(R13)),ISBLANK(S13))</formula>
    </cfRule>
  </conditionalFormatting>
  <conditionalFormatting sqref="T13 T15:T51">
    <cfRule type="expression" dxfId="649" priority="211">
      <formula>AND(NOT(ISBLANK(U13)),ISBLANK(T13))</formula>
    </cfRule>
  </conditionalFormatting>
  <conditionalFormatting sqref="U13 U15:U51">
    <cfRule type="expression" dxfId="648" priority="210">
      <formula>AND(NOT(ISBLANK(T13)),ISBLANK(U13))</formula>
    </cfRule>
  </conditionalFormatting>
  <conditionalFormatting sqref="V13 V15:V51">
    <cfRule type="expression" dxfId="647" priority="209">
      <formula>AND(NOT(ISBLANK(W13)),ISBLANK(V13))</formula>
    </cfRule>
  </conditionalFormatting>
  <conditionalFormatting sqref="W13 W15:W51">
    <cfRule type="expression" dxfId="646" priority="208">
      <formula>AND(NOT(ISBLANK(V13)),ISBLANK(W13))</formula>
    </cfRule>
  </conditionalFormatting>
  <conditionalFormatting sqref="X13 X15:X51">
    <cfRule type="expression" dxfId="645" priority="207">
      <formula>AND(NOT(ISBLANK(Y13)),ISBLANK(X13))</formula>
    </cfRule>
  </conditionalFormatting>
  <conditionalFormatting sqref="Y15:Y51">
    <cfRule type="expression" dxfId="644" priority="206">
      <formula>AND(NOT(ISBLANK(X15)),ISBLANK(Y15))</formula>
    </cfRule>
  </conditionalFormatting>
  <conditionalFormatting sqref="R9">
    <cfRule type="expression" dxfId="643" priority="205">
      <formula>AND(NOT(ISBLANK(S9)),ISBLANK(R9))</formula>
    </cfRule>
  </conditionalFormatting>
  <conditionalFormatting sqref="S9">
    <cfRule type="expression" dxfId="642" priority="204">
      <formula>AND(NOT(ISBLANK(R9)),ISBLANK(S9))</formula>
    </cfRule>
  </conditionalFormatting>
  <conditionalFormatting sqref="T9">
    <cfRule type="expression" dxfId="641" priority="203">
      <formula>AND(NOT(ISBLANK(U9)),ISBLANK(T9))</formula>
    </cfRule>
  </conditionalFormatting>
  <conditionalFormatting sqref="U9">
    <cfRule type="expression" dxfId="640" priority="202">
      <formula>AND(NOT(ISBLANK(T9)),ISBLANK(U9))</formula>
    </cfRule>
  </conditionalFormatting>
  <conditionalFormatting sqref="V9">
    <cfRule type="expression" dxfId="639" priority="201">
      <formula>AND(NOT(ISBLANK(W9)),ISBLANK(V9))</formula>
    </cfRule>
  </conditionalFormatting>
  <conditionalFormatting sqref="W9">
    <cfRule type="expression" dxfId="638" priority="200">
      <formula>AND(NOT(ISBLANK(V9)),ISBLANK(W9))</formula>
    </cfRule>
  </conditionalFormatting>
  <conditionalFormatting sqref="X9">
    <cfRule type="expression" dxfId="637" priority="199">
      <formula>AND(NOT(ISBLANK(Y9)),ISBLANK(X9))</formula>
    </cfRule>
  </conditionalFormatting>
  <conditionalFormatting sqref="Y9">
    <cfRule type="expression" dxfId="636" priority="198">
      <formula>AND(NOT(ISBLANK(X9)),ISBLANK(Y9))</formula>
    </cfRule>
  </conditionalFormatting>
  <conditionalFormatting sqref="R9">
    <cfRule type="expression" dxfId="635" priority="197">
      <formula>AND(NOT(ISBLANK(S9)),ISBLANK(R9))</formula>
    </cfRule>
  </conditionalFormatting>
  <conditionalFormatting sqref="S9">
    <cfRule type="expression" dxfId="634" priority="196">
      <formula>AND(NOT(ISBLANK(R9)),ISBLANK(S9))</formula>
    </cfRule>
  </conditionalFormatting>
  <conditionalFormatting sqref="T9">
    <cfRule type="expression" dxfId="633" priority="195">
      <formula>AND(NOT(ISBLANK(U9)),ISBLANK(T9))</formula>
    </cfRule>
  </conditionalFormatting>
  <conditionalFormatting sqref="U9">
    <cfRule type="expression" dxfId="632" priority="194">
      <formula>AND(NOT(ISBLANK(T9)),ISBLANK(U9))</formula>
    </cfRule>
  </conditionalFormatting>
  <conditionalFormatting sqref="V9">
    <cfRule type="expression" dxfId="631" priority="193">
      <formula>AND(NOT(ISBLANK(W9)),ISBLANK(V9))</formula>
    </cfRule>
  </conditionalFormatting>
  <conditionalFormatting sqref="W9">
    <cfRule type="expression" dxfId="630" priority="192">
      <formula>AND(NOT(ISBLANK(V9)),ISBLANK(W9))</formula>
    </cfRule>
  </conditionalFormatting>
  <conditionalFormatting sqref="X9">
    <cfRule type="expression" dxfId="629" priority="191">
      <formula>AND(NOT(ISBLANK(Y9)),ISBLANK(X9))</formula>
    </cfRule>
  </conditionalFormatting>
  <conditionalFormatting sqref="Y9">
    <cfRule type="expression" dxfId="628" priority="190">
      <formula>AND(NOT(ISBLANK(X9)),ISBLANK(Y9))</formula>
    </cfRule>
  </conditionalFormatting>
  <conditionalFormatting sqref="R9">
    <cfRule type="expression" dxfId="627" priority="189">
      <formula>AND(NOT(ISBLANK(S9)),ISBLANK(R9))</formula>
    </cfRule>
  </conditionalFormatting>
  <conditionalFormatting sqref="S9">
    <cfRule type="expression" dxfId="626" priority="188">
      <formula>AND(NOT(ISBLANK(R9)),ISBLANK(S9))</formula>
    </cfRule>
  </conditionalFormatting>
  <conditionalFormatting sqref="T9">
    <cfRule type="expression" dxfId="625" priority="187">
      <formula>AND(NOT(ISBLANK(U9)),ISBLANK(T9))</formula>
    </cfRule>
  </conditionalFormatting>
  <conditionalFormatting sqref="U9">
    <cfRule type="expression" dxfId="624" priority="186">
      <formula>AND(NOT(ISBLANK(T9)),ISBLANK(U9))</formula>
    </cfRule>
  </conditionalFormatting>
  <conditionalFormatting sqref="V9">
    <cfRule type="expression" dxfId="623" priority="185">
      <formula>AND(NOT(ISBLANK(W9)),ISBLANK(V9))</formula>
    </cfRule>
  </conditionalFormatting>
  <conditionalFormatting sqref="W9">
    <cfRule type="expression" dxfId="622" priority="184">
      <formula>AND(NOT(ISBLANK(V9)),ISBLANK(W9))</formula>
    </cfRule>
  </conditionalFormatting>
  <conditionalFormatting sqref="X9">
    <cfRule type="expression" dxfId="621" priority="183">
      <formula>AND(NOT(ISBLANK(Y9)),ISBLANK(X9))</formula>
    </cfRule>
  </conditionalFormatting>
  <conditionalFormatting sqref="Y9">
    <cfRule type="expression" dxfId="620" priority="182">
      <formula>AND(NOT(ISBLANK(X9)),ISBLANK(Y9))</formula>
    </cfRule>
  </conditionalFormatting>
  <conditionalFormatting sqref="R9">
    <cfRule type="expression" dxfId="619" priority="181">
      <formula>AND(NOT(ISBLANK(S9)),ISBLANK(R9))</formula>
    </cfRule>
  </conditionalFormatting>
  <conditionalFormatting sqref="S9">
    <cfRule type="expression" dxfId="618" priority="180">
      <formula>AND(NOT(ISBLANK(R9)),ISBLANK(S9))</formula>
    </cfRule>
  </conditionalFormatting>
  <conditionalFormatting sqref="T9">
    <cfRule type="expression" dxfId="617" priority="179">
      <formula>AND(NOT(ISBLANK(U9)),ISBLANK(T9))</formula>
    </cfRule>
  </conditionalFormatting>
  <conditionalFormatting sqref="U9">
    <cfRule type="expression" dxfId="616" priority="178">
      <formula>AND(NOT(ISBLANK(T9)),ISBLANK(U9))</formula>
    </cfRule>
  </conditionalFormatting>
  <conditionalFormatting sqref="V9">
    <cfRule type="expression" dxfId="615" priority="177">
      <formula>AND(NOT(ISBLANK(W9)),ISBLANK(V9))</formula>
    </cfRule>
  </conditionalFormatting>
  <conditionalFormatting sqref="W9">
    <cfRule type="expression" dxfId="614" priority="176">
      <formula>AND(NOT(ISBLANK(V9)),ISBLANK(W9))</formula>
    </cfRule>
  </conditionalFormatting>
  <conditionalFormatting sqref="X9">
    <cfRule type="expression" dxfId="613" priority="175">
      <formula>AND(NOT(ISBLANK(Y9)),ISBLANK(X9))</formula>
    </cfRule>
  </conditionalFormatting>
  <conditionalFormatting sqref="Y9">
    <cfRule type="expression" dxfId="612" priority="174">
      <formula>AND(NOT(ISBLANK(X9)),ISBLANK(Y9))</formula>
    </cfRule>
  </conditionalFormatting>
  <conditionalFormatting sqref="D12">
    <cfRule type="expression" dxfId="611" priority="153">
      <formula>AND(NOT(ISBLANK(E12)),ISBLANK(D12))</formula>
    </cfRule>
  </conditionalFormatting>
  <conditionalFormatting sqref="E12">
    <cfRule type="expression" dxfId="610" priority="152">
      <formula>AND(NOT(ISBLANK(D12)),ISBLANK(E12))</formula>
    </cfRule>
  </conditionalFormatting>
  <conditionalFormatting sqref="F12">
    <cfRule type="expression" dxfId="609" priority="151">
      <formula>AND(NOT(ISBLANK(G12)),ISBLANK(F12))</formula>
    </cfRule>
  </conditionalFormatting>
  <conditionalFormatting sqref="G12">
    <cfRule type="expression" dxfId="608" priority="150">
      <formula>AND(NOT(ISBLANK(F12)),ISBLANK(G12))</formula>
    </cfRule>
  </conditionalFormatting>
  <conditionalFormatting sqref="H12">
    <cfRule type="expression" dxfId="607" priority="149">
      <formula>AND(NOT(ISBLANK(I12)),ISBLANK(H12))</formula>
    </cfRule>
  </conditionalFormatting>
  <conditionalFormatting sqref="I12:I13">
    <cfRule type="expression" dxfId="606" priority="148">
      <formula>AND(NOT(ISBLANK(H12)),ISBLANK(I12))</formula>
    </cfRule>
  </conditionalFormatting>
  <conditionalFormatting sqref="J12">
    <cfRule type="expression" dxfId="605" priority="147">
      <formula>AND(NOT(ISBLANK(K12)),ISBLANK(J12))</formula>
    </cfRule>
  </conditionalFormatting>
  <conditionalFormatting sqref="K12">
    <cfRule type="expression" dxfId="604" priority="146">
      <formula>AND(NOT(ISBLANK(J12)),ISBLANK(K12))</formula>
    </cfRule>
  </conditionalFormatting>
  <conditionalFormatting sqref="L12">
    <cfRule type="expression" dxfId="603" priority="145">
      <formula>AND(NOT(ISBLANK(M12)),ISBLANK(L12))</formula>
    </cfRule>
  </conditionalFormatting>
  <conditionalFormatting sqref="M12">
    <cfRule type="expression" dxfId="602" priority="144">
      <formula>AND(NOT(ISBLANK(L12)),ISBLANK(M12))</formula>
    </cfRule>
  </conditionalFormatting>
  <conditionalFormatting sqref="N12">
    <cfRule type="expression" dxfId="601" priority="143">
      <formula>AND(NOT(ISBLANK(O12)),ISBLANK(N12))</formula>
    </cfRule>
  </conditionalFormatting>
  <conditionalFormatting sqref="O12">
    <cfRule type="expression" dxfId="600" priority="142">
      <formula>AND(NOT(ISBLANK(N12)),ISBLANK(O12))</formula>
    </cfRule>
  </conditionalFormatting>
  <conditionalFormatting sqref="D9 F9 H9 J9 L9 N9">
    <cfRule type="expression" dxfId="599" priority="141">
      <formula>AND(NOT(ISBLANK(E9)),ISBLANK(D9))</formula>
    </cfRule>
  </conditionalFormatting>
  <conditionalFormatting sqref="E9 G9 I9 K9 M9 O9">
    <cfRule type="expression" dxfId="598" priority="140">
      <formula>AND(NOT(ISBLANK(D9)),ISBLANK(E9))</formula>
    </cfRule>
  </conditionalFormatting>
  <conditionalFormatting sqref="D13">
    <cfRule type="expression" dxfId="597" priority="139">
      <formula>AND(NOT(ISBLANK(E13)),ISBLANK(D13))</formula>
    </cfRule>
  </conditionalFormatting>
  <conditionalFormatting sqref="E13">
    <cfRule type="expression" dxfId="596" priority="138">
      <formula>AND(NOT(ISBLANK(D13)),ISBLANK(E13))</formula>
    </cfRule>
  </conditionalFormatting>
  <conditionalFormatting sqref="F13">
    <cfRule type="expression" dxfId="595" priority="137">
      <formula>AND(NOT(ISBLANK(G13)),ISBLANK(F13))</formula>
    </cfRule>
  </conditionalFormatting>
  <conditionalFormatting sqref="G13">
    <cfRule type="expression" dxfId="594" priority="136">
      <formula>AND(NOT(ISBLANK(F13)),ISBLANK(G13))</formula>
    </cfRule>
  </conditionalFormatting>
  <conditionalFormatting sqref="H13">
    <cfRule type="expression" dxfId="593" priority="135">
      <formula>AND(NOT(ISBLANK(I13)),ISBLANK(H13))</formula>
    </cfRule>
  </conditionalFormatting>
  <conditionalFormatting sqref="J13">
    <cfRule type="expression" dxfId="592" priority="134">
      <formula>AND(NOT(ISBLANK(K13)),ISBLANK(J13))</formula>
    </cfRule>
  </conditionalFormatting>
  <conditionalFormatting sqref="K13">
    <cfRule type="expression" dxfId="591" priority="133">
      <formula>AND(NOT(ISBLANK(J13)),ISBLANK(K13))</formula>
    </cfRule>
  </conditionalFormatting>
  <conditionalFormatting sqref="L13">
    <cfRule type="expression" dxfId="590" priority="132">
      <formula>AND(NOT(ISBLANK(M13)),ISBLANK(L13))</formula>
    </cfRule>
  </conditionalFormatting>
  <conditionalFormatting sqref="M13">
    <cfRule type="expression" dxfId="589" priority="131">
      <formula>AND(NOT(ISBLANK(L13)),ISBLANK(M13))</formula>
    </cfRule>
  </conditionalFormatting>
  <conditionalFormatting sqref="N13">
    <cfRule type="expression" dxfId="588" priority="130">
      <formula>AND(NOT(ISBLANK(O13)),ISBLANK(N13))</formula>
    </cfRule>
  </conditionalFormatting>
  <conditionalFormatting sqref="O13">
    <cfRule type="expression" dxfId="587" priority="129">
      <formula>AND(NOT(ISBLANK(N13)),ISBLANK(O13))</formula>
    </cfRule>
  </conditionalFormatting>
  <conditionalFormatting sqref="S7:U8">
    <cfRule type="expression" dxfId="586" priority="128">
      <formula>AND(NOT(ISBLANK(T7)),ISBLANK(S7))</formula>
    </cfRule>
  </conditionalFormatting>
  <conditionalFormatting sqref="S7:U8">
    <cfRule type="expression" dxfId="585" priority="127">
      <formula>AND(NOT(ISBLANK(R7)),ISBLANK(S7))</formula>
    </cfRule>
  </conditionalFormatting>
  <conditionalFormatting sqref="S7:U8">
    <cfRule type="expression" dxfId="584" priority="126">
      <formula>AND(NOT(ISBLANK(T7)),ISBLANK(S7))</formula>
    </cfRule>
  </conditionalFormatting>
  <conditionalFormatting sqref="J7:J8 L7:L8 N7:N8 D7:D8 H7:H8 F7:F8">
    <cfRule type="expression" dxfId="583" priority="125">
      <formula>AND(NOT(ISBLANK(E7)),ISBLANK(D7))</formula>
    </cfRule>
  </conditionalFormatting>
  <conditionalFormatting sqref="K7:K8 M7:M8 O8 E7:E8 I7:I8 G7:G8">
    <cfRule type="expression" dxfId="582" priority="124">
      <formula>AND(NOT(ISBLANK(D7)),ISBLANK(E7))</formula>
    </cfRule>
  </conditionalFormatting>
  <conditionalFormatting sqref="V7:Y8">
    <cfRule type="expression" dxfId="581" priority="123">
      <formula>AND(NOT(ISBLANK(W7)),ISBLANK(V7))</formula>
    </cfRule>
  </conditionalFormatting>
  <conditionalFormatting sqref="W7:W8 Y7:Y8">
    <cfRule type="expression" dxfId="580" priority="122">
      <formula>AND(NOT(ISBLANK(V7)),ISBLANK(W7))</formula>
    </cfRule>
  </conditionalFormatting>
  <conditionalFormatting sqref="V7:Y7">
    <cfRule type="expression" dxfId="579" priority="121">
      <formula>AND(NOT(ISBLANK(W7)),ISBLANK(V7))</formula>
    </cfRule>
  </conditionalFormatting>
  <conditionalFormatting sqref="V7:Y8">
    <cfRule type="expression" dxfId="578" priority="120">
      <formula>AND(NOT(ISBLANK(W7)),ISBLANK(V7))</formula>
    </cfRule>
  </conditionalFormatting>
  <conditionalFormatting sqref="V7:V8">
    <cfRule type="expression" dxfId="577" priority="119">
      <formula>AND(NOT(ISBLANK(U7)),ISBLANK(V7))</formula>
    </cfRule>
  </conditionalFormatting>
  <conditionalFormatting sqref="Y13">
    <cfRule type="expression" dxfId="576" priority="94">
      <formula>AND(NOT(ISBLANK(X13)),ISBLANK(Y13))</formula>
    </cfRule>
  </conditionalFormatting>
  <conditionalFormatting sqref="D11">
    <cfRule type="expression" dxfId="575" priority="92">
      <formula>AND(NOT(ISBLANK(E11)),ISBLANK(D11))</formula>
    </cfRule>
  </conditionalFormatting>
  <conditionalFormatting sqref="E11">
    <cfRule type="expression" dxfId="574" priority="91">
      <formula>AND(NOT(ISBLANK(D11)),ISBLANK(E11))</formula>
    </cfRule>
  </conditionalFormatting>
  <conditionalFormatting sqref="F11">
    <cfRule type="expression" dxfId="573" priority="90">
      <formula>AND(NOT(ISBLANK(G11)),ISBLANK(F11))</formula>
    </cfRule>
  </conditionalFormatting>
  <conditionalFormatting sqref="G11">
    <cfRule type="expression" dxfId="572" priority="89">
      <formula>AND(NOT(ISBLANK(F11)),ISBLANK(G11))</formula>
    </cfRule>
  </conditionalFormatting>
  <conditionalFormatting sqref="H11">
    <cfRule type="expression" dxfId="571" priority="88">
      <formula>AND(NOT(ISBLANK(I11)),ISBLANK(H11))</formula>
    </cfRule>
  </conditionalFormatting>
  <conditionalFormatting sqref="I11">
    <cfRule type="expression" dxfId="570" priority="87">
      <formula>AND(NOT(ISBLANK(H11)),ISBLANK(I11))</formula>
    </cfRule>
  </conditionalFormatting>
  <conditionalFormatting sqref="J11">
    <cfRule type="expression" dxfId="569" priority="86">
      <formula>AND(NOT(ISBLANK(K11)),ISBLANK(J11))</formula>
    </cfRule>
  </conditionalFormatting>
  <conditionalFormatting sqref="K11">
    <cfRule type="expression" dxfId="568" priority="85">
      <formula>AND(NOT(ISBLANK(J11)),ISBLANK(K11))</formula>
    </cfRule>
  </conditionalFormatting>
  <conditionalFormatting sqref="L11">
    <cfRule type="expression" dxfId="567" priority="84">
      <formula>AND(NOT(ISBLANK(M11)),ISBLANK(L11))</formula>
    </cfRule>
  </conditionalFormatting>
  <conditionalFormatting sqref="M11">
    <cfRule type="expression" dxfId="566" priority="83">
      <formula>AND(NOT(ISBLANK(L11)),ISBLANK(M11))</formula>
    </cfRule>
  </conditionalFormatting>
  <conditionalFormatting sqref="N11">
    <cfRule type="expression" dxfId="565" priority="82">
      <formula>AND(NOT(ISBLANK(O11)),ISBLANK(N11))</formula>
    </cfRule>
  </conditionalFormatting>
  <conditionalFormatting sqref="O11">
    <cfRule type="expression" dxfId="564" priority="81">
      <formula>AND(NOT(ISBLANK(N11)),ISBLANK(O11))</formula>
    </cfRule>
  </conditionalFormatting>
  <conditionalFormatting sqref="R11">
    <cfRule type="expression" dxfId="563" priority="80">
      <formula>AND(NOT(ISBLANK(S11)),ISBLANK(R11))</formula>
    </cfRule>
  </conditionalFormatting>
  <conditionalFormatting sqref="S11">
    <cfRule type="expression" dxfId="562" priority="79">
      <formula>AND(NOT(ISBLANK(R11)),ISBLANK(S11))</formula>
    </cfRule>
  </conditionalFormatting>
  <conditionalFormatting sqref="T11">
    <cfRule type="expression" dxfId="561" priority="78">
      <formula>AND(NOT(ISBLANK(U11)),ISBLANK(T11))</formula>
    </cfRule>
  </conditionalFormatting>
  <conditionalFormatting sqref="U11">
    <cfRule type="expression" dxfId="560" priority="77">
      <formula>AND(NOT(ISBLANK(T11)),ISBLANK(U11))</formula>
    </cfRule>
  </conditionalFormatting>
  <conditionalFormatting sqref="V11">
    <cfRule type="expression" dxfId="559" priority="76">
      <formula>AND(NOT(ISBLANK(W11)),ISBLANK(V11))</formula>
    </cfRule>
  </conditionalFormatting>
  <conditionalFormatting sqref="W11">
    <cfRule type="expression" dxfId="558" priority="75">
      <formula>AND(NOT(ISBLANK(V11)),ISBLANK(W11))</formula>
    </cfRule>
  </conditionalFormatting>
  <conditionalFormatting sqref="X11">
    <cfRule type="expression" dxfId="557" priority="74">
      <formula>AND(NOT(ISBLANK(Y11)),ISBLANK(X11))</formula>
    </cfRule>
  </conditionalFormatting>
  <conditionalFormatting sqref="Y11">
    <cfRule type="expression" dxfId="556" priority="73">
      <formula>AND(NOT(ISBLANK(X11)),ISBLANK(Y11))</formula>
    </cfRule>
  </conditionalFormatting>
  <conditionalFormatting sqref="O7">
    <cfRule type="expression" dxfId="555" priority="50">
      <formula>AND(NOT(ISBLANK(N7)),ISBLANK(O7))</formula>
    </cfRule>
  </conditionalFormatting>
  <conditionalFormatting sqref="R7:R8">
    <cfRule type="expression" dxfId="554" priority="49">
      <formula>AND(NOT(ISBLANK(S7)),ISBLANK(R7))</formula>
    </cfRule>
  </conditionalFormatting>
  <conditionalFormatting sqref="D10">
    <cfRule type="expression" dxfId="553" priority="48">
      <formula>AND(NOT(ISBLANK(E10)),ISBLANK(D10))</formula>
    </cfRule>
  </conditionalFormatting>
  <conditionalFormatting sqref="E10">
    <cfRule type="expression" dxfId="552" priority="47">
      <formula>AND(NOT(ISBLANK(D10)),ISBLANK(E10))</formula>
    </cfRule>
  </conditionalFormatting>
  <conditionalFormatting sqref="F10">
    <cfRule type="expression" dxfId="551" priority="46">
      <formula>AND(NOT(ISBLANK(G10)),ISBLANK(F10))</formula>
    </cfRule>
  </conditionalFormatting>
  <conditionalFormatting sqref="G10">
    <cfRule type="expression" dxfId="550" priority="45">
      <formula>AND(NOT(ISBLANK(F10)),ISBLANK(G10))</formula>
    </cfRule>
  </conditionalFormatting>
  <conditionalFormatting sqref="H10">
    <cfRule type="expression" dxfId="549" priority="44">
      <formula>AND(NOT(ISBLANK(I10)),ISBLANK(H10))</formula>
    </cfRule>
  </conditionalFormatting>
  <conditionalFormatting sqref="I10">
    <cfRule type="expression" dxfId="548" priority="43">
      <formula>AND(NOT(ISBLANK(H10)),ISBLANK(I10))</formula>
    </cfRule>
  </conditionalFormatting>
  <conditionalFormatting sqref="J10">
    <cfRule type="expression" dxfId="547" priority="42">
      <formula>AND(NOT(ISBLANK(K10)),ISBLANK(J10))</formula>
    </cfRule>
  </conditionalFormatting>
  <conditionalFormatting sqref="K10">
    <cfRule type="expression" dxfId="546" priority="41">
      <formula>AND(NOT(ISBLANK(J10)),ISBLANK(K10))</formula>
    </cfRule>
  </conditionalFormatting>
  <conditionalFormatting sqref="L10">
    <cfRule type="expression" dxfId="545" priority="40">
      <formula>AND(NOT(ISBLANK(M10)),ISBLANK(L10))</formula>
    </cfRule>
  </conditionalFormatting>
  <conditionalFormatting sqref="M10">
    <cfRule type="expression" dxfId="544" priority="39">
      <formula>AND(NOT(ISBLANK(L10)),ISBLANK(M10))</formula>
    </cfRule>
  </conditionalFormatting>
  <conditionalFormatting sqref="N10">
    <cfRule type="expression" dxfId="543" priority="38">
      <formula>AND(NOT(ISBLANK(O10)),ISBLANK(N10))</formula>
    </cfRule>
  </conditionalFormatting>
  <conditionalFormatting sqref="O10">
    <cfRule type="expression" dxfId="542" priority="37">
      <formula>AND(NOT(ISBLANK(N10)),ISBLANK(O10))</formula>
    </cfRule>
  </conditionalFormatting>
  <conditionalFormatting sqref="R10">
    <cfRule type="expression" dxfId="541" priority="36">
      <formula>AND(NOT(ISBLANK(S10)),ISBLANK(R10))</formula>
    </cfRule>
  </conditionalFormatting>
  <conditionalFormatting sqref="S10">
    <cfRule type="expression" dxfId="540" priority="35">
      <formula>AND(NOT(ISBLANK(R10)),ISBLANK(S10))</formula>
    </cfRule>
  </conditionalFormatting>
  <conditionalFormatting sqref="T10">
    <cfRule type="expression" dxfId="539" priority="34">
      <formula>AND(NOT(ISBLANK(U10)),ISBLANK(T10))</formula>
    </cfRule>
  </conditionalFormatting>
  <conditionalFormatting sqref="U10">
    <cfRule type="expression" dxfId="538" priority="33">
      <formula>AND(NOT(ISBLANK(T10)),ISBLANK(U10))</formula>
    </cfRule>
  </conditionalFormatting>
  <conditionalFormatting sqref="V10">
    <cfRule type="expression" dxfId="537" priority="32">
      <formula>AND(NOT(ISBLANK(W10)),ISBLANK(V10))</formula>
    </cfRule>
  </conditionalFormatting>
  <conditionalFormatting sqref="W10">
    <cfRule type="expression" dxfId="536" priority="31">
      <formula>AND(NOT(ISBLANK(V10)),ISBLANK(W10))</formula>
    </cfRule>
  </conditionalFormatting>
  <conditionalFormatting sqref="X10">
    <cfRule type="expression" dxfId="535" priority="30">
      <formula>AND(NOT(ISBLANK(Y10)),ISBLANK(X10))</formula>
    </cfRule>
  </conditionalFormatting>
  <conditionalFormatting sqref="Y10">
    <cfRule type="expression" dxfId="534" priority="29">
      <formula>AND(NOT(ISBLANK(X10)),ISBLANK(Y10))</formula>
    </cfRule>
  </conditionalFormatting>
  <conditionalFormatting sqref="R12">
    <cfRule type="expression" dxfId="533" priority="28">
      <formula>AND(NOT(ISBLANK(S12)),ISBLANK(R12))</formula>
    </cfRule>
  </conditionalFormatting>
  <conditionalFormatting sqref="S12">
    <cfRule type="expression" dxfId="532" priority="27">
      <formula>AND(NOT(ISBLANK(R12)),ISBLANK(S12))</formula>
    </cfRule>
  </conditionalFormatting>
  <conditionalFormatting sqref="T12">
    <cfRule type="expression" dxfId="531" priority="26">
      <formula>AND(NOT(ISBLANK(U12)),ISBLANK(T12))</formula>
    </cfRule>
  </conditionalFormatting>
  <conditionalFormatting sqref="U12">
    <cfRule type="expression" dxfId="530" priority="25">
      <formula>AND(NOT(ISBLANK(T12)),ISBLANK(U12))</formula>
    </cfRule>
  </conditionalFormatting>
  <conditionalFormatting sqref="X12">
    <cfRule type="expression" dxfId="529" priority="24">
      <formula>AND(NOT(ISBLANK(Y12)),ISBLANK(X12))</formula>
    </cfRule>
  </conditionalFormatting>
  <conditionalFormatting sqref="Y12">
    <cfRule type="expression" dxfId="528" priority="23">
      <formula>AND(NOT(ISBLANK(X12)),ISBLANK(Y12))</formula>
    </cfRule>
  </conditionalFormatting>
  <conditionalFormatting sqref="V12">
    <cfRule type="expression" dxfId="527" priority="22">
      <formula>AND(NOT(ISBLANK(W12)),ISBLANK(V12))</formula>
    </cfRule>
  </conditionalFormatting>
  <conditionalFormatting sqref="W12">
    <cfRule type="expression" dxfId="526" priority="21">
      <formula>AND(NOT(ISBLANK(V12)),ISBLANK(W12))</formula>
    </cfRule>
  </conditionalFormatting>
  <conditionalFormatting sqref="D14">
    <cfRule type="expression" dxfId="525" priority="20">
      <formula>AND(NOT(ISBLANK(E14)),ISBLANK(D14))</formula>
    </cfRule>
  </conditionalFormatting>
  <conditionalFormatting sqref="E14">
    <cfRule type="expression" dxfId="524" priority="19">
      <formula>AND(NOT(ISBLANK(D14)),ISBLANK(E14))</formula>
    </cfRule>
  </conditionalFormatting>
  <conditionalFormatting sqref="F14">
    <cfRule type="expression" dxfId="523" priority="18">
      <formula>AND(NOT(ISBLANK(G14)),ISBLANK(F14))</formula>
    </cfRule>
  </conditionalFormatting>
  <conditionalFormatting sqref="G14">
    <cfRule type="expression" dxfId="522" priority="17">
      <formula>AND(NOT(ISBLANK(F14)),ISBLANK(G14))</formula>
    </cfRule>
  </conditionalFormatting>
  <conditionalFormatting sqref="H14">
    <cfRule type="expression" dxfId="521" priority="16">
      <formula>AND(NOT(ISBLANK(I14)),ISBLANK(H14))</formula>
    </cfRule>
  </conditionalFormatting>
  <conditionalFormatting sqref="I14">
    <cfRule type="expression" dxfId="520" priority="15">
      <formula>AND(NOT(ISBLANK(H14)),ISBLANK(I14))</formula>
    </cfRule>
  </conditionalFormatting>
  <conditionalFormatting sqref="J14">
    <cfRule type="expression" dxfId="519" priority="14">
      <formula>AND(NOT(ISBLANK(K14)),ISBLANK(J14))</formula>
    </cfRule>
  </conditionalFormatting>
  <conditionalFormatting sqref="K14">
    <cfRule type="expression" dxfId="518" priority="13">
      <formula>AND(NOT(ISBLANK(J14)),ISBLANK(K14))</formula>
    </cfRule>
  </conditionalFormatting>
  <conditionalFormatting sqref="L14">
    <cfRule type="expression" dxfId="517" priority="12">
      <formula>AND(NOT(ISBLANK(M14)),ISBLANK(L14))</formula>
    </cfRule>
  </conditionalFormatting>
  <conditionalFormatting sqref="M14">
    <cfRule type="expression" dxfId="516" priority="11">
      <formula>AND(NOT(ISBLANK(L14)),ISBLANK(M14))</formula>
    </cfRule>
  </conditionalFormatting>
  <conditionalFormatting sqref="N14">
    <cfRule type="expression" dxfId="515" priority="10">
      <formula>AND(NOT(ISBLANK(O14)),ISBLANK(N14))</formula>
    </cfRule>
  </conditionalFormatting>
  <conditionalFormatting sqref="O14">
    <cfRule type="expression" dxfId="514" priority="9">
      <formula>AND(NOT(ISBLANK(N14)),ISBLANK(O14))</formula>
    </cfRule>
  </conditionalFormatting>
  <conditionalFormatting sqref="R14">
    <cfRule type="expression" dxfId="513" priority="8">
      <formula>AND(NOT(ISBLANK(S14)),ISBLANK(R14))</formula>
    </cfRule>
  </conditionalFormatting>
  <conditionalFormatting sqref="S14">
    <cfRule type="expression" dxfId="512" priority="7">
      <formula>AND(NOT(ISBLANK(R14)),ISBLANK(S14))</formula>
    </cfRule>
  </conditionalFormatting>
  <conditionalFormatting sqref="T14">
    <cfRule type="expression" dxfId="511" priority="6">
      <formula>AND(NOT(ISBLANK(U14)),ISBLANK(T14))</formula>
    </cfRule>
  </conditionalFormatting>
  <conditionalFormatting sqref="U14">
    <cfRule type="expression" dxfId="510" priority="5">
      <formula>AND(NOT(ISBLANK(T14)),ISBLANK(U14))</formula>
    </cfRule>
  </conditionalFormatting>
  <conditionalFormatting sqref="V14">
    <cfRule type="expression" dxfId="509" priority="4">
      <formula>AND(NOT(ISBLANK(W14)),ISBLANK(V14))</formula>
    </cfRule>
  </conditionalFormatting>
  <conditionalFormatting sqref="W14">
    <cfRule type="expression" dxfId="508" priority="3">
      <formula>AND(NOT(ISBLANK(V14)),ISBLANK(W14))</formula>
    </cfRule>
  </conditionalFormatting>
  <conditionalFormatting sqref="X14">
    <cfRule type="expression" dxfId="507" priority="2">
      <formula>AND(NOT(ISBLANK(Y14)),ISBLANK(X14))</formula>
    </cfRule>
  </conditionalFormatting>
  <conditionalFormatting sqref="Y14">
    <cfRule type="expression" dxfId="506" priority="1">
      <formula>AND(NOT(ISBLANK(X14)),ISBLANK(Y14))</formula>
    </cfRule>
  </conditionalFormatting>
  <dataValidations count="9">
    <dataValidation type="decimal" operator="greaterThanOrEqual" allowBlank="1" showInputMessage="1" showErrorMessage="1" sqref="AD10:AE12 AG10:AI12 AK10:AL12 AG14:AI14 AD14:AE14 AK14:AL14" xr:uid="{C9511B66-1F8A-459A-8FB2-4BF12044192B}">
      <formula1>0</formula1>
    </dataValidation>
    <dataValidation operator="greaterThanOrEqual" allowBlank="1" showInputMessage="1" showErrorMessage="1" sqref="AD13:AI13 AK15:AL51 AD7:AI8 AD15:AI51 AK7:AK8 AF10:AF12 AL7:AL9 AK13:AL13 AF14" xr:uid="{5EA7082E-F01E-4AA6-A6A0-5AB687AEE0A4}"/>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7EEC6CF0-B03D-4745-9B82-BB7ED2798CBB}">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89C9FF43-7DB4-4B2C-9E05-84C271F1CE56}">
      <formula1>INDIRECT("Organisation_Type")</formula1>
    </dataValidation>
    <dataValidation type="custom" allowBlank="1" showInputMessage="1" showErrorMessage="1" errorTitle="Headcount" error="The value entered in the headcount field must be greater than or equal to the value entered in the FTE field." sqref="J7:J51 L7:L51 H7:H51 D7:D51 F7:F51 N7:N51 V7:V51 R7:R51 T7:T51 X7:X51" xr:uid="{5291FB34-A0E4-40DA-A614-47ED0724A2DA}">
      <formula1>D7&gt;=E7</formula1>
    </dataValidation>
    <dataValidation type="custom" allowBlank="1" showInputMessage="1" showErrorMessage="1" errorTitle="FTE" error="The value entered in the FTE field must be less than or equal to the value entered in the headcount field." sqref="K7:K51 G7:G51 M7:M51 I7:I51 E7:E51 O7:O51 W7:W51 S7:S51 U7:U51 Y7:Y51" xr:uid="{C04E08F0-010C-4F85-B237-2A66C892FD32}">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23829053-C4CC-4D38-924B-E657D1FA4899}">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3EE1464E-3D69-4032-86D9-FC9FC65A34E0}"/>
    <dataValidation type="decimal" operator="greaterThan" allowBlank="1" showInputMessage="1" showErrorMessage="1" sqref="AD9:AI9 AK9" xr:uid="{6C509FE1-8627-4CB5-9DF9-4D4B97AA6F3A}">
      <formula1>0</formula1>
    </dataValidation>
  </dataValidations>
  <pageMargins left="0.7" right="0.7" top="0.75" bottom="0.75" header="0.3" footer="0.3"/>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3BE53-2B8F-490A-8786-9C3F7B47A00F}">
  <dimension ref="A1:AP473"/>
  <sheetViews>
    <sheetView zoomScale="80" zoomScaleNormal="80" workbookViewId="0">
      <selection activeCell="A4" sqref="A4:A6"/>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267" t="s">
        <v>24</v>
      </c>
      <c r="E6" s="267" t="s">
        <v>26</v>
      </c>
      <c r="F6" s="267" t="s">
        <v>24</v>
      </c>
      <c r="G6" s="267" t="s">
        <v>26</v>
      </c>
      <c r="H6" s="267" t="s">
        <v>24</v>
      </c>
      <c r="I6" s="267" t="s">
        <v>26</v>
      </c>
      <c r="J6" s="267" t="s">
        <v>24</v>
      </c>
      <c r="K6" s="267" t="s">
        <v>26</v>
      </c>
      <c r="L6" s="267" t="s">
        <v>24</v>
      </c>
      <c r="M6" s="267" t="s">
        <v>26</v>
      </c>
      <c r="N6" s="267" t="s">
        <v>24</v>
      </c>
      <c r="O6" s="267" t="s">
        <v>26</v>
      </c>
      <c r="P6" s="267" t="s">
        <v>24</v>
      </c>
      <c r="Q6" s="267" t="s">
        <v>26</v>
      </c>
      <c r="R6" s="268" t="s">
        <v>24</v>
      </c>
      <c r="S6" s="268" t="s">
        <v>26</v>
      </c>
      <c r="T6" s="268" t="s">
        <v>24</v>
      </c>
      <c r="U6" s="268" t="s">
        <v>26</v>
      </c>
      <c r="V6" s="268" t="s">
        <v>24</v>
      </c>
      <c r="W6" s="268" t="s">
        <v>26</v>
      </c>
      <c r="X6" s="268" t="s">
        <v>24</v>
      </c>
      <c r="Y6" s="268" t="s">
        <v>26</v>
      </c>
      <c r="Z6" s="268" t="s">
        <v>24</v>
      </c>
      <c r="AA6" s="268" t="s">
        <v>26</v>
      </c>
      <c r="AB6" s="53" t="s">
        <v>24</v>
      </c>
      <c r="AC6" s="266" t="s">
        <v>26</v>
      </c>
      <c r="AD6" s="377"/>
      <c r="AE6" s="377"/>
      <c r="AF6" s="377"/>
      <c r="AG6" s="377"/>
      <c r="AH6" s="377"/>
      <c r="AI6" s="377"/>
      <c r="AJ6" s="380"/>
      <c r="AK6" s="377"/>
      <c r="AL6" s="377"/>
      <c r="AM6" s="377"/>
      <c r="AN6" s="373"/>
      <c r="AO6" s="377"/>
      <c r="AP6" s="377"/>
    </row>
    <row r="7" spans="1:42" ht="31" x14ac:dyDescent="0.35">
      <c r="A7" s="190" t="s">
        <v>104</v>
      </c>
      <c r="B7" s="190" t="s">
        <v>105</v>
      </c>
      <c r="C7" s="190" t="s">
        <v>104</v>
      </c>
      <c r="D7" s="85">
        <v>9741</v>
      </c>
      <c r="E7" s="117">
        <v>9244.0281081081084</v>
      </c>
      <c r="F7" s="80">
        <v>5846</v>
      </c>
      <c r="G7" s="117">
        <v>5674.7454054054051</v>
      </c>
      <c r="H7" s="80">
        <v>10185</v>
      </c>
      <c r="I7" s="117">
        <v>9929.9632432432427</v>
      </c>
      <c r="J7" s="80">
        <v>2259</v>
      </c>
      <c r="K7" s="117">
        <v>2217.7345945945945</v>
      </c>
      <c r="L7" s="80">
        <v>298</v>
      </c>
      <c r="M7" s="117">
        <v>292.57027027027027</v>
      </c>
      <c r="N7" s="80">
        <v>12233</v>
      </c>
      <c r="O7" s="117">
        <v>11863.307027027</v>
      </c>
      <c r="P7" s="40">
        <f>SUM(D7, F7, H7, J7, L7, N7)</f>
        <v>40562</v>
      </c>
      <c r="Q7" s="40">
        <f>SUM(E7,G7,I7,K7,M7,O7)</f>
        <v>39222.348648648622</v>
      </c>
      <c r="R7" s="80">
        <v>106</v>
      </c>
      <c r="S7" s="117">
        <v>104</v>
      </c>
      <c r="T7" s="117">
        <v>427</v>
      </c>
      <c r="U7" s="117">
        <v>421</v>
      </c>
      <c r="V7" s="80" t="s">
        <v>397</v>
      </c>
      <c r="W7" s="117">
        <v>243.0972972972973</v>
      </c>
      <c r="X7" s="80" t="s">
        <v>120</v>
      </c>
      <c r="Y7" s="80" t="s">
        <v>120</v>
      </c>
      <c r="Z7" s="42">
        <f>SUM(R7,T7,V7,X7,)</f>
        <v>533</v>
      </c>
      <c r="AA7" s="43">
        <f>SUM(S7,U7,W7,Y7)</f>
        <v>768.09729729729725</v>
      </c>
      <c r="AB7" s="44">
        <f>P7+Z7</f>
        <v>41095</v>
      </c>
      <c r="AC7" s="44">
        <f>Q7+AA7</f>
        <v>39990.445945945918</v>
      </c>
      <c r="AD7" s="45">
        <v>128208675.84000002</v>
      </c>
      <c r="AE7" s="45">
        <v>0</v>
      </c>
      <c r="AF7" s="45">
        <v>0</v>
      </c>
      <c r="AG7" s="45">
        <v>1927846.54</v>
      </c>
      <c r="AH7" s="45">
        <v>32253800.420000006</v>
      </c>
      <c r="AI7" s="45">
        <v>13310688.570000002</v>
      </c>
      <c r="AJ7" s="46">
        <f t="shared" ref="AJ7:AJ51" si="0">SUM(AD7:AI7)</f>
        <v>175701011.37000003</v>
      </c>
      <c r="AK7" s="47">
        <v>9243184.1700000018</v>
      </c>
      <c r="AL7" s="47">
        <v>6852551.9600000009</v>
      </c>
      <c r="AM7" s="46">
        <f>SUM(AK7:AL7)</f>
        <v>16095736.130000003</v>
      </c>
      <c r="AN7" s="46">
        <f>SUM(AM7,AJ7)</f>
        <v>191796747.50000003</v>
      </c>
      <c r="AO7" s="48"/>
      <c r="AP7" s="51"/>
    </row>
    <row r="8" spans="1:42" ht="31" x14ac:dyDescent="0.35">
      <c r="A8" s="190" t="s">
        <v>106</v>
      </c>
      <c r="B8" s="190" t="s">
        <v>105</v>
      </c>
      <c r="C8" s="190" t="s">
        <v>104</v>
      </c>
      <c r="D8" s="117">
        <v>0</v>
      </c>
      <c r="E8" s="117">
        <v>0</v>
      </c>
      <c r="F8" s="117">
        <v>0</v>
      </c>
      <c r="G8" s="117">
        <v>0</v>
      </c>
      <c r="H8" s="117">
        <v>0</v>
      </c>
      <c r="I8" s="117">
        <v>0</v>
      </c>
      <c r="J8" s="80" t="s">
        <v>121</v>
      </c>
      <c r="K8" s="117">
        <v>0</v>
      </c>
      <c r="L8" s="80" t="s">
        <v>121</v>
      </c>
      <c r="M8" s="117">
        <v>0</v>
      </c>
      <c r="N8" s="80">
        <v>10923</v>
      </c>
      <c r="O8" s="117">
        <v>10556.3881081081</v>
      </c>
      <c r="P8" s="40">
        <f>SUM(D8,F8,H8,J8,L8,N8)</f>
        <v>10923</v>
      </c>
      <c r="Q8" s="40">
        <f t="shared" ref="P8:Q23" si="1">SUM(E8,G8,I8,K8,M8,O8)</f>
        <v>10556.3881081081</v>
      </c>
      <c r="R8" s="80">
        <v>3</v>
      </c>
      <c r="S8" s="117">
        <v>3</v>
      </c>
      <c r="T8" s="117">
        <v>64</v>
      </c>
      <c r="U8" s="117">
        <v>64</v>
      </c>
      <c r="V8" s="80" t="s">
        <v>398</v>
      </c>
      <c r="W8" s="117">
        <v>675.82432432432438</v>
      </c>
      <c r="X8" s="117">
        <v>0</v>
      </c>
      <c r="Y8" s="117">
        <v>0</v>
      </c>
      <c r="Z8" s="43">
        <f>SUM(R8,T8,V8,X8,)</f>
        <v>67</v>
      </c>
      <c r="AA8" s="43">
        <f>SUM(S8,U8,W8,Y8)</f>
        <v>742.82432432432438</v>
      </c>
      <c r="AB8" s="44">
        <f t="shared" ref="AB8:AC23" si="2">P8+Z8</f>
        <v>10990</v>
      </c>
      <c r="AC8" s="44">
        <f t="shared" si="2"/>
        <v>11299.212432432425</v>
      </c>
      <c r="AD8" s="45">
        <v>33935577.310000002</v>
      </c>
      <c r="AE8" s="45">
        <v>0</v>
      </c>
      <c r="AF8" s="45">
        <v>0</v>
      </c>
      <c r="AG8" s="45">
        <v>630012.16000000003</v>
      </c>
      <c r="AH8" s="45">
        <v>8467745.9899999984</v>
      </c>
      <c r="AI8" s="45">
        <v>3292153.7199999997</v>
      </c>
      <c r="AJ8" s="46">
        <f>SUM(AD8:AI8)</f>
        <v>46325489.179999992</v>
      </c>
      <c r="AK8" s="45">
        <v>6509765.1699999999</v>
      </c>
      <c r="AL8" s="45">
        <v>640850.65</v>
      </c>
      <c r="AM8" s="46">
        <f>SUM(AK8:AL8)</f>
        <v>7150615.8200000003</v>
      </c>
      <c r="AN8" s="46">
        <f>SUM(AM8,AJ8)</f>
        <v>53476104.999999993</v>
      </c>
      <c r="AO8" s="48"/>
      <c r="AP8" s="51"/>
    </row>
    <row r="9" spans="1:42" ht="50.25" customHeight="1" x14ac:dyDescent="0.35">
      <c r="A9" s="190" t="s">
        <v>107</v>
      </c>
      <c r="B9" s="190" t="s">
        <v>108</v>
      </c>
      <c r="C9" s="190" t="s">
        <v>104</v>
      </c>
      <c r="D9" s="263">
        <v>137</v>
      </c>
      <c r="E9" s="263">
        <v>131.59459459459458</v>
      </c>
      <c r="F9" s="263">
        <v>246</v>
      </c>
      <c r="G9" s="263">
        <v>231.027027027027</v>
      </c>
      <c r="H9" s="263">
        <v>2073</v>
      </c>
      <c r="I9" s="263">
        <v>1993.9800000000016</v>
      </c>
      <c r="J9" s="263">
        <v>1898</v>
      </c>
      <c r="K9" s="263">
        <v>1781.7770270270287</v>
      </c>
      <c r="L9" s="263">
        <v>36</v>
      </c>
      <c r="M9" s="263">
        <v>31.486486486486488</v>
      </c>
      <c r="N9" s="263">
        <v>0</v>
      </c>
      <c r="O9" s="263">
        <v>0</v>
      </c>
      <c r="P9" s="40">
        <f t="shared" si="1"/>
        <v>4390</v>
      </c>
      <c r="Q9" s="40">
        <f t="shared" si="1"/>
        <v>4169.8651351351382</v>
      </c>
      <c r="R9" s="258">
        <v>0</v>
      </c>
      <c r="S9" s="258">
        <v>0</v>
      </c>
      <c r="T9" s="258">
        <v>0</v>
      </c>
      <c r="U9" s="258">
        <v>0</v>
      </c>
      <c r="V9" s="258">
        <v>169</v>
      </c>
      <c r="W9" s="258">
        <v>161.5</v>
      </c>
      <c r="X9" s="258">
        <v>0</v>
      </c>
      <c r="Y9" s="258">
        <v>0</v>
      </c>
      <c r="Z9" s="42">
        <f t="shared" ref="Z9:Z51" si="3">SUM(R9,T9,V9,X9,)</f>
        <v>169</v>
      </c>
      <c r="AA9" s="43">
        <f t="shared" ref="AA9:AA51" si="4">SUM(S9,U9,W9,Y9)</f>
        <v>161.5</v>
      </c>
      <c r="AB9" s="44">
        <f t="shared" si="2"/>
        <v>4559</v>
      </c>
      <c r="AC9" s="44">
        <f t="shared" si="2"/>
        <v>4331.3651351351382</v>
      </c>
      <c r="AD9" s="45">
        <v>14239783.67</v>
      </c>
      <c r="AE9" s="45">
        <v>94576.670000000042</v>
      </c>
      <c r="AF9" s="45">
        <v>440587.5</v>
      </c>
      <c r="AG9" s="45">
        <v>330733.12</v>
      </c>
      <c r="AH9" s="45">
        <v>3853541.93</v>
      </c>
      <c r="AI9" s="45">
        <v>1603478.31</v>
      </c>
      <c r="AJ9" s="46">
        <f t="shared" si="0"/>
        <v>20562701.199999999</v>
      </c>
      <c r="AK9" s="255">
        <v>1515114.4999999998</v>
      </c>
      <c r="AL9" s="143">
        <v>0</v>
      </c>
      <c r="AM9" s="46">
        <f t="shared" ref="AM9:AM51" si="5">SUM(AK9:AL9)</f>
        <v>1515114.4999999998</v>
      </c>
      <c r="AN9" s="46">
        <f t="shared" ref="AN9:AN44" si="6">SUM(AM9,AJ9)</f>
        <v>22077815.699999999</v>
      </c>
      <c r="AO9" s="48"/>
      <c r="AP9" s="51"/>
    </row>
    <row r="10" spans="1:42" ht="46.5" x14ac:dyDescent="0.35">
      <c r="A10" s="190" t="s">
        <v>109</v>
      </c>
      <c r="B10" s="190" t="s">
        <v>110</v>
      </c>
      <c r="C10" s="190" t="s">
        <v>104</v>
      </c>
      <c r="D10" s="248">
        <v>69</v>
      </c>
      <c r="E10" s="248">
        <v>67.33</v>
      </c>
      <c r="F10" s="248">
        <v>222</v>
      </c>
      <c r="G10" s="248">
        <v>206.25</v>
      </c>
      <c r="H10" s="248">
        <v>472</v>
      </c>
      <c r="I10" s="248">
        <v>452.47</v>
      </c>
      <c r="J10" s="248">
        <v>65</v>
      </c>
      <c r="K10" s="248">
        <v>63.41</v>
      </c>
      <c r="L10" s="248">
        <v>5</v>
      </c>
      <c r="M10" s="248">
        <v>5</v>
      </c>
      <c r="N10" s="248">
        <v>0</v>
      </c>
      <c r="O10" s="248">
        <v>0</v>
      </c>
      <c r="P10" s="40">
        <f>SUM(D10,F10,H10,J10,L10,N10)</f>
        <v>833</v>
      </c>
      <c r="Q10" s="40">
        <f>SUM(E10,G10,I10,K10,M10,O10)</f>
        <v>794.45999999999992</v>
      </c>
      <c r="R10" s="248">
        <v>8</v>
      </c>
      <c r="S10" s="248">
        <v>7.4</v>
      </c>
      <c r="T10" s="248">
        <v>0</v>
      </c>
      <c r="U10" s="248">
        <v>0</v>
      </c>
      <c r="V10" s="248">
        <v>11</v>
      </c>
      <c r="W10" s="248">
        <v>10.51</v>
      </c>
      <c r="X10" s="248">
        <v>0</v>
      </c>
      <c r="Y10" s="248">
        <v>0</v>
      </c>
      <c r="Z10" s="42">
        <f t="shared" si="3"/>
        <v>19</v>
      </c>
      <c r="AA10" s="43">
        <f t="shared" si="4"/>
        <v>17.91</v>
      </c>
      <c r="AB10" s="44">
        <f t="shared" si="2"/>
        <v>852</v>
      </c>
      <c r="AC10" s="44">
        <f t="shared" si="2"/>
        <v>812.36999999999989</v>
      </c>
      <c r="AD10" s="264">
        <v>2318205</v>
      </c>
      <c r="AE10" s="264">
        <v>59367</v>
      </c>
      <c r="AF10" s="264">
        <v>2200</v>
      </c>
      <c r="AG10" s="264">
        <v>31140</v>
      </c>
      <c r="AH10" s="264">
        <v>635077</v>
      </c>
      <c r="AI10" s="264">
        <v>249321</v>
      </c>
      <c r="AJ10" s="46">
        <f t="shared" si="0"/>
        <v>3295310</v>
      </c>
      <c r="AK10" s="265">
        <v>106033</v>
      </c>
      <c r="AL10" s="50">
        <v>0</v>
      </c>
      <c r="AM10" s="46">
        <f t="shared" si="5"/>
        <v>106033</v>
      </c>
      <c r="AN10" s="46">
        <f t="shared" si="6"/>
        <v>3401343</v>
      </c>
      <c r="AO10" s="48"/>
      <c r="AP10" s="48"/>
    </row>
    <row r="11" spans="1:42" ht="46.5" x14ac:dyDescent="0.35">
      <c r="A11" s="190" t="s">
        <v>111</v>
      </c>
      <c r="B11" s="190" t="s">
        <v>110</v>
      </c>
      <c r="C11" s="190" t="s">
        <v>104</v>
      </c>
      <c r="D11" s="248">
        <v>72</v>
      </c>
      <c r="E11" s="248">
        <v>67.14</v>
      </c>
      <c r="F11" s="248">
        <v>73</v>
      </c>
      <c r="G11" s="248">
        <v>70</v>
      </c>
      <c r="H11" s="248">
        <v>26</v>
      </c>
      <c r="I11" s="248">
        <v>25.8</v>
      </c>
      <c r="J11" s="248">
        <v>16</v>
      </c>
      <c r="K11" s="248">
        <v>16</v>
      </c>
      <c r="L11" s="248">
        <v>4</v>
      </c>
      <c r="M11" s="248">
        <v>4</v>
      </c>
      <c r="N11" s="248">
        <v>0</v>
      </c>
      <c r="O11" s="248">
        <v>0</v>
      </c>
      <c r="P11" s="40">
        <f t="shared" si="1"/>
        <v>191</v>
      </c>
      <c r="Q11" s="40">
        <f t="shared" si="1"/>
        <v>182.94</v>
      </c>
      <c r="R11" s="248">
        <v>0</v>
      </c>
      <c r="S11" s="248">
        <v>0</v>
      </c>
      <c r="T11" s="248">
        <v>0</v>
      </c>
      <c r="U11" s="248">
        <v>0</v>
      </c>
      <c r="V11" s="248">
        <v>0</v>
      </c>
      <c r="W11" s="248">
        <v>0</v>
      </c>
      <c r="X11" s="248">
        <v>0</v>
      </c>
      <c r="Y11" s="248">
        <v>0</v>
      </c>
      <c r="Z11" s="42">
        <f t="shared" si="3"/>
        <v>0</v>
      </c>
      <c r="AA11" s="43">
        <f t="shared" si="4"/>
        <v>0</v>
      </c>
      <c r="AB11" s="44">
        <f t="shared" si="2"/>
        <v>191</v>
      </c>
      <c r="AC11" s="44">
        <f t="shared" si="2"/>
        <v>182.94</v>
      </c>
      <c r="AD11" s="264">
        <v>397062</v>
      </c>
      <c r="AE11" s="264">
        <v>2290</v>
      </c>
      <c r="AF11" s="264">
        <v>0</v>
      </c>
      <c r="AG11" s="264">
        <v>277</v>
      </c>
      <c r="AH11" s="264">
        <v>29895</v>
      </c>
      <c r="AI11" s="264">
        <v>39050</v>
      </c>
      <c r="AJ11" s="46">
        <f t="shared" si="0"/>
        <v>468574</v>
      </c>
      <c r="AK11" s="265">
        <v>0</v>
      </c>
      <c r="AL11" s="265">
        <v>0</v>
      </c>
      <c r="AM11" s="46">
        <f t="shared" si="5"/>
        <v>0</v>
      </c>
      <c r="AN11" s="46">
        <f t="shared" si="6"/>
        <v>468574</v>
      </c>
      <c r="AO11" s="265"/>
      <c r="AP11" s="48"/>
    </row>
    <row r="12" spans="1:42" ht="46.5" x14ac:dyDescent="0.35">
      <c r="A12" s="190" t="s">
        <v>112</v>
      </c>
      <c r="B12" s="190" t="s">
        <v>110</v>
      </c>
      <c r="C12" s="190" t="s">
        <v>104</v>
      </c>
      <c r="D12" s="258">
        <v>45</v>
      </c>
      <c r="E12" s="258">
        <v>36.71</v>
      </c>
      <c r="F12" s="258">
        <v>11</v>
      </c>
      <c r="G12" s="258">
        <v>10.48</v>
      </c>
      <c r="H12" s="258">
        <v>30</v>
      </c>
      <c r="I12" s="258">
        <v>28.93</v>
      </c>
      <c r="J12" s="258">
        <v>4</v>
      </c>
      <c r="K12" s="258">
        <v>4</v>
      </c>
      <c r="L12" s="258">
        <v>1</v>
      </c>
      <c r="M12" s="258">
        <v>1</v>
      </c>
      <c r="N12" s="258">
        <v>0</v>
      </c>
      <c r="O12" s="258">
        <v>0</v>
      </c>
      <c r="P12" s="40">
        <f t="shared" si="1"/>
        <v>91</v>
      </c>
      <c r="Q12" s="40">
        <f t="shared" si="1"/>
        <v>81.12</v>
      </c>
      <c r="R12" s="262">
        <v>0</v>
      </c>
      <c r="S12" s="262">
        <v>0</v>
      </c>
      <c r="T12" s="262">
        <v>0</v>
      </c>
      <c r="U12" s="262">
        <v>0</v>
      </c>
      <c r="V12" s="262">
        <v>0</v>
      </c>
      <c r="W12" s="262">
        <v>0</v>
      </c>
      <c r="X12" s="262">
        <v>0</v>
      </c>
      <c r="Y12" s="262">
        <v>0</v>
      </c>
      <c r="Z12" s="42">
        <f t="shared" si="3"/>
        <v>0</v>
      </c>
      <c r="AA12" s="43">
        <f t="shared" si="4"/>
        <v>0</v>
      </c>
      <c r="AB12" s="44">
        <f t="shared" si="2"/>
        <v>91</v>
      </c>
      <c r="AC12" s="44">
        <f t="shared" si="2"/>
        <v>81.12</v>
      </c>
      <c r="AD12" s="259">
        <v>240568.05</v>
      </c>
      <c r="AE12" s="251">
        <v>0</v>
      </c>
      <c r="AF12" s="251">
        <v>0</v>
      </c>
      <c r="AG12" s="251">
        <v>0</v>
      </c>
      <c r="AH12" s="251">
        <v>26733.47</v>
      </c>
      <c r="AI12" s="251">
        <v>24072.26</v>
      </c>
      <c r="AJ12" s="46">
        <f t="shared" si="0"/>
        <v>291373.78000000003</v>
      </c>
      <c r="AK12" s="288">
        <v>0</v>
      </c>
      <c r="AL12" s="288">
        <v>0</v>
      </c>
      <c r="AM12" s="46">
        <f t="shared" si="5"/>
        <v>0</v>
      </c>
      <c r="AN12" s="46">
        <f t="shared" si="6"/>
        <v>291373.78000000003</v>
      </c>
      <c r="AO12" s="48"/>
      <c r="AP12" s="261"/>
    </row>
    <row r="13" spans="1:42" ht="46.5" x14ac:dyDescent="0.35">
      <c r="A13" s="190" t="s">
        <v>113</v>
      </c>
      <c r="B13" s="190" t="s">
        <v>110</v>
      </c>
      <c r="C13" s="190" t="s">
        <v>104</v>
      </c>
      <c r="D13" s="303">
        <v>194</v>
      </c>
      <c r="E13" s="303">
        <v>67.11</v>
      </c>
      <c r="F13" s="303">
        <v>70</v>
      </c>
      <c r="G13" s="303">
        <v>61.81</v>
      </c>
      <c r="H13" s="303">
        <v>39</v>
      </c>
      <c r="I13" s="303">
        <v>35.85</v>
      </c>
      <c r="J13" s="303">
        <v>0</v>
      </c>
      <c r="K13" s="303">
        <v>0</v>
      </c>
      <c r="L13" s="303">
        <v>3</v>
      </c>
      <c r="M13" s="303">
        <v>3</v>
      </c>
      <c r="N13" s="303">
        <v>0</v>
      </c>
      <c r="O13" s="303">
        <v>0</v>
      </c>
      <c r="P13" s="40">
        <f t="shared" si="1"/>
        <v>306</v>
      </c>
      <c r="Q13" s="40">
        <f t="shared" si="1"/>
        <v>167.77</v>
      </c>
      <c r="R13" s="200">
        <v>0</v>
      </c>
      <c r="S13" s="200">
        <v>0</v>
      </c>
      <c r="T13" s="200">
        <v>0</v>
      </c>
      <c r="U13" s="200">
        <v>0</v>
      </c>
      <c r="V13" s="200">
        <v>0</v>
      </c>
      <c r="W13" s="200">
        <v>0</v>
      </c>
      <c r="X13" s="200">
        <v>0</v>
      </c>
      <c r="Y13" s="49">
        <v>0</v>
      </c>
      <c r="Z13" s="42">
        <f t="shared" si="3"/>
        <v>0</v>
      </c>
      <c r="AA13" s="43">
        <f t="shared" si="4"/>
        <v>0</v>
      </c>
      <c r="AB13" s="44">
        <f t="shared" si="2"/>
        <v>306</v>
      </c>
      <c r="AC13" s="44">
        <f t="shared" si="2"/>
        <v>167.77</v>
      </c>
      <c r="AD13" s="259">
        <v>371349</v>
      </c>
      <c r="AE13" s="251">
        <v>0</v>
      </c>
      <c r="AF13" s="251">
        <v>0</v>
      </c>
      <c r="AG13" s="251">
        <v>0</v>
      </c>
      <c r="AH13" s="251">
        <v>31992</v>
      </c>
      <c r="AI13" s="251">
        <v>28080</v>
      </c>
      <c r="AJ13" s="46">
        <f t="shared" si="0"/>
        <v>431421</v>
      </c>
      <c r="AK13" s="47">
        <v>0</v>
      </c>
      <c r="AL13" s="47">
        <v>0</v>
      </c>
      <c r="AM13" s="46">
        <f t="shared" si="5"/>
        <v>0</v>
      </c>
      <c r="AN13" s="46">
        <f t="shared" si="6"/>
        <v>431421</v>
      </c>
      <c r="AO13" s="48"/>
      <c r="AP13" s="48"/>
    </row>
    <row r="14" spans="1:42" ht="31" x14ac:dyDescent="0.35">
      <c r="A14" s="190" t="s">
        <v>114</v>
      </c>
      <c r="B14" s="190" t="s">
        <v>108</v>
      </c>
      <c r="C14" s="190" t="s">
        <v>104</v>
      </c>
      <c r="D14" s="281">
        <v>87</v>
      </c>
      <c r="E14" s="280">
        <v>82.297298999999995</v>
      </c>
      <c r="F14" s="280">
        <v>244</v>
      </c>
      <c r="G14" s="280">
        <v>226.74319299999999</v>
      </c>
      <c r="H14" s="280">
        <v>88</v>
      </c>
      <c r="I14" s="280">
        <v>87.810811000000001</v>
      </c>
      <c r="J14" s="280">
        <v>14</v>
      </c>
      <c r="K14" s="280">
        <v>14</v>
      </c>
      <c r="L14" s="280">
        <v>1</v>
      </c>
      <c r="M14" s="280">
        <v>1</v>
      </c>
      <c r="N14" s="280">
        <v>0</v>
      </c>
      <c r="O14" s="280">
        <v>0</v>
      </c>
      <c r="P14" s="40">
        <f t="shared" si="1"/>
        <v>434</v>
      </c>
      <c r="Q14" s="40">
        <f t="shared" si="1"/>
        <v>411.85130299999997</v>
      </c>
      <c r="R14" s="262">
        <v>10</v>
      </c>
      <c r="S14" s="262">
        <v>10</v>
      </c>
      <c r="T14" s="262">
        <v>0</v>
      </c>
      <c r="U14" s="262">
        <v>0</v>
      </c>
      <c r="V14" s="262">
        <v>0</v>
      </c>
      <c r="W14" s="262">
        <v>0</v>
      </c>
      <c r="X14" s="262">
        <v>0</v>
      </c>
      <c r="Y14" s="262">
        <v>0</v>
      </c>
      <c r="Z14" s="42">
        <f t="shared" si="3"/>
        <v>10</v>
      </c>
      <c r="AA14" s="42">
        <f t="shared" si="4"/>
        <v>10</v>
      </c>
      <c r="AB14" s="44">
        <f t="shared" si="2"/>
        <v>444</v>
      </c>
      <c r="AC14" s="44">
        <f t="shared" si="2"/>
        <v>421.85130299999997</v>
      </c>
      <c r="AD14" s="282">
        <v>978168.32000000088</v>
      </c>
      <c r="AE14" s="283">
        <v>38491.010000000031</v>
      </c>
      <c r="AF14" s="283">
        <v>500</v>
      </c>
      <c r="AG14" s="283">
        <v>32122.860000000022</v>
      </c>
      <c r="AH14" s="283">
        <v>275423.27000000031</v>
      </c>
      <c r="AI14" s="283">
        <v>98029.139999999912</v>
      </c>
      <c r="AJ14" s="46">
        <f t="shared" si="0"/>
        <v>1422734.600000001</v>
      </c>
      <c r="AK14" s="284">
        <v>25049.67</v>
      </c>
      <c r="AL14" s="265">
        <v>0</v>
      </c>
      <c r="AM14" s="46">
        <f t="shared" si="5"/>
        <v>25049.67</v>
      </c>
      <c r="AN14" s="46">
        <f t="shared" si="6"/>
        <v>1447784.2700000009</v>
      </c>
      <c r="AO14" s="48"/>
      <c r="AP14" s="48"/>
    </row>
    <row r="15" spans="1:42" x14ac:dyDescent="0.35">
      <c r="A15" s="190"/>
      <c r="B15" s="190"/>
      <c r="C15" s="190"/>
      <c r="D15" s="248"/>
      <c r="E15" s="248"/>
      <c r="F15" s="248"/>
      <c r="G15" s="248"/>
      <c r="H15" s="248"/>
      <c r="I15" s="248"/>
      <c r="J15" s="248"/>
      <c r="K15" s="248"/>
      <c r="L15" s="248"/>
      <c r="M15" s="248"/>
      <c r="N15" s="248"/>
      <c r="O15" s="248"/>
      <c r="P15" s="40">
        <f t="shared" si="1"/>
        <v>0</v>
      </c>
      <c r="Q15" s="40">
        <f t="shared" si="1"/>
        <v>0</v>
      </c>
      <c r="R15" s="248"/>
      <c r="S15" s="248"/>
      <c r="T15" s="248"/>
      <c r="U15" s="248"/>
      <c r="V15" s="248"/>
      <c r="W15" s="248"/>
      <c r="X15" s="248"/>
      <c r="Y15" s="248"/>
      <c r="Z15" s="42">
        <f t="shared" si="3"/>
        <v>0</v>
      </c>
      <c r="AA15" s="42">
        <f t="shared" si="4"/>
        <v>0</v>
      </c>
      <c r="AB15" s="44">
        <f t="shared" si="2"/>
        <v>0</v>
      </c>
      <c r="AC15" s="44">
        <f t="shared" si="2"/>
        <v>0</v>
      </c>
      <c r="AD15" s="264"/>
      <c r="AE15" s="264"/>
      <c r="AF15" s="264"/>
      <c r="AG15" s="264"/>
      <c r="AH15" s="264"/>
      <c r="AI15" s="264"/>
      <c r="AJ15" s="52">
        <f t="shared" si="0"/>
        <v>0</v>
      </c>
      <c r="AK15" s="143"/>
      <c r="AL15" s="143"/>
      <c r="AM15" s="52">
        <f t="shared" si="5"/>
        <v>0</v>
      </c>
      <c r="AN15" s="52">
        <f t="shared" si="6"/>
        <v>0</v>
      </c>
      <c r="AO15" s="48"/>
      <c r="AP15" s="48"/>
    </row>
    <row r="16" spans="1:42" x14ac:dyDescent="0.35">
      <c r="A16" s="190"/>
      <c r="B16" s="190"/>
      <c r="C16" s="190"/>
      <c r="D16" s="248"/>
      <c r="E16" s="248"/>
      <c r="F16" s="248"/>
      <c r="G16" s="248"/>
      <c r="H16" s="248"/>
      <c r="I16" s="248"/>
      <c r="J16" s="248"/>
      <c r="K16" s="248"/>
      <c r="L16" s="248"/>
      <c r="M16" s="248"/>
      <c r="N16" s="248"/>
      <c r="O16" s="248"/>
      <c r="P16" s="40">
        <f t="shared" si="1"/>
        <v>0</v>
      </c>
      <c r="Q16" s="40">
        <f t="shared" si="1"/>
        <v>0</v>
      </c>
      <c r="R16" s="248"/>
      <c r="S16" s="248"/>
      <c r="T16" s="248"/>
      <c r="U16" s="248"/>
      <c r="V16" s="248"/>
      <c r="W16" s="248"/>
      <c r="X16" s="248"/>
      <c r="Y16" s="248"/>
      <c r="Z16" s="42">
        <f t="shared" si="3"/>
        <v>0</v>
      </c>
      <c r="AA16" s="42">
        <f t="shared" si="4"/>
        <v>0</v>
      </c>
      <c r="AB16" s="44">
        <f t="shared" si="2"/>
        <v>0</v>
      </c>
      <c r="AC16" s="44">
        <f t="shared" si="2"/>
        <v>0</v>
      </c>
      <c r="AD16" s="264"/>
      <c r="AE16" s="264"/>
      <c r="AF16" s="264"/>
      <c r="AG16" s="264"/>
      <c r="AH16" s="264"/>
      <c r="AI16" s="264"/>
      <c r="AJ16" s="52">
        <f t="shared" si="0"/>
        <v>0</v>
      </c>
      <c r="AK16" s="143"/>
      <c r="AL16" s="143"/>
      <c r="AM16" s="52">
        <f t="shared" si="5"/>
        <v>0</v>
      </c>
      <c r="AN16" s="52">
        <f t="shared" si="6"/>
        <v>0</v>
      </c>
      <c r="AO16" s="48"/>
      <c r="AP16" s="48"/>
    </row>
    <row r="17" spans="1:42" x14ac:dyDescent="0.35">
      <c r="A17" s="190"/>
      <c r="B17" s="190"/>
      <c r="C17" s="190"/>
      <c r="D17" s="248"/>
      <c r="E17" s="248"/>
      <c r="F17" s="248"/>
      <c r="G17" s="248"/>
      <c r="H17" s="248"/>
      <c r="I17" s="248"/>
      <c r="J17" s="248"/>
      <c r="K17" s="248"/>
      <c r="L17" s="248"/>
      <c r="M17" s="248"/>
      <c r="N17" s="248"/>
      <c r="O17" s="248"/>
      <c r="P17" s="40">
        <f t="shared" si="1"/>
        <v>0</v>
      </c>
      <c r="Q17" s="40">
        <f t="shared" si="1"/>
        <v>0</v>
      </c>
      <c r="R17" s="248"/>
      <c r="S17" s="248"/>
      <c r="T17" s="248"/>
      <c r="U17" s="248"/>
      <c r="V17" s="248"/>
      <c r="W17" s="248"/>
      <c r="X17" s="248"/>
      <c r="Y17" s="248"/>
      <c r="Z17" s="42">
        <f t="shared" si="3"/>
        <v>0</v>
      </c>
      <c r="AA17" s="42">
        <f t="shared" si="4"/>
        <v>0</v>
      </c>
      <c r="AB17" s="44">
        <f t="shared" si="2"/>
        <v>0</v>
      </c>
      <c r="AC17" s="44">
        <f t="shared" si="2"/>
        <v>0</v>
      </c>
      <c r="AD17" s="264"/>
      <c r="AE17" s="264"/>
      <c r="AF17" s="264"/>
      <c r="AG17" s="264"/>
      <c r="AH17" s="264"/>
      <c r="AI17" s="264"/>
      <c r="AJ17" s="52">
        <f t="shared" si="0"/>
        <v>0</v>
      </c>
      <c r="AK17" s="143"/>
      <c r="AL17" s="143"/>
      <c r="AM17" s="52">
        <f t="shared" si="5"/>
        <v>0</v>
      </c>
      <c r="AN17" s="52">
        <f t="shared" si="6"/>
        <v>0</v>
      </c>
      <c r="AO17" s="48"/>
      <c r="AP17" s="48"/>
    </row>
    <row r="18" spans="1:42" x14ac:dyDescent="0.35">
      <c r="A18" s="190"/>
      <c r="B18" s="190"/>
      <c r="C18" s="190"/>
      <c r="D18" s="248"/>
      <c r="E18" s="248"/>
      <c r="F18" s="248"/>
      <c r="G18" s="248"/>
      <c r="H18" s="248"/>
      <c r="I18" s="248"/>
      <c r="J18" s="248"/>
      <c r="K18" s="248"/>
      <c r="L18" s="248"/>
      <c r="M18" s="248"/>
      <c r="N18" s="248"/>
      <c r="O18" s="248"/>
      <c r="P18" s="40">
        <f t="shared" si="1"/>
        <v>0</v>
      </c>
      <c r="Q18" s="40">
        <f t="shared" si="1"/>
        <v>0</v>
      </c>
      <c r="R18" s="248"/>
      <c r="S18" s="248"/>
      <c r="T18" s="248"/>
      <c r="U18" s="248"/>
      <c r="V18" s="248"/>
      <c r="W18" s="248"/>
      <c r="X18" s="248"/>
      <c r="Y18" s="248"/>
      <c r="Z18" s="42">
        <f t="shared" si="3"/>
        <v>0</v>
      </c>
      <c r="AA18" s="42">
        <f t="shared" si="4"/>
        <v>0</v>
      </c>
      <c r="AB18" s="44">
        <f t="shared" si="2"/>
        <v>0</v>
      </c>
      <c r="AC18" s="44">
        <f t="shared" si="2"/>
        <v>0</v>
      </c>
      <c r="AD18" s="264"/>
      <c r="AE18" s="264"/>
      <c r="AF18" s="264"/>
      <c r="AG18" s="264"/>
      <c r="AH18" s="264"/>
      <c r="AI18" s="264"/>
      <c r="AJ18" s="52">
        <f t="shared" si="0"/>
        <v>0</v>
      </c>
      <c r="AK18" s="143"/>
      <c r="AL18" s="143"/>
      <c r="AM18" s="52">
        <f t="shared" si="5"/>
        <v>0</v>
      </c>
      <c r="AN18" s="52">
        <f t="shared" si="6"/>
        <v>0</v>
      </c>
      <c r="AO18" s="48"/>
      <c r="AP18" s="48"/>
    </row>
    <row r="19" spans="1:42" x14ac:dyDescent="0.35">
      <c r="A19" s="190"/>
      <c r="B19" s="190"/>
      <c r="C19" s="190"/>
      <c r="D19" s="248"/>
      <c r="E19" s="248"/>
      <c r="F19" s="248"/>
      <c r="G19" s="248"/>
      <c r="H19" s="248"/>
      <c r="I19" s="248"/>
      <c r="J19" s="248"/>
      <c r="K19" s="248"/>
      <c r="L19" s="248"/>
      <c r="M19" s="248"/>
      <c r="N19" s="248"/>
      <c r="O19" s="248"/>
      <c r="P19" s="40">
        <f t="shared" si="1"/>
        <v>0</v>
      </c>
      <c r="Q19" s="40">
        <f t="shared" si="1"/>
        <v>0</v>
      </c>
      <c r="R19" s="248"/>
      <c r="S19" s="248"/>
      <c r="T19" s="248"/>
      <c r="U19" s="248"/>
      <c r="V19" s="248"/>
      <c r="W19" s="248"/>
      <c r="X19" s="248"/>
      <c r="Y19" s="248"/>
      <c r="Z19" s="42">
        <f t="shared" si="3"/>
        <v>0</v>
      </c>
      <c r="AA19" s="42">
        <f t="shared" si="4"/>
        <v>0</v>
      </c>
      <c r="AB19" s="44">
        <f t="shared" si="2"/>
        <v>0</v>
      </c>
      <c r="AC19" s="44">
        <f t="shared" si="2"/>
        <v>0</v>
      </c>
      <c r="AD19" s="264"/>
      <c r="AE19" s="264"/>
      <c r="AF19" s="264"/>
      <c r="AG19" s="264"/>
      <c r="AH19" s="264"/>
      <c r="AI19" s="264"/>
      <c r="AJ19" s="52">
        <f t="shared" si="0"/>
        <v>0</v>
      </c>
      <c r="AK19" s="143"/>
      <c r="AL19" s="143"/>
      <c r="AM19" s="52">
        <f t="shared" si="5"/>
        <v>0</v>
      </c>
      <c r="AN19" s="52">
        <f t="shared" si="6"/>
        <v>0</v>
      </c>
      <c r="AO19" s="48"/>
      <c r="AP19" s="48"/>
    </row>
    <row r="20" spans="1:42" x14ac:dyDescent="0.35">
      <c r="A20" s="190"/>
      <c r="B20" s="190"/>
      <c r="C20" s="190"/>
      <c r="D20" s="248"/>
      <c r="E20" s="248"/>
      <c r="F20" s="248"/>
      <c r="G20" s="248"/>
      <c r="H20" s="248"/>
      <c r="I20" s="248"/>
      <c r="J20" s="248"/>
      <c r="K20" s="248"/>
      <c r="L20" s="248"/>
      <c r="M20" s="248"/>
      <c r="N20" s="248"/>
      <c r="O20" s="248"/>
      <c r="P20" s="40">
        <f t="shared" si="1"/>
        <v>0</v>
      </c>
      <c r="Q20" s="40">
        <f t="shared" si="1"/>
        <v>0</v>
      </c>
      <c r="R20" s="248"/>
      <c r="S20" s="248"/>
      <c r="T20" s="248"/>
      <c r="U20" s="248"/>
      <c r="V20" s="248"/>
      <c r="W20" s="248"/>
      <c r="X20" s="248"/>
      <c r="Y20" s="248"/>
      <c r="Z20" s="42">
        <f t="shared" si="3"/>
        <v>0</v>
      </c>
      <c r="AA20" s="42">
        <f t="shared" si="4"/>
        <v>0</v>
      </c>
      <c r="AB20" s="44">
        <f t="shared" si="2"/>
        <v>0</v>
      </c>
      <c r="AC20" s="44">
        <f t="shared" si="2"/>
        <v>0</v>
      </c>
      <c r="AD20" s="264"/>
      <c r="AE20" s="264"/>
      <c r="AF20" s="264"/>
      <c r="AG20" s="264"/>
      <c r="AH20" s="264"/>
      <c r="AI20" s="264"/>
      <c r="AJ20" s="52">
        <f t="shared" si="0"/>
        <v>0</v>
      </c>
      <c r="AK20" s="143"/>
      <c r="AL20" s="143"/>
      <c r="AM20" s="52">
        <f t="shared" si="5"/>
        <v>0</v>
      </c>
      <c r="AN20" s="52">
        <f t="shared" si="6"/>
        <v>0</v>
      </c>
      <c r="AO20" s="48"/>
      <c r="AP20" s="48"/>
    </row>
    <row r="21" spans="1:42" x14ac:dyDescent="0.35">
      <c r="A21" s="190"/>
      <c r="B21" s="190"/>
      <c r="C21" s="190"/>
      <c r="D21" s="248"/>
      <c r="E21" s="248"/>
      <c r="F21" s="248"/>
      <c r="G21" s="248"/>
      <c r="H21" s="248"/>
      <c r="I21" s="248"/>
      <c r="J21" s="248"/>
      <c r="K21" s="248"/>
      <c r="L21" s="248"/>
      <c r="M21" s="248"/>
      <c r="N21" s="248"/>
      <c r="O21" s="248"/>
      <c r="P21" s="40">
        <f t="shared" si="1"/>
        <v>0</v>
      </c>
      <c r="Q21" s="40">
        <f t="shared" si="1"/>
        <v>0</v>
      </c>
      <c r="R21" s="248"/>
      <c r="S21" s="248"/>
      <c r="T21" s="248"/>
      <c r="U21" s="248"/>
      <c r="V21" s="248"/>
      <c r="W21" s="248"/>
      <c r="X21" s="248"/>
      <c r="Y21" s="248"/>
      <c r="Z21" s="42">
        <f t="shared" si="3"/>
        <v>0</v>
      </c>
      <c r="AA21" s="42">
        <f t="shared" si="4"/>
        <v>0</v>
      </c>
      <c r="AB21" s="44">
        <f t="shared" si="2"/>
        <v>0</v>
      </c>
      <c r="AC21" s="44">
        <f t="shared" si="2"/>
        <v>0</v>
      </c>
      <c r="AD21" s="264"/>
      <c r="AE21" s="264"/>
      <c r="AF21" s="264"/>
      <c r="AG21" s="264"/>
      <c r="AH21" s="264"/>
      <c r="AI21" s="264"/>
      <c r="AJ21" s="52">
        <f t="shared" si="0"/>
        <v>0</v>
      </c>
      <c r="AK21" s="143"/>
      <c r="AL21" s="143"/>
      <c r="AM21" s="52">
        <f t="shared" si="5"/>
        <v>0</v>
      </c>
      <c r="AN21" s="52">
        <f t="shared" si="6"/>
        <v>0</v>
      </c>
      <c r="AO21" s="48"/>
      <c r="AP21" s="48"/>
    </row>
    <row r="22" spans="1:42" x14ac:dyDescent="0.35">
      <c r="A22" s="190"/>
      <c r="B22" s="190"/>
      <c r="C22" s="190"/>
      <c r="D22" s="248"/>
      <c r="E22" s="248"/>
      <c r="F22" s="248"/>
      <c r="G22" s="248"/>
      <c r="H22" s="248"/>
      <c r="I22" s="248"/>
      <c r="J22" s="248"/>
      <c r="K22" s="248"/>
      <c r="L22" s="248"/>
      <c r="M22" s="248"/>
      <c r="N22" s="248"/>
      <c r="O22" s="248"/>
      <c r="P22" s="40">
        <f t="shared" si="1"/>
        <v>0</v>
      </c>
      <c r="Q22" s="40">
        <f t="shared" si="1"/>
        <v>0</v>
      </c>
      <c r="R22" s="248"/>
      <c r="S22" s="248"/>
      <c r="T22" s="248"/>
      <c r="U22" s="248"/>
      <c r="V22" s="248"/>
      <c r="W22" s="248"/>
      <c r="X22" s="248"/>
      <c r="Y22" s="248"/>
      <c r="Z22" s="42">
        <f t="shared" si="3"/>
        <v>0</v>
      </c>
      <c r="AA22" s="42">
        <f t="shared" si="4"/>
        <v>0</v>
      </c>
      <c r="AB22" s="44">
        <f t="shared" si="2"/>
        <v>0</v>
      </c>
      <c r="AC22" s="44">
        <f t="shared" si="2"/>
        <v>0</v>
      </c>
      <c r="AD22" s="264"/>
      <c r="AE22" s="264"/>
      <c r="AF22" s="264"/>
      <c r="AG22" s="264"/>
      <c r="AH22" s="264"/>
      <c r="AI22" s="264"/>
      <c r="AJ22" s="52">
        <f t="shared" si="0"/>
        <v>0</v>
      </c>
      <c r="AK22" s="143"/>
      <c r="AL22" s="143"/>
      <c r="AM22" s="52">
        <f t="shared" si="5"/>
        <v>0</v>
      </c>
      <c r="AN22" s="52">
        <f t="shared" si="6"/>
        <v>0</v>
      </c>
      <c r="AO22" s="48"/>
      <c r="AP22" s="48"/>
    </row>
    <row r="23" spans="1:42" x14ac:dyDescent="0.35">
      <c r="A23" s="190"/>
      <c r="B23" s="190"/>
      <c r="C23" s="190"/>
      <c r="D23" s="248"/>
      <c r="E23" s="248"/>
      <c r="F23" s="248"/>
      <c r="G23" s="248"/>
      <c r="H23" s="248"/>
      <c r="I23" s="248"/>
      <c r="J23" s="248"/>
      <c r="K23" s="248"/>
      <c r="L23" s="248"/>
      <c r="M23" s="248"/>
      <c r="N23" s="248"/>
      <c r="O23" s="248"/>
      <c r="P23" s="40">
        <f t="shared" si="1"/>
        <v>0</v>
      </c>
      <c r="Q23" s="40">
        <f t="shared" si="1"/>
        <v>0</v>
      </c>
      <c r="R23" s="248"/>
      <c r="S23" s="248"/>
      <c r="T23" s="248"/>
      <c r="U23" s="248"/>
      <c r="V23" s="248"/>
      <c r="W23" s="248"/>
      <c r="X23" s="248"/>
      <c r="Y23" s="248"/>
      <c r="Z23" s="42">
        <f t="shared" si="3"/>
        <v>0</v>
      </c>
      <c r="AA23" s="42">
        <f t="shared" si="4"/>
        <v>0</v>
      </c>
      <c r="AB23" s="44">
        <f t="shared" si="2"/>
        <v>0</v>
      </c>
      <c r="AC23" s="44">
        <f t="shared" si="2"/>
        <v>0</v>
      </c>
      <c r="AD23" s="264"/>
      <c r="AE23" s="264"/>
      <c r="AF23" s="264"/>
      <c r="AG23" s="264"/>
      <c r="AH23" s="264"/>
      <c r="AI23" s="264"/>
      <c r="AJ23" s="52">
        <f t="shared" si="0"/>
        <v>0</v>
      </c>
      <c r="AK23" s="143"/>
      <c r="AL23" s="143"/>
      <c r="AM23" s="52">
        <f t="shared" si="5"/>
        <v>0</v>
      </c>
      <c r="AN23" s="52">
        <f t="shared" si="6"/>
        <v>0</v>
      </c>
      <c r="AO23" s="48"/>
      <c r="AP23" s="48"/>
    </row>
    <row r="24" spans="1:42" x14ac:dyDescent="0.35">
      <c r="A24" s="190"/>
      <c r="B24" s="190"/>
      <c r="C24" s="190"/>
      <c r="D24" s="248"/>
      <c r="E24" s="248"/>
      <c r="F24" s="248"/>
      <c r="G24" s="248"/>
      <c r="H24" s="248"/>
      <c r="I24" s="248"/>
      <c r="J24" s="248"/>
      <c r="K24" s="248"/>
      <c r="L24" s="248"/>
      <c r="M24" s="248"/>
      <c r="N24" s="248"/>
      <c r="O24" s="248"/>
      <c r="P24" s="40">
        <f t="shared" ref="P24:Q39" si="7">SUM(D24,F24,H24,J24,L24,N24)</f>
        <v>0</v>
      </c>
      <c r="Q24" s="40">
        <f t="shared" si="7"/>
        <v>0</v>
      </c>
      <c r="R24" s="248"/>
      <c r="S24" s="248"/>
      <c r="T24" s="248"/>
      <c r="U24" s="248"/>
      <c r="V24" s="248"/>
      <c r="W24" s="248"/>
      <c r="X24" s="248"/>
      <c r="Y24" s="248"/>
      <c r="Z24" s="42">
        <f t="shared" si="3"/>
        <v>0</v>
      </c>
      <c r="AA24" s="42">
        <f t="shared" si="4"/>
        <v>0</v>
      </c>
      <c r="AB24" s="44">
        <f t="shared" ref="AB24:AC51" si="8">P24+Z24</f>
        <v>0</v>
      </c>
      <c r="AC24" s="44">
        <f t="shared" si="8"/>
        <v>0</v>
      </c>
      <c r="AD24" s="264"/>
      <c r="AE24" s="264"/>
      <c r="AF24" s="264"/>
      <c r="AG24" s="264"/>
      <c r="AH24" s="264"/>
      <c r="AI24" s="264"/>
      <c r="AJ24" s="52">
        <f t="shared" si="0"/>
        <v>0</v>
      </c>
      <c r="AK24" s="143"/>
      <c r="AL24" s="143"/>
      <c r="AM24" s="52">
        <f t="shared" si="5"/>
        <v>0</v>
      </c>
      <c r="AN24" s="52">
        <f t="shared" si="6"/>
        <v>0</v>
      </c>
      <c r="AO24" s="48"/>
      <c r="AP24" s="48"/>
    </row>
    <row r="25" spans="1:42" x14ac:dyDescent="0.35">
      <c r="A25" s="190"/>
      <c r="B25" s="190"/>
      <c r="C25" s="190"/>
      <c r="D25" s="248"/>
      <c r="E25" s="248"/>
      <c r="F25" s="248"/>
      <c r="G25" s="248"/>
      <c r="H25" s="248"/>
      <c r="I25" s="248"/>
      <c r="J25" s="248"/>
      <c r="K25" s="248"/>
      <c r="L25" s="248"/>
      <c r="M25" s="248"/>
      <c r="N25" s="248"/>
      <c r="O25" s="248"/>
      <c r="P25" s="40">
        <f t="shared" si="7"/>
        <v>0</v>
      </c>
      <c r="Q25" s="40">
        <f t="shared" si="7"/>
        <v>0</v>
      </c>
      <c r="R25" s="248"/>
      <c r="S25" s="248"/>
      <c r="T25" s="248"/>
      <c r="U25" s="248"/>
      <c r="V25" s="248"/>
      <c r="W25" s="248"/>
      <c r="X25" s="248"/>
      <c r="Y25" s="248"/>
      <c r="Z25" s="42">
        <f t="shared" si="3"/>
        <v>0</v>
      </c>
      <c r="AA25" s="42">
        <f t="shared" si="4"/>
        <v>0</v>
      </c>
      <c r="AB25" s="44">
        <f t="shared" si="8"/>
        <v>0</v>
      </c>
      <c r="AC25" s="44">
        <f t="shared" si="8"/>
        <v>0</v>
      </c>
      <c r="AD25" s="264"/>
      <c r="AE25" s="264"/>
      <c r="AF25" s="264"/>
      <c r="AG25" s="264"/>
      <c r="AH25" s="264"/>
      <c r="AI25" s="264"/>
      <c r="AJ25" s="52">
        <f t="shared" si="0"/>
        <v>0</v>
      </c>
      <c r="AK25" s="143"/>
      <c r="AL25" s="143"/>
      <c r="AM25" s="52">
        <f t="shared" si="5"/>
        <v>0</v>
      </c>
      <c r="AN25" s="52">
        <f t="shared" si="6"/>
        <v>0</v>
      </c>
      <c r="AO25" s="48"/>
      <c r="AP25" s="48"/>
    </row>
    <row r="26" spans="1:42" x14ac:dyDescent="0.35">
      <c r="A26" s="190"/>
      <c r="B26" s="190"/>
      <c r="C26" s="190"/>
      <c r="D26" s="248"/>
      <c r="E26" s="248"/>
      <c r="F26" s="248"/>
      <c r="G26" s="248"/>
      <c r="H26" s="248"/>
      <c r="I26" s="248"/>
      <c r="J26" s="248"/>
      <c r="K26" s="248"/>
      <c r="L26" s="248"/>
      <c r="M26" s="248"/>
      <c r="N26" s="248"/>
      <c r="O26" s="248"/>
      <c r="P26" s="40">
        <f t="shared" si="7"/>
        <v>0</v>
      </c>
      <c r="Q26" s="40">
        <f t="shared" si="7"/>
        <v>0</v>
      </c>
      <c r="R26" s="248"/>
      <c r="S26" s="248"/>
      <c r="T26" s="248"/>
      <c r="U26" s="248"/>
      <c r="V26" s="248"/>
      <c r="W26" s="248"/>
      <c r="X26" s="248"/>
      <c r="Y26" s="248"/>
      <c r="Z26" s="42">
        <f t="shared" si="3"/>
        <v>0</v>
      </c>
      <c r="AA26" s="42">
        <f t="shared" si="4"/>
        <v>0</v>
      </c>
      <c r="AB26" s="44">
        <f t="shared" si="8"/>
        <v>0</v>
      </c>
      <c r="AC26" s="44">
        <f t="shared" si="8"/>
        <v>0</v>
      </c>
      <c r="AD26" s="264"/>
      <c r="AE26" s="264"/>
      <c r="AF26" s="264"/>
      <c r="AG26" s="264"/>
      <c r="AH26" s="264"/>
      <c r="AI26" s="264"/>
      <c r="AJ26" s="52">
        <f t="shared" si="0"/>
        <v>0</v>
      </c>
      <c r="AK26" s="143"/>
      <c r="AL26" s="143"/>
      <c r="AM26" s="52">
        <f t="shared" si="5"/>
        <v>0</v>
      </c>
      <c r="AN26" s="52">
        <f t="shared" si="6"/>
        <v>0</v>
      </c>
      <c r="AO26" s="48"/>
      <c r="AP26" s="48"/>
    </row>
    <row r="27" spans="1:42" x14ac:dyDescent="0.35">
      <c r="A27" s="190"/>
      <c r="B27" s="190"/>
      <c r="C27" s="190"/>
      <c r="D27" s="248"/>
      <c r="E27" s="248"/>
      <c r="F27" s="248"/>
      <c r="G27" s="248"/>
      <c r="H27" s="248"/>
      <c r="I27" s="248"/>
      <c r="J27" s="248"/>
      <c r="K27" s="248"/>
      <c r="L27" s="248"/>
      <c r="M27" s="248"/>
      <c r="N27" s="248"/>
      <c r="O27" s="248"/>
      <c r="P27" s="40">
        <f t="shared" si="7"/>
        <v>0</v>
      </c>
      <c r="Q27" s="40">
        <f t="shared" si="7"/>
        <v>0</v>
      </c>
      <c r="R27" s="248"/>
      <c r="S27" s="248"/>
      <c r="T27" s="248"/>
      <c r="U27" s="248"/>
      <c r="V27" s="248"/>
      <c r="W27" s="248"/>
      <c r="X27" s="248"/>
      <c r="Y27" s="248"/>
      <c r="Z27" s="42">
        <f t="shared" si="3"/>
        <v>0</v>
      </c>
      <c r="AA27" s="42">
        <f t="shared" si="4"/>
        <v>0</v>
      </c>
      <c r="AB27" s="44">
        <f t="shared" si="8"/>
        <v>0</v>
      </c>
      <c r="AC27" s="44">
        <f t="shared" si="8"/>
        <v>0</v>
      </c>
      <c r="AD27" s="264"/>
      <c r="AE27" s="264"/>
      <c r="AF27" s="264"/>
      <c r="AG27" s="264"/>
      <c r="AH27" s="264"/>
      <c r="AI27" s="264"/>
      <c r="AJ27" s="52">
        <f t="shared" si="0"/>
        <v>0</v>
      </c>
      <c r="AK27" s="143"/>
      <c r="AL27" s="143"/>
      <c r="AM27" s="52">
        <f t="shared" si="5"/>
        <v>0</v>
      </c>
      <c r="AN27" s="52">
        <f t="shared" si="6"/>
        <v>0</v>
      </c>
      <c r="AO27" s="48"/>
      <c r="AP27" s="48"/>
    </row>
    <row r="28" spans="1:42" x14ac:dyDescent="0.35">
      <c r="A28" s="190"/>
      <c r="B28" s="190"/>
      <c r="C28" s="190"/>
      <c r="D28" s="248"/>
      <c r="E28" s="248"/>
      <c r="F28" s="248"/>
      <c r="G28" s="248"/>
      <c r="H28" s="248"/>
      <c r="I28" s="248"/>
      <c r="J28" s="248"/>
      <c r="K28" s="248"/>
      <c r="L28" s="248"/>
      <c r="M28" s="248"/>
      <c r="N28" s="248"/>
      <c r="O28" s="248"/>
      <c r="P28" s="40">
        <f t="shared" si="7"/>
        <v>0</v>
      </c>
      <c r="Q28" s="40">
        <f t="shared" si="7"/>
        <v>0</v>
      </c>
      <c r="R28" s="248"/>
      <c r="S28" s="248"/>
      <c r="T28" s="248"/>
      <c r="U28" s="248"/>
      <c r="V28" s="248"/>
      <c r="W28" s="248"/>
      <c r="X28" s="248"/>
      <c r="Y28" s="248"/>
      <c r="Z28" s="42">
        <f t="shared" si="3"/>
        <v>0</v>
      </c>
      <c r="AA28" s="42">
        <f t="shared" si="4"/>
        <v>0</v>
      </c>
      <c r="AB28" s="44">
        <f t="shared" si="8"/>
        <v>0</v>
      </c>
      <c r="AC28" s="44">
        <f t="shared" si="8"/>
        <v>0</v>
      </c>
      <c r="AD28" s="264"/>
      <c r="AE28" s="264"/>
      <c r="AF28" s="264"/>
      <c r="AG28" s="264"/>
      <c r="AH28" s="264"/>
      <c r="AI28" s="264"/>
      <c r="AJ28" s="52">
        <f t="shared" si="0"/>
        <v>0</v>
      </c>
      <c r="AK28" s="143"/>
      <c r="AL28" s="143"/>
      <c r="AM28" s="52">
        <f t="shared" si="5"/>
        <v>0</v>
      </c>
      <c r="AN28" s="52">
        <f t="shared" si="6"/>
        <v>0</v>
      </c>
      <c r="AO28" s="48"/>
      <c r="AP28" s="48"/>
    </row>
    <row r="29" spans="1:42" x14ac:dyDescent="0.35">
      <c r="A29" s="190"/>
      <c r="B29" s="190"/>
      <c r="C29" s="190"/>
      <c r="D29" s="248"/>
      <c r="E29" s="248"/>
      <c r="F29" s="248"/>
      <c r="G29" s="248"/>
      <c r="H29" s="248"/>
      <c r="I29" s="248"/>
      <c r="J29" s="248"/>
      <c r="K29" s="248"/>
      <c r="L29" s="248"/>
      <c r="M29" s="248"/>
      <c r="N29" s="248"/>
      <c r="O29" s="248"/>
      <c r="P29" s="40">
        <f t="shared" si="7"/>
        <v>0</v>
      </c>
      <c r="Q29" s="40">
        <f t="shared" si="7"/>
        <v>0</v>
      </c>
      <c r="R29" s="248"/>
      <c r="S29" s="248"/>
      <c r="T29" s="248"/>
      <c r="U29" s="248"/>
      <c r="V29" s="248"/>
      <c r="W29" s="248"/>
      <c r="X29" s="248"/>
      <c r="Y29" s="248"/>
      <c r="Z29" s="42">
        <f t="shared" si="3"/>
        <v>0</v>
      </c>
      <c r="AA29" s="42">
        <f t="shared" si="4"/>
        <v>0</v>
      </c>
      <c r="AB29" s="44">
        <f t="shared" si="8"/>
        <v>0</v>
      </c>
      <c r="AC29" s="44">
        <f t="shared" si="8"/>
        <v>0</v>
      </c>
      <c r="AD29" s="264"/>
      <c r="AE29" s="264"/>
      <c r="AF29" s="264"/>
      <c r="AG29" s="264"/>
      <c r="AH29" s="264"/>
      <c r="AI29" s="264"/>
      <c r="AJ29" s="52">
        <f t="shared" si="0"/>
        <v>0</v>
      </c>
      <c r="AK29" s="143"/>
      <c r="AL29" s="143"/>
      <c r="AM29" s="52">
        <f t="shared" si="5"/>
        <v>0</v>
      </c>
      <c r="AN29" s="52">
        <f t="shared" si="6"/>
        <v>0</v>
      </c>
      <c r="AO29" s="48"/>
      <c r="AP29" s="48"/>
    </row>
    <row r="30" spans="1:42" x14ac:dyDescent="0.35">
      <c r="A30" s="190"/>
      <c r="B30" s="190"/>
      <c r="C30" s="190"/>
      <c r="D30" s="248"/>
      <c r="E30" s="248"/>
      <c r="F30" s="248"/>
      <c r="G30" s="248"/>
      <c r="H30" s="248"/>
      <c r="I30" s="248"/>
      <c r="J30" s="248"/>
      <c r="K30" s="248"/>
      <c r="L30" s="248"/>
      <c r="M30" s="248"/>
      <c r="N30" s="248"/>
      <c r="O30" s="248"/>
      <c r="P30" s="40">
        <f t="shared" si="7"/>
        <v>0</v>
      </c>
      <c r="Q30" s="40">
        <f t="shared" si="7"/>
        <v>0</v>
      </c>
      <c r="R30" s="248"/>
      <c r="S30" s="248"/>
      <c r="T30" s="248"/>
      <c r="U30" s="248"/>
      <c r="V30" s="248"/>
      <c r="W30" s="248"/>
      <c r="X30" s="248"/>
      <c r="Y30" s="248"/>
      <c r="Z30" s="42">
        <f t="shared" si="3"/>
        <v>0</v>
      </c>
      <c r="AA30" s="42">
        <f t="shared" si="4"/>
        <v>0</v>
      </c>
      <c r="AB30" s="44">
        <f t="shared" si="8"/>
        <v>0</v>
      </c>
      <c r="AC30" s="44">
        <f t="shared" si="8"/>
        <v>0</v>
      </c>
      <c r="AD30" s="264"/>
      <c r="AE30" s="264"/>
      <c r="AF30" s="264"/>
      <c r="AG30" s="264"/>
      <c r="AH30" s="264"/>
      <c r="AI30" s="264"/>
      <c r="AJ30" s="52">
        <f t="shared" si="0"/>
        <v>0</v>
      </c>
      <c r="AK30" s="143"/>
      <c r="AL30" s="143"/>
      <c r="AM30" s="52">
        <f t="shared" si="5"/>
        <v>0</v>
      </c>
      <c r="AN30" s="52">
        <f t="shared" si="6"/>
        <v>0</v>
      </c>
      <c r="AO30" s="48"/>
      <c r="AP30" s="48"/>
    </row>
    <row r="31" spans="1:42" x14ac:dyDescent="0.35">
      <c r="A31" s="190"/>
      <c r="B31" s="190"/>
      <c r="C31" s="190"/>
      <c r="D31" s="248"/>
      <c r="E31" s="248"/>
      <c r="F31" s="248"/>
      <c r="G31" s="248"/>
      <c r="H31" s="248"/>
      <c r="I31" s="248"/>
      <c r="J31" s="248"/>
      <c r="K31" s="248"/>
      <c r="L31" s="248"/>
      <c r="M31" s="248"/>
      <c r="N31" s="248"/>
      <c r="O31" s="248"/>
      <c r="P31" s="40">
        <f t="shared" si="7"/>
        <v>0</v>
      </c>
      <c r="Q31" s="40">
        <f t="shared" si="7"/>
        <v>0</v>
      </c>
      <c r="R31" s="248"/>
      <c r="S31" s="248"/>
      <c r="T31" s="248"/>
      <c r="U31" s="248"/>
      <c r="V31" s="248"/>
      <c r="W31" s="248"/>
      <c r="X31" s="248"/>
      <c r="Y31" s="248"/>
      <c r="Z31" s="42">
        <f t="shared" si="3"/>
        <v>0</v>
      </c>
      <c r="AA31" s="42">
        <f t="shared" si="4"/>
        <v>0</v>
      </c>
      <c r="AB31" s="44">
        <f t="shared" si="8"/>
        <v>0</v>
      </c>
      <c r="AC31" s="44">
        <f t="shared" si="8"/>
        <v>0</v>
      </c>
      <c r="AD31" s="264"/>
      <c r="AE31" s="264"/>
      <c r="AF31" s="264"/>
      <c r="AG31" s="264"/>
      <c r="AH31" s="264"/>
      <c r="AI31" s="264"/>
      <c r="AJ31" s="52">
        <f t="shared" si="0"/>
        <v>0</v>
      </c>
      <c r="AK31" s="143"/>
      <c r="AL31" s="143"/>
      <c r="AM31" s="52">
        <f t="shared" si="5"/>
        <v>0</v>
      </c>
      <c r="AN31" s="52">
        <f t="shared" si="6"/>
        <v>0</v>
      </c>
      <c r="AO31" s="48"/>
      <c r="AP31" s="48"/>
    </row>
    <row r="32" spans="1:42" x14ac:dyDescent="0.35">
      <c r="A32" s="190"/>
      <c r="B32" s="190"/>
      <c r="C32" s="190"/>
      <c r="D32" s="248"/>
      <c r="E32" s="248"/>
      <c r="F32" s="248"/>
      <c r="G32" s="248"/>
      <c r="H32" s="248"/>
      <c r="I32" s="248"/>
      <c r="J32" s="248"/>
      <c r="K32" s="248"/>
      <c r="L32" s="248"/>
      <c r="M32" s="248"/>
      <c r="N32" s="248"/>
      <c r="O32" s="248"/>
      <c r="P32" s="40">
        <f t="shared" si="7"/>
        <v>0</v>
      </c>
      <c r="Q32" s="40">
        <f t="shared" si="7"/>
        <v>0</v>
      </c>
      <c r="R32" s="248"/>
      <c r="S32" s="248"/>
      <c r="T32" s="248"/>
      <c r="U32" s="248"/>
      <c r="V32" s="248"/>
      <c r="W32" s="248"/>
      <c r="X32" s="248"/>
      <c r="Y32" s="248"/>
      <c r="Z32" s="42">
        <f t="shared" si="3"/>
        <v>0</v>
      </c>
      <c r="AA32" s="42">
        <f t="shared" si="4"/>
        <v>0</v>
      </c>
      <c r="AB32" s="44">
        <f t="shared" si="8"/>
        <v>0</v>
      </c>
      <c r="AC32" s="44">
        <f t="shared" si="8"/>
        <v>0</v>
      </c>
      <c r="AD32" s="264"/>
      <c r="AE32" s="264"/>
      <c r="AF32" s="264"/>
      <c r="AG32" s="264"/>
      <c r="AH32" s="264"/>
      <c r="AI32" s="264"/>
      <c r="AJ32" s="52">
        <f t="shared" si="0"/>
        <v>0</v>
      </c>
      <c r="AK32" s="143"/>
      <c r="AL32" s="143"/>
      <c r="AM32" s="52">
        <f t="shared" si="5"/>
        <v>0</v>
      </c>
      <c r="AN32" s="52">
        <f t="shared" si="6"/>
        <v>0</v>
      </c>
      <c r="AO32" s="48"/>
      <c r="AP32" s="48"/>
    </row>
    <row r="33" spans="1:42" x14ac:dyDescent="0.35">
      <c r="A33" s="190"/>
      <c r="B33" s="190"/>
      <c r="C33" s="190"/>
      <c r="D33" s="248"/>
      <c r="E33" s="248"/>
      <c r="F33" s="248"/>
      <c r="G33" s="248"/>
      <c r="H33" s="248"/>
      <c r="I33" s="248"/>
      <c r="J33" s="248"/>
      <c r="K33" s="248"/>
      <c r="L33" s="248"/>
      <c r="M33" s="248"/>
      <c r="N33" s="248"/>
      <c r="O33" s="248"/>
      <c r="P33" s="40">
        <f t="shared" si="7"/>
        <v>0</v>
      </c>
      <c r="Q33" s="40">
        <f t="shared" si="7"/>
        <v>0</v>
      </c>
      <c r="R33" s="248"/>
      <c r="S33" s="248"/>
      <c r="T33" s="248"/>
      <c r="U33" s="248"/>
      <c r="V33" s="248"/>
      <c r="W33" s="248"/>
      <c r="X33" s="248"/>
      <c r="Y33" s="248"/>
      <c r="Z33" s="42">
        <f t="shared" si="3"/>
        <v>0</v>
      </c>
      <c r="AA33" s="42">
        <f t="shared" si="4"/>
        <v>0</v>
      </c>
      <c r="AB33" s="44">
        <f t="shared" si="8"/>
        <v>0</v>
      </c>
      <c r="AC33" s="44">
        <f t="shared" si="8"/>
        <v>0</v>
      </c>
      <c r="AD33" s="264"/>
      <c r="AE33" s="264"/>
      <c r="AF33" s="264"/>
      <c r="AG33" s="264"/>
      <c r="AH33" s="264"/>
      <c r="AI33" s="264"/>
      <c r="AJ33" s="52">
        <f t="shared" si="0"/>
        <v>0</v>
      </c>
      <c r="AK33" s="143"/>
      <c r="AL33" s="143"/>
      <c r="AM33" s="52">
        <f t="shared" si="5"/>
        <v>0</v>
      </c>
      <c r="AN33" s="52">
        <f t="shared" si="6"/>
        <v>0</v>
      </c>
      <c r="AO33" s="48"/>
      <c r="AP33" s="48"/>
    </row>
    <row r="34" spans="1:42" x14ac:dyDescent="0.35">
      <c r="A34" s="190"/>
      <c r="B34" s="190"/>
      <c r="C34" s="190"/>
      <c r="D34" s="248"/>
      <c r="E34" s="248"/>
      <c r="F34" s="248"/>
      <c r="G34" s="248"/>
      <c r="H34" s="248"/>
      <c r="I34" s="248"/>
      <c r="J34" s="248"/>
      <c r="K34" s="248"/>
      <c r="L34" s="248"/>
      <c r="M34" s="248"/>
      <c r="N34" s="248"/>
      <c r="O34" s="248"/>
      <c r="P34" s="40">
        <f t="shared" si="7"/>
        <v>0</v>
      </c>
      <c r="Q34" s="40">
        <f t="shared" si="7"/>
        <v>0</v>
      </c>
      <c r="R34" s="248"/>
      <c r="S34" s="248"/>
      <c r="T34" s="248"/>
      <c r="U34" s="248"/>
      <c r="V34" s="248"/>
      <c r="W34" s="248"/>
      <c r="X34" s="248"/>
      <c r="Y34" s="248"/>
      <c r="Z34" s="42">
        <f t="shared" si="3"/>
        <v>0</v>
      </c>
      <c r="AA34" s="42">
        <f t="shared" si="4"/>
        <v>0</v>
      </c>
      <c r="AB34" s="44">
        <f t="shared" si="8"/>
        <v>0</v>
      </c>
      <c r="AC34" s="44">
        <f t="shared" si="8"/>
        <v>0</v>
      </c>
      <c r="AD34" s="264"/>
      <c r="AE34" s="264"/>
      <c r="AF34" s="264"/>
      <c r="AG34" s="264"/>
      <c r="AH34" s="264"/>
      <c r="AI34" s="264"/>
      <c r="AJ34" s="52">
        <f t="shared" si="0"/>
        <v>0</v>
      </c>
      <c r="AK34" s="143"/>
      <c r="AL34" s="143"/>
      <c r="AM34" s="52">
        <f t="shared" si="5"/>
        <v>0</v>
      </c>
      <c r="AN34" s="52">
        <f t="shared" si="6"/>
        <v>0</v>
      </c>
      <c r="AO34" s="48"/>
      <c r="AP34" s="48"/>
    </row>
    <row r="35" spans="1:42" x14ac:dyDescent="0.35">
      <c r="A35" s="190"/>
      <c r="B35" s="190"/>
      <c r="C35" s="190"/>
      <c r="D35" s="248"/>
      <c r="E35" s="248"/>
      <c r="F35" s="248"/>
      <c r="G35" s="248"/>
      <c r="H35" s="248"/>
      <c r="I35" s="248"/>
      <c r="J35" s="248"/>
      <c r="K35" s="248"/>
      <c r="L35" s="248"/>
      <c r="M35" s="248"/>
      <c r="N35" s="248"/>
      <c r="O35" s="248"/>
      <c r="P35" s="40">
        <f t="shared" si="7"/>
        <v>0</v>
      </c>
      <c r="Q35" s="40">
        <f t="shared" si="7"/>
        <v>0</v>
      </c>
      <c r="R35" s="248"/>
      <c r="S35" s="248"/>
      <c r="T35" s="248"/>
      <c r="U35" s="248"/>
      <c r="V35" s="248"/>
      <c r="W35" s="248"/>
      <c r="X35" s="248"/>
      <c r="Y35" s="248"/>
      <c r="Z35" s="42">
        <f t="shared" si="3"/>
        <v>0</v>
      </c>
      <c r="AA35" s="42">
        <f t="shared" si="4"/>
        <v>0</v>
      </c>
      <c r="AB35" s="44">
        <f t="shared" si="8"/>
        <v>0</v>
      </c>
      <c r="AC35" s="44">
        <f t="shared" si="8"/>
        <v>0</v>
      </c>
      <c r="AD35" s="264"/>
      <c r="AE35" s="264"/>
      <c r="AF35" s="264"/>
      <c r="AG35" s="264"/>
      <c r="AH35" s="264"/>
      <c r="AI35" s="264"/>
      <c r="AJ35" s="52">
        <f t="shared" si="0"/>
        <v>0</v>
      </c>
      <c r="AK35" s="143"/>
      <c r="AL35" s="143"/>
      <c r="AM35" s="52">
        <f t="shared" si="5"/>
        <v>0</v>
      </c>
      <c r="AN35" s="52">
        <f t="shared" si="6"/>
        <v>0</v>
      </c>
      <c r="AO35" s="48"/>
      <c r="AP35" s="48"/>
    </row>
    <row r="36" spans="1:42" x14ac:dyDescent="0.35">
      <c r="A36" s="190"/>
      <c r="B36" s="190"/>
      <c r="C36" s="190"/>
      <c r="D36" s="248"/>
      <c r="E36" s="248"/>
      <c r="F36" s="248"/>
      <c r="G36" s="248"/>
      <c r="H36" s="248"/>
      <c r="I36" s="248"/>
      <c r="J36" s="248"/>
      <c r="K36" s="248"/>
      <c r="L36" s="248"/>
      <c r="M36" s="248"/>
      <c r="N36" s="248"/>
      <c r="O36" s="248"/>
      <c r="P36" s="40">
        <f t="shared" si="7"/>
        <v>0</v>
      </c>
      <c r="Q36" s="40">
        <f t="shared" si="7"/>
        <v>0</v>
      </c>
      <c r="R36" s="248"/>
      <c r="S36" s="248"/>
      <c r="T36" s="248"/>
      <c r="U36" s="248"/>
      <c r="V36" s="248"/>
      <c r="W36" s="248"/>
      <c r="X36" s="248"/>
      <c r="Y36" s="248"/>
      <c r="Z36" s="42">
        <f t="shared" si="3"/>
        <v>0</v>
      </c>
      <c r="AA36" s="42">
        <f t="shared" si="4"/>
        <v>0</v>
      </c>
      <c r="AB36" s="44">
        <f t="shared" si="8"/>
        <v>0</v>
      </c>
      <c r="AC36" s="44">
        <f t="shared" si="8"/>
        <v>0</v>
      </c>
      <c r="AD36" s="264"/>
      <c r="AE36" s="264"/>
      <c r="AF36" s="264"/>
      <c r="AG36" s="264"/>
      <c r="AH36" s="264"/>
      <c r="AI36" s="264"/>
      <c r="AJ36" s="52">
        <f t="shared" si="0"/>
        <v>0</v>
      </c>
      <c r="AK36" s="143"/>
      <c r="AL36" s="143"/>
      <c r="AM36" s="52">
        <f t="shared" si="5"/>
        <v>0</v>
      </c>
      <c r="AN36" s="52">
        <f t="shared" si="6"/>
        <v>0</v>
      </c>
      <c r="AO36" s="48"/>
      <c r="AP36" s="48"/>
    </row>
    <row r="37" spans="1:42" x14ac:dyDescent="0.35">
      <c r="A37" s="190"/>
      <c r="B37" s="190"/>
      <c r="C37" s="190"/>
      <c r="D37" s="248"/>
      <c r="E37" s="248"/>
      <c r="F37" s="248"/>
      <c r="G37" s="248"/>
      <c r="H37" s="248"/>
      <c r="I37" s="248"/>
      <c r="J37" s="248"/>
      <c r="K37" s="248"/>
      <c r="L37" s="248"/>
      <c r="M37" s="248"/>
      <c r="N37" s="248"/>
      <c r="O37" s="248"/>
      <c r="P37" s="40">
        <f t="shared" si="7"/>
        <v>0</v>
      </c>
      <c r="Q37" s="40">
        <f t="shared" si="7"/>
        <v>0</v>
      </c>
      <c r="R37" s="248"/>
      <c r="S37" s="248"/>
      <c r="T37" s="248"/>
      <c r="U37" s="248"/>
      <c r="V37" s="248"/>
      <c r="W37" s="248"/>
      <c r="X37" s="248"/>
      <c r="Y37" s="248"/>
      <c r="Z37" s="42">
        <f t="shared" si="3"/>
        <v>0</v>
      </c>
      <c r="AA37" s="42">
        <f t="shared" si="4"/>
        <v>0</v>
      </c>
      <c r="AB37" s="44">
        <f t="shared" si="8"/>
        <v>0</v>
      </c>
      <c r="AC37" s="44">
        <f t="shared" si="8"/>
        <v>0</v>
      </c>
      <c r="AD37" s="264"/>
      <c r="AE37" s="264"/>
      <c r="AF37" s="264"/>
      <c r="AG37" s="264"/>
      <c r="AH37" s="264"/>
      <c r="AI37" s="264"/>
      <c r="AJ37" s="52">
        <f t="shared" si="0"/>
        <v>0</v>
      </c>
      <c r="AK37" s="143"/>
      <c r="AL37" s="143"/>
      <c r="AM37" s="52">
        <f t="shared" si="5"/>
        <v>0</v>
      </c>
      <c r="AN37" s="52">
        <f t="shared" si="6"/>
        <v>0</v>
      </c>
      <c r="AO37" s="48"/>
      <c r="AP37" s="48"/>
    </row>
    <row r="38" spans="1:42" x14ac:dyDescent="0.35">
      <c r="A38" s="190"/>
      <c r="B38" s="190"/>
      <c r="C38" s="190"/>
      <c r="D38" s="248"/>
      <c r="E38" s="248"/>
      <c r="F38" s="248"/>
      <c r="G38" s="248"/>
      <c r="H38" s="248"/>
      <c r="I38" s="248"/>
      <c r="J38" s="248"/>
      <c r="K38" s="248"/>
      <c r="L38" s="248"/>
      <c r="M38" s="248"/>
      <c r="N38" s="248"/>
      <c r="O38" s="248"/>
      <c r="P38" s="40">
        <f t="shared" si="7"/>
        <v>0</v>
      </c>
      <c r="Q38" s="40">
        <f t="shared" si="7"/>
        <v>0</v>
      </c>
      <c r="R38" s="248"/>
      <c r="S38" s="248"/>
      <c r="T38" s="248"/>
      <c r="U38" s="248"/>
      <c r="V38" s="248"/>
      <c r="W38" s="248"/>
      <c r="X38" s="248"/>
      <c r="Y38" s="248"/>
      <c r="Z38" s="42">
        <f t="shared" si="3"/>
        <v>0</v>
      </c>
      <c r="AA38" s="42">
        <f t="shared" si="4"/>
        <v>0</v>
      </c>
      <c r="AB38" s="44">
        <f t="shared" si="8"/>
        <v>0</v>
      </c>
      <c r="AC38" s="44">
        <f t="shared" si="8"/>
        <v>0</v>
      </c>
      <c r="AD38" s="264"/>
      <c r="AE38" s="264"/>
      <c r="AF38" s="264"/>
      <c r="AG38" s="264"/>
      <c r="AH38" s="264"/>
      <c r="AI38" s="264"/>
      <c r="AJ38" s="52">
        <f t="shared" si="0"/>
        <v>0</v>
      </c>
      <c r="AK38" s="143"/>
      <c r="AL38" s="143"/>
      <c r="AM38" s="52">
        <f t="shared" si="5"/>
        <v>0</v>
      </c>
      <c r="AN38" s="52">
        <f t="shared" si="6"/>
        <v>0</v>
      </c>
      <c r="AO38" s="48"/>
      <c r="AP38" s="48"/>
    </row>
    <row r="39" spans="1:42" x14ac:dyDescent="0.35">
      <c r="A39" s="190"/>
      <c r="B39" s="190"/>
      <c r="C39" s="190"/>
      <c r="D39" s="248"/>
      <c r="E39" s="248"/>
      <c r="F39" s="248"/>
      <c r="G39" s="248"/>
      <c r="H39" s="248"/>
      <c r="I39" s="248"/>
      <c r="J39" s="248"/>
      <c r="K39" s="248"/>
      <c r="L39" s="248"/>
      <c r="M39" s="248"/>
      <c r="N39" s="248"/>
      <c r="O39" s="248"/>
      <c r="P39" s="40">
        <f t="shared" si="7"/>
        <v>0</v>
      </c>
      <c r="Q39" s="40">
        <f t="shared" si="7"/>
        <v>0</v>
      </c>
      <c r="R39" s="248"/>
      <c r="S39" s="248"/>
      <c r="T39" s="248"/>
      <c r="U39" s="248"/>
      <c r="V39" s="248"/>
      <c r="W39" s="248"/>
      <c r="X39" s="248"/>
      <c r="Y39" s="248"/>
      <c r="Z39" s="42">
        <f t="shared" si="3"/>
        <v>0</v>
      </c>
      <c r="AA39" s="42">
        <f t="shared" si="4"/>
        <v>0</v>
      </c>
      <c r="AB39" s="44">
        <f t="shared" si="8"/>
        <v>0</v>
      </c>
      <c r="AC39" s="44">
        <f t="shared" si="8"/>
        <v>0</v>
      </c>
      <c r="AD39" s="264"/>
      <c r="AE39" s="264"/>
      <c r="AF39" s="264"/>
      <c r="AG39" s="264"/>
      <c r="AH39" s="264"/>
      <c r="AI39" s="264"/>
      <c r="AJ39" s="52">
        <f t="shared" si="0"/>
        <v>0</v>
      </c>
      <c r="AK39" s="143"/>
      <c r="AL39" s="143"/>
      <c r="AM39" s="52">
        <f t="shared" si="5"/>
        <v>0</v>
      </c>
      <c r="AN39" s="52">
        <f t="shared" si="6"/>
        <v>0</v>
      </c>
      <c r="AO39" s="48"/>
      <c r="AP39" s="48"/>
    </row>
    <row r="40" spans="1:42" x14ac:dyDescent="0.35">
      <c r="A40" s="190"/>
      <c r="B40" s="190"/>
      <c r="C40" s="190"/>
      <c r="D40" s="248"/>
      <c r="E40" s="248"/>
      <c r="F40" s="248"/>
      <c r="G40" s="248"/>
      <c r="H40" s="248"/>
      <c r="I40" s="248"/>
      <c r="J40" s="248"/>
      <c r="K40" s="248"/>
      <c r="L40" s="248"/>
      <c r="M40" s="248"/>
      <c r="N40" s="248"/>
      <c r="O40" s="248"/>
      <c r="P40" s="40">
        <f t="shared" ref="P40:Q51" si="9">SUM(D40,F40,H40,J40,L40,N40)</f>
        <v>0</v>
      </c>
      <c r="Q40" s="40">
        <f t="shared" si="9"/>
        <v>0</v>
      </c>
      <c r="R40" s="248"/>
      <c r="S40" s="248"/>
      <c r="T40" s="248"/>
      <c r="U40" s="248"/>
      <c r="V40" s="248"/>
      <c r="W40" s="248"/>
      <c r="X40" s="248"/>
      <c r="Y40" s="248"/>
      <c r="Z40" s="42">
        <f t="shared" si="3"/>
        <v>0</v>
      </c>
      <c r="AA40" s="42">
        <f t="shared" si="4"/>
        <v>0</v>
      </c>
      <c r="AB40" s="44">
        <f t="shared" si="8"/>
        <v>0</v>
      </c>
      <c r="AC40" s="44">
        <f t="shared" si="8"/>
        <v>0</v>
      </c>
      <c r="AD40" s="264"/>
      <c r="AE40" s="264"/>
      <c r="AF40" s="264"/>
      <c r="AG40" s="264"/>
      <c r="AH40" s="264"/>
      <c r="AI40" s="264"/>
      <c r="AJ40" s="52">
        <f t="shared" si="0"/>
        <v>0</v>
      </c>
      <c r="AK40" s="143"/>
      <c r="AL40" s="143"/>
      <c r="AM40" s="52">
        <f t="shared" si="5"/>
        <v>0</v>
      </c>
      <c r="AN40" s="52">
        <f t="shared" si="6"/>
        <v>0</v>
      </c>
      <c r="AO40" s="48"/>
      <c r="AP40" s="48"/>
    </row>
    <row r="41" spans="1:42" x14ac:dyDescent="0.35">
      <c r="A41" s="190"/>
      <c r="B41" s="190"/>
      <c r="C41" s="190"/>
      <c r="D41" s="248"/>
      <c r="E41" s="248"/>
      <c r="F41" s="248"/>
      <c r="G41" s="248"/>
      <c r="H41" s="248"/>
      <c r="I41" s="248"/>
      <c r="J41" s="248"/>
      <c r="K41" s="248"/>
      <c r="L41" s="248"/>
      <c r="M41" s="248"/>
      <c r="N41" s="248"/>
      <c r="O41" s="248"/>
      <c r="P41" s="40">
        <f t="shared" si="9"/>
        <v>0</v>
      </c>
      <c r="Q41" s="40">
        <f t="shared" si="9"/>
        <v>0</v>
      </c>
      <c r="R41" s="248"/>
      <c r="S41" s="248"/>
      <c r="T41" s="248"/>
      <c r="U41" s="248"/>
      <c r="V41" s="248"/>
      <c r="W41" s="248"/>
      <c r="X41" s="248"/>
      <c r="Y41" s="248"/>
      <c r="Z41" s="42">
        <f t="shared" si="3"/>
        <v>0</v>
      </c>
      <c r="AA41" s="42">
        <f t="shared" si="4"/>
        <v>0</v>
      </c>
      <c r="AB41" s="44">
        <f t="shared" si="8"/>
        <v>0</v>
      </c>
      <c r="AC41" s="44">
        <f t="shared" si="8"/>
        <v>0</v>
      </c>
      <c r="AD41" s="264"/>
      <c r="AE41" s="264"/>
      <c r="AF41" s="264"/>
      <c r="AG41" s="264"/>
      <c r="AH41" s="264"/>
      <c r="AI41" s="264"/>
      <c r="AJ41" s="52">
        <f t="shared" si="0"/>
        <v>0</v>
      </c>
      <c r="AK41" s="143"/>
      <c r="AL41" s="143"/>
      <c r="AM41" s="52">
        <f t="shared" si="5"/>
        <v>0</v>
      </c>
      <c r="AN41" s="52">
        <f t="shared" si="6"/>
        <v>0</v>
      </c>
      <c r="AO41" s="48"/>
      <c r="AP41" s="48"/>
    </row>
    <row r="42" spans="1:42" x14ac:dyDescent="0.35">
      <c r="A42" s="190"/>
      <c r="B42" s="190"/>
      <c r="C42" s="190"/>
      <c r="D42" s="248"/>
      <c r="E42" s="248"/>
      <c r="F42" s="248"/>
      <c r="G42" s="248"/>
      <c r="H42" s="248"/>
      <c r="I42" s="248"/>
      <c r="J42" s="248"/>
      <c r="K42" s="248"/>
      <c r="L42" s="248"/>
      <c r="M42" s="248"/>
      <c r="N42" s="248"/>
      <c r="O42" s="248"/>
      <c r="P42" s="40">
        <f t="shared" si="9"/>
        <v>0</v>
      </c>
      <c r="Q42" s="40">
        <f t="shared" si="9"/>
        <v>0</v>
      </c>
      <c r="R42" s="248"/>
      <c r="S42" s="248"/>
      <c r="T42" s="248"/>
      <c r="U42" s="248"/>
      <c r="V42" s="248"/>
      <c r="W42" s="248"/>
      <c r="X42" s="248"/>
      <c r="Y42" s="248"/>
      <c r="Z42" s="42">
        <f t="shared" si="3"/>
        <v>0</v>
      </c>
      <c r="AA42" s="42">
        <f t="shared" si="4"/>
        <v>0</v>
      </c>
      <c r="AB42" s="44">
        <f t="shared" si="8"/>
        <v>0</v>
      </c>
      <c r="AC42" s="44">
        <f t="shared" si="8"/>
        <v>0</v>
      </c>
      <c r="AD42" s="264"/>
      <c r="AE42" s="264"/>
      <c r="AF42" s="264"/>
      <c r="AG42" s="264"/>
      <c r="AH42" s="264"/>
      <c r="AI42" s="264"/>
      <c r="AJ42" s="52">
        <f t="shared" si="0"/>
        <v>0</v>
      </c>
      <c r="AK42" s="143"/>
      <c r="AL42" s="143"/>
      <c r="AM42" s="52">
        <f t="shared" si="5"/>
        <v>0</v>
      </c>
      <c r="AN42" s="52">
        <f t="shared" si="6"/>
        <v>0</v>
      </c>
      <c r="AO42" s="48"/>
      <c r="AP42" s="48"/>
    </row>
    <row r="43" spans="1:42" x14ac:dyDescent="0.35">
      <c r="A43" s="190"/>
      <c r="B43" s="190"/>
      <c r="C43" s="190"/>
      <c r="D43" s="248"/>
      <c r="E43" s="248"/>
      <c r="F43" s="248"/>
      <c r="G43" s="248"/>
      <c r="H43" s="248"/>
      <c r="I43" s="248"/>
      <c r="J43" s="248"/>
      <c r="K43" s="248"/>
      <c r="L43" s="248"/>
      <c r="M43" s="248"/>
      <c r="N43" s="248"/>
      <c r="O43" s="248"/>
      <c r="P43" s="40">
        <f t="shared" si="9"/>
        <v>0</v>
      </c>
      <c r="Q43" s="40">
        <f t="shared" si="9"/>
        <v>0</v>
      </c>
      <c r="R43" s="248"/>
      <c r="S43" s="248"/>
      <c r="T43" s="248"/>
      <c r="U43" s="248"/>
      <c r="V43" s="248"/>
      <c r="W43" s="248"/>
      <c r="X43" s="248"/>
      <c r="Y43" s="248"/>
      <c r="Z43" s="42">
        <f t="shared" si="3"/>
        <v>0</v>
      </c>
      <c r="AA43" s="42">
        <f t="shared" si="4"/>
        <v>0</v>
      </c>
      <c r="AB43" s="44">
        <f t="shared" si="8"/>
        <v>0</v>
      </c>
      <c r="AC43" s="44">
        <f t="shared" si="8"/>
        <v>0</v>
      </c>
      <c r="AD43" s="264"/>
      <c r="AE43" s="264"/>
      <c r="AF43" s="264"/>
      <c r="AG43" s="264"/>
      <c r="AH43" s="264"/>
      <c r="AI43" s="264"/>
      <c r="AJ43" s="52">
        <f t="shared" si="0"/>
        <v>0</v>
      </c>
      <c r="AK43" s="143"/>
      <c r="AL43" s="143"/>
      <c r="AM43" s="52">
        <f t="shared" si="5"/>
        <v>0</v>
      </c>
      <c r="AN43" s="52">
        <f t="shared" si="6"/>
        <v>0</v>
      </c>
      <c r="AO43" s="48"/>
      <c r="AP43" s="48"/>
    </row>
    <row r="44" spans="1:42" x14ac:dyDescent="0.35">
      <c r="A44" s="190"/>
      <c r="B44" s="190"/>
      <c r="C44" s="190"/>
      <c r="D44" s="248"/>
      <c r="E44" s="248"/>
      <c r="F44" s="248"/>
      <c r="G44" s="248"/>
      <c r="H44" s="248"/>
      <c r="I44" s="248"/>
      <c r="J44" s="248"/>
      <c r="K44" s="248"/>
      <c r="L44" s="248"/>
      <c r="M44" s="248"/>
      <c r="N44" s="248"/>
      <c r="O44" s="248"/>
      <c r="P44" s="40">
        <f t="shared" si="9"/>
        <v>0</v>
      </c>
      <c r="Q44" s="40">
        <f t="shared" si="9"/>
        <v>0</v>
      </c>
      <c r="R44" s="248"/>
      <c r="S44" s="248"/>
      <c r="T44" s="248"/>
      <c r="U44" s="248"/>
      <c r="V44" s="248"/>
      <c r="W44" s="248"/>
      <c r="X44" s="248"/>
      <c r="Y44" s="248"/>
      <c r="Z44" s="42">
        <f t="shared" si="3"/>
        <v>0</v>
      </c>
      <c r="AA44" s="42">
        <f t="shared" si="4"/>
        <v>0</v>
      </c>
      <c r="AB44" s="44">
        <f t="shared" si="8"/>
        <v>0</v>
      </c>
      <c r="AC44" s="44">
        <f t="shared" si="8"/>
        <v>0</v>
      </c>
      <c r="AD44" s="264"/>
      <c r="AE44" s="264"/>
      <c r="AF44" s="264"/>
      <c r="AG44" s="264"/>
      <c r="AH44" s="264"/>
      <c r="AI44" s="264"/>
      <c r="AJ44" s="52">
        <f t="shared" si="0"/>
        <v>0</v>
      </c>
      <c r="AK44" s="143"/>
      <c r="AL44" s="143"/>
      <c r="AM44" s="52">
        <f t="shared" si="5"/>
        <v>0</v>
      </c>
      <c r="AN44" s="52">
        <f t="shared" si="6"/>
        <v>0</v>
      </c>
      <c r="AO44" s="48"/>
      <c r="AP44" s="48"/>
    </row>
    <row r="45" spans="1:42" x14ac:dyDescent="0.35">
      <c r="A45" s="190"/>
      <c r="B45" s="190"/>
      <c r="C45" s="190"/>
      <c r="D45" s="248"/>
      <c r="E45" s="248"/>
      <c r="F45" s="248"/>
      <c r="G45" s="248"/>
      <c r="H45" s="248"/>
      <c r="I45" s="248"/>
      <c r="J45" s="248"/>
      <c r="K45" s="248"/>
      <c r="L45" s="248"/>
      <c r="M45" s="248"/>
      <c r="N45" s="248"/>
      <c r="O45" s="248"/>
      <c r="P45" s="40">
        <f t="shared" si="9"/>
        <v>0</v>
      </c>
      <c r="Q45" s="40">
        <f t="shared" si="9"/>
        <v>0</v>
      </c>
      <c r="R45" s="248"/>
      <c r="S45" s="248"/>
      <c r="T45" s="248"/>
      <c r="U45" s="248"/>
      <c r="V45" s="248"/>
      <c r="W45" s="248"/>
      <c r="X45" s="248"/>
      <c r="Y45" s="248"/>
      <c r="Z45" s="42">
        <f t="shared" si="3"/>
        <v>0</v>
      </c>
      <c r="AA45" s="42">
        <f t="shared" si="4"/>
        <v>0</v>
      </c>
      <c r="AB45" s="44">
        <f t="shared" si="8"/>
        <v>0</v>
      </c>
      <c r="AC45" s="44">
        <f t="shared" si="8"/>
        <v>0</v>
      </c>
      <c r="AD45" s="264"/>
      <c r="AE45" s="264"/>
      <c r="AF45" s="264"/>
      <c r="AG45" s="264"/>
      <c r="AH45" s="264"/>
      <c r="AI45" s="264"/>
      <c r="AJ45" s="52">
        <f t="shared" si="0"/>
        <v>0</v>
      </c>
      <c r="AK45" s="143"/>
      <c r="AL45" s="143"/>
      <c r="AM45" s="52">
        <f t="shared" si="5"/>
        <v>0</v>
      </c>
      <c r="AN45" s="52">
        <f>SUM(AM45,AJ45)</f>
        <v>0</v>
      </c>
      <c r="AO45" s="48"/>
      <c r="AP45" s="48"/>
    </row>
    <row r="46" spans="1:42" x14ac:dyDescent="0.35">
      <c r="A46" s="190"/>
      <c r="B46" s="190"/>
      <c r="C46" s="190"/>
      <c r="D46" s="248"/>
      <c r="E46" s="248"/>
      <c r="F46" s="248"/>
      <c r="G46" s="248"/>
      <c r="H46" s="248"/>
      <c r="I46" s="248"/>
      <c r="J46" s="248"/>
      <c r="K46" s="248"/>
      <c r="L46" s="248"/>
      <c r="M46" s="248"/>
      <c r="N46" s="248"/>
      <c r="O46" s="248"/>
      <c r="P46" s="40">
        <f t="shared" si="9"/>
        <v>0</v>
      </c>
      <c r="Q46" s="40">
        <f t="shared" si="9"/>
        <v>0</v>
      </c>
      <c r="R46" s="248"/>
      <c r="S46" s="248"/>
      <c r="T46" s="248"/>
      <c r="U46" s="248"/>
      <c r="V46" s="248"/>
      <c r="W46" s="248"/>
      <c r="X46" s="248"/>
      <c r="Y46" s="248"/>
      <c r="Z46" s="42">
        <f t="shared" si="3"/>
        <v>0</v>
      </c>
      <c r="AA46" s="42">
        <f t="shared" si="4"/>
        <v>0</v>
      </c>
      <c r="AB46" s="44">
        <f t="shared" si="8"/>
        <v>0</v>
      </c>
      <c r="AC46" s="44">
        <f t="shared" si="8"/>
        <v>0</v>
      </c>
      <c r="AD46" s="264"/>
      <c r="AE46" s="264"/>
      <c r="AF46" s="264"/>
      <c r="AG46" s="264"/>
      <c r="AH46" s="264"/>
      <c r="AI46" s="264"/>
      <c r="AJ46" s="52">
        <f t="shared" si="0"/>
        <v>0</v>
      </c>
      <c r="AK46" s="143"/>
      <c r="AL46" s="143"/>
      <c r="AM46" s="52">
        <f t="shared" si="5"/>
        <v>0</v>
      </c>
      <c r="AN46" s="52">
        <f t="shared" ref="AN46:AN51" si="10">SUM(AM46,AJ46)</f>
        <v>0</v>
      </c>
      <c r="AO46" s="48"/>
      <c r="AP46" s="48"/>
    </row>
    <row r="47" spans="1:42" x14ac:dyDescent="0.35">
      <c r="A47" s="190"/>
      <c r="B47" s="190"/>
      <c r="C47" s="190"/>
      <c r="D47" s="248"/>
      <c r="E47" s="248"/>
      <c r="F47" s="248"/>
      <c r="G47" s="248"/>
      <c r="H47" s="248"/>
      <c r="I47" s="248"/>
      <c r="J47" s="248"/>
      <c r="K47" s="248"/>
      <c r="L47" s="248"/>
      <c r="M47" s="248"/>
      <c r="N47" s="248"/>
      <c r="O47" s="248"/>
      <c r="P47" s="40">
        <f t="shared" si="9"/>
        <v>0</v>
      </c>
      <c r="Q47" s="40">
        <f t="shared" si="9"/>
        <v>0</v>
      </c>
      <c r="R47" s="248"/>
      <c r="S47" s="248"/>
      <c r="T47" s="248"/>
      <c r="U47" s="248"/>
      <c r="V47" s="248"/>
      <c r="W47" s="248"/>
      <c r="X47" s="248"/>
      <c r="Y47" s="248"/>
      <c r="Z47" s="42">
        <f t="shared" si="3"/>
        <v>0</v>
      </c>
      <c r="AA47" s="42">
        <f t="shared" si="4"/>
        <v>0</v>
      </c>
      <c r="AB47" s="44">
        <f t="shared" si="8"/>
        <v>0</v>
      </c>
      <c r="AC47" s="44">
        <f t="shared" si="8"/>
        <v>0</v>
      </c>
      <c r="AD47" s="264"/>
      <c r="AE47" s="264"/>
      <c r="AF47" s="264"/>
      <c r="AG47" s="264"/>
      <c r="AH47" s="264"/>
      <c r="AI47" s="264"/>
      <c r="AJ47" s="52">
        <f t="shared" si="0"/>
        <v>0</v>
      </c>
      <c r="AK47" s="143"/>
      <c r="AL47" s="143"/>
      <c r="AM47" s="52">
        <f t="shared" si="5"/>
        <v>0</v>
      </c>
      <c r="AN47" s="52">
        <f t="shared" si="10"/>
        <v>0</v>
      </c>
      <c r="AO47" s="48"/>
      <c r="AP47" s="48"/>
    </row>
    <row r="48" spans="1:42" x14ac:dyDescent="0.35">
      <c r="A48" s="190"/>
      <c r="B48" s="190"/>
      <c r="C48" s="190"/>
      <c r="D48" s="248"/>
      <c r="E48" s="248"/>
      <c r="F48" s="248"/>
      <c r="G48" s="248"/>
      <c r="H48" s="248"/>
      <c r="I48" s="248"/>
      <c r="J48" s="248"/>
      <c r="K48" s="248"/>
      <c r="L48" s="248"/>
      <c r="M48" s="248"/>
      <c r="N48" s="248"/>
      <c r="O48" s="248"/>
      <c r="P48" s="40">
        <f t="shared" si="9"/>
        <v>0</v>
      </c>
      <c r="Q48" s="40">
        <f t="shared" si="9"/>
        <v>0</v>
      </c>
      <c r="R48" s="248"/>
      <c r="S48" s="248"/>
      <c r="T48" s="248"/>
      <c r="U48" s="248"/>
      <c r="V48" s="248"/>
      <c r="W48" s="248"/>
      <c r="X48" s="248"/>
      <c r="Y48" s="248"/>
      <c r="Z48" s="42">
        <f t="shared" si="3"/>
        <v>0</v>
      </c>
      <c r="AA48" s="42">
        <f t="shared" si="4"/>
        <v>0</v>
      </c>
      <c r="AB48" s="44">
        <f t="shared" si="8"/>
        <v>0</v>
      </c>
      <c r="AC48" s="44">
        <f t="shared" si="8"/>
        <v>0</v>
      </c>
      <c r="AD48" s="264"/>
      <c r="AE48" s="264"/>
      <c r="AF48" s="264"/>
      <c r="AG48" s="264"/>
      <c r="AH48" s="264"/>
      <c r="AI48" s="264"/>
      <c r="AJ48" s="52">
        <f t="shared" si="0"/>
        <v>0</v>
      </c>
      <c r="AK48" s="143"/>
      <c r="AL48" s="143"/>
      <c r="AM48" s="52">
        <f t="shared" si="5"/>
        <v>0</v>
      </c>
      <c r="AN48" s="52">
        <f t="shared" si="10"/>
        <v>0</v>
      </c>
      <c r="AO48" s="48"/>
      <c r="AP48" s="48"/>
    </row>
    <row r="49" spans="1:42" x14ac:dyDescent="0.35">
      <c r="A49" s="190"/>
      <c r="B49" s="190"/>
      <c r="C49" s="190"/>
      <c r="D49" s="248"/>
      <c r="E49" s="248"/>
      <c r="F49" s="248"/>
      <c r="G49" s="248"/>
      <c r="H49" s="248"/>
      <c r="I49" s="248"/>
      <c r="J49" s="248"/>
      <c r="K49" s="248"/>
      <c r="L49" s="248"/>
      <c r="M49" s="248"/>
      <c r="N49" s="248"/>
      <c r="O49" s="248"/>
      <c r="P49" s="40">
        <f t="shared" si="9"/>
        <v>0</v>
      </c>
      <c r="Q49" s="40">
        <f t="shared" si="9"/>
        <v>0</v>
      </c>
      <c r="R49" s="248"/>
      <c r="S49" s="248"/>
      <c r="T49" s="248"/>
      <c r="U49" s="248"/>
      <c r="V49" s="248"/>
      <c r="W49" s="248"/>
      <c r="X49" s="248"/>
      <c r="Y49" s="248"/>
      <c r="Z49" s="42">
        <f t="shared" si="3"/>
        <v>0</v>
      </c>
      <c r="AA49" s="42">
        <f t="shared" si="4"/>
        <v>0</v>
      </c>
      <c r="AB49" s="44">
        <f t="shared" si="8"/>
        <v>0</v>
      </c>
      <c r="AC49" s="44">
        <f t="shared" si="8"/>
        <v>0</v>
      </c>
      <c r="AD49" s="264"/>
      <c r="AE49" s="264"/>
      <c r="AF49" s="264"/>
      <c r="AG49" s="264"/>
      <c r="AH49" s="264"/>
      <c r="AI49" s="264"/>
      <c r="AJ49" s="52">
        <f t="shared" si="0"/>
        <v>0</v>
      </c>
      <c r="AK49" s="143"/>
      <c r="AL49" s="143"/>
      <c r="AM49" s="52">
        <f t="shared" si="5"/>
        <v>0</v>
      </c>
      <c r="AN49" s="52">
        <f t="shared" si="10"/>
        <v>0</v>
      </c>
      <c r="AO49" s="48"/>
      <c r="AP49" s="48"/>
    </row>
    <row r="50" spans="1:42" x14ac:dyDescent="0.35">
      <c r="A50" s="190"/>
      <c r="B50" s="190"/>
      <c r="C50" s="190"/>
      <c r="D50" s="248"/>
      <c r="E50" s="248"/>
      <c r="F50" s="248"/>
      <c r="G50" s="248"/>
      <c r="H50" s="248"/>
      <c r="I50" s="248"/>
      <c r="J50" s="248"/>
      <c r="K50" s="248"/>
      <c r="L50" s="248"/>
      <c r="M50" s="248"/>
      <c r="N50" s="248"/>
      <c r="O50" s="248"/>
      <c r="P50" s="40">
        <f t="shared" si="9"/>
        <v>0</v>
      </c>
      <c r="Q50" s="40">
        <f t="shared" si="9"/>
        <v>0</v>
      </c>
      <c r="R50" s="248"/>
      <c r="S50" s="248"/>
      <c r="T50" s="248"/>
      <c r="U50" s="248"/>
      <c r="V50" s="248"/>
      <c r="W50" s="248"/>
      <c r="X50" s="248"/>
      <c r="Y50" s="248"/>
      <c r="Z50" s="42">
        <f t="shared" si="3"/>
        <v>0</v>
      </c>
      <c r="AA50" s="42">
        <f t="shared" si="4"/>
        <v>0</v>
      </c>
      <c r="AB50" s="44">
        <f t="shared" si="8"/>
        <v>0</v>
      </c>
      <c r="AC50" s="44">
        <f t="shared" si="8"/>
        <v>0</v>
      </c>
      <c r="AD50" s="264"/>
      <c r="AE50" s="264"/>
      <c r="AF50" s="264"/>
      <c r="AG50" s="264"/>
      <c r="AH50" s="264"/>
      <c r="AI50" s="264"/>
      <c r="AJ50" s="52">
        <f t="shared" si="0"/>
        <v>0</v>
      </c>
      <c r="AK50" s="143"/>
      <c r="AL50" s="143"/>
      <c r="AM50" s="52">
        <f t="shared" si="5"/>
        <v>0</v>
      </c>
      <c r="AN50" s="52">
        <f t="shared" si="10"/>
        <v>0</v>
      </c>
      <c r="AO50" s="48"/>
      <c r="AP50" s="48"/>
    </row>
    <row r="51" spans="1:42" x14ac:dyDescent="0.35">
      <c r="A51" s="190"/>
      <c r="B51" s="190"/>
      <c r="C51" s="190"/>
      <c r="D51" s="248"/>
      <c r="E51" s="248"/>
      <c r="F51" s="248"/>
      <c r="G51" s="248"/>
      <c r="H51" s="248"/>
      <c r="I51" s="248"/>
      <c r="J51" s="248"/>
      <c r="K51" s="248"/>
      <c r="L51" s="248"/>
      <c r="M51" s="248"/>
      <c r="N51" s="248"/>
      <c r="O51" s="248"/>
      <c r="P51" s="40">
        <f t="shared" si="9"/>
        <v>0</v>
      </c>
      <c r="Q51" s="40">
        <f t="shared" si="9"/>
        <v>0</v>
      </c>
      <c r="R51" s="248"/>
      <c r="S51" s="248"/>
      <c r="T51" s="248"/>
      <c r="U51" s="248"/>
      <c r="V51" s="248"/>
      <c r="W51" s="248"/>
      <c r="X51" s="248"/>
      <c r="Y51" s="248"/>
      <c r="Z51" s="42">
        <f t="shared" si="3"/>
        <v>0</v>
      </c>
      <c r="AA51" s="42">
        <f t="shared" si="4"/>
        <v>0</v>
      </c>
      <c r="AB51" s="44">
        <f t="shared" si="8"/>
        <v>0</v>
      </c>
      <c r="AC51" s="44">
        <f t="shared" si="8"/>
        <v>0</v>
      </c>
      <c r="AD51" s="264"/>
      <c r="AE51" s="264"/>
      <c r="AF51" s="264"/>
      <c r="AG51" s="264"/>
      <c r="AH51" s="264"/>
      <c r="AI51" s="264"/>
      <c r="AJ51" s="52">
        <f t="shared" si="0"/>
        <v>0</v>
      </c>
      <c r="AK51" s="143"/>
      <c r="AL51" s="143"/>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505" priority="172">
      <formula>AND(NOT(ISBLANK($A7)),ISBLANK(B7))</formula>
    </cfRule>
  </conditionalFormatting>
  <conditionalFormatting sqref="C7:C51">
    <cfRule type="expression" dxfId="504" priority="171">
      <formula>AND(NOT(ISBLANK(A7)),ISBLANK(C7))</formula>
    </cfRule>
  </conditionalFormatting>
  <conditionalFormatting sqref="D15:D51">
    <cfRule type="expression" dxfId="503" priority="170">
      <formula>AND(NOT(ISBLANK(E15)),ISBLANK(D15))</formula>
    </cfRule>
  </conditionalFormatting>
  <conditionalFormatting sqref="E15:E51">
    <cfRule type="expression" dxfId="502" priority="169">
      <formula>AND(NOT(ISBLANK(D15)),ISBLANK(E15))</formula>
    </cfRule>
  </conditionalFormatting>
  <conditionalFormatting sqref="F15:F51">
    <cfRule type="expression" dxfId="501" priority="168">
      <formula>AND(NOT(ISBLANK(G15)),ISBLANK(F15))</formula>
    </cfRule>
  </conditionalFormatting>
  <conditionalFormatting sqref="G15:G51">
    <cfRule type="expression" dxfId="500" priority="167">
      <formula>AND(NOT(ISBLANK(F15)),ISBLANK(G15))</formula>
    </cfRule>
  </conditionalFormatting>
  <conditionalFormatting sqref="H15:H51">
    <cfRule type="expression" dxfId="499" priority="166">
      <formula>AND(NOT(ISBLANK(I15)),ISBLANK(H15))</formula>
    </cfRule>
  </conditionalFormatting>
  <conditionalFormatting sqref="I15:I51">
    <cfRule type="expression" dxfId="498" priority="165">
      <formula>AND(NOT(ISBLANK(H15)),ISBLANK(I15))</formula>
    </cfRule>
  </conditionalFormatting>
  <conditionalFormatting sqref="J15:J51">
    <cfRule type="expression" dxfId="497" priority="164">
      <formula>AND(NOT(ISBLANK(K15)),ISBLANK(J15))</formula>
    </cfRule>
  </conditionalFormatting>
  <conditionalFormatting sqref="K15:K51">
    <cfRule type="expression" dxfId="496" priority="163">
      <formula>AND(NOT(ISBLANK(J15)),ISBLANK(K15))</formula>
    </cfRule>
  </conditionalFormatting>
  <conditionalFormatting sqref="L15:L51">
    <cfRule type="expression" dxfId="495" priority="162">
      <formula>AND(NOT(ISBLANK(M15)),ISBLANK(L15))</formula>
    </cfRule>
  </conditionalFormatting>
  <conditionalFormatting sqref="M15:M51">
    <cfRule type="expression" dxfId="494" priority="161">
      <formula>AND(NOT(ISBLANK(L15)),ISBLANK(M15))</formula>
    </cfRule>
  </conditionalFormatting>
  <conditionalFormatting sqref="N15:N51">
    <cfRule type="expression" dxfId="493" priority="160">
      <formula>AND(NOT(ISBLANK(O15)),ISBLANK(N15))</formula>
    </cfRule>
  </conditionalFormatting>
  <conditionalFormatting sqref="O15:O51">
    <cfRule type="expression" dxfId="492" priority="159">
      <formula>AND(NOT(ISBLANK(N15)),ISBLANK(O15))</formula>
    </cfRule>
  </conditionalFormatting>
  <conditionalFormatting sqref="R15:R51 R13:X13">
    <cfRule type="expression" dxfId="491" priority="158">
      <formula>AND(NOT(ISBLANK(S13)),ISBLANK(R13))</formula>
    </cfRule>
  </conditionalFormatting>
  <conditionalFormatting sqref="S13 S15:S51">
    <cfRule type="expression" dxfId="490" priority="157">
      <formula>AND(NOT(ISBLANK(R13)),ISBLANK(S13))</formula>
    </cfRule>
  </conditionalFormatting>
  <conditionalFormatting sqref="T13 T15:T51">
    <cfRule type="expression" dxfId="489" priority="156">
      <formula>AND(NOT(ISBLANK(U13)),ISBLANK(T13))</formula>
    </cfRule>
  </conditionalFormatting>
  <conditionalFormatting sqref="U13 U15:U51">
    <cfRule type="expression" dxfId="488" priority="155">
      <formula>AND(NOT(ISBLANK(T13)),ISBLANK(U13))</formula>
    </cfRule>
  </conditionalFormatting>
  <conditionalFormatting sqref="V13 V15:V51">
    <cfRule type="expression" dxfId="487" priority="154">
      <formula>AND(NOT(ISBLANK(W13)),ISBLANK(V13))</formula>
    </cfRule>
  </conditionalFormatting>
  <conditionalFormatting sqref="W13 W15:W51">
    <cfRule type="expression" dxfId="486" priority="153">
      <formula>AND(NOT(ISBLANK(V13)),ISBLANK(W13))</formula>
    </cfRule>
  </conditionalFormatting>
  <conditionalFormatting sqref="X13 X15:X51">
    <cfRule type="expression" dxfId="485" priority="152">
      <formula>AND(NOT(ISBLANK(Y13)),ISBLANK(X13))</formula>
    </cfRule>
  </conditionalFormatting>
  <conditionalFormatting sqref="Y15:Y51">
    <cfRule type="expression" dxfId="484" priority="151">
      <formula>AND(NOT(ISBLANK(X15)),ISBLANK(Y15))</formula>
    </cfRule>
  </conditionalFormatting>
  <conditionalFormatting sqref="R9">
    <cfRule type="expression" dxfId="483" priority="150">
      <formula>AND(NOT(ISBLANK(S9)),ISBLANK(R9))</formula>
    </cfRule>
  </conditionalFormatting>
  <conditionalFormatting sqref="S9">
    <cfRule type="expression" dxfId="482" priority="149">
      <formula>AND(NOT(ISBLANK(R9)),ISBLANK(S9))</formula>
    </cfRule>
  </conditionalFormatting>
  <conditionalFormatting sqref="T9">
    <cfRule type="expression" dxfId="481" priority="148">
      <formula>AND(NOT(ISBLANK(U9)),ISBLANK(T9))</formula>
    </cfRule>
  </conditionalFormatting>
  <conditionalFormatting sqref="U9">
    <cfRule type="expression" dxfId="480" priority="147">
      <formula>AND(NOT(ISBLANK(T9)),ISBLANK(U9))</formula>
    </cfRule>
  </conditionalFormatting>
  <conditionalFormatting sqref="V9">
    <cfRule type="expression" dxfId="479" priority="146">
      <formula>AND(NOT(ISBLANK(W9)),ISBLANK(V9))</formula>
    </cfRule>
  </conditionalFormatting>
  <conditionalFormatting sqref="W9">
    <cfRule type="expression" dxfId="478" priority="145">
      <formula>AND(NOT(ISBLANK(V9)),ISBLANK(W9))</formula>
    </cfRule>
  </conditionalFormatting>
  <conditionalFormatting sqref="X9">
    <cfRule type="expression" dxfId="477" priority="144">
      <formula>AND(NOT(ISBLANK(Y9)),ISBLANK(X9))</formula>
    </cfRule>
  </conditionalFormatting>
  <conditionalFormatting sqref="Y9">
    <cfRule type="expression" dxfId="476" priority="143">
      <formula>AND(NOT(ISBLANK(X9)),ISBLANK(Y9))</formula>
    </cfRule>
  </conditionalFormatting>
  <conditionalFormatting sqref="R9">
    <cfRule type="expression" dxfId="475" priority="142">
      <formula>AND(NOT(ISBLANK(S9)),ISBLANK(R9))</formula>
    </cfRule>
  </conditionalFormatting>
  <conditionalFormatting sqref="S9">
    <cfRule type="expression" dxfId="474" priority="141">
      <formula>AND(NOT(ISBLANK(R9)),ISBLANK(S9))</formula>
    </cfRule>
  </conditionalFormatting>
  <conditionalFormatting sqref="T9">
    <cfRule type="expression" dxfId="473" priority="140">
      <formula>AND(NOT(ISBLANK(U9)),ISBLANK(T9))</formula>
    </cfRule>
  </conditionalFormatting>
  <conditionalFormatting sqref="U9">
    <cfRule type="expression" dxfId="472" priority="139">
      <formula>AND(NOT(ISBLANK(T9)),ISBLANK(U9))</formula>
    </cfRule>
  </conditionalFormatting>
  <conditionalFormatting sqref="V9">
    <cfRule type="expression" dxfId="471" priority="138">
      <formula>AND(NOT(ISBLANK(W9)),ISBLANK(V9))</formula>
    </cfRule>
  </conditionalFormatting>
  <conditionalFormatting sqref="W9">
    <cfRule type="expression" dxfId="470" priority="137">
      <formula>AND(NOT(ISBLANK(V9)),ISBLANK(W9))</formula>
    </cfRule>
  </conditionalFormatting>
  <conditionalFormatting sqref="X9">
    <cfRule type="expression" dxfId="469" priority="136">
      <formula>AND(NOT(ISBLANK(Y9)),ISBLANK(X9))</formula>
    </cfRule>
  </conditionalFormatting>
  <conditionalFormatting sqref="Y9">
    <cfRule type="expression" dxfId="468" priority="135">
      <formula>AND(NOT(ISBLANK(X9)),ISBLANK(Y9))</formula>
    </cfRule>
  </conditionalFormatting>
  <conditionalFormatting sqref="R9">
    <cfRule type="expression" dxfId="467" priority="134">
      <formula>AND(NOT(ISBLANK(S9)),ISBLANK(R9))</formula>
    </cfRule>
  </conditionalFormatting>
  <conditionalFormatting sqref="S9">
    <cfRule type="expression" dxfId="466" priority="133">
      <formula>AND(NOT(ISBLANK(R9)),ISBLANK(S9))</formula>
    </cfRule>
  </conditionalFormatting>
  <conditionalFormatting sqref="T9">
    <cfRule type="expression" dxfId="465" priority="132">
      <formula>AND(NOT(ISBLANK(U9)),ISBLANK(T9))</formula>
    </cfRule>
  </conditionalFormatting>
  <conditionalFormatting sqref="U9">
    <cfRule type="expression" dxfId="464" priority="131">
      <formula>AND(NOT(ISBLANK(T9)),ISBLANK(U9))</formula>
    </cfRule>
  </conditionalFormatting>
  <conditionalFormatting sqref="V9">
    <cfRule type="expression" dxfId="463" priority="130">
      <formula>AND(NOT(ISBLANK(W9)),ISBLANK(V9))</formula>
    </cfRule>
  </conditionalFormatting>
  <conditionalFormatting sqref="W9">
    <cfRule type="expression" dxfId="462" priority="129">
      <formula>AND(NOT(ISBLANK(V9)),ISBLANK(W9))</formula>
    </cfRule>
  </conditionalFormatting>
  <conditionalFormatting sqref="X9">
    <cfRule type="expression" dxfId="461" priority="128">
      <formula>AND(NOT(ISBLANK(Y9)),ISBLANK(X9))</formula>
    </cfRule>
  </conditionalFormatting>
  <conditionalFormatting sqref="Y9">
    <cfRule type="expression" dxfId="460" priority="127">
      <formula>AND(NOT(ISBLANK(X9)),ISBLANK(Y9))</formula>
    </cfRule>
  </conditionalFormatting>
  <conditionalFormatting sqref="R9">
    <cfRule type="expression" dxfId="459" priority="126">
      <formula>AND(NOT(ISBLANK(S9)),ISBLANK(R9))</formula>
    </cfRule>
  </conditionalFormatting>
  <conditionalFormatting sqref="S9">
    <cfRule type="expression" dxfId="458" priority="125">
      <formula>AND(NOT(ISBLANK(R9)),ISBLANK(S9))</formula>
    </cfRule>
  </conditionalFormatting>
  <conditionalFormatting sqref="T9">
    <cfRule type="expression" dxfId="457" priority="124">
      <formula>AND(NOT(ISBLANK(U9)),ISBLANK(T9))</formula>
    </cfRule>
  </conditionalFormatting>
  <conditionalFormatting sqref="U9">
    <cfRule type="expression" dxfId="456" priority="123">
      <formula>AND(NOT(ISBLANK(T9)),ISBLANK(U9))</formula>
    </cfRule>
  </conditionalFormatting>
  <conditionalFormatting sqref="V9">
    <cfRule type="expression" dxfId="455" priority="122">
      <formula>AND(NOT(ISBLANK(W9)),ISBLANK(V9))</formula>
    </cfRule>
  </conditionalFormatting>
  <conditionalFormatting sqref="W9">
    <cfRule type="expression" dxfId="454" priority="121">
      <formula>AND(NOT(ISBLANK(V9)),ISBLANK(W9))</formula>
    </cfRule>
  </conditionalFormatting>
  <conditionalFormatting sqref="X9">
    <cfRule type="expression" dxfId="453" priority="120">
      <formula>AND(NOT(ISBLANK(Y9)),ISBLANK(X9))</formula>
    </cfRule>
  </conditionalFormatting>
  <conditionalFormatting sqref="Y9">
    <cfRule type="expression" dxfId="452" priority="119">
      <formula>AND(NOT(ISBLANK(X9)),ISBLANK(Y9))</formula>
    </cfRule>
  </conditionalFormatting>
  <conditionalFormatting sqref="D12">
    <cfRule type="expression" dxfId="451" priority="118">
      <formula>AND(NOT(ISBLANK(E12)),ISBLANK(D12))</formula>
    </cfRule>
  </conditionalFormatting>
  <conditionalFormatting sqref="E12">
    <cfRule type="expression" dxfId="450" priority="117">
      <formula>AND(NOT(ISBLANK(D12)),ISBLANK(E12))</formula>
    </cfRule>
  </conditionalFormatting>
  <conditionalFormatting sqref="F12">
    <cfRule type="expression" dxfId="449" priority="116">
      <formula>AND(NOT(ISBLANK(G12)),ISBLANK(F12))</formula>
    </cfRule>
  </conditionalFormatting>
  <conditionalFormatting sqref="G12">
    <cfRule type="expression" dxfId="448" priority="115">
      <formula>AND(NOT(ISBLANK(F12)),ISBLANK(G12))</formula>
    </cfRule>
  </conditionalFormatting>
  <conditionalFormatting sqref="H12">
    <cfRule type="expression" dxfId="447" priority="114">
      <formula>AND(NOT(ISBLANK(I12)),ISBLANK(H12))</formula>
    </cfRule>
  </conditionalFormatting>
  <conditionalFormatting sqref="I12">
    <cfRule type="expression" dxfId="446" priority="113">
      <formula>AND(NOT(ISBLANK(H12)),ISBLANK(I12))</formula>
    </cfRule>
  </conditionalFormatting>
  <conditionalFormatting sqref="J12">
    <cfRule type="expression" dxfId="445" priority="112">
      <formula>AND(NOT(ISBLANK(K12)),ISBLANK(J12))</formula>
    </cfRule>
  </conditionalFormatting>
  <conditionalFormatting sqref="K12">
    <cfRule type="expression" dxfId="444" priority="111">
      <formula>AND(NOT(ISBLANK(J12)),ISBLANK(K12))</formula>
    </cfRule>
  </conditionalFormatting>
  <conditionalFormatting sqref="L12">
    <cfRule type="expression" dxfId="443" priority="110">
      <formula>AND(NOT(ISBLANK(M12)),ISBLANK(L12))</formula>
    </cfRule>
  </conditionalFormatting>
  <conditionalFormatting sqref="M12">
    <cfRule type="expression" dxfId="442" priority="109">
      <formula>AND(NOT(ISBLANK(L12)),ISBLANK(M12))</formula>
    </cfRule>
  </conditionalFormatting>
  <conditionalFormatting sqref="N12">
    <cfRule type="expression" dxfId="441" priority="108">
      <formula>AND(NOT(ISBLANK(O12)),ISBLANK(N12))</formula>
    </cfRule>
  </conditionalFormatting>
  <conditionalFormatting sqref="O12">
    <cfRule type="expression" dxfId="440" priority="107">
      <formula>AND(NOT(ISBLANK(N12)),ISBLANK(O12))</formula>
    </cfRule>
  </conditionalFormatting>
  <conditionalFormatting sqref="D9 F9 H9 J9 L9 N9">
    <cfRule type="expression" dxfId="439" priority="106">
      <formula>AND(NOT(ISBLANK(E9)),ISBLANK(D9))</formula>
    </cfRule>
  </conditionalFormatting>
  <conditionalFormatting sqref="E9 G9 I9 K9 M9 O9">
    <cfRule type="expression" dxfId="438" priority="105">
      <formula>AND(NOT(ISBLANK(D9)),ISBLANK(E9))</formula>
    </cfRule>
  </conditionalFormatting>
  <conditionalFormatting sqref="S7:U8">
    <cfRule type="expression" dxfId="437" priority="93">
      <formula>AND(NOT(ISBLANK(T7)),ISBLANK(S7))</formula>
    </cfRule>
  </conditionalFormatting>
  <conditionalFormatting sqref="S7:U8">
    <cfRule type="expression" dxfId="436" priority="92">
      <formula>AND(NOT(ISBLANK(R7)),ISBLANK(S7))</formula>
    </cfRule>
  </conditionalFormatting>
  <conditionalFormatting sqref="S7:U8">
    <cfRule type="expression" dxfId="435" priority="91">
      <formula>AND(NOT(ISBLANK(T7)),ISBLANK(S7))</formula>
    </cfRule>
  </conditionalFormatting>
  <conditionalFormatting sqref="J7:J8 L7:L8 N7:N8 D7:D8 H7:H8 F7:F8">
    <cfRule type="expression" dxfId="434" priority="90">
      <formula>AND(NOT(ISBLANK(E7)),ISBLANK(D7))</formula>
    </cfRule>
  </conditionalFormatting>
  <conditionalFormatting sqref="K7:K8 M7:M8 O8 E7:E8 I7:I8 G7:G8">
    <cfRule type="expression" dxfId="433" priority="89">
      <formula>AND(NOT(ISBLANK(D7)),ISBLANK(E7))</formula>
    </cfRule>
  </conditionalFormatting>
  <conditionalFormatting sqref="V7:Y8">
    <cfRule type="expression" dxfId="432" priority="88">
      <formula>AND(NOT(ISBLANK(W7)),ISBLANK(V7))</formula>
    </cfRule>
  </conditionalFormatting>
  <conditionalFormatting sqref="W7:W8 Y7:Y8">
    <cfRule type="expression" dxfId="431" priority="87">
      <formula>AND(NOT(ISBLANK(V7)),ISBLANK(W7))</formula>
    </cfRule>
  </conditionalFormatting>
  <conditionalFormatting sqref="V7:Y7">
    <cfRule type="expression" dxfId="430" priority="86">
      <formula>AND(NOT(ISBLANK(W7)),ISBLANK(V7))</formula>
    </cfRule>
  </conditionalFormatting>
  <conditionalFormatting sqref="V7:Y8">
    <cfRule type="expression" dxfId="429" priority="85">
      <formula>AND(NOT(ISBLANK(W7)),ISBLANK(V7))</formula>
    </cfRule>
  </conditionalFormatting>
  <conditionalFormatting sqref="V7:V8">
    <cfRule type="expression" dxfId="428" priority="84">
      <formula>AND(NOT(ISBLANK(U7)),ISBLANK(V7))</formula>
    </cfRule>
  </conditionalFormatting>
  <conditionalFormatting sqref="Y13">
    <cfRule type="expression" dxfId="427" priority="83">
      <formula>AND(NOT(ISBLANK(X13)),ISBLANK(Y13))</formula>
    </cfRule>
  </conditionalFormatting>
  <conditionalFormatting sqref="D11">
    <cfRule type="expression" dxfId="426" priority="82">
      <formula>AND(NOT(ISBLANK(E11)),ISBLANK(D11))</formula>
    </cfRule>
  </conditionalFormatting>
  <conditionalFormatting sqref="E11">
    <cfRule type="expression" dxfId="425" priority="81">
      <formula>AND(NOT(ISBLANK(D11)),ISBLANK(E11))</formula>
    </cfRule>
  </conditionalFormatting>
  <conditionalFormatting sqref="F11">
    <cfRule type="expression" dxfId="424" priority="80">
      <formula>AND(NOT(ISBLANK(G11)),ISBLANK(F11))</formula>
    </cfRule>
  </conditionalFormatting>
  <conditionalFormatting sqref="G11">
    <cfRule type="expression" dxfId="423" priority="79">
      <formula>AND(NOT(ISBLANK(F11)),ISBLANK(G11))</formula>
    </cfRule>
  </conditionalFormatting>
  <conditionalFormatting sqref="H11">
    <cfRule type="expression" dxfId="422" priority="78">
      <formula>AND(NOT(ISBLANK(I11)),ISBLANK(H11))</formula>
    </cfRule>
  </conditionalFormatting>
  <conditionalFormatting sqref="I11">
    <cfRule type="expression" dxfId="421" priority="77">
      <formula>AND(NOT(ISBLANK(H11)),ISBLANK(I11))</formula>
    </cfRule>
  </conditionalFormatting>
  <conditionalFormatting sqref="J11">
    <cfRule type="expression" dxfId="420" priority="76">
      <formula>AND(NOT(ISBLANK(K11)),ISBLANK(J11))</formula>
    </cfRule>
  </conditionalFormatting>
  <conditionalFormatting sqref="K11">
    <cfRule type="expression" dxfId="419" priority="75">
      <formula>AND(NOT(ISBLANK(J11)),ISBLANK(K11))</formula>
    </cfRule>
  </conditionalFormatting>
  <conditionalFormatting sqref="L11">
    <cfRule type="expression" dxfId="418" priority="74">
      <formula>AND(NOT(ISBLANK(M11)),ISBLANK(L11))</formula>
    </cfRule>
  </conditionalFormatting>
  <conditionalFormatting sqref="M11">
    <cfRule type="expression" dxfId="417" priority="73">
      <formula>AND(NOT(ISBLANK(L11)),ISBLANK(M11))</formula>
    </cfRule>
  </conditionalFormatting>
  <conditionalFormatting sqref="N11">
    <cfRule type="expression" dxfId="416" priority="72">
      <formula>AND(NOT(ISBLANK(O11)),ISBLANK(N11))</formula>
    </cfRule>
  </conditionalFormatting>
  <conditionalFormatting sqref="O11">
    <cfRule type="expression" dxfId="415" priority="71">
      <formula>AND(NOT(ISBLANK(N11)),ISBLANK(O11))</formula>
    </cfRule>
  </conditionalFormatting>
  <conditionalFormatting sqref="R11">
    <cfRule type="expression" dxfId="414" priority="70">
      <formula>AND(NOT(ISBLANK(S11)),ISBLANK(R11))</formula>
    </cfRule>
  </conditionalFormatting>
  <conditionalFormatting sqref="S11">
    <cfRule type="expression" dxfId="413" priority="69">
      <formula>AND(NOT(ISBLANK(R11)),ISBLANK(S11))</formula>
    </cfRule>
  </conditionalFormatting>
  <conditionalFormatting sqref="T11">
    <cfRule type="expression" dxfId="412" priority="68">
      <formula>AND(NOT(ISBLANK(U11)),ISBLANK(T11))</formula>
    </cfRule>
  </conditionalFormatting>
  <conditionalFormatting sqref="U11">
    <cfRule type="expression" dxfId="411" priority="67">
      <formula>AND(NOT(ISBLANK(T11)),ISBLANK(U11))</formula>
    </cfRule>
  </conditionalFormatting>
  <conditionalFormatting sqref="V11">
    <cfRule type="expression" dxfId="410" priority="66">
      <formula>AND(NOT(ISBLANK(W11)),ISBLANK(V11))</formula>
    </cfRule>
  </conditionalFormatting>
  <conditionalFormatting sqref="W11">
    <cfRule type="expression" dxfId="409" priority="65">
      <formula>AND(NOT(ISBLANK(V11)),ISBLANK(W11))</formula>
    </cfRule>
  </conditionalFormatting>
  <conditionalFormatting sqref="X11">
    <cfRule type="expression" dxfId="408" priority="64">
      <formula>AND(NOT(ISBLANK(Y11)),ISBLANK(X11))</formula>
    </cfRule>
  </conditionalFormatting>
  <conditionalFormatting sqref="Y11">
    <cfRule type="expression" dxfId="407" priority="63">
      <formula>AND(NOT(ISBLANK(X11)),ISBLANK(Y11))</formula>
    </cfRule>
  </conditionalFormatting>
  <conditionalFormatting sqref="O7">
    <cfRule type="expression" dxfId="406" priority="62">
      <formula>AND(NOT(ISBLANK(N7)),ISBLANK(O7))</formula>
    </cfRule>
  </conditionalFormatting>
  <conditionalFormatting sqref="R7:R8">
    <cfRule type="expression" dxfId="405" priority="61">
      <formula>AND(NOT(ISBLANK(S7)),ISBLANK(R7))</formula>
    </cfRule>
  </conditionalFormatting>
  <conditionalFormatting sqref="D10">
    <cfRule type="expression" dxfId="404" priority="60">
      <formula>AND(NOT(ISBLANK(E10)),ISBLANK(D10))</formula>
    </cfRule>
  </conditionalFormatting>
  <conditionalFormatting sqref="E10">
    <cfRule type="expression" dxfId="403" priority="59">
      <formula>AND(NOT(ISBLANK(D10)),ISBLANK(E10))</formula>
    </cfRule>
  </conditionalFormatting>
  <conditionalFormatting sqref="F10">
    <cfRule type="expression" dxfId="402" priority="58">
      <formula>AND(NOT(ISBLANK(G10)),ISBLANK(F10))</formula>
    </cfRule>
  </conditionalFormatting>
  <conditionalFormatting sqref="G10">
    <cfRule type="expression" dxfId="401" priority="57">
      <formula>AND(NOT(ISBLANK(F10)),ISBLANK(G10))</formula>
    </cfRule>
  </conditionalFormatting>
  <conditionalFormatting sqref="H10">
    <cfRule type="expression" dxfId="400" priority="56">
      <formula>AND(NOT(ISBLANK(I10)),ISBLANK(H10))</formula>
    </cfRule>
  </conditionalFormatting>
  <conditionalFormatting sqref="I10">
    <cfRule type="expression" dxfId="399" priority="55">
      <formula>AND(NOT(ISBLANK(H10)),ISBLANK(I10))</formula>
    </cfRule>
  </conditionalFormatting>
  <conditionalFormatting sqref="J10">
    <cfRule type="expression" dxfId="398" priority="54">
      <formula>AND(NOT(ISBLANK(K10)),ISBLANK(J10))</formula>
    </cfRule>
  </conditionalFormatting>
  <conditionalFormatting sqref="K10">
    <cfRule type="expression" dxfId="397" priority="53">
      <formula>AND(NOT(ISBLANK(J10)),ISBLANK(K10))</formula>
    </cfRule>
  </conditionalFormatting>
  <conditionalFormatting sqref="L10">
    <cfRule type="expression" dxfId="396" priority="52">
      <formula>AND(NOT(ISBLANK(M10)),ISBLANK(L10))</formula>
    </cfRule>
  </conditionalFormatting>
  <conditionalFormatting sqref="M10">
    <cfRule type="expression" dxfId="395" priority="51">
      <formula>AND(NOT(ISBLANK(L10)),ISBLANK(M10))</formula>
    </cfRule>
  </conditionalFormatting>
  <conditionalFormatting sqref="N10">
    <cfRule type="expression" dxfId="394" priority="50">
      <formula>AND(NOT(ISBLANK(O10)),ISBLANK(N10))</formula>
    </cfRule>
  </conditionalFormatting>
  <conditionalFormatting sqref="O10">
    <cfRule type="expression" dxfId="393" priority="49">
      <formula>AND(NOT(ISBLANK(N10)),ISBLANK(O10))</formula>
    </cfRule>
  </conditionalFormatting>
  <conditionalFormatting sqref="R10">
    <cfRule type="expression" dxfId="392" priority="48">
      <formula>AND(NOT(ISBLANK(S10)),ISBLANK(R10))</formula>
    </cfRule>
  </conditionalFormatting>
  <conditionalFormatting sqref="S10">
    <cfRule type="expression" dxfId="391" priority="47">
      <formula>AND(NOT(ISBLANK(R10)),ISBLANK(S10))</formula>
    </cfRule>
  </conditionalFormatting>
  <conditionalFormatting sqref="T10">
    <cfRule type="expression" dxfId="390" priority="46">
      <formula>AND(NOT(ISBLANK(U10)),ISBLANK(T10))</formula>
    </cfRule>
  </conditionalFormatting>
  <conditionalFormatting sqref="U10">
    <cfRule type="expression" dxfId="389" priority="45">
      <formula>AND(NOT(ISBLANK(T10)),ISBLANK(U10))</formula>
    </cfRule>
  </conditionalFormatting>
  <conditionalFormatting sqref="V10">
    <cfRule type="expression" dxfId="388" priority="44">
      <formula>AND(NOT(ISBLANK(W10)),ISBLANK(V10))</formula>
    </cfRule>
  </conditionalFormatting>
  <conditionalFormatting sqref="W10">
    <cfRule type="expression" dxfId="387" priority="43">
      <formula>AND(NOT(ISBLANK(V10)),ISBLANK(W10))</formula>
    </cfRule>
  </conditionalFormatting>
  <conditionalFormatting sqref="X10">
    <cfRule type="expression" dxfId="386" priority="42">
      <formula>AND(NOT(ISBLANK(Y10)),ISBLANK(X10))</formula>
    </cfRule>
  </conditionalFormatting>
  <conditionalFormatting sqref="Y10">
    <cfRule type="expression" dxfId="385" priority="41">
      <formula>AND(NOT(ISBLANK(X10)),ISBLANK(Y10))</formula>
    </cfRule>
  </conditionalFormatting>
  <conditionalFormatting sqref="R12">
    <cfRule type="expression" dxfId="384" priority="40">
      <formula>AND(NOT(ISBLANK(S12)),ISBLANK(R12))</formula>
    </cfRule>
  </conditionalFormatting>
  <conditionalFormatting sqref="S12">
    <cfRule type="expression" dxfId="383" priority="39">
      <formula>AND(NOT(ISBLANK(R12)),ISBLANK(S12))</formula>
    </cfRule>
  </conditionalFormatting>
  <conditionalFormatting sqref="T12">
    <cfRule type="expression" dxfId="382" priority="38">
      <formula>AND(NOT(ISBLANK(U12)),ISBLANK(T12))</formula>
    </cfRule>
  </conditionalFormatting>
  <conditionalFormatting sqref="U12">
    <cfRule type="expression" dxfId="381" priority="37">
      <formula>AND(NOT(ISBLANK(T12)),ISBLANK(U12))</formula>
    </cfRule>
  </conditionalFormatting>
  <conditionalFormatting sqref="X12">
    <cfRule type="expression" dxfId="380" priority="36">
      <formula>AND(NOT(ISBLANK(Y12)),ISBLANK(X12))</formula>
    </cfRule>
  </conditionalFormatting>
  <conditionalFormatting sqref="Y12">
    <cfRule type="expression" dxfId="379" priority="35">
      <formula>AND(NOT(ISBLANK(X12)),ISBLANK(Y12))</formula>
    </cfRule>
  </conditionalFormatting>
  <conditionalFormatting sqref="V12">
    <cfRule type="expression" dxfId="378" priority="34">
      <formula>AND(NOT(ISBLANK(W12)),ISBLANK(V12))</formula>
    </cfRule>
  </conditionalFormatting>
  <conditionalFormatting sqref="W12">
    <cfRule type="expression" dxfId="377" priority="33">
      <formula>AND(NOT(ISBLANK(V12)),ISBLANK(W12))</formula>
    </cfRule>
  </conditionalFormatting>
  <conditionalFormatting sqref="D14">
    <cfRule type="expression" dxfId="376" priority="32">
      <formula>AND(NOT(ISBLANK(E14)),ISBLANK(D14))</formula>
    </cfRule>
  </conditionalFormatting>
  <conditionalFormatting sqref="E14">
    <cfRule type="expression" dxfId="375" priority="31">
      <formula>AND(NOT(ISBLANK(D14)),ISBLANK(E14))</formula>
    </cfRule>
  </conditionalFormatting>
  <conditionalFormatting sqref="F14">
    <cfRule type="expression" dxfId="374" priority="30">
      <formula>AND(NOT(ISBLANK(G14)),ISBLANK(F14))</formula>
    </cfRule>
  </conditionalFormatting>
  <conditionalFormatting sqref="G14">
    <cfRule type="expression" dxfId="373" priority="29">
      <formula>AND(NOT(ISBLANK(F14)),ISBLANK(G14))</formula>
    </cfRule>
  </conditionalFormatting>
  <conditionalFormatting sqref="H14">
    <cfRule type="expression" dxfId="372" priority="28">
      <formula>AND(NOT(ISBLANK(I14)),ISBLANK(H14))</formula>
    </cfRule>
  </conditionalFormatting>
  <conditionalFormatting sqref="I14">
    <cfRule type="expression" dxfId="371" priority="27">
      <formula>AND(NOT(ISBLANK(H14)),ISBLANK(I14))</formula>
    </cfRule>
  </conditionalFormatting>
  <conditionalFormatting sqref="J14">
    <cfRule type="expression" dxfId="370" priority="26">
      <formula>AND(NOT(ISBLANK(K14)),ISBLANK(J14))</formula>
    </cfRule>
  </conditionalFormatting>
  <conditionalFormatting sqref="K14">
    <cfRule type="expression" dxfId="369" priority="25">
      <formula>AND(NOT(ISBLANK(J14)),ISBLANK(K14))</formula>
    </cfRule>
  </conditionalFormatting>
  <conditionalFormatting sqref="L14">
    <cfRule type="expression" dxfId="368" priority="24">
      <formula>AND(NOT(ISBLANK(M14)),ISBLANK(L14))</formula>
    </cfRule>
  </conditionalFormatting>
  <conditionalFormatting sqref="M14">
    <cfRule type="expression" dxfId="367" priority="23">
      <formula>AND(NOT(ISBLANK(L14)),ISBLANK(M14))</formula>
    </cfRule>
  </conditionalFormatting>
  <conditionalFormatting sqref="N14">
    <cfRule type="expression" dxfId="366" priority="22">
      <formula>AND(NOT(ISBLANK(O14)),ISBLANK(N14))</formula>
    </cfRule>
  </conditionalFormatting>
  <conditionalFormatting sqref="O14">
    <cfRule type="expression" dxfId="365" priority="21">
      <formula>AND(NOT(ISBLANK(N14)),ISBLANK(O14))</formula>
    </cfRule>
  </conditionalFormatting>
  <conditionalFormatting sqref="R14">
    <cfRule type="expression" dxfId="364" priority="20">
      <formula>AND(NOT(ISBLANK(S14)),ISBLANK(R14))</formula>
    </cfRule>
  </conditionalFormatting>
  <conditionalFormatting sqref="S14">
    <cfRule type="expression" dxfId="363" priority="19">
      <formula>AND(NOT(ISBLANK(R14)),ISBLANK(S14))</formula>
    </cfRule>
  </conditionalFormatting>
  <conditionalFormatting sqref="T14">
    <cfRule type="expression" dxfId="362" priority="18">
      <formula>AND(NOT(ISBLANK(U14)),ISBLANK(T14))</formula>
    </cfRule>
  </conditionalFormatting>
  <conditionalFormatting sqref="U14">
    <cfRule type="expression" dxfId="361" priority="17">
      <formula>AND(NOT(ISBLANK(T14)),ISBLANK(U14))</formula>
    </cfRule>
  </conditionalFormatting>
  <conditionalFormatting sqref="V14">
    <cfRule type="expression" dxfId="360" priority="16">
      <formula>AND(NOT(ISBLANK(W14)),ISBLANK(V14))</formula>
    </cfRule>
  </conditionalFormatting>
  <conditionalFormatting sqref="W14">
    <cfRule type="expression" dxfId="359" priority="15">
      <formula>AND(NOT(ISBLANK(V14)),ISBLANK(W14))</formula>
    </cfRule>
  </conditionalFormatting>
  <conditionalFormatting sqref="X14">
    <cfRule type="expression" dxfId="358" priority="14">
      <formula>AND(NOT(ISBLANK(Y14)),ISBLANK(X14))</formula>
    </cfRule>
  </conditionalFormatting>
  <conditionalFormatting sqref="Y14">
    <cfRule type="expression" dxfId="357" priority="13">
      <formula>AND(NOT(ISBLANK(X14)),ISBLANK(Y14))</formula>
    </cfRule>
  </conditionalFormatting>
  <conditionalFormatting sqref="D13">
    <cfRule type="expression" dxfId="356" priority="12">
      <formula>AND(NOT(ISBLANK(E13)),ISBLANK(D13))</formula>
    </cfRule>
  </conditionalFormatting>
  <conditionalFormatting sqref="E13">
    <cfRule type="expression" dxfId="355" priority="11">
      <formula>AND(NOT(ISBLANK(D13)),ISBLANK(E13))</formula>
    </cfRule>
  </conditionalFormatting>
  <conditionalFormatting sqref="F13">
    <cfRule type="expression" dxfId="354" priority="10">
      <formula>AND(NOT(ISBLANK(G13)),ISBLANK(F13))</formula>
    </cfRule>
  </conditionalFormatting>
  <conditionalFormatting sqref="G13">
    <cfRule type="expression" dxfId="353" priority="9">
      <formula>AND(NOT(ISBLANK(F13)),ISBLANK(G13))</formula>
    </cfRule>
  </conditionalFormatting>
  <conditionalFormatting sqref="H13">
    <cfRule type="expression" dxfId="352" priority="8">
      <formula>AND(NOT(ISBLANK(I13)),ISBLANK(H13))</formula>
    </cfRule>
  </conditionalFormatting>
  <conditionalFormatting sqref="I13">
    <cfRule type="expression" dxfId="351" priority="7">
      <formula>AND(NOT(ISBLANK(H13)),ISBLANK(I13))</formula>
    </cfRule>
  </conditionalFormatting>
  <conditionalFormatting sqref="J13">
    <cfRule type="expression" dxfId="350" priority="6">
      <formula>AND(NOT(ISBLANK(K13)),ISBLANK(J13))</formula>
    </cfRule>
  </conditionalFormatting>
  <conditionalFormatting sqref="K13">
    <cfRule type="expression" dxfId="349" priority="5">
      <formula>AND(NOT(ISBLANK(J13)),ISBLANK(K13))</formula>
    </cfRule>
  </conditionalFormatting>
  <conditionalFormatting sqref="L13">
    <cfRule type="expression" dxfId="348" priority="4">
      <formula>AND(NOT(ISBLANK(M13)),ISBLANK(L13))</formula>
    </cfRule>
  </conditionalFormatting>
  <conditionalFormatting sqref="M13">
    <cfRule type="expression" dxfId="347" priority="3">
      <formula>AND(NOT(ISBLANK(L13)),ISBLANK(M13))</formula>
    </cfRule>
  </conditionalFormatting>
  <conditionalFormatting sqref="N13">
    <cfRule type="expression" dxfId="346" priority="2">
      <formula>AND(NOT(ISBLANK(O13)),ISBLANK(N13))</formula>
    </cfRule>
  </conditionalFormatting>
  <conditionalFormatting sqref="O13">
    <cfRule type="expression" dxfId="345" priority="1">
      <formula>AND(NOT(ISBLANK(N13)),ISBLANK(O13))</formula>
    </cfRule>
  </conditionalFormatting>
  <dataValidations count="9">
    <dataValidation type="decimal" operator="greaterThan" allowBlank="1" showInputMessage="1" showErrorMessage="1" sqref="AD9:AI9 AK9" xr:uid="{543BDC09-EBB2-4355-A256-830F2EB9A72C}">
      <formula1>0</formula1>
    </dataValidation>
    <dataValidation operator="lessThanOrEqual" allowBlank="1" showInputMessage="1" showErrorMessage="1" error="FTE cannot be greater than Headcount_x000a_" sqref="AO4:AP4 AB4 P5 A4:C4 R4 R52:AN65535 A52:O65535 AO7:AP65535 AB6:AC51 AQ1:IV1048576 P7:Q65535" xr:uid="{E5DFF911-57A6-4303-925F-8F7B2E532B17}"/>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CA528DE5-10DF-4DD2-8F63-D53786DA1426}">
      <formula1>INDIRECT("List_of_organisations")</formula1>
    </dataValidation>
    <dataValidation type="custom" allowBlank="1" showInputMessage="1" showErrorMessage="1" errorTitle="FTE" error="The value entered in the FTE field must be less than or equal to the value entered in the headcount field." sqref="Y7:Y51 W7:W51 S7:S51 U7:U51 O7:O51 E7:E51 I7:I51 M7:M51 G7:G51 K7:K51" xr:uid="{18BD2853-6480-466D-A9B4-67388A4B1625}">
      <formula1>E7&lt;=D7</formula1>
    </dataValidation>
    <dataValidation type="custom" allowBlank="1" showInputMessage="1" showErrorMessage="1" errorTitle="Headcount" error="The value entered in the headcount field must be greater than or equal to the value entered in the FTE field." sqref="X7:X51 V7:V51 R7:R51 T7:T51 N7:N51 F7:F51 D7:D51 H7:H51 L7:L51 J7:J51" xr:uid="{3C2BB685-CC76-474D-94FC-5CB197990C43}">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3B456BFD-A510-4049-AFF4-FC95B13792B5}">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4E50972F-A40D-40FE-8FAF-33CB230655BB}">
      <formula1>INDIRECT("Main_Department")</formula1>
    </dataValidation>
    <dataValidation operator="greaterThanOrEqual" allowBlank="1" showInputMessage="1" showErrorMessage="1" sqref="AD7:AI8 AK15:AL51 AD15:AI51 AK7:AK8 AF10:AF14 AL7:AL9 AK13:AL13" xr:uid="{0E46E3D5-905E-4F22-9C84-11C2BBC96272}"/>
    <dataValidation type="decimal" operator="greaterThanOrEqual" allowBlank="1" showInputMessage="1" showErrorMessage="1" sqref="AK14:AL14 AG10:AI14 AD10:AE14 AK10:AL12" xr:uid="{A092F588-21C2-4205-BABB-E8281A453221}">
      <formula1>0</formula1>
    </dataValidation>
  </dataValidations>
  <pageMargins left="0.7" right="0.7" top="0.75" bottom="0.75" header="0.3" footer="0.3"/>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F6AAC-5F86-41DD-BBD7-12344B073B70}">
  <dimension ref="A1:AP473"/>
  <sheetViews>
    <sheetView zoomScale="80" zoomScaleNormal="80" workbookViewId="0">
      <selection activeCell="A4" sqref="A4:A6"/>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286" t="s">
        <v>24</v>
      </c>
      <c r="E6" s="286" t="s">
        <v>26</v>
      </c>
      <c r="F6" s="286" t="s">
        <v>24</v>
      </c>
      <c r="G6" s="286" t="s">
        <v>26</v>
      </c>
      <c r="H6" s="286" t="s">
        <v>24</v>
      </c>
      <c r="I6" s="286" t="s">
        <v>26</v>
      </c>
      <c r="J6" s="286" t="s">
        <v>24</v>
      </c>
      <c r="K6" s="286" t="s">
        <v>26</v>
      </c>
      <c r="L6" s="286" t="s">
        <v>24</v>
      </c>
      <c r="M6" s="286" t="s">
        <v>26</v>
      </c>
      <c r="N6" s="286" t="s">
        <v>24</v>
      </c>
      <c r="O6" s="286" t="s">
        <v>26</v>
      </c>
      <c r="P6" s="286" t="s">
        <v>24</v>
      </c>
      <c r="Q6" s="286" t="s">
        <v>26</v>
      </c>
      <c r="R6" s="287" t="s">
        <v>24</v>
      </c>
      <c r="S6" s="287" t="s">
        <v>26</v>
      </c>
      <c r="T6" s="287" t="s">
        <v>24</v>
      </c>
      <c r="U6" s="287" t="s">
        <v>26</v>
      </c>
      <c r="V6" s="287" t="s">
        <v>24</v>
      </c>
      <c r="W6" s="287" t="s">
        <v>26</v>
      </c>
      <c r="X6" s="287" t="s">
        <v>24</v>
      </c>
      <c r="Y6" s="287" t="s">
        <v>26</v>
      </c>
      <c r="Z6" s="287" t="s">
        <v>24</v>
      </c>
      <c r="AA6" s="287" t="s">
        <v>26</v>
      </c>
      <c r="AB6" s="53" t="s">
        <v>24</v>
      </c>
      <c r="AC6" s="285" t="s">
        <v>26</v>
      </c>
      <c r="AD6" s="377"/>
      <c r="AE6" s="377"/>
      <c r="AF6" s="377"/>
      <c r="AG6" s="377"/>
      <c r="AH6" s="377"/>
      <c r="AI6" s="377"/>
      <c r="AJ6" s="380"/>
      <c r="AK6" s="377"/>
      <c r="AL6" s="377"/>
      <c r="AM6" s="377"/>
      <c r="AN6" s="373"/>
      <c r="AO6" s="377"/>
      <c r="AP6" s="377"/>
    </row>
    <row r="7" spans="1:42" ht="31" x14ac:dyDescent="0.35">
      <c r="A7" s="190" t="s">
        <v>104</v>
      </c>
      <c r="B7" s="190" t="s">
        <v>105</v>
      </c>
      <c r="C7" s="190" t="s">
        <v>104</v>
      </c>
      <c r="D7" s="85">
        <v>9776</v>
      </c>
      <c r="E7" s="117">
        <v>9275.9154054054052</v>
      </c>
      <c r="F7" s="80">
        <v>5919</v>
      </c>
      <c r="G7" s="117">
        <v>5745.0208108108109</v>
      </c>
      <c r="H7" s="80">
        <v>10239</v>
      </c>
      <c r="I7" s="117">
        <v>9983.0505405405402</v>
      </c>
      <c r="J7" s="80">
        <v>2292</v>
      </c>
      <c r="K7" s="117">
        <v>2250.7089189189187</v>
      </c>
      <c r="L7" s="80">
        <v>297</v>
      </c>
      <c r="M7" s="117">
        <v>291.97027027027025</v>
      </c>
      <c r="N7" s="80">
        <v>10508</v>
      </c>
      <c r="O7" s="117">
        <v>10132.596756756757</v>
      </c>
      <c r="P7" s="40">
        <f t="shared" ref="P7:P8" si="0">SUM(D7,F7,H7,J7,L7,N7)</f>
        <v>39031</v>
      </c>
      <c r="Q7" s="40">
        <f t="shared" ref="Q7:Q8" si="1">SUM(E7,G7,I7,K7,M7,O7)</f>
        <v>37679.262702702705</v>
      </c>
      <c r="R7" s="80">
        <v>115</v>
      </c>
      <c r="S7" s="117">
        <v>112</v>
      </c>
      <c r="T7" s="117">
        <v>448</v>
      </c>
      <c r="U7" s="117">
        <v>443</v>
      </c>
      <c r="V7" s="80" t="s">
        <v>400</v>
      </c>
      <c r="W7" s="117">
        <v>214.8918918918919</v>
      </c>
      <c r="X7" s="80" t="s">
        <v>401</v>
      </c>
      <c r="Y7" s="80" t="s">
        <v>401</v>
      </c>
      <c r="Z7" s="42">
        <f>SUM(R7,T7,V7,X7,)</f>
        <v>563</v>
      </c>
      <c r="AA7" s="43">
        <f>SUM(S7,U7,W7,Y7)</f>
        <v>769.89189189189187</v>
      </c>
      <c r="AB7" s="44">
        <f>P7+Z7</f>
        <v>39594</v>
      </c>
      <c r="AC7" s="44">
        <f>Q7+AA7</f>
        <v>38449.154594594598</v>
      </c>
      <c r="AD7" s="45">
        <v>127698044.23</v>
      </c>
      <c r="AE7" s="45">
        <v>0</v>
      </c>
      <c r="AF7" s="45">
        <v>0</v>
      </c>
      <c r="AG7" s="45">
        <v>7500853.9100000001</v>
      </c>
      <c r="AH7" s="45">
        <v>32235629.23</v>
      </c>
      <c r="AI7" s="45">
        <v>13461528.539999999</v>
      </c>
      <c r="AJ7" s="46">
        <f t="shared" ref="AJ7:AJ51" si="2">SUM(AD7:AI7)</f>
        <v>180896055.91</v>
      </c>
      <c r="AK7" s="47">
        <v>9063242.8300000001</v>
      </c>
      <c r="AL7" s="47">
        <v>4596522.8600000003</v>
      </c>
      <c r="AM7" s="46">
        <f>SUM(AK7:AL7)</f>
        <v>13659765.690000001</v>
      </c>
      <c r="AN7" s="46">
        <f>SUM(AM7,AJ7)</f>
        <v>194555821.59999999</v>
      </c>
      <c r="AO7" s="48"/>
      <c r="AP7" s="51"/>
    </row>
    <row r="8" spans="1:42" ht="31" x14ac:dyDescent="0.35">
      <c r="A8" s="190" t="s">
        <v>106</v>
      </c>
      <c r="B8" s="190" t="s">
        <v>105</v>
      </c>
      <c r="C8" s="190" t="s">
        <v>104</v>
      </c>
      <c r="D8" s="80">
        <v>0</v>
      </c>
      <c r="E8" s="117">
        <v>0</v>
      </c>
      <c r="F8" s="80">
        <v>0</v>
      </c>
      <c r="G8" s="117">
        <v>0</v>
      </c>
      <c r="H8" s="117">
        <v>0</v>
      </c>
      <c r="I8" s="117">
        <v>0</v>
      </c>
      <c r="J8" s="80">
        <v>0</v>
      </c>
      <c r="K8" s="117">
        <v>0</v>
      </c>
      <c r="L8" s="80">
        <v>0</v>
      </c>
      <c r="M8" s="117">
        <v>0</v>
      </c>
      <c r="N8" s="80">
        <v>10906</v>
      </c>
      <c r="O8" s="117">
        <v>10537.649459459459</v>
      </c>
      <c r="P8" s="40">
        <f t="shared" si="0"/>
        <v>10906</v>
      </c>
      <c r="Q8" s="40">
        <f t="shared" si="1"/>
        <v>10537.649459459459</v>
      </c>
      <c r="R8" s="80">
        <v>6</v>
      </c>
      <c r="S8" s="117">
        <v>6</v>
      </c>
      <c r="T8" s="117">
        <v>50</v>
      </c>
      <c r="U8" s="117">
        <v>50</v>
      </c>
      <c r="V8" s="80" t="s">
        <v>402</v>
      </c>
      <c r="W8" s="117">
        <v>601.32432432432438</v>
      </c>
      <c r="X8" s="117">
        <v>0</v>
      </c>
      <c r="Y8" s="117">
        <v>0</v>
      </c>
      <c r="Z8" s="43">
        <f>SUM(R8,T8,V8,X8,)</f>
        <v>56</v>
      </c>
      <c r="AA8" s="43">
        <f>SUM(S8,U8,W8,Y8)</f>
        <v>657.32432432432438</v>
      </c>
      <c r="AB8" s="44">
        <f t="shared" ref="AB8:AC23" si="3">P8+Z8</f>
        <v>10962</v>
      </c>
      <c r="AC8" s="44">
        <f t="shared" si="3"/>
        <v>11194.973783783784</v>
      </c>
      <c r="AD8" s="45">
        <v>31672572.23</v>
      </c>
      <c r="AE8" s="45">
        <v>0</v>
      </c>
      <c r="AF8" s="45">
        <v>0</v>
      </c>
      <c r="AG8" s="45">
        <v>412245.78</v>
      </c>
      <c r="AH8" s="45">
        <v>8316044.1499999994</v>
      </c>
      <c r="AI8" s="45">
        <v>3186183.56</v>
      </c>
      <c r="AJ8" s="46">
        <f>SUM(AD8:AI8)</f>
        <v>43587045.720000006</v>
      </c>
      <c r="AK8" s="45">
        <v>6519106.9900000002</v>
      </c>
      <c r="AL8" s="45">
        <v>542315.93000000005</v>
      </c>
      <c r="AM8" s="46">
        <f>SUM(AK8:AL8)</f>
        <v>7061422.9199999999</v>
      </c>
      <c r="AN8" s="46">
        <f>SUM(AM8,AJ8)</f>
        <v>50648468.640000008</v>
      </c>
      <c r="AO8" s="48"/>
      <c r="AP8" s="51"/>
    </row>
    <row r="9" spans="1:42" ht="50.25" customHeight="1" x14ac:dyDescent="0.35">
      <c r="A9" s="190" t="s">
        <v>107</v>
      </c>
      <c r="B9" s="190" t="s">
        <v>108</v>
      </c>
      <c r="C9" s="190" t="s">
        <v>104</v>
      </c>
      <c r="D9" s="296">
        <v>137</v>
      </c>
      <c r="E9" s="296">
        <v>131.59</v>
      </c>
      <c r="F9" s="296">
        <v>245</v>
      </c>
      <c r="G9" s="296">
        <v>230.22</v>
      </c>
      <c r="H9" s="296">
        <v>2076</v>
      </c>
      <c r="I9" s="296">
        <v>1996.32</v>
      </c>
      <c r="J9" s="296">
        <v>1900</v>
      </c>
      <c r="K9" s="296">
        <v>1785.13</v>
      </c>
      <c r="L9" s="296">
        <v>38</v>
      </c>
      <c r="M9" s="296">
        <v>32.49</v>
      </c>
      <c r="N9" s="296">
        <v>0</v>
      </c>
      <c r="O9" s="296">
        <v>0</v>
      </c>
      <c r="P9" s="40">
        <f t="shared" ref="P9:Q23" si="4">SUM(D9,F9,H9,J9,L9,N9)</f>
        <v>4396</v>
      </c>
      <c r="Q9" s="40">
        <f t="shared" si="4"/>
        <v>4175.75</v>
      </c>
      <c r="R9" s="258">
        <v>0</v>
      </c>
      <c r="S9" s="258">
        <v>0</v>
      </c>
      <c r="T9" s="258">
        <v>0</v>
      </c>
      <c r="U9" s="258">
        <v>0</v>
      </c>
      <c r="V9" s="258">
        <v>157</v>
      </c>
      <c r="W9" s="258">
        <v>150.30000000000001</v>
      </c>
      <c r="X9" s="258">
        <v>0</v>
      </c>
      <c r="Y9" s="258">
        <v>0</v>
      </c>
      <c r="Z9" s="42">
        <f t="shared" ref="Z9:Z51" si="5">SUM(R9,T9,V9,X9,)</f>
        <v>157</v>
      </c>
      <c r="AA9" s="43">
        <f t="shared" ref="AA9:AA51" si="6">SUM(S9,U9,W9,Y9)</f>
        <v>150.30000000000001</v>
      </c>
      <c r="AB9" s="44">
        <f t="shared" si="3"/>
        <v>4553</v>
      </c>
      <c r="AC9" s="44">
        <f t="shared" si="3"/>
        <v>4326.05</v>
      </c>
      <c r="AD9" s="45">
        <v>14085221.17</v>
      </c>
      <c r="AE9" s="45">
        <v>164652.52000000005</v>
      </c>
      <c r="AF9" s="45">
        <v>99900</v>
      </c>
      <c r="AG9" s="45">
        <v>183340.97999999998</v>
      </c>
      <c r="AH9" s="45">
        <v>3845509.8699999996</v>
      </c>
      <c r="AI9" s="45">
        <v>1528041.6500000001</v>
      </c>
      <c r="AJ9" s="46">
        <f t="shared" si="2"/>
        <v>19906666.189999998</v>
      </c>
      <c r="AK9" s="255">
        <v>58968.390000000007</v>
      </c>
      <c r="AL9" s="143">
        <v>0</v>
      </c>
      <c r="AM9" s="46">
        <f t="shared" ref="AM9:AM51" si="7">SUM(AK9:AL9)</f>
        <v>58968.390000000007</v>
      </c>
      <c r="AN9" s="46">
        <f t="shared" ref="AN9:AN44" si="8">SUM(AM9,AJ9)</f>
        <v>19965634.579999998</v>
      </c>
      <c r="AO9" s="48"/>
      <c r="AP9" s="51"/>
    </row>
    <row r="10" spans="1:42" ht="46.5" x14ac:dyDescent="0.35">
      <c r="A10" s="190" t="s">
        <v>109</v>
      </c>
      <c r="B10" s="190" t="s">
        <v>110</v>
      </c>
      <c r="C10" s="190" t="s">
        <v>104</v>
      </c>
      <c r="D10" s="281">
        <v>82</v>
      </c>
      <c r="E10" s="281">
        <v>80.33</v>
      </c>
      <c r="F10" s="281">
        <v>222</v>
      </c>
      <c r="G10" s="281">
        <v>206.76</v>
      </c>
      <c r="H10" s="281">
        <v>481</v>
      </c>
      <c r="I10" s="281">
        <v>460.66</v>
      </c>
      <c r="J10" s="281">
        <v>65</v>
      </c>
      <c r="K10" s="281">
        <v>63.41</v>
      </c>
      <c r="L10" s="281">
        <v>5</v>
      </c>
      <c r="M10" s="281">
        <v>5</v>
      </c>
      <c r="N10" s="281">
        <v>0</v>
      </c>
      <c r="O10" s="281">
        <v>0</v>
      </c>
      <c r="P10" s="40">
        <f>SUM(D10,F10,H10,J10,L10,N10)</f>
        <v>855</v>
      </c>
      <c r="Q10" s="40">
        <f>SUM(E10,G10,I10,K10,M10,O10)</f>
        <v>816.16</v>
      </c>
      <c r="R10" s="281">
        <v>12</v>
      </c>
      <c r="S10" s="281">
        <v>11.4</v>
      </c>
      <c r="T10" s="281">
        <v>0</v>
      </c>
      <c r="U10" s="281">
        <v>0</v>
      </c>
      <c r="V10" s="281">
        <v>17</v>
      </c>
      <c r="W10" s="281">
        <v>15.51</v>
      </c>
      <c r="X10" s="281">
        <v>0</v>
      </c>
      <c r="Y10" s="281">
        <v>0</v>
      </c>
      <c r="Z10" s="42">
        <f t="shared" si="5"/>
        <v>29</v>
      </c>
      <c r="AA10" s="43">
        <f t="shared" si="6"/>
        <v>26.91</v>
      </c>
      <c r="AB10" s="44">
        <f t="shared" si="3"/>
        <v>884</v>
      </c>
      <c r="AC10" s="44">
        <f t="shared" si="3"/>
        <v>843.06999999999994</v>
      </c>
      <c r="AD10" s="264">
        <v>2339006.9500000002</v>
      </c>
      <c r="AE10" s="264">
        <v>68159.490000000005</v>
      </c>
      <c r="AF10" s="264">
        <v>8600</v>
      </c>
      <c r="AG10" s="264">
        <v>44099.63</v>
      </c>
      <c r="AH10" s="264">
        <v>646749.11</v>
      </c>
      <c r="AI10" s="264">
        <v>251259.43</v>
      </c>
      <c r="AJ10" s="46">
        <f t="shared" si="2"/>
        <v>3357874.6100000003</v>
      </c>
      <c r="AK10" s="284">
        <v>120277</v>
      </c>
      <c r="AL10" s="284">
        <v>0</v>
      </c>
      <c r="AM10" s="46">
        <f t="shared" si="7"/>
        <v>120277</v>
      </c>
      <c r="AN10" s="46">
        <f t="shared" si="8"/>
        <v>3478151.6100000003</v>
      </c>
      <c r="AO10" s="48"/>
      <c r="AP10" s="48"/>
    </row>
    <row r="11" spans="1:42" ht="46.5" x14ac:dyDescent="0.35">
      <c r="A11" s="190" t="s">
        <v>111</v>
      </c>
      <c r="B11" s="190" t="s">
        <v>110</v>
      </c>
      <c r="C11" s="190" t="s">
        <v>104</v>
      </c>
      <c r="D11" s="299">
        <v>74</v>
      </c>
      <c r="E11" s="298">
        <v>63.82</v>
      </c>
      <c r="F11" s="298">
        <v>73</v>
      </c>
      <c r="G11" s="298">
        <v>70.45</v>
      </c>
      <c r="H11" s="298">
        <v>27</v>
      </c>
      <c r="I11" s="298">
        <v>26.8</v>
      </c>
      <c r="J11" s="298">
        <v>17</v>
      </c>
      <c r="K11" s="298">
        <v>16</v>
      </c>
      <c r="L11" s="298">
        <v>4</v>
      </c>
      <c r="M11" s="298">
        <v>4</v>
      </c>
      <c r="N11" s="298">
        <v>0</v>
      </c>
      <c r="O11" s="298">
        <v>0</v>
      </c>
      <c r="P11" s="40">
        <f t="shared" si="4"/>
        <v>195</v>
      </c>
      <c r="Q11" s="40">
        <f t="shared" si="4"/>
        <v>181.07000000000002</v>
      </c>
      <c r="R11" s="300">
        <v>0</v>
      </c>
      <c r="S11" s="300">
        <v>0</v>
      </c>
      <c r="T11" s="300">
        <v>0</v>
      </c>
      <c r="U11" s="300">
        <v>0</v>
      </c>
      <c r="V11" s="300">
        <v>0</v>
      </c>
      <c r="W11" s="300">
        <v>0</v>
      </c>
      <c r="X11" s="300">
        <v>0</v>
      </c>
      <c r="Y11" s="300">
        <v>0</v>
      </c>
      <c r="Z11" s="42">
        <f t="shared" si="5"/>
        <v>0</v>
      </c>
      <c r="AA11" s="43">
        <f t="shared" si="6"/>
        <v>0</v>
      </c>
      <c r="AB11" s="44">
        <f t="shared" si="3"/>
        <v>195</v>
      </c>
      <c r="AC11" s="44">
        <f t="shared" si="3"/>
        <v>181.07000000000002</v>
      </c>
      <c r="AD11" s="301">
        <v>308585</v>
      </c>
      <c r="AE11" s="302">
        <v>1570</v>
      </c>
      <c r="AF11" s="302">
        <v>0</v>
      </c>
      <c r="AG11" s="302">
        <v>3046</v>
      </c>
      <c r="AH11" s="302">
        <v>27110</v>
      </c>
      <c r="AI11" s="302">
        <v>39207</v>
      </c>
      <c r="AJ11" s="46">
        <f t="shared" si="2"/>
        <v>379518</v>
      </c>
      <c r="AK11" s="284">
        <v>0</v>
      </c>
      <c r="AL11" s="284">
        <v>0</v>
      </c>
      <c r="AM11" s="46">
        <f t="shared" si="7"/>
        <v>0</v>
      </c>
      <c r="AN11" s="46">
        <f t="shared" si="8"/>
        <v>379518</v>
      </c>
      <c r="AO11" s="284"/>
      <c r="AP11" s="48"/>
    </row>
    <row r="12" spans="1:42" ht="46.5" x14ac:dyDescent="0.35">
      <c r="A12" s="190" t="s">
        <v>112</v>
      </c>
      <c r="B12" s="190" t="s">
        <v>110</v>
      </c>
      <c r="C12" s="190" t="s">
        <v>104</v>
      </c>
      <c r="D12" s="281">
        <v>43</v>
      </c>
      <c r="E12" s="281">
        <v>35.31</v>
      </c>
      <c r="F12" s="281">
        <v>11</v>
      </c>
      <c r="G12" s="281">
        <v>10.48</v>
      </c>
      <c r="H12" s="281">
        <f>20+10</f>
        <v>30</v>
      </c>
      <c r="I12" s="281">
        <f>10+18.93</f>
        <v>28.93</v>
      </c>
      <c r="J12" s="281">
        <v>4</v>
      </c>
      <c r="K12" s="281">
        <v>4</v>
      </c>
      <c r="L12" s="281">
        <v>1</v>
      </c>
      <c r="M12" s="281">
        <v>1</v>
      </c>
      <c r="N12" s="281">
        <v>0</v>
      </c>
      <c r="O12" s="281">
        <v>0</v>
      </c>
      <c r="P12" s="40">
        <f t="shared" si="4"/>
        <v>89</v>
      </c>
      <c r="Q12" s="40">
        <f t="shared" si="4"/>
        <v>79.72</v>
      </c>
      <c r="R12" s="262">
        <v>0</v>
      </c>
      <c r="S12" s="262">
        <v>0</v>
      </c>
      <c r="T12" s="262">
        <v>0</v>
      </c>
      <c r="U12" s="262">
        <v>0</v>
      </c>
      <c r="V12" s="262">
        <v>0</v>
      </c>
      <c r="W12" s="262">
        <v>0</v>
      </c>
      <c r="X12" s="262">
        <v>0</v>
      </c>
      <c r="Y12" s="262">
        <v>0</v>
      </c>
      <c r="Z12" s="42">
        <f t="shared" si="5"/>
        <v>0</v>
      </c>
      <c r="AA12" s="43">
        <f t="shared" si="6"/>
        <v>0</v>
      </c>
      <c r="AB12" s="44">
        <f t="shared" si="3"/>
        <v>89</v>
      </c>
      <c r="AC12" s="44">
        <f t="shared" si="3"/>
        <v>79.72</v>
      </c>
      <c r="AD12" s="264">
        <f>248081.28</f>
        <v>248081.28</v>
      </c>
      <c r="AE12" s="264">
        <v>0</v>
      </c>
      <c r="AF12" s="264">
        <v>0</v>
      </c>
      <c r="AG12" s="264">
        <v>0</v>
      </c>
      <c r="AH12" s="264">
        <f>26512.87</f>
        <v>26512.87</v>
      </c>
      <c r="AI12" s="264">
        <v>24440.69</v>
      </c>
      <c r="AJ12" s="46">
        <f t="shared" si="2"/>
        <v>299034.84000000003</v>
      </c>
      <c r="AK12" s="288">
        <v>0</v>
      </c>
      <c r="AL12" s="288">
        <v>0</v>
      </c>
      <c r="AM12" s="46">
        <f t="shared" si="7"/>
        <v>0</v>
      </c>
      <c r="AN12" s="46">
        <f t="shared" si="8"/>
        <v>299034.84000000003</v>
      </c>
      <c r="AO12" s="48"/>
      <c r="AP12" s="221" t="s">
        <v>399</v>
      </c>
    </row>
    <row r="13" spans="1:42" ht="46.5" x14ac:dyDescent="0.35">
      <c r="A13" s="190" t="s">
        <v>113</v>
      </c>
      <c r="B13" s="190" t="s">
        <v>110</v>
      </c>
      <c r="C13" s="190" t="s">
        <v>104</v>
      </c>
      <c r="D13" s="293">
        <v>192</v>
      </c>
      <c r="E13" s="292">
        <v>65.42</v>
      </c>
      <c r="F13" s="292">
        <v>70</v>
      </c>
      <c r="G13" s="292">
        <v>61.61</v>
      </c>
      <c r="H13" s="292">
        <v>40</v>
      </c>
      <c r="I13" s="292">
        <v>36.85</v>
      </c>
      <c r="J13" s="292">
        <v>0</v>
      </c>
      <c r="K13" s="292">
        <v>0</v>
      </c>
      <c r="L13" s="292">
        <v>3</v>
      </c>
      <c r="M13" s="292">
        <v>3</v>
      </c>
      <c r="N13" s="292">
        <v>0</v>
      </c>
      <c r="O13" s="292">
        <v>0</v>
      </c>
      <c r="P13" s="40">
        <f t="shared" si="4"/>
        <v>305</v>
      </c>
      <c r="Q13" s="40">
        <f t="shared" si="4"/>
        <v>166.88</v>
      </c>
      <c r="R13" s="200">
        <v>0</v>
      </c>
      <c r="S13" s="200">
        <v>0</v>
      </c>
      <c r="T13" s="200">
        <v>0</v>
      </c>
      <c r="U13" s="200">
        <v>0</v>
      </c>
      <c r="V13" s="200">
        <v>0</v>
      </c>
      <c r="W13" s="200">
        <v>0</v>
      </c>
      <c r="X13" s="200">
        <v>0</v>
      </c>
      <c r="Y13" s="49">
        <v>0</v>
      </c>
      <c r="Z13" s="42">
        <f t="shared" si="5"/>
        <v>0</v>
      </c>
      <c r="AA13" s="43">
        <f t="shared" si="6"/>
        <v>0</v>
      </c>
      <c r="AB13" s="44">
        <f t="shared" si="3"/>
        <v>305</v>
      </c>
      <c r="AC13" s="44">
        <f t="shared" si="3"/>
        <v>166.88</v>
      </c>
      <c r="AD13" s="294">
        <v>367507</v>
      </c>
      <c r="AE13" s="294">
        <v>0</v>
      </c>
      <c r="AF13" s="294">
        <v>0</v>
      </c>
      <c r="AG13" s="294">
        <v>0</v>
      </c>
      <c r="AH13" s="294">
        <v>31624</v>
      </c>
      <c r="AI13" s="294">
        <v>27627</v>
      </c>
      <c r="AJ13" s="46">
        <f t="shared" si="2"/>
        <v>426758</v>
      </c>
      <c r="AK13" s="47">
        <v>0</v>
      </c>
      <c r="AL13" s="47">
        <v>0</v>
      </c>
      <c r="AM13" s="46">
        <f t="shared" si="7"/>
        <v>0</v>
      </c>
      <c r="AN13" s="46">
        <f t="shared" si="8"/>
        <v>426758</v>
      </c>
      <c r="AO13" s="48"/>
      <c r="AP13" s="48"/>
    </row>
    <row r="14" spans="1:42" ht="31" x14ac:dyDescent="0.35">
      <c r="A14" s="190" t="s">
        <v>114</v>
      </c>
      <c r="B14" s="190" t="s">
        <v>108</v>
      </c>
      <c r="C14" s="190" t="s">
        <v>104</v>
      </c>
      <c r="D14" s="293">
        <v>88</v>
      </c>
      <c r="E14" s="292">
        <v>83.297298999999995</v>
      </c>
      <c r="F14" s="292">
        <v>244</v>
      </c>
      <c r="G14" s="292">
        <v>226.74319299999999</v>
      </c>
      <c r="H14" s="292">
        <v>88</v>
      </c>
      <c r="I14" s="292">
        <v>87.810811000000001</v>
      </c>
      <c r="J14" s="292">
        <v>15</v>
      </c>
      <c r="K14" s="292">
        <v>15</v>
      </c>
      <c r="L14" s="292">
        <v>1</v>
      </c>
      <c r="M14" s="292">
        <v>1</v>
      </c>
      <c r="N14" s="292">
        <v>0</v>
      </c>
      <c r="O14" s="293">
        <v>0</v>
      </c>
      <c r="P14" s="40">
        <f t="shared" si="4"/>
        <v>436</v>
      </c>
      <c r="Q14" s="40">
        <f t="shared" si="4"/>
        <v>413.85130299999997</v>
      </c>
      <c r="R14" s="262">
        <v>10</v>
      </c>
      <c r="S14" s="262">
        <v>10</v>
      </c>
      <c r="T14" s="262">
        <v>0</v>
      </c>
      <c r="U14" s="262">
        <v>0</v>
      </c>
      <c r="V14" s="262">
        <v>0</v>
      </c>
      <c r="W14" s="262">
        <v>0</v>
      </c>
      <c r="X14" s="262">
        <v>0</v>
      </c>
      <c r="Y14" s="262">
        <v>0</v>
      </c>
      <c r="Z14" s="42">
        <f t="shared" si="5"/>
        <v>10</v>
      </c>
      <c r="AA14" s="42">
        <f t="shared" si="6"/>
        <v>10</v>
      </c>
      <c r="AB14" s="44">
        <f t="shared" si="3"/>
        <v>446</v>
      </c>
      <c r="AC14" s="44">
        <f t="shared" si="3"/>
        <v>423.85130299999997</v>
      </c>
      <c r="AD14" s="282">
        <v>977292.94000000064</v>
      </c>
      <c r="AE14" s="283">
        <v>39826.030000000035</v>
      </c>
      <c r="AF14" s="283">
        <v>2100</v>
      </c>
      <c r="AG14" s="283">
        <v>20143.600000000006</v>
      </c>
      <c r="AH14" s="283">
        <v>274394.98000000016</v>
      </c>
      <c r="AI14" s="283">
        <v>96626.019999999888</v>
      </c>
      <c r="AJ14" s="46">
        <f t="shared" si="2"/>
        <v>1410383.5700000005</v>
      </c>
      <c r="AK14" s="295">
        <v>21507.260000000002</v>
      </c>
      <c r="AL14" s="284">
        <v>0</v>
      </c>
      <c r="AM14" s="46">
        <f t="shared" si="7"/>
        <v>21507.260000000002</v>
      </c>
      <c r="AN14" s="46">
        <f t="shared" si="8"/>
        <v>1431890.8300000005</v>
      </c>
      <c r="AO14" s="48"/>
      <c r="AP14" s="48"/>
    </row>
    <row r="15" spans="1:42" x14ac:dyDescent="0.35">
      <c r="A15" s="190"/>
      <c r="B15" s="190"/>
      <c r="C15" s="190"/>
      <c r="D15" s="281"/>
      <c r="E15" s="281"/>
      <c r="F15" s="281"/>
      <c r="G15" s="281"/>
      <c r="H15" s="281"/>
      <c r="I15" s="281"/>
      <c r="J15" s="281"/>
      <c r="K15" s="281"/>
      <c r="L15" s="281"/>
      <c r="M15" s="281"/>
      <c r="N15" s="281"/>
      <c r="O15" s="281"/>
      <c r="P15" s="40">
        <f t="shared" si="4"/>
        <v>0</v>
      </c>
      <c r="Q15" s="40">
        <f t="shared" si="4"/>
        <v>0</v>
      </c>
      <c r="R15" s="281"/>
      <c r="S15" s="281"/>
      <c r="T15" s="281"/>
      <c r="U15" s="281"/>
      <c r="V15" s="281"/>
      <c r="W15" s="281"/>
      <c r="X15" s="281"/>
      <c r="Y15" s="281"/>
      <c r="Z15" s="42">
        <f t="shared" si="5"/>
        <v>0</v>
      </c>
      <c r="AA15" s="42">
        <f t="shared" si="6"/>
        <v>0</v>
      </c>
      <c r="AB15" s="44">
        <f t="shared" si="3"/>
        <v>0</v>
      </c>
      <c r="AC15" s="44">
        <f t="shared" si="3"/>
        <v>0</v>
      </c>
      <c r="AD15" s="264"/>
      <c r="AE15" s="264"/>
      <c r="AF15" s="264"/>
      <c r="AG15" s="264"/>
      <c r="AH15" s="264"/>
      <c r="AI15" s="264"/>
      <c r="AJ15" s="52">
        <f t="shared" si="2"/>
        <v>0</v>
      </c>
      <c r="AK15" s="143"/>
      <c r="AL15" s="143"/>
      <c r="AM15" s="52">
        <f t="shared" si="7"/>
        <v>0</v>
      </c>
      <c r="AN15" s="52">
        <f t="shared" si="8"/>
        <v>0</v>
      </c>
      <c r="AO15" s="48"/>
      <c r="AP15" s="48"/>
    </row>
    <row r="16" spans="1:42" x14ac:dyDescent="0.35">
      <c r="A16" s="190"/>
      <c r="B16" s="190"/>
      <c r="C16" s="190"/>
      <c r="D16" s="281"/>
      <c r="E16" s="281"/>
      <c r="F16" s="281"/>
      <c r="G16" s="281"/>
      <c r="H16" s="281"/>
      <c r="I16" s="281"/>
      <c r="J16" s="281"/>
      <c r="K16" s="281"/>
      <c r="L16" s="281"/>
      <c r="M16" s="281"/>
      <c r="N16" s="281"/>
      <c r="O16" s="281"/>
      <c r="P16" s="40">
        <f t="shared" si="4"/>
        <v>0</v>
      </c>
      <c r="Q16" s="40">
        <f t="shared" si="4"/>
        <v>0</v>
      </c>
      <c r="R16" s="281"/>
      <c r="S16" s="281"/>
      <c r="T16" s="281"/>
      <c r="U16" s="281"/>
      <c r="V16" s="281"/>
      <c r="W16" s="281"/>
      <c r="X16" s="281"/>
      <c r="Y16" s="281"/>
      <c r="Z16" s="42">
        <f t="shared" si="5"/>
        <v>0</v>
      </c>
      <c r="AA16" s="42">
        <f t="shared" si="6"/>
        <v>0</v>
      </c>
      <c r="AB16" s="44">
        <f t="shared" si="3"/>
        <v>0</v>
      </c>
      <c r="AC16" s="44">
        <f t="shared" si="3"/>
        <v>0</v>
      </c>
      <c r="AD16" s="264"/>
      <c r="AE16" s="264"/>
      <c r="AF16" s="264"/>
      <c r="AG16" s="264"/>
      <c r="AH16" s="264"/>
      <c r="AI16" s="264"/>
      <c r="AJ16" s="52">
        <f t="shared" si="2"/>
        <v>0</v>
      </c>
      <c r="AK16" s="143"/>
      <c r="AL16" s="143"/>
      <c r="AM16" s="52">
        <f t="shared" si="7"/>
        <v>0</v>
      </c>
      <c r="AN16" s="52">
        <f t="shared" si="8"/>
        <v>0</v>
      </c>
      <c r="AO16" s="48"/>
      <c r="AP16" s="48"/>
    </row>
    <row r="17" spans="1:42" x14ac:dyDescent="0.35">
      <c r="A17" s="190"/>
      <c r="B17" s="190"/>
      <c r="C17" s="190"/>
      <c r="D17" s="281"/>
      <c r="E17" s="281"/>
      <c r="F17" s="281"/>
      <c r="G17" s="281"/>
      <c r="H17" s="281"/>
      <c r="I17" s="281"/>
      <c r="J17" s="281"/>
      <c r="K17" s="281"/>
      <c r="L17" s="281"/>
      <c r="M17" s="281"/>
      <c r="N17" s="281"/>
      <c r="O17" s="281"/>
      <c r="P17" s="40">
        <f t="shared" si="4"/>
        <v>0</v>
      </c>
      <c r="Q17" s="40">
        <f t="shared" si="4"/>
        <v>0</v>
      </c>
      <c r="R17" s="281"/>
      <c r="S17" s="281"/>
      <c r="T17" s="281"/>
      <c r="U17" s="281"/>
      <c r="V17" s="281"/>
      <c r="W17" s="281"/>
      <c r="X17" s="281"/>
      <c r="Y17" s="281"/>
      <c r="Z17" s="42">
        <f t="shared" si="5"/>
        <v>0</v>
      </c>
      <c r="AA17" s="42">
        <f t="shared" si="6"/>
        <v>0</v>
      </c>
      <c r="AB17" s="44">
        <f t="shared" si="3"/>
        <v>0</v>
      </c>
      <c r="AC17" s="44">
        <f t="shared" si="3"/>
        <v>0</v>
      </c>
      <c r="AD17" s="264"/>
      <c r="AE17" s="264"/>
      <c r="AF17" s="264"/>
      <c r="AG17" s="264"/>
      <c r="AH17" s="264"/>
      <c r="AI17" s="264"/>
      <c r="AJ17" s="52">
        <f t="shared" si="2"/>
        <v>0</v>
      </c>
      <c r="AK17" s="143"/>
      <c r="AL17" s="143"/>
      <c r="AM17" s="52">
        <f t="shared" si="7"/>
        <v>0</v>
      </c>
      <c r="AN17" s="52">
        <f t="shared" si="8"/>
        <v>0</v>
      </c>
      <c r="AO17" s="48"/>
      <c r="AP17" s="48"/>
    </row>
    <row r="18" spans="1:42" x14ac:dyDescent="0.35">
      <c r="A18" s="190"/>
      <c r="B18" s="190"/>
      <c r="C18" s="190"/>
      <c r="D18" s="281"/>
      <c r="E18" s="281"/>
      <c r="F18" s="281"/>
      <c r="G18" s="281"/>
      <c r="H18" s="281"/>
      <c r="I18" s="281"/>
      <c r="J18" s="281"/>
      <c r="K18" s="281"/>
      <c r="L18" s="281"/>
      <c r="M18" s="281"/>
      <c r="N18" s="281"/>
      <c r="O18" s="281"/>
      <c r="P18" s="40">
        <f t="shared" si="4"/>
        <v>0</v>
      </c>
      <c r="Q18" s="40">
        <f t="shared" si="4"/>
        <v>0</v>
      </c>
      <c r="R18" s="281"/>
      <c r="S18" s="281"/>
      <c r="T18" s="281"/>
      <c r="U18" s="281"/>
      <c r="V18" s="281"/>
      <c r="W18" s="281"/>
      <c r="X18" s="281"/>
      <c r="Y18" s="281"/>
      <c r="Z18" s="42">
        <f t="shared" si="5"/>
        <v>0</v>
      </c>
      <c r="AA18" s="42">
        <f t="shared" si="6"/>
        <v>0</v>
      </c>
      <c r="AB18" s="44">
        <f t="shared" si="3"/>
        <v>0</v>
      </c>
      <c r="AC18" s="44">
        <f t="shared" si="3"/>
        <v>0</v>
      </c>
      <c r="AD18" s="264"/>
      <c r="AE18" s="264"/>
      <c r="AF18" s="264"/>
      <c r="AG18" s="264"/>
      <c r="AH18" s="264"/>
      <c r="AI18" s="264"/>
      <c r="AJ18" s="52">
        <f t="shared" si="2"/>
        <v>0</v>
      </c>
      <c r="AK18" s="143"/>
      <c r="AL18" s="143"/>
      <c r="AM18" s="52">
        <f t="shared" si="7"/>
        <v>0</v>
      </c>
      <c r="AN18" s="52">
        <f t="shared" si="8"/>
        <v>0</v>
      </c>
      <c r="AO18" s="48"/>
      <c r="AP18" s="48"/>
    </row>
    <row r="19" spans="1:42" x14ac:dyDescent="0.35">
      <c r="A19" s="190"/>
      <c r="B19" s="190"/>
      <c r="C19" s="190"/>
      <c r="D19" s="281"/>
      <c r="E19" s="281"/>
      <c r="F19" s="281"/>
      <c r="G19" s="281"/>
      <c r="H19" s="281"/>
      <c r="I19" s="281"/>
      <c r="J19" s="281"/>
      <c r="K19" s="281"/>
      <c r="L19" s="281"/>
      <c r="M19" s="281"/>
      <c r="N19" s="281"/>
      <c r="O19" s="281"/>
      <c r="P19" s="40">
        <f t="shared" si="4"/>
        <v>0</v>
      </c>
      <c r="Q19" s="40">
        <f t="shared" si="4"/>
        <v>0</v>
      </c>
      <c r="R19" s="281"/>
      <c r="S19" s="281"/>
      <c r="T19" s="281"/>
      <c r="U19" s="281"/>
      <c r="V19" s="281"/>
      <c r="W19" s="281"/>
      <c r="X19" s="281"/>
      <c r="Y19" s="281"/>
      <c r="Z19" s="42">
        <f t="shared" si="5"/>
        <v>0</v>
      </c>
      <c r="AA19" s="42">
        <f t="shared" si="6"/>
        <v>0</v>
      </c>
      <c r="AB19" s="44">
        <f t="shared" si="3"/>
        <v>0</v>
      </c>
      <c r="AC19" s="44">
        <f t="shared" si="3"/>
        <v>0</v>
      </c>
      <c r="AD19" s="264"/>
      <c r="AE19" s="264"/>
      <c r="AF19" s="264"/>
      <c r="AG19" s="264"/>
      <c r="AH19" s="264"/>
      <c r="AI19" s="264"/>
      <c r="AJ19" s="52">
        <f t="shared" si="2"/>
        <v>0</v>
      </c>
      <c r="AK19" s="143"/>
      <c r="AL19" s="143"/>
      <c r="AM19" s="52">
        <f t="shared" si="7"/>
        <v>0</v>
      </c>
      <c r="AN19" s="52">
        <f t="shared" si="8"/>
        <v>0</v>
      </c>
      <c r="AO19" s="48"/>
      <c r="AP19" s="48"/>
    </row>
    <row r="20" spans="1:42" x14ac:dyDescent="0.35">
      <c r="A20" s="190"/>
      <c r="B20" s="190"/>
      <c r="C20" s="190"/>
      <c r="D20" s="281"/>
      <c r="E20" s="281"/>
      <c r="F20" s="281"/>
      <c r="G20" s="281"/>
      <c r="H20" s="281"/>
      <c r="I20" s="281"/>
      <c r="J20" s="281"/>
      <c r="K20" s="281"/>
      <c r="L20" s="281"/>
      <c r="M20" s="281"/>
      <c r="N20" s="281"/>
      <c r="O20" s="281"/>
      <c r="P20" s="40">
        <f t="shared" si="4"/>
        <v>0</v>
      </c>
      <c r="Q20" s="40">
        <f t="shared" si="4"/>
        <v>0</v>
      </c>
      <c r="R20" s="281"/>
      <c r="S20" s="281"/>
      <c r="T20" s="281"/>
      <c r="U20" s="281"/>
      <c r="V20" s="281"/>
      <c r="W20" s="281"/>
      <c r="X20" s="281"/>
      <c r="Y20" s="281"/>
      <c r="Z20" s="42">
        <f t="shared" si="5"/>
        <v>0</v>
      </c>
      <c r="AA20" s="42">
        <f t="shared" si="6"/>
        <v>0</v>
      </c>
      <c r="AB20" s="44">
        <f t="shared" si="3"/>
        <v>0</v>
      </c>
      <c r="AC20" s="44">
        <f t="shared" si="3"/>
        <v>0</v>
      </c>
      <c r="AD20" s="264"/>
      <c r="AE20" s="264"/>
      <c r="AF20" s="264"/>
      <c r="AG20" s="264"/>
      <c r="AH20" s="264"/>
      <c r="AI20" s="264"/>
      <c r="AJ20" s="52">
        <f t="shared" si="2"/>
        <v>0</v>
      </c>
      <c r="AK20" s="143"/>
      <c r="AL20" s="143"/>
      <c r="AM20" s="52">
        <f t="shared" si="7"/>
        <v>0</v>
      </c>
      <c r="AN20" s="52">
        <f t="shared" si="8"/>
        <v>0</v>
      </c>
      <c r="AO20" s="48"/>
      <c r="AP20" s="48"/>
    </row>
    <row r="21" spans="1:42" x14ac:dyDescent="0.35">
      <c r="A21" s="190"/>
      <c r="B21" s="190"/>
      <c r="C21" s="190"/>
      <c r="D21" s="281"/>
      <c r="E21" s="281"/>
      <c r="F21" s="281"/>
      <c r="G21" s="281"/>
      <c r="H21" s="281"/>
      <c r="I21" s="281"/>
      <c r="J21" s="281"/>
      <c r="K21" s="281"/>
      <c r="L21" s="281"/>
      <c r="M21" s="281"/>
      <c r="N21" s="281"/>
      <c r="O21" s="281"/>
      <c r="P21" s="40">
        <f t="shared" si="4"/>
        <v>0</v>
      </c>
      <c r="Q21" s="40">
        <f t="shared" si="4"/>
        <v>0</v>
      </c>
      <c r="R21" s="281"/>
      <c r="S21" s="281"/>
      <c r="T21" s="281"/>
      <c r="U21" s="281"/>
      <c r="V21" s="281"/>
      <c r="W21" s="281"/>
      <c r="X21" s="281"/>
      <c r="Y21" s="281"/>
      <c r="Z21" s="42">
        <f t="shared" si="5"/>
        <v>0</v>
      </c>
      <c r="AA21" s="42">
        <f t="shared" si="6"/>
        <v>0</v>
      </c>
      <c r="AB21" s="44">
        <f t="shared" si="3"/>
        <v>0</v>
      </c>
      <c r="AC21" s="44">
        <f t="shared" si="3"/>
        <v>0</v>
      </c>
      <c r="AD21" s="264"/>
      <c r="AE21" s="264"/>
      <c r="AF21" s="264"/>
      <c r="AG21" s="264"/>
      <c r="AH21" s="264"/>
      <c r="AI21" s="264"/>
      <c r="AJ21" s="52">
        <f t="shared" si="2"/>
        <v>0</v>
      </c>
      <c r="AK21" s="143"/>
      <c r="AL21" s="143"/>
      <c r="AM21" s="52">
        <f t="shared" si="7"/>
        <v>0</v>
      </c>
      <c r="AN21" s="52">
        <f t="shared" si="8"/>
        <v>0</v>
      </c>
      <c r="AO21" s="48"/>
      <c r="AP21" s="48"/>
    </row>
    <row r="22" spans="1:42" x14ac:dyDescent="0.35">
      <c r="A22" s="190"/>
      <c r="B22" s="190"/>
      <c r="C22" s="190"/>
      <c r="D22" s="281"/>
      <c r="E22" s="281"/>
      <c r="F22" s="281"/>
      <c r="G22" s="281"/>
      <c r="H22" s="281"/>
      <c r="I22" s="281"/>
      <c r="J22" s="281"/>
      <c r="K22" s="281"/>
      <c r="L22" s="281"/>
      <c r="M22" s="281"/>
      <c r="N22" s="281"/>
      <c r="O22" s="281"/>
      <c r="P22" s="40">
        <f t="shared" si="4"/>
        <v>0</v>
      </c>
      <c r="Q22" s="40">
        <f t="shared" si="4"/>
        <v>0</v>
      </c>
      <c r="R22" s="281"/>
      <c r="S22" s="281"/>
      <c r="T22" s="281"/>
      <c r="U22" s="281"/>
      <c r="V22" s="281"/>
      <c r="W22" s="281"/>
      <c r="X22" s="281"/>
      <c r="Y22" s="281"/>
      <c r="Z22" s="42">
        <f t="shared" si="5"/>
        <v>0</v>
      </c>
      <c r="AA22" s="42">
        <f t="shared" si="6"/>
        <v>0</v>
      </c>
      <c r="AB22" s="44">
        <f t="shared" si="3"/>
        <v>0</v>
      </c>
      <c r="AC22" s="44">
        <f t="shared" si="3"/>
        <v>0</v>
      </c>
      <c r="AD22" s="264"/>
      <c r="AE22" s="264"/>
      <c r="AF22" s="264"/>
      <c r="AG22" s="264"/>
      <c r="AH22" s="264"/>
      <c r="AI22" s="264"/>
      <c r="AJ22" s="52">
        <f t="shared" si="2"/>
        <v>0</v>
      </c>
      <c r="AK22" s="143"/>
      <c r="AL22" s="143"/>
      <c r="AM22" s="52">
        <f t="shared" si="7"/>
        <v>0</v>
      </c>
      <c r="AN22" s="52">
        <f t="shared" si="8"/>
        <v>0</v>
      </c>
      <c r="AO22" s="48"/>
      <c r="AP22" s="48"/>
    </row>
    <row r="23" spans="1:42" x14ac:dyDescent="0.35">
      <c r="A23" s="190"/>
      <c r="B23" s="190"/>
      <c r="C23" s="190"/>
      <c r="D23" s="281"/>
      <c r="E23" s="281"/>
      <c r="F23" s="281"/>
      <c r="G23" s="281"/>
      <c r="H23" s="281"/>
      <c r="I23" s="281"/>
      <c r="J23" s="281"/>
      <c r="K23" s="281"/>
      <c r="L23" s="281"/>
      <c r="M23" s="281"/>
      <c r="N23" s="281"/>
      <c r="O23" s="281"/>
      <c r="P23" s="40">
        <f t="shared" si="4"/>
        <v>0</v>
      </c>
      <c r="Q23" s="40">
        <f t="shared" si="4"/>
        <v>0</v>
      </c>
      <c r="R23" s="281"/>
      <c r="S23" s="281"/>
      <c r="T23" s="281"/>
      <c r="U23" s="281"/>
      <c r="V23" s="281"/>
      <c r="W23" s="281"/>
      <c r="X23" s="281"/>
      <c r="Y23" s="281"/>
      <c r="Z23" s="42">
        <f t="shared" si="5"/>
        <v>0</v>
      </c>
      <c r="AA23" s="42">
        <f t="shared" si="6"/>
        <v>0</v>
      </c>
      <c r="AB23" s="44">
        <f t="shared" si="3"/>
        <v>0</v>
      </c>
      <c r="AC23" s="44">
        <f t="shared" si="3"/>
        <v>0</v>
      </c>
      <c r="AD23" s="264"/>
      <c r="AE23" s="264"/>
      <c r="AF23" s="264"/>
      <c r="AG23" s="264"/>
      <c r="AH23" s="264"/>
      <c r="AI23" s="264"/>
      <c r="AJ23" s="52">
        <f t="shared" si="2"/>
        <v>0</v>
      </c>
      <c r="AK23" s="143"/>
      <c r="AL23" s="143"/>
      <c r="AM23" s="52">
        <f t="shared" si="7"/>
        <v>0</v>
      </c>
      <c r="AN23" s="52">
        <f t="shared" si="8"/>
        <v>0</v>
      </c>
      <c r="AO23" s="48"/>
      <c r="AP23" s="48"/>
    </row>
    <row r="24" spans="1:42" x14ac:dyDescent="0.35">
      <c r="A24" s="190"/>
      <c r="B24" s="190"/>
      <c r="C24" s="190"/>
      <c r="D24" s="281"/>
      <c r="E24" s="281"/>
      <c r="F24" s="281"/>
      <c r="G24" s="281"/>
      <c r="H24" s="281"/>
      <c r="I24" s="281"/>
      <c r="J24" s="281"/>
      <c r="K24" s="281"/>
      <c r="L24" s="281"/>
      <c r="M24" s="281"/>
      <c r="N24" s="281"/>
      <c r="O24" s="281"/>
      <c r="P24" s="40">
        <f t="shared" ref="P24:Q39" si="9">SUM(D24,F24,H24,J24,L24,N24)</f>
        <v>0</v>
      </c>
      <c r="Q24" s="40">
        <f t="shared" si="9"/>
        <v>0</v>
      </c>
      <c r="R24" s="281"/>
      <c r="S24" s="281"/>
      <c r="T24" s="281"/>
      <c r="U24" s="281"/>
      <c r="V24" s="281"/>
      <c r="W24" s="281"/>
      <c r="X24" s="281"/>
      <c r="Y24" s="281"/>
      <c r="Z24" s="42">
        <f t="shared" si="5"/>
        <v>0</v>
      </c>
      <c r="AA24" s="42">
        <f t="shared" si="6"/>
        <v>0</v>
      </c>
      <c r="AB24" s="44">
        <f t="shared" ref="AB24:AC51" si="10">P24+Z24</f>
        <v>0</v>
      </c>
      <c r="AC24" s="44">
        <f t="shared" si="10"/>
        <v>0</v>
      </c>
      <c r="AD24" s="264"/>
      <c r="AE24" s="264"/>
      <c r="AF24" s="264"/>
      <c r="AG24" s="264"/>
      <c r="AH24" s="264"/>
      <c r="AI24" s="264"/>
      <c r="AJ24" s="52">
        <f t="shared" si="2"/>
        <v>0</v>
      </c>
      <c r="AK24" s="143"/>
      <c r="AL24" s="143"/>
      <c r="AM24" s="52">
        <f t="shared" si="7"/>
        <v>0</v>
      </c>
      <c r="AN24" s="52">
        <f t="shared" si="8"/>
        <v>0</v>
      </c>
      <c r="AO24" s="48"/>
      <c r="AP24" s="48"/>
    </row>
    <row r="25" spans="1:42" x14ac:dyDescent="0.35">
      <c r="A25" s="190"/>
      <c r="B25" s="190"/>
      <c r="C25" s="190"/>
      <c r="D25" s="281"/>
      <c r="E25" s="281"/>
      <c r="F25" s="281"/>
      <c r="G25" s="281"/>
      <c r="H25" s="281"/>
      <c r="I25" s="281"/>
      <c r="J25" s="281"/>
      <c r="K25" s="281"/>
      <c r="L25" s="281"/>
      <c r="M25" s="281"/>
      <c r="N25" s="281"/>
      <c r="O25" s="281"/>
      <c r="P25" s="40">
        <f t="shared" si="9"/>
        <v>0</v>
      </c>
      <c r="Q25" s="40">
        <f t="shared" si="9"/>
        <v>0</v>
      </c>
      <c r="R25" s="281"/>
      <c r="S25" s="281"/>
      <c r="T25" s="281"/>
      <c r="U25" s="281"/>
      <c r="V25" s="281"/>
      <c r="W25" s="281"/>
      <c r="X25" s="281"/>
      <c r="Y25" s="281"/>
      <c r="Z25" s="42">
        <f t="shared" si="5"/>
        <v>0</v>
      </c>
      <c r="AA25" s="42">
        <f t="shared" si="6"/>
        <v>0</v>
      </c>
      <c r="AB25" s="44">
        <f t="shared" si="10"/>
        <v>0</v>
      </c>
      <c r="AC25" s="44">
        <f t="shared" si="10"/>
        <v>0</v>
      </c>
      <c r="AD25" s="264"/>
      <c r="AE25" s="264"/>
      <c r="AF25" s="264"/>
      <c r="AG25" s="264"/>
      <c r="AH25" s="264"/>
      <c r="AI25" s="264"/>
      <c r="AJ25" s="52">
        <f t="shared" si="2"/>
        <v>0</v>
      </c>
      <c r="AK25" s="143"/>
      <c r="AL25" s="143"/>
      <c r="AM25" s="52">
        <f t="shared" si="7"/>
        <v>0</v>
      </c>
      <c r="AN25" s="52">
        <f t="shared" si="8"/>
        <v>0</v>
      </c>
      <c r="AO25" s="48"/>
      <c r="AP25" s="48"/>
    </row>
    <row r="26" spans="1:42" x14ac:dyDescent="0.35">
      <c r="A26" s="190"/>
      <c r="B26" s="190"/>
      <c r="C26" s="190"/>
      <c r="D26" s="281"/>
      <c r="E26" s="281"/>
      <c r="F26" s="281"/>
      <c r="G26" s="281"/>
      <c r="H26" s="281"/>
      <c r="I26" s="281"/>
      <c r="J26" s="281"/>
      <c r="K26" s="281"/>
      <c r="L26" s="281"/>
      <c r="M26" s="281"/>
      <c r="N26" s="281"/>
      <c r="O26" s="281"/>
      <c r="P26" s="40">
        <f t="shared" si="9"/>
        <v>0</v>
      </c>
      <c r="Q26" s="40">
        <f t="shared" si="9"/>
        <v>0</v>
      </c>
      <c r="R26" s="281"/>
      <c r="S26" s="281"/>
      <c r="T26" s="281"/>
      <c r="U26" s="281"/>
      <c r="V26" s="281"/>
      <c r="W26" s="281"/>
      <c r="X26" s="281"/>
      <c r="Y26" s="281"/>
      <c r="Z26" s="42">
        <f t="shared" si="5"/>
        <v>0</v>
      </c>
      <c r="AA26" s="42">
        <f t="shared" si="6"/>
        <v>0</v>
      </c>
      <c r="AB26" s="44">
        <f t="shared" si="10"/>
        <v>0</v>
      </c>
      <c r="AC26" s="44">
        <f t="shared" si="10"/>
        <v>0</v>
      </c>
      <c r="AD26" s="264"/>
      <c r="AE26" s="264"/>
      <c r="AF26" s="264"/>
      <c r="AG26" s="264"/>
      <c r="AH26" s="264"/>
      <c r="AI26" s="264"/>
      <c r="AJ26" s="52">
        <f t="shared" si="2"/>
        <v>0</v>
      </c>
      <c r="AK26" s="143"/>
      <c r="AL26" s="143"/>
      <c r="AM26" s="52">
        <f t="shared" si="7"/>
        <v>0</v>
      </c>
      <c r="AN26" s="52">
        <f t="shared" si="8"/>
        <v>0</v>
      </c>
      <c r="AO26" s="48"/>
      <c r="AP26" s="48"/>
    </row>
    <row r="27" spans="1:42" x14ac:dyDescent="0.35">
      <c r="A27" s="190"/>
      <c r="B27" s="190"/>
      <c r="C27" s="190"/>
      <c r="D27" s="281"/>
      <c r="E27" s="281"/>
      <c r="F27" s="281"/>
      <c r="G27" s="281"/>
      <c r="H27" s="281"/>
      <c r="I27" s="281"/>
      <c r="J27" s="281"/>
      <c r="K27" s="281"/>
      <c r="L27" s="281"/>
      <c r="M27" s="281"/>
      <c r="N27" s="281"/>
      <c r="O27" s="281"/>
      <c r="P27" s="40">
        <f t="shared" si="9"/>
        <v>0</v>
      </c>
      <c r="Q27" s="40">
        <f t="shared" si="9"/>
        <v>0</v>
      </c>
      <c r="R27" s="281"/>
      <c r="S27" s="281"/>
      <c r="T27" s="281"/>
      <c r="U27" s="281"/>
      <c r="V27" s="281"/>
      <c r="W27" s="281"/>
      <c r="X27" s="281"/>
      <c r="Y27" s="281"/>
      <c r="Z27" s="42">
        <f t="shared" si="5"/>
        <v>0</v>
      </c>
      <c r="AA27" s="42">
        <f t="shared" si="6"/>
        <v>0</v>
      </c>
      <c r="AB27" s="44">
        <f t="shared" si="10"/>
        <v>0</v>
      </c>
      <c r="AC27" s="44">
        <f t="shared" si="10"/>
        <v>0</v>
      </c>
      <c r="AD27" s="264"/>
      <c r="AE27" s="264"/>
      <c r="AF27" s="264"/>
      <c r="AG27" s="264"/>
      <c r="AH27" s="264"/>
      <c r="AI27" s="264"/>
      <c r="AJ27" s="52">
        <f t="shared" si="2"/>
        <v>0</v>
      </c>
      <c r="AK27" s="143"/>
      <c r="AL27" s="143"/>
      <c r="AM27" s="52">
        <f t="shared" si="7"/>
        <v>0</v>
      </c>
      <c r="AN27" s="52">
        <f t="shared" si="8"/>
        <v>0</v>
      </c>
      <c r="AO27" s="48"/>
      <c r="AP27" s="48"/>
    </row>
    <row r="28" spans="1:42" x14ac:dyDescent="0.35">
      <c r="A28" s="190"/>
      <c r="B28" s="190"/>
      <c r="C28" s="190"/>
      <c r="D28" s="281"/>
      <c r="E28" s="281"/>
      <c r="F28" s="281"/>
      <c r="G28" s="281"/>
      <c r="H28" s="281"/>
      <c r="I28" s="281"/>
      <c r="J28" s="281"/>
      <c r="K28" s="281"/>
      <c r="L28" s="281"/>
      <c r="M28" s="281"/>
      <c r="N28" s="281"/>
      <c r="O28" s="281"/>
      <c r="P28" s="40">
        <f t="shared" si="9"/>
        <v>0</v>
      </c>
      <c r="Q28" s="40">
        <f t="shared" si="9"/>
        <v>0</v>
      </c>
      <c r="R28" s="281"/>
      <c r="S28" s="281"/>
      <c r="T28" s="281"/>
      <c r="U28" s="281"/>
      <c r="V28" s="281"/>
      <c r="W28" s="281"/>
      <c r="X28" s="281"/>
      <c r="Y28" s="281"/>
      <c r="Z28" s="42">
        <f t="shared" si="5"/>
        <v>0</v>
      </c>
      <c r="AA28" s="42">
        <f t="shared" si="6"/>
        <v>0</v>
      </c>
      <c r="AB28" s="44">
        <f t="shared" si="10"/>
        <v>0</v>
      </c>
      <c r="AC28" s="44">
        <f t="shared" si="10"/>
        <v>0</v>
      </c>
      <c r="AD28" s="264"/>
      <c r="AE28" s="264"/>
      <c r="AF28" s="264"/>
      <c r="AG28" s="264"/>
      <c r="AH28" s="264"/>
      <c r="AI28" s="264"/>
      <c r="AJ28" s="52">
        <f t="shared" si="2"/>
        <v>0</v>
      </c>
      <c r="AK28" s="143"/>
      <c r="AL28" s="143"/>
      <c r="AM28" s="52">
        <f t="shared" si="7"/>
        <v>0</v>
      </c>
      <c r="AN28" s="52">
        <f t="shared" si="8"/>
        <v>0</v>
      </c>
      <c r="AO28" s="48"/>
      <c r="AP28" s="48"/>
    </row>
    <row r="29" spans="1:42" x14ac:dyDescent="0.35">
      <c r="A29" s="190"/>
      <c r="B29" s="190"/>
      <c r="C29" s="190"/>
      <c r="D29" s="281"/>
      <c r="E29" s="281"/>
      <c r="F29" s="281"/>
      <c r="G29" s="281"/>
      <c r="H29" s="281"/>
      <c r="I29" s="281"/>
      <c r="J29" s="281"/>
      <c r="K29" s="281"/>
      <c r="L29" s="281"/>
      <c r="M29" s="281"/>
      <c r="N29" s="281"/>
      <c r="O29" s="281"/>
      <c r="P29" s="40">
        <f t="shared" si="9"/>
        <v>0</v>
      </c>
      <c r="Q29" s="40">
        <f t="shared" si="9"/>
        <v>0</v>
      </c>
      <c r="R29" s="281"/>
      <c r="S29" s="281"/>
      <c r="T29" s="281"/>
      <c r="U29" s="281"/>
      <c r="V29" s="281"/>
      <c r="W29" s="281"/>
      <c r="X29" s="281"/>
      <c r="Y29" s="281"/>
      <c r="Z29" s="42">
        <f t="shared" si="5"/>
        <v>0</v>
      </c>
      <c r="AA29" s="42">
        <f t="shared" si="6"/>
        <v>0</v>
      </c>
      <c r="AB29" s="44">
        <f t="shared" si="10"/>
        <v>0</v>
      </c>
      <c r="AC29" s="44">
        <f t="shared" si="10"/>
        <v>0</v>
      </c>
      <c r="AD29" s="264"/>
      <c r="AE29" s="264"/>
      <c r="AF29" s="264"/>
      <c r="AG29" s="264"/>
      <c r="AH29" s="264"/>
      <c r="AI29" s="264"/>
      <c r="AJ29" s="52">
        <f t="shared" si="2"/>
        <v>0</v>
      </c>
      <c r="AK29" s="143"/>
      <c r="AL29" s="143"/>
      <c r="AM29" s="52">
        <f t="shared" si="7"/>
        <v>0</v>
      </c>
      <c r="AN29" s="52">
        <f t="shared" si="8"/>
        <v>0</v>
      </c>
      <c r="AO29" s="48"/>
      <c r="AP29" s="48"/>
    </row>
    <row r="30" spans="1:42" x14ac:dyDescent="0.35">
      <c r="A30" s="190"/>
      <c r="B30" s="190"/>
      <c r="C30" s="190"/>
      <c r="D30" s="281"/>
      <c r="E30" s="281"/>
      <c r="F30" s="281"/>
      <c r="G30" s="281"/>
      <c r="H30" s="281"/>
      <c r="I30" s="281"/>
      <c r="J30" s="281"/>
      <c r="K30" s="281"/>
      <c r="L30" s="281"/>
      <c r="M30" s="281"/>
      <c r="N30" s="281"/>
      <c r="O30" s="281"/>
      <c r="P30" s="40">
        <f t="shared" si="9"/>
        <v>0</v>
      </c>
      <c r="Q30" s="40">
        <f t="shared" si="9"/>
        <v>0</v>
      </c>
      <c r="R30" s="281"/>
      <c r="S30" s="281"/>
      <c r="T30" s="281"/>
      <c r="U30" s="281"/>
      <c r="V30" s="281"/>
      <c r="W30" s="281"/>
      <c r="X30" s="281"/>
      <c r="Y30" s="281"/>
      <c r="Z30" s="42">
        <f t="shared" si="5"/>
        <v>0</v>
      </c>
      <c r="AA30" s="42">
        <f t="shared" si="6"/>
        <v>0</v>
      </c>
      <c r="AB30" s="44">
        <f t="shared" si="10"/>
        <v>0</v>
      </c>
      <c r="AC30" s="44">
        <f t="shared" si="10"/>
        <v>0</v>
      </c>
      <c r="AD30" s="264"/>
      <c r="AE30" s="264"/>
      <c r="AF30" s="264"/>
      <c r="AG30" s="264"/>
      <c r="AH30" s="264"/>
      <c r="AI30" s="264"/>
      <c r="AJ30" s="52">
        <f t="shared" si="2"/>
        <v>0</v>
      </c>
      <c r="AK30" s="143"/>
      <c r="AL30" s="143"/>
      <c r="AM30" s="52">
        <f t="shared" si="7"/>
        <v>0</v>
      </c>
      <c r="AN30" s="52">
        <f t="shared" si="8"/>
        <v>0</v>
      </c>
      <c r="AO30" s="48"/>
      <c r="AP30" s="48"/>
    </row>
    <row r="31" spans="1:42" x14ac:dyDescent="0.35">
      <c r="A31" s="190"/>
      <c r="B31" s="190"/>
      <c r="C31" s="190"/>
      <c r="D31" s="281"/>
      <c r="E31" s="281"/>
      <c r="F31" s="281"/>
      <c r="G31" s="281"/>
      <c r="H31" s="281"/>
      <c r="I31" s="281"/>
      <c r="J31" s="281"/>
      <c r="K31" s="281"/>
      <c r="L31" s="281"/>
      <c r="M31" s="281"/>
      <c r="N31" s="281"/>
      <c r="O31" s="281"/>
      <c r="P31" s="40">
        <f t="shared" si="9"/>
        <v>0</v>
      </c>
      <c r="Q31" s="40">
        <f t="shared" si="9"/>
        <v>0</v>
      </c>
      <c r="R31" s="281"/>
      <c r="S31" s="281"/>
      <c r="T31" s="281"/>
      <c r="U31" s="281"/>
      <c r="V31" s="281"/>
      <c r="W31" s="281"/>
      <c r="X31" s="281"/>
      <c r="Y31" s="281"/>
      <c r="Z31" s="42">
        <f t="shared" si="5"/>
        <v>0</v>
      </c>
      <c r="AA31" s="42">
        <f t="shared" si="6"/>
        <v>0</v>
      </c>
      <c r="AB31" s="44">
        <f t="shared" si="10"/>
        <v>0</v>
      </c>
      <c r="AC31" s="44">
        <f t="shared" si="10"/>
        <v>0</v>
      </c>
      <c r="AD31" s="264"/>
      <c r="AE31" s="264"/>
      <c r="AF31" s="264"/>
      <c r="AG31" s="264"/>
      <c r="AH31" s="264"/>
      <c r="AI31" s="264"/>
      <c r="AJ31" s="52">
        <f t="shared" si="2"/>
        <v>0</v>
      </c>
      <c r="AK31" s="143"/>
      <c r="AL31" s="143"/>
      <c r="AM31" s="52">
        <f t="shared" si="7"/>
        <v>0</v>
      </c>
      <c r="AN31" s="52">
        <f t="shared" si="8"/>
        <v>0</v>
      </c>
      <c r="AO31" s="48"/>
      <c r="AP31" s="48"/>
    </row>
    <row r="32" spans="1:42" x14ac:dyDescent="0.35">
      <c r="A32" s="190"/>
      <c r="B32" s="190"/>
      <c r="C32" s="190"/>
      <c r="D32" s="281"/>
      <c r="E32" s="281"/>
      <c r="F32" s="281"/>
      <c r="G32" s="281"/>
      <c r="H32" s="281"/>
      <c r="I32" s="281"/>
      <c r="J32" s="281"/>
      <c r="K32" s="281"/>
      <c r="L32" s="281"/>
      <c r="M32" s="281"/>
      <c r="N32" s="281"/>
      <c r="O32" s="281"/>
      <c r="P32" s="40">
        <f t="shared" si="9"/>
        <v>0</v>
      </c>
      <c r="Q32" s="40">
        <f t="shared" si="9"/>
        <v>0</v>
      </c>
      <c r="R32" s="281"/>
      <c r="S32" s="281"/>
      <c r="T32" s="281"/>
      <c r="U32" s="281"/>
      <c r="V32" s="281"/>
      <c r="W32" s="281"/>
      <c r="X32" s="281"/>
      <c r="Y32" s="281"/>
      <c r="Z32" s="42">
        <f t="shared" si="5"/>
        <v>0</v>
      </c>
      <c r="AA32" s="42">
        <f t="shared" si="6"/>
        <v>0</v>
      </c>
      <c r="AB32" s="44">
        <f t="shared" si="10"/>
        <v>0</v>
      </c>
      <c r="AC32" s="44">
        <f t="shared" si="10"/>
        <v>0</v>
      </c>
      <c r="AD32" s="264"/>
      <c r="AE32" s="264"/>
      <c r="AF32" s="264"/>
      <c r="AG32" s="264"/>
      <c r="AH32" s="264"/>
      <c r="AI32" s="264"/>
      <c r="AJ32" s="52">
        <f t="shared" si="2"/>
        <v>0</v>
      </c>
      <c r="AK32" s="143"/>
      <c r="AL32" s="143"/>
      <c r="AM32" s="52">
        <f t="shared" si="7"/>
        <v>0</v>
      </c>
      <c r="AN32" s="52">
        <f t="shared" si="8"/>
        <v>0</v>
      </c>
      <c r="AO32" s="48"/>
      <c r="AP32" s="48"/>
    </row>
    <row r="33" spans="1:42" x14ac:dyDescent="0.35">
      <c r="A33" s="190"/>
      <c r="B33" s="190"/>
      <c r="C33" s="190"/>
      <c r="D33" s="281"/>
      <c r="E33" s="281"/>
      <c r="F33" s="281"/>
      <c r="G33" s="281"/>
      <c r="H33" s="281"/>
      <c r="I33" s="281"/>
      <c r="J33" s="281"/>
      <c r="K33" s="281"/>
      <c r="L33" s="281"/>
      <c r="M33" s="281"/>
      <c r="N33" s="281"/>
      <c r="O33" s="281"/>
      <c r="P33" s="40">
        <f t="shared" si="9"/>
        <v>0</v>
      </c>
      <c r="Q33" s="40">
        <f t="shared" si="9"/>
        <v>0</v>
      </c>
      <c r="R33" s="281"/>
      <c r="S33" s="281"/>
      <c r="T33" s="281"/>
      <c r="U33" s="281"/>
      <c r="V33" s="281"/>
      <c r="W33" s="281"/>
      <c r="X33" s="281"/>
      <c r="Y33" s="281"/>
      <c r="Z33" s="42">
        <f t="shared" si="5"/>
        <v>0</v>
      </c>
      <c r="AA33" s="42">
        <f t="shared" si="6"/>
        <v>0</v>
      </c>
      <c r="AB33" s="44">
        <f t="shared" si="10"/>
        <v>0</v>
      </c>
      <c r="AC33" s="44">
        <f t="shared" si="10"/>
        <v>0</v>
      </c>
      <c r="AD33" s="264"/>
      <c r="AE33" s="264"/>
      <c r="AF33" s="264"/>
      <c r="AG33" s="264"/>
      <c r="AH33" s="264"/>
      <c r="AI33" s="264"/>
      <c r="AJ33" s="52">
        <f t="shared" si="2"/>
        <v>0</v>
      </c>
      <c r="AK33" s="143"/>
      <c r="AL33" s="143"/>
      <c r="AM33" s="52">
        <f t="shared" si="7"/>
        <v>0</v>
      </c>
      <c r="AN33" s="52">
        <f t="shared" si="8"/>
        <v>0</v>
      </c>
      <c r="AO33" s="48"/>
      <c r="AP33" s="48"/>
    </row>
    <row r="34" spans="1:42" x14ac:dyDescent="0.35">
      <c r="A34" s="190"/>
      <c r="B34" s="190"/>
      <c r="C34" s="190"/>
      <c r="D34" s="281"/>
      <c r="E34" s="281"/>
      <c r="F34" s="281"/>
      <c r="G34" s="281"/>
      <c r="H34" s="281"/>
      <c r="I34" s="281"/>
      <c r="J34" s="281"/>
      <c r="K34" s="281"/>
      <c r="L34" s="281"/>
      <c r="M34" s="281"/>
      <c r="N34" s="281"/>
      <c r="O34" s="281"/>
      <c r="P34" s="40">
        <f t="shared" si="9"/>
        <v>0</v>
      </c>
      <c r="Q34" s="40">
        <f t="shared" si="9"/>
        <v>0</v>
      </c>
      <c r="R34" s="281"/>
      <c r="S34" s="281"/>
      <c r="T34" s="281"/>
      <c r="U34" s="281"/>
      <c r="V34" s="281"/>
      <c r="W34" s="281"/>
      <c r="X34" s="281"/>
      <c r="Y34" s="281"/>
      <c r="Z34" s="42">
        <f t="shared" si="5"/>
        <v>0</v>
      </c>
      <c r="AA34" s="42">
        <f t="shared" si="6"/>
        <v>0</v>
      </c>
      <c r="AB34" s="44">
        <f t="shared" si="10"/>
        <v>0</v>
      </c>
      <c r="AC34" s="44">
        <f t="shared" si="10"/>
        <v>0</v>
      </c>
      <c r="AD34" s="264"/>
      <c r="AE34" s="264"/>
      <c r="AF34" s="264"/>
      <c r="AG34" s="264"/>
      <c r="AH34" s="264"/>
      <c r="AI34" s="264"/>
      <c r="AJ34" s="52">
        <f t="shared" si="2"/>
        <v>0</v>
      </c>
      <c r="AK34" s="143"/>
      <c r="AL34" s="143"/>
      <c r="AM34" s="52">
        <f t="shared" si="7"/>
        <v>0</v>
      </c>
      <c r="AN34" s="52">
        <f t="shared" si="8"/>
        <v>0</v>
      </c>
      <c r="AO34" s="48"/>
      <c r="AP34" s="48"/>
    </row>
    <row r="35" spans="1:42" x14ac:dyDescent="0.35">
      <c r="A35" s="190"/>
      <c r="B35" s="190"/>
      <c r="C35" s="190"/>
      <c r="D35" s="281"/>
      <c r="E35" s="281"/>
      <c r="F35" s="281"/>
      <c r="G35" s="281"/>
      <c r="H35" s="281"/>
      <c r="I35" s="281"/>
      <c r="J35" s="281"/>
      <c r="K35" s="281"/>
      <c r="L35" s="281"/>
      <c r="M35" s="281"/>
      <c r="N35" s="281"/>
      <c r="O35" s="281"/>
      <c r="P35" s="40">
        <f t="shared" si="9"/>
        <v>0</v>
      </c>
      <c r="Q35" s="40">
        <f t="shared" si="9"/>
        <v>0</v>
      </c>
      <c r="R35" s="281"/>
      <c r="S35" s="281"/>
      <c r="T35" s="281"/>
      <c r="U35" s="281"/>
      <c r="V35" s="281"/>
      <c r="W35" s="281"/>
      <c r="X35" s="281"/>
      <c r="Y35" s="281"/>
      <c r="Z35" s="42">
        <f t="shared" si="5"/>
        <v>0</v>
      </c>
      <c r="AA35" s="42">
        <f t="shared" si="6"/>
        <v>0</v>
      </c>
      <c r="AB35" s="44">
        <f t="shared" si="10"/>
        <v>0</v>
      </c>
      <c r="AC35" s="44">
        <f t="shared" si="10"/>
        <v>0</v>
      </c>
      <c r="AD35" s="264"/>
      <c r="AE35" s="264"/>
      <c r="AF35" s="264"/>
      <c r="AG35" s="264"/>
      <c r="AH35" s="264"/>
      <c r="AI35" s="264"/>
      <c r="AJ35" s="52">
        <f t="shared" si="2"/>
        <v>0</v>
      </c>
      <c r="AK35" s="143"/>
      <c r="AL35" s="143"/>
      <c r="AM35" s="52">
        <f t="shared" si="7"/>
        <v>0</v>
      </c>
      <c r="AN35" s="52">
        <f t="shared" si="8"/>
        <v>0</v>
      </c>
      <c r="AO35" s="48"/>
      <c r="AP35" s="48"/>
    </row>
    <row r="36" spans="1:42" x14ac:dyDescent="0.35">
      <c r="A36" s="190"/>
      <c r="B36" s="190"/>
      <c r="C36" s="190"/>
      <c r="D36" s="281"/>
      <c r="E36" s="281"/>
      <c r="F36" s="281"/>
      <c r="G36" s="281"/>
      <c r="H36" s="281"/>
      <c r="I36" s="281"/>
      <c r="J36" s="281"/>
      <c r="K36" s="281"/>
      <c r="L36" s="281"/>
      <c r="M36" s="281"/>
      <c r="N36" s="281"/>
      <c r="O36" s="281"/>
      <c r="P36" s="40">
        <f t="shared" si="9"/>
        <v>0</v>
      </c>
      <c r="Q36" s="40">
        <f t="shared" si="9"/>
        <v>0</v>
      </c>
      <c r="R36" s="281"/>
      <c r="S36" s="281"/>
      <c r="T36" s="281"/>
      <c r="U36" s="281"/>
      <c r="V36" s="281"/>
      <c r="W36" s="281"/>
      <c r="X36" s="281"/>
      <c r="Y36" s="281"/>
      <c r="Z36" s="42">
        <f t="shared" si="5"/>
        <v>0</v>
      </c>
      <c r="AA36" s="42">
        <f t="shared" si="6"/>
        <v>0</v>
      </c>
      <c r="AB36" s="44">
        <f t="shared" si="10"/>
        <v>0</v>
      </c>
      <c r="AC36" s="44">
        <f t="shared" si="10"/>
        <v>0</v>
      </c>
      <c r="AD36" s="264"/>
      <c r="AE36" s="264"/>
      <c r="AF36" s="264"/>
      <c r="AG36" s="264"/>
      <c r="AH36" s="264"/>
      <c r="AI36" s="264"/>
      <c r="AJ36" s="52">
        <f t="shared" si="2"/>
        <v>0</v>
      </c>
      <c r="AK36" s="143"/>
      <c r="AL36" s="143"/>
      <c r="AM36" s="52">
        <f t="shared" si="7"/>
        <v>0</v>
      </c>
      <c r="AN36" s="52">
        <f t="shared" si="8"/>
        <v>0</v>
      </c>
      <c r="AO36" s="48"/>
      <c r="AP36" s="48"/>
    </row>
    <row r="37" spans="1:42" x14ac:dyDescent="0.35">
      <c r="A37" s="190"/>
      <c r="B37" s="190"/>
      <c r="C37" s="190"/>
      <c r="D37" s="281"/>
      <c r="E37" s="281"/>
      <c r="F37" s="281"/>
      <c r="G37" s="281"/>
      <c r="H37" s="281"/>
      <c r="I37" s="281"/>
      <c r="J37" s="281"/>
      <c r="K37" s="281"/>
      <c r="L37" s="281"/>
      <c r="M37" s="281"/>
      <c r="N37" s="281"/>
      <c r="O37" s="281"/>
      <c r="P37" s="40">
        <f t="shared" si="9"/>
        <v>0</v>
      </c>
      <c r="Q37" s="40">
        <f t="shared" si="9"/>
        <v>0</v>
      </c>
      <c r="R37" s="281"/>
      <c r="S37" s="281"/>
      <c r="T37" s="281"/>
      <c r="U37" s="281"/>
      <c r="V37" s="281"/>
      <c r="W37" s="281"/>
      <c r="X37" s="281"/>
      <c r="Y37" s="281"/>
      <c r="Z37" s="42">
        <f t="shared" si="5"/>
        <v>0</v>
      </c>
      <c r="AA37" s="42">
        <f t="shared" si="6"/>
        <v>0</v>
      </c>
      <c r="AB37" s="44">
        <f t="shared" si="10"/>
        <v>0</v>
      </c>
      <c r="AC37" s="44">
        <f t="shared" si="10"/>
        <v>0</v>
      </c>
      <c r="AD37" s="264"/>
      <c r="AE37" s="264"/>
      <c r="AF37" s="264"/>
      <c r="AG37" s="264"/>
      <c r="AH37" s="264"/>
      <c r="AI37" s="264"/>
      <c r="AJ37" s="52">
        <f t="shared" si="2"/>
        <v>0</v>
      </c>
      <c r="AK37" s="143"/>
      <c r="AL37" s="143"/>
      <c r="AM37" s="52">
        <f t="shared" si="7"/>
        <v>0</v>
      </c>
      <c r="AN37" s="52">
        <f t="shared" si="8"/>
        <v>0</v>
      </c>
      <c r="AO37" s="48"/>
      <c r="AP37" s="48"/>
    </row>
    <row r="38" spans="1:42" x14ac:dyDescent="0.35">
      <c r="A38" s="190"/>
      <c r="B38" s="190"/>
      <c r="C38" s="190"/>
      <c r="D38" s="281"/>
      <c r="E38" s="281"/>
      <c r="F38" s="281"/>
      <c r="G38" s="281"/>
      <c r="H38" s="281"/>
      <c r="I38" s="281"/>
      <c r="J38" s="281"/>
      <c r="K38" s="281"/>
      <c r="L38" s="281"/>
      <c r="M38" s="281"/>
      <c r="N38" s="281"/>
      <c r="O38" s="281"/>
      <c r="P38" s="40">
        <f t="shared" si="9"/>
        <v>0</v>
      </c>
      <c r="Q38" s="40">
        <f t="shared" si="9"/>
        <v>0</v>
      </c>
      <c r="R38" s="281"/>
      <c r="S38" s="281"/>
      <c r="T38" s="281"/>
      <c r="U38" s="281"/>
      <c r="V38" s="281"/>
      <c r="W38" s="281"/>
      <c r="X38" s="281"/>
      <c r="Y38" s="281"/>
      <c r="Z38" s="42">
        <f t="shared" si="5"/>
        <v>0</v>
      </c>
      <c r="AA38" s="42">
        <f t="shared" si="6"/>
        <v>0</v>
      </c>
      <c r="AB38" s="44">
        <f t="shared" si="10"/>
        <v>0</v>
      </c>
      <c r="AC38" s="44">
        <f t="shared" si="10"/>
        <v>0</v>
      </c>
      <c r="AD38" s="264"/>
      <c r="AE38" s="264"/>
      <c r="AF38" s="264"/>
      <c r="AG38" s="264"/>
      <c r="AH38" s="264"/>
      <c r="AI38" s="264"/>
      <c r="AJ38" s="52">
        <f t="shared" si="2"/>
        <v>0</v>
      </c>
      <c r="AK38" s="143"/>
      <c r="AL38" s="143"/>
      <c r="AM38" s="52">
        <f t="shared" si="7"/>
        <v>0</v>
      </c>
      <c r="AN38" s="52">
        <f t="shared" si="8"/>
        <v>0</v>
      </c>
      <c r="AO38" s="48"/>
      <c r="AP38" s="48"/>
    </row>
    <row r="39" spans="1:42" x14ac:dyDescent="0.35">
      <c r="A39" s="190"/>
      <c r="B39" s="190"/>
      <c r="C39" s="190"/>
      <c r="D39" s="281"/>
      <c r="E39" s="281"/>
      <c r="F39" s="281"/>
      <c r="G39" s="281"/>
      <c r="H39" s="281"/>
      <c r="I39" s="281"/>
      <c r="J39" s="281"/>
      <c r="K39" s="281"/>
      <c r="L39" s="281"/>
      <c r="M39" s="281"/>
      <c r="N39" s="281"/>
      <c r="O39" s="281"/>
      <c r="P39" s="40">
        <f t="shared" si="9"/>
        <v>0</v>
      </c>
      <c r="Q39" s="40">
        <f t="shared" si="9"/>
        <v>0</v>
      </c>
      <c r="R39" s="281"/>
      <c r="S39" s="281"/>
      <c r="T39" s="281"/>
      <c r="U39" s="281"/>
      <c r="V39" s="281"/>
      <c r="W39" s="281"/>
      <c r="X39" s="281"/>
      <c r="Y39" s="281"/>
      <c r="Z39" s="42">
        <f t="shared" si="5"/>
        <v>0</v>
      </c>
      <c r="AA39" s="42">
        <f t="shared" si="6"/>
        <v>0</v>
      </c>
      <c r="AB39" s="44">
        <f t="shared" si="10"/>
        <v>0</v>
      </c>
      <c r="AC39" s="44">
        <f t="shared" si="10"/>
        <v>0</v>
      </c>
      <c r="AD39" s="264"/>
      <c r="AE39" s="264"/>
      <c r="AF39" s="264"/>
      <c r="AG39" s="264"/>
      <c r="AH39" s="264"/>
      <c r="AI39" s="264"/>
      <c r="AJ39" s="52">
        <f t="shared" si="2"/>
        <v>0</v>
      </c>
      <c r="AK39" s="143"/>
      <c r="AL39" s="143"/>
      <c r="AM39" s="52">
        <f t="shared" si="7"/>
        <v>0</v>
      </c>
      <c r="AN39" s="52">
        <f t="shared" si="8"/>
        <v>0</v>
      </c>
      <c r="AO39" s="48"/>
      <c r="AP39" s="48"/>
    </row>
    <row r="40" spans="1:42" x14ac:dyDescent="0.35">
      <c r="A40" s="190"/>
      <c r="B40" s="190"/>
      <c r="C40" s="190"/>
      <c r="D40" s="281"/>
      <c r="E40" s="281"/>
      <c r="F40" s="281"/>
      <c r="G40" s="281"/>
      <c r="H40" s="281"/>
      <c r="I40" s="281"/>
      <c r="J40" s="281"/>
      <c r="K40" s="281"/>
      <c r="L40" s="281"/>
      <c r="M40" s="281"/>
      <c r="N40" s="281"/>
      <c r="O40" s="281"/>
      <c r="P40" s="40">
        <f t="shared" ref="P40:Q51" si="11">SUM(D40,F40,H40,J40,L40,N40)</f>
        <v>0</v>
      </c>
      <c r="Q40" s="40">
        <f t="shared" si="11"/>
        <v>0</v>
      </c>
      <c r="R40" s="281"/>
      <c r="S40" s="281"/>
      <c r="T40" s="281"/>
      <c r="U40" s="281"/>
      <c r="V40" s="281"/>
      <c r="W40" s="281"/>
      <c r="X40" s="281"/>
      <c r="Y40" s="281"/>
      <c r="Z40" s="42">
        <f t="shared" si="5"/>
        <v>0</v>
      </c>
      <c r="AA40" s="42">
        <f t="shared" si="6"/>
        <v>0</v>
      </c>
      <c r="AB40" s="44">
        <f t="shared" si="10"/>
        <v>0</v>
      </c>
      <c r="AC40" s="44">
        <f t="shared" si="10"/>
        <v>0</v>
      </c>
      <c r="AD40" s="264"/>
      <c r="AE40" s="264"/>
      <c r="AF40" s="264"/>
      <c r="AG40" s="264"/>
      <c r="AH40" s="264"/>
      <c r="AI40" s="264"/>
      <c r="AJ40" s="52">
        <f t="shared" si="2"/>
        <v>0</v>
      </c>
      <c r="AK40" s="143"/>
      <c r="AL40" s="143"/>
      <c r="AM40" s="52">
        <f t="shared" si="7"/>
        <v>0</v>
      </c>
      <c r="AN40" s="52">
        <f t="shared" si="8"/>
        <v>0</v>
      </c>
      <c r="AO40" s="48"/>
      <c r="AP40" s="48"/>
    </row>
    <row r="41" spans="1:42" x14ac:dyDescent="0.35">
      <c r="A41" s="190"/>
      <c r="B41" s="190"/>
      <c r="C41" s="190"/>
      <c r="D41" s="281"/>
      <c r="E41" s="281"/>
      <c r="F41" s="281"/>
      <c r="G41" s="281"/>
      <c r="H41" s="281"/>
      <c r="I41" s="281"/>
      <c r="J41" s="281"/>
      <c r="K41" s="281"/>
      <c r="L41" s="281"/>
      <c r="M41" s="281"/>
      <c r="N41" s="281"/>
      <c r="O41" s="281"/>
      <c r="P41" s="40">
        <f t="shared" si="11"/>
        <v>0</v>
      </c>
      <c r="Q41" s="40">
        <f t="shared" si="11"/>
        <v>0</v>
      </c>
      <c r="R41" s="281"/>
      <c r="S41" s="281"/>
      <c r="T41" s="281"/>
      <c r="U41" s="281"/>
      <c r="V41" s="281"/>
      <c r="W41" s="281"/>
      <c r="X41" s="281"/>
      <c r="Y41" s="281"/>
      <c r="Z41" s="42">
        <f t="shared" si="5"/>
        <v>0</v>
      </c>
      <c r="AA41" s="42">
        <f t="shared" si="6"/>
        <v>0</v>
      </c>
      <c r="AB41" s="44">
        <f t="shared" si="10"/>
        <v>0</v>
      </c>
      <c r="AC41" s="44">
        <f t="shared" si="10"/>
        <v>0</v>
      </c>
      <c r="AD41" s="264"/>
      <c r="AE41" s="264"/>
      <c r="AF41" s="264"/>
      <c r="AG41" s="264"/>
      <c r="AH41" s="264"/>
      <c r="AI41" s="264"/>
      <c r="AJ41" s="52">
        <f t="shared" si="2"/>
        <v>0</v>
      </c>
      <c r="AK41" s="143"/>
      <c r="AL41" s="143"/>
      <c r="AM41" s="52">
        <f t="shared" si="7"/>
        <v>0</v>
      </c>
      <c r="AN41" s="52">
        <f t="shared" si="8"/>
        <v>0</v>
      </c>
      <c r="AO41" s="48"/>
      <c r="AP41" s="48"/>
    </row>
    <row r="42" spans="1:42" x14ac:dyDescent="0.35">
      <c r="A42" s="190"/>
      <c r="B42" s="190"/>
      <c r="C42" s="190"/>
      <c r="D42" s="281"/>
      <c r="E42" s="281"/>
      <c r="F42" s="281"/>
      <c r="G42" s="281"/>
      <c r="H42" s="281"/>
      <c r="I42" s="281"/>
      <c r="J42" s="281"/>
      <c r="K42" s="281"/>
      <c r="L42" s="281"/>
      <c r="M42" s="281"/>
      <c r="N42" s="281"/>
      <c r="O42" s="281"/>
      <c r="P42" s="40">
        <f t="shared" si="11"/>
        <v>0</v>
      </c>
      <c r="Q42" s="40">
        <f t="shared" si="11"/>
        <v>0</v>
      </c>
      <c r="R42" s="281"/>
      <c r="S42" s="281"/>
      <c r="T42" s="281"/>
      <c r="U42" s="281"/>
      <c r="V42" s="281"/>
      <c r="W42" s="281"/>
      <c r="X42" s="281"/>
      <c r="Y42" s="281"/>
      <c r="Z42" s="42">
        <f t="shared" si="5"/>
        <v>0</v>
      </c>
      <c r="AA42" s="42">
        <f t="shared" si="6"/>
        <v>0</v>
      </c>
      <c r="AB42" s="44">
        <f t="shared" si="10"/>
        <v>0</v>
      </c>
      <c r="AC42" s="44">
        <f t="shared" si="10"/>
        <v>0</v>
      </c>
      <c r="AD42" s="264"/>
      <c r="AE42" s="264"/>
      <c r="AF42" s="264"/>
      <c r="AG42" s="264"/>
      <c r="AH42" s="264"/>
      <c r="AI42" s="264"/>
      <c r="AJ42" s="52">
        <f t="shared" si="2"/>
        <v>0</v>
      </c>
      <c r="AK42" s="143"/>
      <c r="AL42" s="143"/>
      <c r="AM42" s="52">
        <f t="shared" si="7"/>
        <v>0</v>
      </c>
      <c r="AN42" s="52">
        <f t="shared" si="8"/>
        <v>0</v>
      </c>
      <c r="AO42" s="48"/>
      <c r="AP42" s="48"/>
    </row>
    <row r="43" spans="1:42" x14ac:dyDescent="0.35">
      <c r="A43" s="190"/>
      <c r="B43" s="190"/>
      <c r="C43" s="190"/>
      <c r="D43" s="281"/>
      <c r="E43" s="281"/>
      <c r="F43" s="281"/>
      <c r="G43" s="281"/>
      <c r="H43" s="281"/>
      <c r="I43" s="281"/>
      <c r="J43" s="281"/>
      <c r="K43" s="281"/>
      <c r="L43" s="281"/>
      <c r="M43" s="281"/>
      <c r="N43" s="281"/>
      <c r="O43" s="281"/>
      <c r="P43" s="40">
        <f t="shared" si="11"/>
        <v>0</v>
      </c>
      <c r="Q43" s="40">
        <f t="shared" si="11"/>
        <v>0</v>
      </c>
      <c r="R43" s="281"/>
      <c r="S43" s="281"/>
      <c r="T43" s="281"/>
      <c r="U43" s="281"/>
      <c r="V43" s="281"/>
      <c r="W43" s="281"/>
      <c r="X43" s="281"/>
      <c r="Y43" s="281"/>
      <c r="Z43" s="42">
        <f t="shared" si="5"/>
        <v>0</v>
      </c>
      <c r="AA43" s="42">
        <f t="shared" si="6"/>
        <v>0</v>
      </c>
      <c r="AB43" s="44">
        <f t="shared" si="10"/>
        <v>0</v>
      </c>
      <c r="AC43" s="44">
        <f t="shared" si="10"/>
        <v>0</v>
      </c>
      <c r="AD43" s="264"/>
      <c r="AE43" s="264"/>
      <c r="AF43" s="264"/>
      <c r="AG43" s="264"/>
      <c r="AH43" s="264"/>
      <c r="AI43" s="264"/>
      <c r="AJ43" s="52">
        <f t="shared" si="2"/>
        <v>0</v>
      </c>
      <c r="AK43" s="143"/>
      <c r="AL43" s="143"/>
      <c r="AM43" s="52">
        <f t="shared" si="7"/>
        <v>0</v>
      </c>
      <c r="AN43" s="52">
        <f t="shared" si="8"/>
        <v>0</v>
      </c>
      <c r="AO43" s="48"/>
      <c r="AP43" s="48"/>
    </row>
    <row r="44" spans="1:42" x14ac:dyDescent="0.35">
      <c r="A44" s="190"/>
      <c r="B44" s="190"/>
      <c r="C44" s="190"/>
      <c r="D44" s="281"/>
      <c r="E44" s="281"/>
      <c r="F44" s="281"/>
      <c r="G44" s="281"/>
      <c r="H44" s="281"/>
      <c r="I44" s="281"/>
      <c r="J44" s="281"/>
      <c r="K44" s="281"/>
      <c r="L44" s="281"/>
      <c r="M44" s="281"/>
      <c r="N44" s="281"/>
      <c r="O44" s="281"/>
      <c r="P44" s="40">
        <f t="shared" si="11"/>
        <v>0</v>
      </c>
      <c r="Q44" s="40">
        <f t="shared" si="11"/>
        <v>0</v>
      </c>
      <c r="R44" s="281"/>
      <c r="S44" s="281"/>
      <c r="T44" s="281"/>
      <c r="U44" s="281"/>
      <c r="V44" s="281"/>
      <c r="W44" s="281"/>
      <c r="X44" s="281"/>
      <c r="Y44" s="281"/>
      <c r="Z44" s="42">
        <f t="shared" si="5"/>
        <v>0</v>
      </c>
      <c r="AA44" s="42">
        <f t="shared" si="6"/>
        <v>0</v>
      </c>
      <c r="AB44" s="44">
        <f t="shared" si="10"/>
        <v>0</v>
      </c>
      <c r="AC44" s="44">
        <f t="shared" si="10"/>
        <v>0</v>
      </c>
      <c r="AD44" s="264"/>
      <c r="AE44" s="264"/>
      <c r="AF44" s="264"/>
      <c r="AG44" s="264"/>
      <c r="AH44" s="264"/>
      <c r="AI44" s="264"/>
      <c r="AJ44" s="52">
        <f t="shared" si="2"/>
        <v>0</v>
      </c>
      <c r="AK44" s="143"/>
      <c r="AL44" s="143"/>
      <c r="AM44" s="52">
        <f t="shared" si="7"/>
        <v>0</v>
      </c>
      <c r="AN44" s="52">
        <f t="shared" si="8"/>
        <v>0</v>
      </c>
      <c r="AO44" s="48"/>
      <c r="AP44" s="48"/>
    </row>
    <row r="45" spans="1:42" x14ac:dyDescent="0.35">
      <c r="A45" s="190"/>
      <c r="B45" s="190"/>
      <c r="C45" s="190"/>
      <c r="D45" s="281"/>
      <c r="E45" s="281"/>
      <c r="F45" s="281"/>
      <c r="G45" s="281"/>
      <c r="H45" s="281"/>
      <c r="I45" s="281"/>
      <c r="J45" s="281"/>
      <c r="K45" s="281"/>
      <c r="L45" s="281"/>
      <c r="M45" s="281"/>
      <c r="N45" s="281"/>
      <c r="O45" s="281"/>
      <c r="P45" s="40">
        <f t="shared" si="11"/>
        <v>0</v>
      </c>
      <c r="Q45" s="40">
        <f t="shared" si="11"/>
        <v>0</v>
      </c>
      <c r="R45" s="281"/>
      <c r="S45" s="281"/>
      <c r="T45" s="281"/>
      <c r="U45" s="281"/>
      <c r="V45" s="281"/>
      <c r="W45" s="281"/>
      <c r="X45" s="281"/>
      <c r="Y45" s="281"/>
      <c r="Z45" s="42">
        <f t="shared" si="5"/>
        <v>0</v>
      </c>
      <c r="AA45" s="42">
        <f t="shared" si="6"/>
        <v>0</v>
      </c>
      <c r="AB45" s="44">
        <f t="shared" si="10"/>
        <v>0</v>
      </c>
      <c r="AC45" s="44">
        <f t="shared" si="10"/>
        <v>0</v>
      </c>
      <c r="AD45" s="264"/>
      <c r="AE45" s="264"/>
      <c r="AF45" s="264"/>
      <c r="AG45" s="264"/>
      <c r="AH45" s="264"/>
      <c r="AI45" s="264"/>
      <c r="AJ45" s="52">
        <f t="shared" si="2"/>
        <v>0</v>
      </c>
      <c r="AK45" s="143"/>
      <c r="AL45" s="143"/>
      <c r="AM45" s="52">
        <f t="shared" si="7"/>
        <v>0</v>
      </c>
      <c r="AN45" s="52">
        <f>SUM(AM45,AJ45)</f>
        <v>0</v>
      </c>
      <c r="AO45" s="48"/>
      <c r="AP45" s="48"/>
    </row>
    <row r="46" spans="1:42" x14ac:dyDescent="0.35">
      <c r="A46" s="190"/>
      <c r="B46" s="190"/>
      <c r="C46" s="190"/>
      <c r="D46" s="281"/>
      <c r="E46" s="281"/>
      <c r="F46" s="281"/>
      <c r="G46" s="281"/>
      <c r="H46" s="281"/>
      <c r="I46" s="281"/>
      <c r="J46" s="281"/>
      <c r="K46" s="281"/>
      <c r="L46" s="281"/>
      <c r="M46" s="281"/>
      <c r="N46" s="281"/>
      <c r="O46" s="281"/>
      <c r="P46" s="40">
        <f t="shared" si="11"/>
        <v>0</v>
      </c>
      <c r="Q46" s="40">
        <f t="shared" si="11"/>
        <v>0</v>
      </c>
      <c r="R46" s="281"/>
      <c r="S46" s="281"/>
      <c r="T46" s="281"/>
      <c r="U46" s="281"/>
      <c r="V46" s="281"/>
      <c r="W46" s="281"/>
      <c r="X46" s="281"/>
      <c r="Y46" s="281"/>
      <c r="Z46" s="42">
        <f t="shared" si="5"/>
        <v>0</v>
      </c>
      <c r="AA46" s="42">
        <f t="shared" si="6"/>
        <v>0</v>
      </c>
      <c r="AB46" s="44">
        <f t="shared" si="10"/>
        <v>0</v>
      </c>
      <c r="AC46" s="44">
        <f t="shared" si="10"/>
        <v>0</v>
      </c>
      <c r="AD46" s="264"/>
      <c r="AE46" s="264"/>
      <c r="AF46" s="264"/>
      <c r="AG46" s="264"/>
      <c r="AH46" s="264"/>
      <c r="AI46" s="264"/>
      <c r="AJ46" s="52">
        <f t="shared" si="2"/>
        <v>0</v>
      </c>
      <c r="AK46" s="143"/>
      <c r="AL46" s="143"/>
      <c r="AM46" s="52">
        <f t="shared" si="7"/>
        <v>0</v>
      </c>
      <c r="AN46" s="52">
        <f t="shared" ref="AN46:AN51" si="12">SUM(AM46,AJ46)</f>
        <v>0</v>
      </c>
      <c r="AO46" s="48"/>
      <c r="AP46" s="48"/>
    </row>
    <row r="47" spans="1:42" x14ac:dyDescent="0.35">
      <c r="A47" s="190"/>
      <c r="B47" s="190"/>
      <c r="C47" s="190"/>
      <c r="D47" s="281"/>
      <c r="E47" s="281"/>
      <c r="F47" s="281"/>
      <c r="G47" s="281"/>
      <c r="H47" s="281"/>
      <c r="I47" s="281"/>
      <c r="J47" s="281"/>
      <c r="K47" s="281"/>
      <c r="L47" s="281"/>
      <c r="M47" s="281"/>
      <c r="N47" s="281"/>
      <c r="O47" s="281"/>
      <c r="P47" s="40">
        <f t="shared" si="11"/>
        <v>0</v>
      </c>
      <c r="Q47" s="40">
        <f t="shared" si="11"/>
        <v>0</v>
      </c>
      <c r="R47" s="281"/>
      <c r="S47" s="281"/>
      <c r="T47" s="281"/>
      <c r="U47" s="281"/>
      <c r="V47" s="281"/>
      <c r="W47" s="281"/>
      <c r="X47" s="281"/>
      <c r="Y47" s="281"/>
      <c r="Z47" s="42">
        <f t="shared" si="5"/>
        <v>0</v>
      </c>
      <c r="AA47" s="42">
        <f t="shared" si="6"/>
        <v>0</v>
      </c>
      <c r="AB47" s="44">
        <f t="shared" si="10"/>
        <v>0</v>
      </c>
      <c r="AC47" s="44">
        <f t="shared" si="10"/>
        <v>0</v>
      </c>
      <c r="AD47" s="264"/>
      <c r="AE47" s="264"/>
      <c r="AF47" s="264"/>
      <c r="AG47" s="264"/>
      <c r="AH47" s="264"/>
      <c r="AI47" s="264"/>
      <c r="AJ47" s="52">
        <f t="shared" si="2"/>
        <v>0</v>
      </c>
      <c r="AK47" s="143"/>
      <c r="AL47" s="143"/>
      <c r="AM47" s="52">
        <f t="shared" si="7"/>
        <v>0</v>
      </c>
      <c r="AN47" s="52">
        <f t="shared" si="12"/>
        <v>0</v>
      </c>
      <c r="AO47" s="48"/>
      <c r="AP47" s="48"/>
    </row>
    <row r="48" spans="1:42" x14ac:dyDescent="0.35">
      <c r="A48" s="190"/>
      <c r="B48" s="190"/>
      <c r="C48" s="190"/>
      <c r="D48" s="281"/>
      <c r="E48" s="281"/>
      <c r="F48" s="281"/>
      <c r="G48" s="281"/>
      <c r="H48" s="281"/>
      <c r="I48" s="281"/>
      <c r="J48" s="281"/>
      <c r="K48" s="281"/>
      <c r="L48" s="281"/>
      <c r="M48" s="281"/>
      <c r="N48" s="281"/>
      <c r="O48" s="281"/>
      <c r="P48" s="40">
        <f t="shared" si="11"/>
        <v>0</v>
      </c>
      <c r="Q48" s="40">
        <f t="shared" si="11"/>
        <v>0</v>
      </c>
      <c r="R48" s="281"/>
      <c r="S48" s="281"/>
      <c r="T48" s="281"/>
      <c r="U48" s="281"/>
      <c r="V48" s="281"/>
      <c r="W48" s="281"/>
      <c r="X48" s="281"/>
      <c r="Y48" s="281"/>
      <c r="Z48" s="42">
        <f t="shared" si="5"/>
        <v>0</v>
      </c>
      <c r="AA48" s="42">
        <f t="shared" si="6"/>
        <v>0</v>
      </c>
      <c r="AB48" s="44">
        <f t="shared" si="10"/>
        <v>0</v>
      </c>
      <c r="AC48" s="44">
        <f t="shared" si="10"/>
        <v>0</v>
      </c>
      <c r="AD48" s="264"/>
      <c r="AE48" s="264"/>
      <c r="AF48" s="264"/>
      <c r="AG48" s="264"/>
      <c r="AH48" s="264"/>
      <c r="AI48" s="264"/>
      <c r="AJ48" s="52">
        <f t="shared" si="2"/>
        <v>0</v>
      </c>
      <c r="AK48" s="143"/>
      <c r="AL48" s="143"/>
      <c r="AM48" s="52">
        <f t="shared" si="7"/>
        <v>0</v>
      </c>
      <c r="AN48" s="52">
        <f t="shared" si="12"/>
        <v>0</v>
      </c>
      <c r="AO48" s="48"/>
      <c r="AP48" s="48"/>
    </row>
    <row r="49" spans="1:42" x14ac:dyDescent="0.35">
      <c r="A49" s="190"/>
      <c r="B49" s="190"/>
      <c r="C49" s="190"/>
      <c r="D49" s="281"/>
      <c r="E49" s="281"/>
      <c r="F49" s="281"/>
      <c r="G49" s="281"/>
      <c r="H49" s="281"/>
      <c r="I49" s="281"/>
      <c r="J49" s="281"/>
      <c r="K49" s="281"/>
      <c r="L49" s="281"/>
      <c r="M49" s="281"/>
      <c r="N49" s="281"/>
      <c r="O49" s="281"/>
      <c r="P49" s="40">
        <f t="shared" si="11"/>
        <v>0</v>
      </c>
      <c r="Q49" s="40">
        <f t="shared" si="11"/>
        <v>0</v>
      </c>
      <c r="R49" s="281"/>
      <c r="S49" s="281"/>
      <c r="T49" s="281"/>
      <c r="U49" s="281"/>
      <c r="V49" s="281"/>
      <c r="W49" s="281"/>
      <c r="X49" s="281"/>
      <c r="Y49" s="281"/>
      <c r="Z49" s="42">
        <f t="shared" si="5"/>
        <v>0</v>
      </c>
      <c r="AA49" s="42">
        <f t="shared" si="6"/>
        <v>0</v>
      </c>
      <c r="AB49" s="44">
        <f t="shared" si="10"/>
        <v>0</v>
      </c>
      <c r="AC49" s="44">
        <f t="shared" si="10"/>
        <v>0</v>
      </c>
      <c r="AD49" s="264"/>
      <c r="AE49" s="264"/>
      <c r="AF49" s="264"/>
      <c r="AG49" s="264"/>
      <c r="AH49" s="264"/>
      <c r="AI49" s="264"/>
      <c r="AJ49" s="52">
        <f t="shared" si="2"/>
        <v>0</v>
      </c>
      <c r="AK49" s="143"/>
      <c r="AL49" s="143"/>
      <c r="AM49" s="52">
        <f t="shared" si="7"/>
        <v>0</v>
      </c>
      <c r="AN49" s="52">
        <f t="shared" si="12"/>
        <v>0</v>
      </c>
      <c r="AO49" s="48"/>
      <c r="AP49" s="48"/>
    </row>
    <row r="50" spans="1:42" x14ac:dyDescent="0.35">
      <c r="A50" s="190"/>
      <c r="B50" s="190"/>
      <c r="C50" s="190"/>
      <c r="D50" s="281"/>
      <c r="E50" s="281"/>
      <c r="F50" s="281"/>
      <c r="G50" s="281"/>
      <c r="H50" s="281"/>
      <c r="I50" s="281"/>
      <c r="J50" s="281"/>
      <c r="K50" s="281"/>
      <c r="L50" s="281"/>
      <c r="M50" s="281"/>
      <c r="N50" s="281"/>
      <c r="O50" s="281"/>
      <c r="P50" s="40">
        <f t="shared" si="11"/>
        <v>0</v>
      </c>
      <c r="Q50" s="40">
        <f t="shared" si="11"/>
        <v>0</v>
      </c>
      <c r="R50" s="281"/>
      <c r="S50" s="281"/>
      <c r="T50" s="281"/>
      <c r="U50" s="281"/>
      <c r="V50" s="281"/>
      <c r="W50" s="281"/>
      <c r="X50" s="281"/>
      <c r="Y50" s="281"/>
      <c r="Z50" s="42">
        <f t="shared" si="5"/>
        <v>0</v>
      </c>
      <c r="AA50" s="42">
        <f t="shared" si="6"/>
        <v>0</v>
      </c>
      <c r="AB50" s="44">
        <f t="shared" si="10"/>
        <v>0</v>
      </c>
      <c r="AC50" s="44">
        <f t="shared" si="10"/>
        <v>0</v>
      </c>
      <c r="AD50" s="264"/>
      <c r="AE50" s="264"/>
      <c r="AF50" s="264"/>
      <c r="AG50" s="264"/>
      <c r="AH50" s="264"/>
      <c r="AI50" s="264"/>
      <c r="AJ50" s="52">
        <f t="shared" si="2"/>
        <v>0</v>
      </c>
      <c r="AK50" s="143"/>
      <c r="AL50" s="143"/>
      <c r="AM50" s="52">
        <f t="shared" si="7"/>
        <v>0</v>
      </c>
      <c r="AN50" s="52">
        <f t="shared" si="12"/>
        <v>0</v>
      </c>
      <c r="AO50" s="48"/>
      <c r="AP50" s="48"/>
    </row>
    <row r="51" spans="1:42" x14ac:dyDescent="0.35">
      <c r="A51" s="190"/>
      <c r="B51" s="190"/>
      <c r="C51" s="190"/>
      <c r="D51" s="281"/>
      <c r="E51" s="281"/>
      <c r="F51" s="281"/>
      <c r="G51" s="281"/>
      <c r="H51" s="281"/>
      <c r="I51" s="281"/>
      <c r="J51" s="281"/>
      <c r="K51" s="281"/>
      <c r="L51" s="281"/>
      <c r="M51" s="281"/>
      <c r="N51" s="281"/>
      <c r="O51" s="281"/>
      <c r="P51" s="40">
        <f t="shared" si="11"/>
        <v>0</v>
      </c>
      <c r="Q51" s="40">
        <f t="shared" si="11"/>
        <v>0</v>
      </c>
      <c r="R51" s="281"/>
      <c r="S51" s="281"/>
      <c r="T51" s="281"/>
      <c r="U51" s="281"/>
      <c r="V51" s="281"/>
      <c r="W51" s="281"/>
      <c r="X51" s="281"/>
      <c r="Y51" s="281"/>
      <c r="Z51" s="42">
        <f t="shared" si="5"/>
        <v>0</v>
      </c>
      <c r="AA51" s="42">
        <f t="shared" si="6"/>
        <v>0</v>
      </c>
      <c r="AB51" s="44">
        <f t="shared" si="10"/>
        <v>0</v>
      </c>
      <c r="AC51" s="44">
        <f t="shared" si="10"/>
        <v>0</v>
      </c>
      <c r="AD51" s="264"/>
      <c r="AE51" s="264"/>
      <c r="AF51" s="264"/>
      <c r="AG51" s="264"/>
      <c r="AH51" s="264"/>
      <c r="AI51" s="264"/>
      <c r="AJ51" s="52">
        <f t="shared" si="2"/>
        <v>0</v>
      </c>
      <c r="AK51" s="143"/>
      <c r="AL51" s="143"/>
      <c r="AM51" s="52">
        <f t="shared" si="7"/>
        <v>0</v>
      </c>
      <c r="AN51" s="52">
        <f t="shared" si="12"/>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344" priority="197">
      <formula>AND(NOT(ISBLANK($A7)),ISBLANK(B7))</formula>
    </cfRule>
  </conditionalFormatting>
  <conditionalFormatting sqref="C7:C51">
    <cfRule type="expression" dxfId="343" priority="196">
      <formula>AND(NOT(ISBLANK(A7)),ISBLANK(C7))</formula>
    </cfRule>
  </conditionalFormatting>
  <conditionalFormatting sqref="D15:D51">
    <cfRule type="expression" dxfId="342" priority="195">
      <formula>AND(NOT(ISBLANK(E15)),ISBLANK(D15))</formula>
    </cfRule>
  </conditionalFormatting>
  <conditionalFormatting sqref="E15:E51">
    <cfRule type="expression" dxfId="341" priority="194">
      <formula>AND(NOT(ISBLANK(D15)),ISBLANK(E15))</formula>
    </cfRule>
  </conditionalFormatting>
  <conditionalFormatting sqref="F15:F51">
    <cfRule type="expression" dxfId="340" priority="193">
      <formula>AND(NOT(ISBLANK(G15)),ISBLANK(F15))</formula>
    </cfRule>
  </conditionalFormatting>
  <conditionalFormatting sqref="G15:G51">
    <cfRule type="expression" dxfId="339" priority="192">
      <formula>AND(NOT(ISBLANK(F15)),ISBLANK(G15))</formula>
    </cfRule>
  </conditionalFormatting>
  <conditionalFormatting sqref="H15:H51">
    <cfRule type="expression" dxfId="338" priority="191">
      <formula>AND(NOT(ISBLANK(I15)),ISBLANK(H15))</formula>
    </cfRule>
  </conditionalFormatting>
  <conditionalFormatting sqref="I15:I51">
    <cfRule type="expression" dxfId="337" priority="190">
      <formula>AND(NOT(ISBLANK(H15)),ISBLANK(I15))</formula>
    </cfRule>
  </conditionalFormatting>
  <conditionalFormatting sqref="J15:J51">
    <cfRule type="expression" dxfId="336" priority="189">
      <formula>AND(NOT(ISBLANK(K15)),ISBLANK(J15))</formula>
    </cfRule>
  </conditionalFormatting>
  <conditionalFormatting sqref="K15:K51">
    <cfRule type="expression" dxfId="335" priority="188">
      <formula>AND(NOT(ISBLANK(J15)),ISBLANK(K15))</formula>
    </cfRule>
  </conditionalFormatting>
  <conditionalFormatting sqref="L15:L51">
    <cfRule type="expression" dxfId="334" priority="187">
      <formula>AND(NOT(ISBLANK(M15)),ISBLANK(L15))</formula>
    </cfRule>
  </conditionalFormatting>
  <conditionalFormatting sqref="M15:M51">
    <cfRule type="expression" dxfId="333" priority="186">
      <formula>AND(NOT(ISBLANK(L15)),ISBLANK(M15))</formula>
    </cfRule>
  </conditionalFormatting>
  <conditionalFormatting sqref="N15:N51">
    <cfRule type="expression" dxfId="332" priority="185">
      <formula>AND(NOT(ISBLANK(O15)),ISBLANK(N15))</formula>
    </cfRule>
  </conditionalFormatting>
  <conditionalFormatting sqref="O15:O51">
    <cfRule type="expression" dxfId="331" priority="184">
      <formula>AND(NOT(ISBLANK(N15)),ISBLANK(O15))</formula>
    </cfRule>
  </conditionalFormatting>
  <conditionalFormatting sqref="R15:R51 R13:X13">
    <cfRule type="expression" dxfId="330" priority="183">
      <formula>AND(NOT(ISBLANK(S13)),ISBLANK(R13))</formula>
    </cfRule>
  </conditionalFormatting>
  <conditionalFormatting sqref="S13 S15:S51">
    <cfRule type="expression" dxfId="329" priority="182">
      <formula>AND(NOT(ISBLANK(R13)),ISBLANK(S13))</formula>
    </cfRule>
  </conditionalFormatting>
  <conditionalFormatting sqref="T13 T15:T51">
    <cfRule type="expression" dxfId="328" priority="181">
      <formula>AND(NOT(ISBLANK(U13)),ISBLANK(T13))</formula>
    </cfRule>
  </conditionalFormatting>
  <conditionalFormatting sqref="U13 U15:U51">
    <cfRule type="expression" dxfId="327" priority="180">
      <formula>AND(NOT(ISBLANK(T13)),ISBLANK(U13))</formula>
    </cfRule>
  </conditionalFormatting>
  <conditionalFormatting sqref="V13 V15:V51">
    <cfRule type="expression" dxfId="326" priority="179">
      <formula>AND(NOT(ISBLANK(W13)),ISBLANK(V13))</formula>
    </cfRule>
  </conditionalFormatting>
  <conditionalFormatting sqref="W13 W15:W51">
    <cfRule type="expression" dxfId="325" priority="178">
      <formula>AND(NOT(ISBLANK(V13)),ISBLANK(W13))</formula>
    </cfRule>
  </conditionalFormatting>
  <conditionalFormatting sqref="X13 X15:X51">
    <cfRule type="expression" dxfId="324" priority="177">
      <formula>AND(NOT(ISBLANK(Y13)),ISBLANK(X13))</formula>
    </cfRule>
  </conditionalFormatting>
  <conditionalFormatting sqref="Y15:Y51">
    <cfRule type="expression" dxfId="323" priority="176">
      <formula>AND(NOT(ISBLANK(X15)),ISBLANK(Y15))</formula>
    </cfRule>
  </conditionalFormatting>
  <conditionalFormatting sqref="R9">
    <cfRule type="expression" dxfId="322" priority="175">
      <formula>AND(NOT(ISBLANK(S9)),ISBLANK(R9))</formula>
    </cfRule>
  </conditionalFormatting>
  <conditionalFormatting sqref="S9">
    <cfRule type="expression" dxfId="321" priority="174">
      <formula>AND(NOT(ISBLANK(R9)),ISBLANK(S9))</formula>
    </cfRule>
  </conditionalFormatting>
  <conditionalFormatting sqref="T9">
    <cfRule type="expression" dxfId="320" priority="173">
      <formula>AND(NOT(ISBLANK(U9)),ISBLANK(T9))</formula>
    </cfRule>
  </conditionalFormatting>
  <conditionalFormatting sqref="U9">
    <cfRule type="expression" dxfId="319" priority="172">
      <formula>AND(NOT(ISBLANK(T9)),ISBLANK(U9))</formula>
    </cfRule>
  </conditionalFormatting>
  <conditionalFormatting sqref="V9">
    <cfRule type="expression" dxfId="318" priority="171">
      <formula>AND(NOT(ISBLANK(W9)),ISBLANK(V9))</formula>
    </cfRule>
  </conditionalFormatting>
  <conditionalFormatting sqref="W9">
    <cfRule type="expression" dxfId="317" priority="170">
      <formula>AND(NOT(ISBLANK(V9)),ISBLANK(W9))</formula>
    </cfRule>
  </conditionalFormatting>
  <conditionalFormatting sqref="X9">
    <cfRule type="expression" dxfId="316" priority="169">
      <formula>AND(NOT(ISBLANK(Y9)),ISBLANK(X9))</formula>
    </cfRule>
  </conditionalFormatting>
  <conditionalFormatting sqref="Y9">
    <cfRule type="expression" dxfId="315" priority="168">
      <formula>AND(NOT(ISBLANK(X9)),ISBLANK(Y9))</formula>
    </cfRule>
  </conditionalFormatting>
  <conditionalFormatting sqref="R9">
    <cfRule type="expression" dxfId="314" priority="167">
      <formula>AND(NOT(ISBLANK(S9)),ISBLANK(R9))</formula>
    </cfRule>
  </conditionalFormatting>
  <conditionalFormatting sqref="S9">
    <cfRule type="expression" dxfId="313" priority="166">
      <formula>AND(NOT(ISBLANK(R9)),ISBLANK(S9))</formula>
    </cfRule>
  </conditionalFormatting>
  <conditionalFormatting sqref="T9">
    <cfRule type="expression" dxfId="312" priority="165">
      <formula>AND(NOT(ISBLANK(U9)),ISBLANK(T9))</formula>
    </cfRule>
  </conditionalFormatting>
  <conditionalFormatting sqref="U9">
    <cfRule type="expression" dxfId="311" priority="164">
      <formula>AND(NOT(ISBLANK(T9)),ISBLANK(U9))</formula>
    </cfRule>
  </conditionalFormatting>
  <conditionalFormatting sqref="V9">
    <cfRule type="expression" dxfId="310" priority="163">
      <formula>AND(NOT(ISBLANK(W9)),ISBLANK(V9))</formula>
    </cfRule>
  </conditionalFormatting>
  <conditionalFormatting sqref="W9">
    <cfRule type="expression" dxfId="309" priority="162">
      <formula>AND(NOT(ISBLANK(V9)),ISBLANK(W9))</formula>
    </cfRule>
  </conditionalFormatting>
  <conditionalFormatting sqref="X9">
    <cfRule type="expression" dxfId="308" priority="161">
      <formula>AND(NOT(ISBLANK(Y9)),ISBLANK(X9))</formula>
    </cfRule>
  </conditionalFormatting>
  <conditionalFormatting sqref="Y9">
    <cfRule type="expression" dxfId="307" priority="160">
      <formula>AND(NOT(ISBLANK(X9)),ISBLANK(Y9))</formula>
    </cfRule>
  </conditionalFormatting>
  <conditionalFormatting sqref="R9">
    <cfRule type="expression" dxfId="306" priority="159">
      <formula>AND(NOT(ISBLANK(S9)),ISBLANK(R9))</formula>
    </cfRule>
  </conditionalFormatting>
  <conditionalFormatting sqref="S9">
    <cfRule type="expression" dxfId="305" priority="158">
      <formula>AND(NOT(ISBLANK(R9)),ISBLANK(S9))</formula>
    </cfRule>
  </conditionalFormatting>
  <conditionalFormatting sqref="T9">
    <cfRule type="expression" dxfId="304" priority="157">
      <formula>AND(NOT(ISBLANK(U9)),ISBLANK(T9))</formula>
    </cfRule>
  </conditionalFormatting>
  <conditionalFormatting sqref="U9">
    <cfRule type="expression" dxfId="303" priority="156">
      <formula>AND(NOT(ISBLANK(T9)),ISBLANK(U9))</formula>
    </cfRule>
  </conditionalFormatting>
  <conditionalFormatting sqref="V9">
    <cfRule type="expression" dxfId="302" priority="155">
      <formula>AND(NOT(ISBLANK(W9)),ISBLANK(V9))</formula>
    </cfRule>
  </conditionalFormatting>
  <conditionalFormatting sqref="W9">
    <cfRule type="expression" dxfId="301" priority="154">
      <formula>AND(NOT(ISBLANK(V9)),ISBLANK(W9))</formula>
    </cfRule>
  </conditionalFormatting>
  <conditionalFormatting sqref="X9">
    <cfRule type="expression" dxfId="300" priority="153">
      <formula>AND(NOT(ISBLANK(Y9)),ISBLANK(X9))</formula>
    </cfRule>
  </conditionalFormatting>
  <conditionalFormatting sqref="Y9">
    <cfRule type="expression" dxfId="299" priority="152">
      <formula>AND(NOT(ISBLANK(X9)),ISBLANK(Y9))</formula>
    </cfRule>
  </conditionalFormatting>
  <conditionalFormatting sqref="R9">
    <cfRule type="expression" dxfId="298" priority="151">
      <formula>AND(NOT(ISBLANK(S9)),ISBLANK(R9))</formula>
    </cfRule>
  </conditionalFormatting>
  <conditionalFormatting sqref="S9">
    <cfRule type="expression" dxfId="297" priority="150">
      <formula>AND(NOT(ISBLANK(R9)),ISBLANK(S9))</formula>
    </cfRule>
  </conditionalFormatting>
  <conditionalFormatting sqref="T9">
    <cfRule type="expression" dxfId="296" priority="149">
      <formula>AND(NOT(ISBLANK(U9)),ISBLANK(T9))</formula>
    </cfRule>
  </conditionalFormatting>
  <conditionalFormatting sqref="U9">
    <cfRule type="expression" dxfId="295" priority="148">
      <formula>AND(NOT(ISBLANK(T9)),ISBLANK(U9))</formula>
    </cfRule>
  </conditionalFormatting>
  <conditionalFormatting sqref="V9">
    <cfRule type="expression" dxfId="294" priority="147">
      <formula>AND(NOT(ISBLANK(W9)),ISBLANK(V9))</formula>
    </cfRule>
  </conditionalFormatting>
  <conditionalFormatting sqref="W9">
    <cfRule type="expression" dxfId="293" priority="146">
      <formula>AND(NOT(ISBLANK(V9)),ISBLANK(W9))</formula>
    </cfRule>
  </conditionalFormatting>
  <conditionalFormatting sqref="X9">
    <cfRule type="expression" dxfId="292" priority="145">
      <formula>AND(NOT(ISBLANK(Y9)),ISBLANK(X9))</formula>
    </cfRule>
  </conditionalFormatting>
  <conditionalFormatting sqref="Y9">
    <cfRule type="expression" dxfId="291" priority="144">
      <formula>AND(NOT(ISBLANK(X9)),ISBLANK(Y9))</formula>
    </cfRule>
  </conditionalFormatting>
  <conditionalFormatting sqref="I13">
    <cfRule type="expression" dxfId="290" priority="138">
      <formula>AND(NOT(ISBLANK(H13)),ISBLANK(I13))</formula>
    </cfRule>
  </conditionalFormatting>
  <conditionalFormatting sqref="D13">
    <cfRule type="expression" dxfId="289" priority="129">
      <formula>AND(NOT(ISBLANK(E13)),ISBLANK(D13))</formula>
    </cfRule>
  </conditionalFormatting>
  <conditionalFormatting sqref="E13">
    <cfRule type="expression" dxfId="288" priority="128">
      <formula>AND(NOT(ISBLANK(D13)),ISBLANK(E13))</formula>
    </cfRule>
  </conditionalFormatting>
  <conditionalFormatting sqref="F13">
    <cfRule type="expression" dxfId="287" priority="127">
      <formula>AND(NOT(ISBLANK(G13)),ISBLANK(F13))</formula>
    </cfRule>
  </conditionalFormatting>
  <conditionalFormatting sqref="G13">
    <cfRule type="expression" dxfId="286" priority="126">
      <formula>AND(NOT(ISBLANK(F13)),ISBLANK(G13))</formula>
    </cfRule>
  </conditionalFormatting>
  <conditionalFormatting sqref="H13">
    <cfRule type="expression" dxfId="285" priority="125">
      <formula>AND(NOT(ISBLANK(I13)),ISBLANK(H13))</formula>
    </cfRule>
  </conditionalFormatting>
  <conditionalFormatting sqref="J13">
    <cfRule type="expression" dxfId="284" priority="124">
      <formula>AND(NOT(ISBLANK(K13)),ISBLANK(J13))</formula>
    </cfRule>
  </conditionalFormatting>
  <conditionalFormatting sqref="K13">
    <cfRule type="expression" dxfId="283" priority="123">
      <formula>AND(NOT(ISBLANK(J13)),ISBLANK(K13))</formula>
    </cfRule>
  </conditionalFormatting>
  <conditionalFormatting sqref="L13">
    <cfRule type="expression" dxfId="282" priority="122">
      <formula>AND(NOT(ISBLANK(M13)),ISBLANK(L13))</formula>
    </cfRule>
  </conditionalFormatting>
  <conditionalFormatting sqref="M13">
    <cfRule type="expression" dxfId="281" priority="121">
      <formula>AND(NOT(ISBLANK(L13)),ISBLANK(M13))</formula>
    </cfRule>
  </conditionalFormatting>
  <conditionalFormatting sqref="N13">
    <cfRule type="expression" dxfId="280" priority="120">
      <formula>AND(NOT(ISBLANK(O13)),ISBLANK(N13))</formula>
    </cfRule>
  </conditionalFormatting>
  <conditionalFormatting sqref="O13">
    <cfRule type="expression" dxfId="279" priority="119">
      <formula>AND(NOT(ISBLANK(N13)),ISBLANK(O13))</formula>
    </cfRule>
  </conditionalFormatting>
  <conditionalFormatting sqref="S7:U8">
    <cfRule type="expression" dxfId="278" priority="118">
      <formula>AND(NOT(ISBLANK(T7)),ISBLANK(S7))</formula>
    </cfRule>
  </conditionalFormatting>
  <conditionalFormatting sqref="S7:U8">
    <cfRule type="expression" dxfId="277" priority="117">
      <formula>AND(NOT(ISBLANK(R7)),ISBLANK(S7))</formula>
    </cfRule>
  </conditionalFormatting>
  <conditionalFormatting sqref="S7:U8">
    <cfRule type="expression" dxfId="276" priority="116">
      <formula>AND(NOT(ISBLANK(T7)),ISBLANK(S7))</formula>
    </cfRule>
  </conditionalFormatting>
  <conditionalFormatting sqref="J7:J8 L7:L8 N7:N8 D7 H7:H8 F7">
    <cfRule type="expression" dxfId="275" priority="115">
      <formula>AND(NOT(ISBLANK(E7)),ISBLANK(D7))</formula>
    </cfRule>
  </conditionalFormatting>
  <conditionalFormatting sqref="K7:K8 M7:M8 O8 E7 I7:I8 G7">
    <cfRule type="expression" dxfId="274" priority="114">
      <formula>AND(NOT(ISBLANK(D7)),ISBLANK(E7))</formula>
    </cfRule>
  </conditionalFormatting>
  <conditionalFormatting sqref="V7:Y8">
    <cfRule type="expression" dxfId="273" priority="113">
      <formula>AND(NOT(ISBLANK(W7)),ISBLANK(V7))</formula>
    </cfRule>
  </conditionalFormatting>
  <conditionalFormatting sqref="W7:W8 Y7:Y8">
    <cfRule type="expression" dxfId="272" priority="112">
      <formula>AND(NOT(ISBLANK(V7)),ISBLANK(W7))</formula>
    </cfRule>
  </conditionalFormatting>
  <conditionalFormatting sqref="V7:Y7">
    <cfRule type="expression" dxfId="271" priority="111">
      <formula>AND(NOT(ISBLANK(W7)),ISBLANK(V7))</formula>
    </cfRule>
  </conditionalFormatting>
  <conditionalFormatting sqref="V7:Y8">
    <cfRule type="expression" dxfId="270" priority="110">
      <formula>AND(NOT(ISBLANK(W7)),ISBLANK(V7))</formula>
    </cfRule>
  </conditionalFormatting>
  <conditionalFormatting sqref="V7:V8">
    <cfRule type="expression" dxfId="269" priority="109">
      <formula>AND(NOT(ISBLANK(U7)),ISBLANK(V7))</formula>
    </cfRule>
  </conditionalFormatting>
  <conditionalFormatting sqref="Y13">
    <cfRule type="expression" dxfId="268" priority="108">
      <formula>AND(NOT(ISBLANK(X13)),ISBLANK(Y13))</formula>
    </cfRule>
  </conditionalFormatting>
  <conditionalFormatting sqref="D11">
    <cfRule type="expression" dxfId="267" priority="107">
      <formula>AND(NOT(ISBLANK(E11)),ISBLANK(D11))</formula>
    </cfRule>
  </conditionalFormatting>
  <conditionalFormatting sqref="E11">
    <cfRule type="expression" dxfId="266" priority="106">
      <formula>AND(NOT(ISBLANK(D11)),ISBLANK(E11))</formula>
    </cfRule>
  </conditionalFormatting>
  <conditionalFormatting sqref="F11">
    <cfRule type="expression" dxfId="265" priority="105">
      <formula>AND(NOT(ISBLANK(G11)),ISBLANK(F11))</formula>
    </cfRule>
  </conditionalFormatting>
  <conditionalFormatting sqref="G11">
    <cfRule type="expression" dxfId="264" priority="104">
      <formula>AND(NOT(ISBLANK(F11)),ISBLANK(G11))</formula>
    </cfRule>
  </conditionalFormatting>
  <conditionalFormatting sqref="H11">
    <cfRule type="expression" dxfId="263" priority="103">
      <formula>AND(NOT(ISBLANK(I11)),ISBLANK(H11))</formula>
    </cfRule>
  </conditionalFormatting>
  <conditionalFormatting sqref="I11">
    <cfRule type="expression" dxfId="262" priority="102">
      <formula>AND(NOT(ISBLANK(H11)),ISBLANK(I11))</formula>
    </cfRule>
  </conditionalFormatting>
  <conditionalFormatting sqref="J11">
    <cfRule type="expression" dxfId="261" priority="101">
      <formula>AND(NOT(ISBLANK(K11)),ISBLANK(J11))</formula>
    </cfRule>
  </conditionalFormatting>
  <conditionalFormatting sqref="K11">
    <cfRule type="expression" dxfId="260" priority="100">
      <formula>AND(NOT(ISBLANK(J11)),ISBLANK(K11))</formula>
    </cfRule>
  </conditionalFormatting>
  <conditionalFormatting sqref="L11">
    <cfRule type="expression" dxfId="259" priority="99">
      <formula>AND(NOT(ISBLANK(M11)),ISBLANK(L11))</formula>
    </cfRule>
  </conditionalFormatting>
  <conditionalFormatting sqref="M11">
    <cfRule type="expression" dxfId="258" priority="98">
      <formula>AND(NOT(ISBLANK(L11)),ISBLANK(M11))</formula>
    </cfRule>
  </conditionalFormatting>
  <conditionalFormatting sqref="N11">
    <cfRule type="expression" dxfId="257" priority="97">
      <formula>AND(NOT(ISBLANK(O11)),ISBLANK(N11))</formula>
    </cfRule>
  </conditionalFormatting>
  <conditionalFormatting sqref="O11">
    <cfRule type="expression" dxfId="256" priority="96">
      <formula>AND(NOT(ISBLANK(N11)),ISBLANK(O11))</formula>
    </cfRule>
  </conditionalFormatting>
  <conditionalFormatting sqref="R11">
    <cfRule type="expression" dxfId="255" priority="95">
      <formula>AND(NOT(ISBLANK(S11)),ISBLANK(R11))</formula>
    </cfRule>
  </conditionalFormatting>
  <conditionalFormatting sqref="S11">
    <cfRule type="expression" dxfId="254" priority="94">
      <formula>AND(NOT(ISBLANK(R11)),ISBLANK(S11))</formula>
    </cfRule>
  </conditionalFormatting>
  <conditionalFormatting sqref="T11">
    <cfRule type="expression" dxfId="253" priority="93">
      <formula>AND(NOT(ISBLANK(U11)),ISBLANK(T11))</formula>
    </cfRule>
  </conditionalFormatting>
  <conditionalFormatting sqref="U11">
    <cfRule type="expression" dxfId="252" priority="92">
      <formula>AND(NOT(ISBLANK(T11)),ISBLANK(U11))</formula>
    </cfRule>
  </conditionalFormatting>
  <conditionalFormatting sqref="V11">
    <cfRule type="expression" dxfId="251" priority="91">
      <formula>AND(NOT(ISBLANK(W11)),ISBLANK(V11))</formula>
    </cfRule>
  </conditionalFormatting>
  <conditionalFormatting sqref="W11">
    <cfRule type="expression" dxfId="250" priority="90">
      <formula>AND(NOT(ISBLANK(V11)),ISBLANK(W11))</formula>
    </cfRule>
  </conditionalFormatting>
  <conditionalFormatting sqref="X11">
    <cfRule type="expression" dxfId="249" priority="89">
      <formula>AND(NOT(ISBLANK(Y11)),ISBLANK(X11))</formula>
    </cfRule>
  </conditionalFormatting>
  <conditionalFormatting sqref="Y11">
    <cfRule type="expression" dxfId="248" priority="88">
      <formula>AND(NOT(ISBLANK(X11)),ISBLANK(Y11))</formula>
    </cfRule>
  </conditionalFormatting>
  <conditionalFormatting sqref="O7">
    <cfRule type="expression" dxfId="247" priority="87">
      <formula>AND(NOT(ISBLANK(N7)),ISBLANK(O7))</formula>
    </cfRule>
  </conditionalFormatting>
  <conditionalFormatting sqref="R7:R8">
    <cfRule type="expression" dxfId="246" priority="86">
      <formula>AND(NOT(ISBLANK(S7)),ISBLANK(R7))</formula>
    </cfRule>
  </conditionalFormatting>
  <conditionalFormatting sqref="D10">
    <cfRule type="expression" dxfId="245" priority="85">
      <formula>AND(NOT(ISBLANK(E10)),ISBLANK(D10))</formula>
    </cfRule>
  </conditionalFormatting>
  <conditionalFormatting sqref="E10">
    <cfRule type="expression" dxfId="244" priority="84">
      <formula>AND(NOT(ISBLANK(D10)),ISBLANK(E10))</formula>
    </cfRule>
  </conditionalFormatting>
  <conditionalFormatting sqref="F10">
    <cfRule type="expression" dxfId="243" priority="83">
      <formula>AND(NOT(ISBLANK(G10)),ISBLANK(F10))</formula>
    </cfRule>
  </conditionalFormatting>
  <conditionalFormatting sqref="G10">
    <cfRule type="expression" dxfId="242" priority="82">
      <formula>AND(NOT(ISBLANK(F10)),ISBLANK(G10))</formula>
    </cfRule>
  </conditionalFormatting>
  <conditionalFormatting sqref="H10">
    <cfRule type="expression" dxfId="241" priority="81">
      <formula>AND(NOT(ISBLANK(I10)),ISBLANK(H10))</formula>
    </cfRule>
  </conditionalFormatting>
  <conditionalFormatting sqref="I10">
    <cfRule type="expression" dxfId="240" priority="80">
      <formula>AND(NOT(ISBLANK(H10)),ISBLANK(I10))</formula>
    </cfRule>
  </conditionalFormatting>
  <conditionalFormatting sqref="J10">
    <cfRule type="expression" dxfId="239" priority="79">
      <formula>AND(NOT(ISBLANK(K10)),ISBLANK(J10))</formula>
    </cfRule>
  </conditionalFormatting>
  <conditionalFormatting sqref="K10">
    <cfRule type="expression" dxfId="238" priority="78">
      <formula>AND(NOT(ISBLANK(J10)),ISBLANK(K10))</formula>
    </cfRule>
  </conditionalFormatting>
  <conditionalFormatting sqref="L10">
    <cfRule type="expression" dxfId="237" priority="77">
      <formula>AND(NOT(ISBLANK(M10)),ISBLANK(L10))</formula>
    </cfRule>
  </conditionalFormatting>
  <conditionalFormatting sqref="M10">
    <cfRule type="expression" dxfId="236" priority="76">
      <formula>AND(NOT(ISBLANK(L10)),ISBLANK(M10))</formula>
    </cfRule>
  </conditionalFormatting>
  <conditionalFormatting sqref="N10">
    <cfRule type="expression" dxfId="235" priority="75">
      <formula>AND(NOT(ISBLANK(O10)),ISBLANK(N10))</formula>
    </cfRule>
  </conditionalFormatting>
  <conditionalFormatting sqref="O10">
    <cfRule type="expression" dxfId="234" priority="74">
      <formula>AND(NOT(ISBLANK(N10)),ISBLANK(O10))</formula>
    </cfRule>
  </conditionalFormatting>
  <conditionalFormatting sqref="R10">
    <cfRule type="expression" dxfId="233" priority="73">
      <formula>AND(NOT(ISBLANK(S10)),ISBLANK(R10))</formula>
    </cfRule>
  </conditionalFormatting>
  <conditionalFormatting sqref="S10">
    <cfRule type="expression" dxfId="232" priority="72">
      <formula>AND(NOT(ISBLANK(R10)),ISBLANK(S10))</formula>
    </cfRule>
  </conditionalFormatting>
  <conditionalFormatting sqref="T10">
    <cfRule type="expression" dxfId="231" priority="71">
      <formula>AND(NOT(ISBLANK(U10)),ISBLANK(T10))</formula>
    </cfRule>
  </conditionalFormatting>
  <conditionalFormatting sqref="U10">
    <cfRule type="expression" dxfId="230" priority="70">
      <formula>AND(NOT(ISBLANK(T10)),ISBLANK(U10))</formula>
    </cfRule>
  </conditionalFormatting>
  <conditionalFormatting sqref="V10">
    <cfRule type="expression" dxfId="229" priority="69">
      <formula>AND(NOT(ISBLANK(W10)),ISBLANK(V10))</formula>
    </cfRule>
  </conditionalFormatting>
  <conditionalFormatting sqref="W10">
    <cfRule type="expression" dxfId="228" priority="68">
      <formula>AND(NOT(ISBLANK(V10)),ISBLANK(W10))</formula>
    </cfRule>
  </conditionalFormatting>
  <conditionalFormatting sqref="X10">
    <cfRule type="expression" dxfId="227" priority="67">
      <formula>AND(NOT(ISBLANK(Y10)),ISBLANK(X10))</formula>
    </cfRule>
  </conditionalFormatting>
  <conditionalFormatting sqref="Y10">
    <cfRule type="expression" dxfId="226" priority="66">
      <formula>AND(NOT(ISBLANK(X10)),ISBLANK(Y10))</formula>
    </cfRule>
  </conditionalFormatting>
  <conditionalFormatting sqref="R12">
    <cfRule type="expression" dxfId="225" priority="65">
      <formula>AND(NOT(ISBLANK(S12)),ISBLANK(R12))</formula>
    </cfRule>
  </conditionalFormatting>
  <conditionalFormatting sqref="S12">
    <cfRule type="expression" dxfId="224" priority="64">
      <formula>AND(NOT(ISBLANK(R12)),ISBLANK(S12))</formula>
    </cfRule>
  </conditionalFormatting>
  <conditionalFormatting sqref="T12">
    <cfRule type="expression" dxfId="223" priority="63">
      <formula>AND(NOT(ISBLANK(U12)),ISBLANK(T12))</formula>
    </cfRule>
  </conditionalFormatting>
  <conditionalFormatting sqref="U12">
    <cfRule type="expression" dxfId="222" priority="62">
      <formula>AND(NOT(ISBLANK(T12)),ISBLANK(U12))</formula>
    </cfRule>
  </conditionalFormatting>
  <conditionalFormatting sqref="X12">
    <cfRule type="expression" dxfId="221" priority="61">
      <formula>AND(NOT(ISBLANK(Y12)),ISBLANK(X12))</formula>
    </cfRule>
  </conditionalFormatting>
  <conditionalFormatting sqref="Y12">
    <cfRule type="expression" dxfId="220" priority="60">
      <formula>AND(NOT(ISBLANK(X12)),ISBLANK(Y12))</formula>
    </cfRule>
  </conditionalFormatting>
  <conditionalFormatting sqref="V12">
    <cfRule type="expression" dxfId="219" priority="59">
      <formula>AND(NOT(ISBLANK(W12)),ISBLANK(V12))</formula>
    </cfRule>
  </conditionalFormatting>
  <conditionalFormatting sqref="W12">
    <cfRule type="expression" dxfId="218" priority="58">
      <formula>AND(NOT(ISBLANK(V12)),ISBLANK(W12))</formula>
    </cfRule>
  </conditionalFormatting>
  <conditionalFormatting sqref="R14">
    <cfRule type="expression" dxfId="217" priority="45">
      <formula>AND(NOT(ISBLANK(S14)),ISBLANK(R14))</formula>
    </cfRule>
  </conditionalFormatting>
  <conditionalFormatting sqref="S14">
    <cfRule type="expression" dxfId="216" priority="44">
      <formula>AND(NOT(ISBLANK(R14)),ISBLANK(S14))</formula>
    </cfRule>
  </conditionalFormatting>
  <conditionalFormatting sqref="T14">
    <cfRule type="expression" dxfId="215" priority="43">
      <formula>AND(NOT(ISBLANK(U14)),ISBLANK(T14))</formula>
    </cfRule>
  </conditionalFormatting>
  <conditionalFormatting sqref="U14">
    <cfRule type="expression" dxfId="214" priority="42">
      <formula>AND(NOT(ISBLANK(T14)),ISBLANK(U14))</formula>
    </cfRule>
  </conditionalFormatting>
  <conditionalFormatting sqref="V14">
    <cfRule type="expression" dxfId="213" priority="41">
      <formula>AND(NOT(ISBLANK(W14)),ISBLANK(V14))</formula>
    </cfRule>
  </conditionalFormatting>
  <conditionalFormatting sqref="W14">
    <cfRule type="expression" dxfId="212" priority="40">
      <formula>AND(NOT(ISBLANK(V14)),ISBLANK(W14))</formula>
    </cfRule>
  </conditionalFormatting>
  <conditionalFormatting sqref="X14">
    <cfRule type="expression" dxfId="211" priority="39">
      <formula>AND(NOT(ISBLANK(Y14)),ISBLANK(X14))</formula>
    </cfRule>
  </conditionalFormatting>
  <conditionalFormatting sqref="Y14">
    <cfRule type="expression" dxfId="210" priority="38">
      <formula>AND(NOT(ISBLANK(X14)),ISBLANK(Y14))</formula>
    </cfRule>
  </conditionalFormatting>
  <conditionalFormatting sqref="L12">
    <cfRule type="expression" dxfId="209" priority="37">
      <formula>AND(NOT(ISBLANK(M12)),ISBLANK(L12))</formula>
    </cfRule>
  </conditionalFormatting>
  <conditionalFormatting sqref="M12">
    <cfRule type="expression" dxfId="208" priority="36">
      <formula>AND(NOT(ISBLANK(L12)),ISBLANK(M12))</formula>
    </cfRule>
  </conditionalFormatting>
  <conditionalFormatting sqref="N12">
    <cfRule type="expression" dxfId="207" priority="35">
      <formula>AND(NOT(ISBLANK(O12)),ISBLANK(N12))</formula>
    </cfRule>
  </conditionalFormatting>
  <conditionalFormatting sqref="O12">
    <cfRule type="expression" dxfId="206" priority="34">
      <formula>AND(NOT(ISBLANK(N12)),ISBLANK(O12))</formula>
    </cfRule>
  </conditionalFormatting>
  <conditionalFormatting sqref="D12">
    <cfRule type="expression" dxfId="205" priority="33">
      <formula>AND(NOT(ISBLANK(E12)),ISBLANK(D12))</formula>
    </cfRule>
  </conditionalFormatting>
  <conditionalFormatting sqref="E12">
    <cfRule type="expression" dxfId="204" priority="32">
      <formula>AND(NOT(ISBLANK(D12)),ISBLANK(E12))</formula>
    </cfRule>
  </conditionalFormatting>
  <conditionalFormatting sqref="F12">
    <cfRule type="expression" dxfId="203" priority="31">
      <formula>AND(NOT(ISBLANK(G12)),ISBLANK(F12))</formula>
    </cfRule>
  </conditionalFormatting>
  <conditionalFormatting sqref="G12">
    <cfRule type="expression" dxfId="202" priority="30">
      <formula>AND(NOT(ISBLANK(F12)),ISBLANK(G12))</formula>
    </cfRule>
  </conditionalFormatting>
  <conditionalFormatting sqref="H12">
    <cfRule type="expression" dxfId="201" priority="29">
      <formula>AND(NOT(ISBLANK(I12)),ISBLANK(H12))</formula>
    </cfRule>
  </conditionalFormatting>
  <conditionalFormatting sqref="I12">
    <cfRule type="expression" dxfId="200" priority="28">
      <formula>AND(NOT(ISBLANK(H12)),ISBLANK(I12))</formula>
    </cfRule>
  </conditionalFormatting>
  <conditionalFormatting sqref="J12">
    <cfRule type="expression" dxfId="199" priority="27">
      <formula>AND(NOT(ISBLANK(K12)),ISBLANK(J12))</formula>
    </cfRule>
  </conditionalFormatting>
  <conditionalFormatting sqref="K12">
    <cfRule type="expression" dxfId="198" priority="26">
      <formula>AND(NOT(ISBLANK(J12)),ISBLANK(K12))</formula>
    </cfRule>
  </conditionalFormatting>
  <conditionalFormatting sqref="D9">
    <cfRule type="expression" dxfId="197" priority="25">
      <formula>AND(NOT(ISBLANK(E9)),ISBLANK(D9))</formula>
    </cfRule>
  </conditionalFormatting>
  <conditionalFormatting sqref="E9">
    <cfRule type="expression" dxfId="196" priority="24">
      <formula>AND(NOT(ISBLANK(D9)),ISBLANK(E9))</formula>
    </cfRule>
  </conditionalFormatting>
  <conditionalFormatting sqref="F9">
    <cfRule type="expression" dxfId="195" priority="23">
      <formula>AND(NOT(ISBLANK(G9)),ISBLANK(F9))</formula>
    </cfRule>
  </conditionalFormatting>
  <conditionalFormatting sqref="G9">
    <cfRule type="expression" dxfId="194" priority="22">
      <formula>AND(NOT(ISBLANK(F9)),ISBLANK(G9))</formula>
    </cfRule>
  </conditionalFormatting>
  <conditionalFormatting sqref="H9">
    <cfRule type="expression" dxfId="193" priority="21">
      <formula>AND(NOT(ISBLANK(I9)),ISBLANK(H9))</formula>
    </cfRule>
  </conditionalFormatting>
  <conditionalFormatting sqref="I9">
    <cfRule type="expression" dxfId="192" priority="20">
      <formula>AND(NOT(ISBLANK(H9)),ISBLANK(I9))</formula>
    </cfRule>
  </conditionalFormatting>
  <conditionalFormatting sqref="J9">
    <cfRule type="expression" dxfId="191" priority="19">
      <formula>AND(NOT(ISBLANK(K9)),ISBLANK(J9))</formula>
    </cfRule>
  </conditionalFormatting>
  <conditionalFormatting sqref="K9">
    <cfRule type="expression" dxfId="190" priority="18">
      <formula>AND(NOT(ISBLANK(J9)),ISBLANK(K9))</formula>
    </cfRule>
  </conditionalFormatting>
  <conditionalFormatting sqref="L9">
    <cfRule type="expression" dxfId="189" priority="17">
      <formula>AND(NOT(ISBLANK(M9)),ISBLANK(L9))</formula>
    </cfRule>
  </conditionalFormatting>
  <conditionalFormatting sqref="M9">
    <cfRule type="expression" dxfId="188" priority="16">
      <formula>AND(NOT(ISBLANK(L9)),ISBLANK(M9))</formula>
    </cfRule>
  </conditionalFormatting>
  <conditionalFormatting sqref="N9">
    <cfRule type="expression" dxfId="187" priority="15">
      <formula>AND(NOT(ISBLANK(O9)),ISBLANK(N9))</formula>
    </cfRule>
  </conditionalFormatting>
  <conditionalFormatting sqref="O9">
    <cfRule type="expression" dxfId="186" priority="14">
      <formula>AND(NOT(ISBLANK(N9)),ISBLANK(O9))</formula>
    </cfRule>
  </conditionalFormatting>
  <conditionalFormatting sqref="D8 F8">
    <cfRule type="expression" dxfId="185" priority="13">
      <formula>AND(NOT(ISBLANK(E8)),ISBLANK(D8))</formula>
    </cfRule>
  </conditionalFormatting>
  <conditionalFormatting sqref="E8 G8">
    <cfRule type="expression" dxfId="184" priority="12">
      <formula>AND(NOT(ISBLANK(D8)),ISBLANK(E8))</formula>
    </cfRule>
  </conditionalFormatting>
  <conditionalFormatting sqref="I14">
    <cfRule type="expression" dxfId="183" priority="11">
      <formula>AND(NOT(ISBLANK(H14)),ISBLANK(I14))</formula>
    </cfRule>
  </conditionalFormatting>
  <conditionalFormatting sqref="D14 O14">
    <cfRule type="expression" dxfId="182" priority="10">
      <formula>AND(NOT(ISBLANK(E14)),ISBLANK(D14))</formula>
    </cfRule>
  </conditionalFormatting>
  <conditionalFormatting sqref="E14">
    <cfRule type="expression" dxfId="181" priority="9">
      <formula>AND(NOT(ISBLANK(D14)),ISBLANK(E14))</formula>
    </cfRule>
  </conditionalFormatting>
  <conditionalFormatting sqref="F14">
    <cfRule type="expression" dxfId="180" priority="8">
      <formula>AND(NOT(ISBLANK(G14)),ISBLANK(F14))</formula>
    </cfRule>
  </conditionalFormatting>
  <conditionalFormatting sqref="G14">
    <cfRule type="expression" dxfId="179" priority="7">
      <formula>AND(NOT(ISBLANK(F14)),ISBLANK(G14))</formula>
    </cfRule>
  </conditionalFormatting>
  <conditionalFormatting sqref="H14">
    <cfRule type="expression" dxfId="178" priority="6">
      <formula>AND(NOT(ISBLANK(I14)),ISBLANK(H14))</formula>
    </cfRule>
  </conditionalFormatting>
  <conditionalFormatting sqref="J14">
    <cfRule type="expression" dxfId="177" priority="5">
      <formula>AND(NOT(ISBLANK(K14)),ISBLANK(J14))</formula>
    </cfRule>
  </conditionalFormatting>
  <conditionalFormatting sqref="K14">
    <cfRule type="expression" dxfId="176" priority="4">
      <formula>AND(NOT(ISBLANK(J14)),ISBLANK(K14))</formula>
    </cfRule>
  </conditionalFormatting>
  <conditionalFormatting sqref="L14">
    <cfRule type="expression" dxfId="175" priority="3">
      <formula>AND(NOT(ISBLANK(M14)),ISBLANK(L14))</formula>
    </cfRule>
  </conditionalFormatting>
  <conditionalFormatting sqref="M14">
    <cfRule type="expression" dxfId="174" priority="2">
      <formula>AND(NOT(ISBLANK(L14)),ISBLANK(M14))</formula>
    </cfRule>
  </conditionalFormatting>
  <conditionalFormatting sqref="N14">
    <cfRule type="expression" dxfId="173" priority="1">
      <formula>AND(NOT(ISBLANK(O14)),ISBLANK(N14))</formula>
    </cfRule>
  </conditionalFormatting>
  <dataValidations count="9">
    <dataValidation type="decimal" operator="greaterThanOrEqual" allowBlank="1" showInputMessage="1" showErrorMessage="1" sqref="AD10:AE12 AK10:AL12 AG10:AI12 AG14:AI14 AD14:AE14 AK14:AL14" xr:uid="{8D1002B2-A323-4585-98A7-CD6C30387A07}">
      <formula1>0</formula1>
    </dataValidation>
    <dataValidation operator="greaterThanOrEqual" allowBlank="1" showInputMessage="1" showErrorMessage="1" sqref="AD13:AI13 AK15:AL51 AF14 AD15:AI51 AK7:AK8 AD7:AI8 AL7:AL9 AK13:AL13 AF10:AF12" xr:uid="{40FC3802-8250-4E81-901B-A9D6E86432EB}"/>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1411B7CB-599F-45B4-A44B-F385BB9E3517}">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23822DAA-372F-41CA-9A28-A5535473EA65}">
      <formula1>INDIRECT("Organisation_Type")</formula1>
    </dataValidation>
    <dataValidation type="custom" allowBlank="1" showInputMessage="1" showErrorMessage="1" errorTitle="Headcount" error="The value entered in the headcount field must be greater than or equal to the value entered in the FTE field." sqref="X7:X51 V7:V51 R7:R51 T7:T51 J7:J51 L7:L51 H7:H51 N7:N51 F7:F51 D7:D51" xr:uid="{E08B3D3F-2B5B-4463-91AA-D54300DC893C}">
      <formula1>D7&gt;=E7</formula1>
    </dataValidation>
    <dataValidation type="custom" allowBlank="1" showInputMessage="1" showErrorMessage="1" errorTitle="FTE" error="The value entered in the FTE field must be less than or equal to the value entered in the headcount field." sqref="Y7:Y51 W7:W51 S7:S51 U7:U51 K7:K51 M7:M51 I7:I51 O7:O51 E7:E51 G7:G51" xr:uid="{810F6AFD-4E1E-4E44-B881-9D83B984A1DB}">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1A7D4117-3368-44BA-AD5E-3A122C407288}">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B1B06375-F755-4C2D-97DF-C574336E33A9}"/>
    <dataValidation type="decimal" operator="greaterThan" allowBlank="1" showInputMessage="1" showErrorMessage="1" sqref="AD9:AI9 AK9" xr:uid="{19702F28-C082-4E30-8A68-D7CDBFCDBFD2}">
      <formula1>0</formula1>
    </dataValidation>
  </dataValidations>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6572A-6587-4F63-B13D-F964B8556310}">
  <dimension ref="A1:AP473"/>
  <sheetViews>
    <sheetView tabSelected="1" zoomScale="80" zoomScaleNormal="80" workbookViewId="0">
      <selection activeCell="F12" sqref="F12"/>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290" t="s">
        <v>24</v>
      </c>
      <c r="E6" s="290" t="s">
        <v>26</v>
      </c>
      <c r="F6" s="290" t="s">
        <v>24</v>
      </c>
      <c r="G6" s="290" t="s">
        <v>26</v>
      </c>
      <c r="H6" s="290" t="s">
        <v>24</v>
      </c>
      <c r="I6" s="290" t="s">
        <v>26</v>
      </c>
      <c r="J6" s="290" t="s">
        <v>24</v>
      </c>
      <c r="K6" s="290" t="s">
        <v>26</v>
      </c>
      <c r="L6" s="290" t="s">
        <v>24</v>
      </c>
      <c r="M6" s="290" t="s">
        <v>26</v>
      </c>
      <c r="N6" s="290" t="s">
        <v>24</v>
      </c>
      <c r="O6" s="290" t="s">
        <v>26</v>
      </c>
      <c r="P6" s="290" t="s">
        <v>24</v>
      </c>
      <c r="Q6" s="290" t="s">
        <v>26</v>
      </c>
      <c r="R6" s="289" t="s">
        <v>24</v>
      </c>
      <c r="S6" s="289" t="s">
        <v>26</v>
      </c>
      <c r="T6" s="289" t="s">
        <v>24</v>
      </c>
      <c r="U6" s="289" t="s">
        <v>26</v>
      </c>
      <c r="V6" s="289" t="s">
        <v>24</v>
      </c>
      <c r="W6" s="289" t="s">
        <v>26</v>
      </c>
      <c r="X6" s="289" t="s">
        <v>24</v>
      </c>
      <c r="Y6" s="289" t="s">
        <v>26</v>
      </c>
      <c r="Z6" s="289" t="s">
        <v>24</v>
      </c>
      <c r="AA6" s="289" t="s">
        <v>26</v>
      </c>
      <c r="AB6" s="53" t="s">
        <v>24</v>
      </c>
      <c r="AC6" s="291" t="s">
        <v>26</v>
      </c>
      <c r="AD6" s="377"/>
      <c r="AE6" s="377"/>
      <c r="AF6" s="377"/>
      <c r="AG6" s="377"/>
      <c r="AH6" s="377"/>
      <c r="AI6" s="377"/>
      <c r="AJ6" s="380"/>
      <c r="AK6" s="377"/>
      <c r="AL6" s="377"/>
      <c r="AM6" s="377"/>
      <c r="AN6" s="373"/>
      <c r="AO6" s="377"/>
      <c r="AP6" s="377"/>
    </row>
    <row r="7" spans="1:42" ht="31" x14ac:dyDescent="0.35">
      <c r="A7" s="190" t="s">
        <v>104</v>
      </c>
      <c r="B7" s="190" t="s">
        <v>105</v>
      </c>
      <c r="C7" s="190" t="s">
        <v>104</v>
      </c>
      <c r="D7" s="85">
        <v>9753</v>
      </c>
      <c r="E7" s="117">
        <v>9257.6356756756759</v>
      </c>
      <c r="F7" s="80">
        <v>5986</v>
      </c>
      <c r="G7" s="117">
        <v>5811.5989189189186</v>
      </c>
      <c r="H7" s="80">
        <v>10333</v>
      </c>
      <c r="I7" s="117">
        <v>10074.948108108108</v>
      </c>
      <c r="J7" s="80">
        <v>2325</v>
      </c>
      <c r="K7" s="117">
        <v>2283.277837837838</v>
      </c>
      <c r="L7" s="80">
        <v>301</v>
      </c>
      <c r="M7" s="117">
        <v>295.97027027027025</v>
      </c>
      <c r="N7" s="80">
        <v>10510</v>
      </c>
      <c r="O7" s="117">
        <v>10133.731891891892</v>
      </c>
      <c r="P7" s="40">
        <f t="shared" ref="P7:Q22" si="0">SUM(D7,F7,H7,J7,L7,N7)</f>
        <v>39208</v>
      </c>
      <c r="Q7" s="40">
        <f t="shared" si="0"/>
        <v>37857.162702702706</v>
      </c>
      <c r="R7" s="80">
        <v>116</v>
      </c>
      <c r="S7" s="117">
        <v>113</v>
      </c>
      <c r="T7" s="117">
        <v>446</v>
      </c>
      <c r="U7" s="117">
        <v>441</v>
      </c>
      <c r="V7" s="80">
        <v>0</v>
      </c>
      <c r="W7" s="117">
        <v>0</v>
      </c>
      <c r="X7" s="80">
        <v>0</v>
      </c>
      <c r="Y7" s="80">
        <v>0</v>
      </c>
      <c r="Z7" s="42">
        <f>SUM(R7,T7,V7,X7,)</f>
        <v>562</v>
      </c>
      <c r="AA7" s="43">
        <f>SUM(S7,U7,W7,Y7)</f>
        <v>554</v>
      </c>
      <c r="AB7" s="44">
        <f>P7+Z7</f>
        <v>39770</v>
      </c>
      <c r="AC7" s="44">
        <f>Q7+AA7</f>
        <v>38411.162702702706</v>
      </c>
      <c r="AD7" s="45">
        <v>129789186.37</v>
      </c>
      <c r="AE7" s="45">
        <v>0</v>
      </c>
      <c r="AF7" s="45">
        <v>0</v>
      </c>
      <c r="AG7" s="45">
        <v>3478840.9299999997</v>
      </c>
      <c r="AH7" s="45">
        <v>32698419.779999994</v>
      </c>
      <c r="AI7" s="45">
        <v>13525775.020000001</v>
      </c>
      <c r="AJ7" s="46">
        <f t="shared" ref="AJ7:AJ51" si="1">SUM(AD7:AI7)</f>
        <v>179492222.10000002</v>
      </c>
      <c r="AK7" s="47">
        <v>9970120.160000002</v>
      </c>
      <c r="AL7" s="47">
        <v>5991382.5599999996</v>
      </c>
      <c r="AM7" s="46">
        <f>SUM(AK7:AL7)</f>
        <v>15961502.720000003</v>
      </c>
      <c r="AN7" s="46">
        <f>SUM(AM7,AJ7)</f>
        <v>195453724.82000002</v>
      </c>
      <c r="AO7" s="48"/>
      <c r="AP7" s="51"/>
    </row>
    <row r="8" spans="1:42" ht="31" x14ac:dyDescent="0.35">
      <c r="A8" s="190" t="s">
        <v>106</v>
      </c>
      <c r="B8" s="190" t="s">
        <v>105</v>
      </c>
      <c r="C8" s="190" t="s">
        <v>104</v>
      </c>
      <c r="D8" s="80">
        <v>0</v>
      </c>
      <c r="E8" s="117">
        <v>0</v>
      </c>
      <c r="F8" s="80">
        <v>0</v>
      </c>
      <c r="G8" s="117">
        <v>0</v>
      </c>
      <c r="H8" s="117">
        <v>0</v>
      </c>
      <c r="I8" s="117">
        <v>0</v>
      </c>
      <c r="J8" s="80">
        <v>0</v>
      </c>
      <c r="K8" s="117">
        <v>0</v>
      </c>
      <c r="L8" s="80">
        <v>0</v>
      </c>
      <c r="M8" s="117">
        <v>0</v>
      </c>
      <c r="N8" s="80">
        <v>10894</v>
      </c>
      <c r="O8" s="117">
        <v>10522.931891891893</v>
      </c>
      <c r="P8" s="40">
        <f t="shared" si="0"/>
        <v>10894</v>
      </c>
      <c r="Q8" s="40">
        <f t="shared" si="0"/>
        <v>10522.931891891893</v>
      </c>
      <c r="R8" s="80">
        <v>3</v>
      </c>
      <c r="S8" s="117">
        <v>3</v>
      </c>
      <c r="T8" s="117">
        <v>46</v>
      </c>
      <c r="U8" s="117">
        <v>46</v>
      </c>
      <c r="V8" s="80">
        <v>0</v>
      </c>
      <c r="W8" s="117">
        <v>0</v>
      </c>
      <c r="X8" s="117">
        <v>0</v>
      </c>
      <c r="Y8" s="117">
        <v>0</v>
      </c>
      <c r="Z8" s="43">
        <f>SUM(R8,T8,V8,X8,)</f>
        <v>49</v>
      </c>
      <c r="AA8" s="43">
        <f>SUM(S8,U8,W8,Y8)</f>
        <v>49</v>
      </c>
      <c r="AB8" s="44">
        <f t="shared" ref="AB8:AC23" si="2">P8+Z8</f>
        <v>10943</v>
      </c>
      <c r="AC8" s="44">
        <f t="shared" si="2"/>
        <v>10571.931891891893</v>
      </c>
      <c r="AD8" s="45">
        <v>28238618.379999999</v>
      </c>
      <c r="AE8" s="45">
        <v>0</v>
      </c>
      <c r="AF8" s="45">
        <v>0</v>
      </c>
      <c r="AG8" s="45">
        <v>391729.95</v>
      </c>
      <c r="AH8" s="45">
        <v>8194659.3700000001</v>
      </c>
      <c r="AI8" s="45">
        <v>3170715.46</v>
      </c>
      <c r="AJ8" s="46">
        <f>SUM(AD8:AI8)</f>
        <v>39995723.159999996</v>
      </c>
      <c r="AK8" s="45">
        <v>8803172.959999999</v>
      </c>
      <c r="AL8" s="45">
        <v>629982.90999999992</v>
      </c>
      <c r="AM8" s="46">
        <f>SUM(AK8:AL8)</f>
        <v>9433155.8699999992</v>
      </c>
      <c r="AN8" s="46">
        <f>SUM(AM8,AJ8)</f>
        <v>49428879.029999994</v>
      </c>
      <c r="AO8" s="48"/>
      <c r="AP8" s="51"/>
    </row>
    <row r="9" spans="1:42" ht="50.25" customHeight="1" x14ac:dyDescent="0.35">
      <c r="A9" s="190" t="s">
        <v>107</v>
      </c>
      <c r="B9" s="190" t="s">
        <v>108</v>
      </c>
      <c r="C9" s="190" t="s">
        <v>104</v>
      </c>
      <c r="D9" s="304">
        <v>134</v>
      </c>
      <c r="E9" s="304">
        <v>129.59</v>
      </c>
      <c r="F9" s="304">
        <v>251</v>
      </c>
      <c r="G9" s="304">
        <v>236.47</v>
      </c>
      <c r="H9" s="304">
        <v>2074</v>
      </c>
      <c r="I9" s="304">
        <v>1993.34</v>
      </c>
      <c r="J9" s="304">
        <v>1907</v>
      </c>
      <c r="K9" s="304">
        <v>1791.75</v>
      </c>
      <c r="L9" s="304">
        <v>38</v>
      </c>
      <c r="M9" s="304">
        <v>32.49</v>
      </c>
      <c r="N9" s="304">
        <v>0</v>
      </c>
      <c r="O9" s="304">
        <v>0</v>
      </c>
      <c r="P9" s="40">
        <f t="shared" si="0"/>
        <v>4404</v>
      </c>
      <c r="Q9" s="40">
        <f t="shared" si="0"/>
        <v>4183.6399999999994</v>
      </c>
      <c r="R9" s="305">
        <v>0</v>
      </c>
      <c r="S9" s="305">
        <v>0</v>
      </c>
      <c r="T9" s="305">
        <v>0</v>
      </c>
      <c r="U9" s="305">
        <v>0</v>
      </c>
      <c r="V9" s="305">
        <v>159</v>
      </c>
      <c r="W9" s="305">
        <v>152.30000000000001</v>
      </c>
      <c r="X9" s="305">
        <v>0</v>
      </c>
      <c r="Y9" s="305">
        <v>0</v>
      </c>
      <c r="Z9" s="42">
        <f t="shared" ref="Z9:Z51" si="3">SUM(R9,T9,V9,X9,)</f>
        <v>159</v>
      </c>
      <c r="AA9" s="43">
        <f t="shared" ref="AA9:AA51" si="4">SUM(S9,U9,W9,Y9)</f>
        <v>152.30000000000001</v>
      </c>
      <c r="AB9" s="44">
        <f t="shared" si="2"/>
        <v>4563</v>
      </c>
      <c r="AC9" s="44">
        <f t="shared" si="2"/>
        <v>4335.9399999999996</v>
      </c>
      <c r="AD9" s="306">
        <v>14029601.74</v>
      </c>
      <c r="AE9" s="307">
        <v>189168.06</v>
      </c>
      <c r="AF9" s="307">
        <v>131600</v>
      </c>
      <c r="AG9" s="307">
        <v>261205.09</v>
      </c>
      <c r="AH9" s="307">
        <v>3849174.13</v>
      </c>
      <c r="AI9" s="307">
        <v>1532997.72</v>
      </c>
      <c r="AJ9" s="46">
        <f t="shared" si="1"/>
        <v>19993746.739999998</v>
      </c>
      <c r="AK9" s="308">
        <v>2452833.0699999998</v>
      </c>
      <c r="AL9" s="308">
        <v>0</v>
      </c>
      <c r="AM9" s="46">
        <f t="shared" ref="AM9:AM51" si="5">SUM(AK9:AL9)</f>
        <v>2452833.0699999998</v>
      </c>
      <c r="AN9" s="46">
        <f t="shared" ref="AN9:AN44" si="6">SUM(AM9,AJ9)</f>
        <v>22446579.809999999</v>
      </c>
      <c r="AO9" s="48"/>
      <c r="AP9" s="51"/>
    </row>
    <row r="10" spans="1:42" ht="46.5" x14ac:dyDescent="0.35">
      <c r="A10" s="190" t="s">
        <v>109</v>
      </c>
      <c r="B10" s="190" t="s">
        <v>110</v>
      </c>
      <c r="C10" s="190" t="s">
        <v>104</v>
      </c>
      <c r="D10" s="296">
        <v>80</v>
      </c>
      <c r="E10" s="296">
        <v>78.33</v>
      </c>
      <c r="F10" s="296">
        <v>223</v>
      </c>
      <c r="G10" s="296">
        <v>207.87</v>
      </c>
      <c r="H10" s="296">
        <v>474</v>
      </c>
      <c r="I10" s="296">
        <v>453.94</v>
      </c>
      <c r="J10" s="296">
        <v>64</v>
      </c>
      <c r="K10" s="296">
        <v>62.68</v>
      </c>
      <c r="L10" s="296">
        <v>5</v>
      </c>
      <c r="M10" s="296">
        <v>5</v>
      </c>
      <c r="N10" s="296">
        <v>0</v>
      </c>
      <c r="O10" s="296">
        <v>0</v>
      </c>
      <c r="P10" s="40">
        <f>SUM(D10,F10,H10,J10,L10,N10)</f>
        <v>846</v>
      </c>
      <c r="Q10" s="40">
        <f>SUM(E10,G10,I10,K10,M10,O10)</f>
        <v>807.81999999999994</v>
      </c>
      <c r="R10" s="296">
        <v>12</v>
      </c>
      <c r="S10" s="296">
        <v>11.4</v>
      </c>
      <c r="T10" s="296">
        <v>0</v>
      </c>
      <c r="U10" s="296">
        <v>0</v>
      </c>
      <c r="V10" s="296">
        <v>17</v>
      </c>
      <c r="W10" s="296">
        <v>16.510000000000002</v>
      </c>
      <c r="X10" s="296">
        <v>0</v>
      </c>
      <c r="Y10" s="296">
        <v>0</v>
      </c>
      <c r="Z10" s="42">
        <f t="shared" si="3"/>
        <v>29</v>
      </c>
      <c r="AA10" s="43">
        <f t="shared" si="4"/>
        <v>27.910000000000004</v>
      </c>
      <c r="AB10" s="44">
        <f t="shared" si="2"/>
        <v>875</v>
      </c>
      <c r="AC10" s="44">
        <f t="shared" si="2"/>
        <v>835.7299999999999</v>
      </c>
      <c r="AD10" s="294">
        <v>2335861.36</v>
      </c>
      <c r="AE10" s="294">
        <v>61441.94</v>
      </c>
      <c r="AF10" s="294">
        <v>9250</v>
      </c>
      <c r="AG10" s="294">
        <v>29229.55</v>
      </c>
      <c r="AH10" s="294">
        <v>641438.69999999995</v>
      </c>
      <c r="AI10" s="294">
        <v>248504.95999999999</v>
      </c>
      <c r="AJ10" s="46">
        <f t="shared" si="1"/>
        <v>3325726.51</v>
      </c>
      <c r="AK10" s="295">
        <v>0</v>
      </c>
      <c r="AL10" s="295">
        <v>0</v>
      </c>
      <c r="AM10" s="46">
        <f t="shared" si="5"/>
        <v>0</v>
      </c>
      <c r="AN10" s="46">
        <f t="shared" si="6"/>
        <v>3325726.51</v>
      </c>
      <c r="AO10" s="48"/>
      <c r="AP10" s="48"/>
    </row>
    <row r="11" spans="1:42" ht="46.5" x14ac:dyDescent="0.35">
      <c r="A11" s="190" t="s">
        <v>111</v>
      </c>
      <c r="B11" s="190" t="s">
        <v>110</v>
      </c>
      <c r="C11" s="190" t="s">
        <v>104</v>
      </c>
      <c r="D11" s="296">
        <v>73</v>
      </c>
      <c r="E11" s="296">
        <v>62.8</v>
      </c>
      <c r="F11" s="296">
        <v>74</v>
      </c>
      <c r="G11" s="296">
        <v>67.5</v>
      </c>
      <c r="H11" s="296">
        <v>26</v>
      </c>
      <c r="I11" s="296">
        <v>23.8</v>
      </c>
      <c r="J11" s="296">
        <v>17</v>
      </c>
      <c r="K11" s="296">
        <v>16</v>
      </c>
      <c r="L11" s="296">
        <v>4</v>
      </c>
      <c r="M11" s="296">
        <v>4</v>
      </c>
      <c r="N11" s="296">
        <v>0</v>
      </c>
      <c r="O11" s="296">
        <v>0</v>
      </c>
      <c r="P11" s="40">
        <f t="shared" si="0"/>
        <v>194</v>
      </c>
      <c r="Q11" s="40">
        <f t="shared" si="0"/>
        <v>174.10000000000002</v>
      </c>
      <c r="R11" s="296">
        <v>0</v>
      </c>
      <c r="S11" s="296">
        <v>0</v>
      </c>
      <c r="T11" s="296">
        <v>0</v>
      </c>
      <c r="U11" s="296">
        <v>0</v>
      </c>
      <c r="V11" s="296">
        <v>0</v>
      </c>
      <c r="W11" s="296">
        <v>0</v>
      </c>
      <c r="X11" s="296">
        <v>0</v>
      </c>
      <c r="Y11" s="296">
        <v>0</v>
      </c>
      <c r="Z11" s="42">
        <f t="shared" si="3"/>
        <v>0</v>
      </c>
      <c r="AA11" s="43">
        <f t="shared" si="4"/>
        <v>0</v>
      </c>
      <c r="AB11" s="44">
        <f t="shared" si="2"/>
        <v>194</v>
      </c>
      <c r="AC11" s="44">
        <f t="shared" si="2"/>
        <v>174.10000000000002</v>
      </c>
      <c r="AD11" s="45">
        <v>321409</v>
      </c>
      <c r="AE11" s="45">
        <v>1256</v>
      </c>
      <c r="AF11" s="45">
        <v>0</v>
      </c>
      <c r="AG11" s="45">
        <v>0</v>
      </c>
      <c r="AH11" s="45">
        <v>27287</v>
      </c>
      <c r="AI11" s="45">
        <v>38881</v>
      </c>
      <c r="AJ11" s="46">
        <f t="shared" si="1"/>
        <v>388833</v>
      </c>
      <c r="AK11" s="297">
        <v>0</v>
      </c>
      <c r="AL11" s="297">
        <v>0</v>
      </c>
      <c r="AM11" s="46">
        <f t="shared" si="5"/>
        <v>0</v>
      </c>
      <c r="AN11" s="46">
        <f t="shared" si="6"/>
        <v>388833</v>
      </c>
      <c r="AO11" s="295"/>
      <c r="AP11" s="48"/>
    </row>
    <row r="12" spans="1:42" ht="46.5" x14ac:dyDescent="0.35">
      <c r="A12" s="190" t="s">
        <v>112</v>
      </c>
      <c r="B12" s="190" t="s">
        <v>110</v>
      </c>
      <c r="C12" s="190" t="s">
        <v>104</v>
      </c>
      <c r="D12" s="303">
        <v>37</v>
      </c>
      <c r="E12" s="303">
        <v>30.51</v>
      </c>
      <c r="F12" s="303">
        <v>10</v>
      </c>
      <c r="G12" s="303">
        <v>9.48</v>
      </c>
      <c r="H12" s="303">
        <f>20+10</f>
        <v>30</v>
      </c>
      <c r="I12" s="303">
        <f>10+18.93</f>
        <v>28.93</v>
      </c>
      <c r="J12" s="303">
        <v>4</v>
      </c>
      <c r="K12" s="303">
        <v>4</v>
      </c>
      <c r="L12" s="303">
        <v>1</v>
      </c>
      <c r="M12" s="303">
        <v>1</v>
      </c>
      <c r="N12" s="303">
        <v>0</v>
      </c>
      <c r="O12" s="303">
        <v>0</v>
      </c>
      <c r="P12" s="40">
        <f t="shared" si="0"/>
        <v>82</v>
      </c>
      <c r="Q12" s="40">
        <f t="shared" si="0"/>
        <v>73.92</v>
      </c>
      <c r="R12" s="262">
        <v>0</v>
      </c>
      <c r="S12" s="262">
        <v>0</v>
      </c>
      <c r="T12" s="262">
        <v>0</v>
      </c>
      <c r="U12" s="262">
        <v>0</v>
      </c>
      <c r="V12" s="262">
        <v>0</v>
      </c>
      <c r="W12" s="262">
        <v>0</v>
      </c>
      <c r="X12" s="262">
        <v>0</v>
      </c>
      <c r="Y12" s="262">
        <v>0</v>
      </c>
      <c r="Z12" s="42">
        <f t="shared" si="3"/>
        <v>0</v>
      </c>
      <c r="AA12" s="43">
        <f t="shared" si="4"/>
        <v>0</v>
      </c>
      <c r="AB12" s="44">
        <f t="shared" si="2"/>
        <v>82</v>
      </c>
      <c r="AC12" s="44">
        <f t="shared" si="2"/>
        <v>73.92</v>
      </c>
      <c r="AD12" s="301">
        <v>221555.6</v>
      </c>
      <c r="AE12" s="301">
        <v>0</v>
      </c>
      <c r="AF12" s="301">
        <v>0</v>
      </c>
      <c r="AG12" s="301">
        <v>0</v>
      </c>
      <c r="AH12" s="301">
        <v>26007.57</v>
      </c>
      <c r="AI12" s="301">
        <v>22529.15</v>
      </c>
      <c r="AJ12" s="46">
        <f t="shared" si="1"/>
        <v>270092.32</v>
      </c>
      <c r="AK12" s="288">
        <v>0</v>
      </c>
      <c r="AL12" s="288">
        <v>0</v>
      </c>
      <c r="AM12" s="46">
        <f t="shared" si="5"/>
        <v>0</v>
      </c>
      <c r="AN12" s="46">
        <f t="shared" si="6"/>
        <v>270092.32</v>
      </c>
      <c r="AO12" s="48"/>
      <c r="AP12" s="221" t="s">
        <v>399</v>
      </c>
    </row>
    <row r="13" spans="1:42" ht="46.5" x14ac:dyDescent="0.35">
      <c r="A13" s="190" t="s">
        <v>113</v>
      </c>
      <c r="B13" s="190" t="s">
        <v>110</v>
      </c>
      <c r="C13" s="190" t="s">
        <v>104</v>
      </c>
      <c r="D13" s="310">
        <v>185</v>
      </c>
      <c r="E13" s="309">
        <v>64.489999999999995</v>
      </c>
      <c r="F13" s="309">
        <v>70</v>
      </c>
      <c r="G13" s="309">
        <v>61.61</v>
      </c>
      <c r="H13" s="309">
        <v>41</v>
      </c>
      <c r="I13" s="309">
        <v>37.85</v>
      </c>
      <c r="J13" s="309">
        <v>0</v>
      </c>
      <c r="K13" s="309">
        <v>0</v>
      </c>
      <c r="L13" s="309">
        <v>3</v>
      </c>
      <c r="M13" s="309">
        <v>3</v>
      </c>
      <c r="N13" s="309">
        <v>0</v>
      </c>
      <c r="O13" s="309">
        <v>0</v>
      </c>
      <c r="P13" s="40">
        <f t="shared" si="0"/>
        <v>299</v>
      </c>
      <c r="Q13" s="40">
        <f t="shared" si="0"/>
        <v>166.95</v>
      </c>
      <c r="R13" s="311">
        <v>0</v>
      </c>
      <c r="S13" s="311">
        <v>0</v>
      </c>
      <c r="T13" s="311">
        <v>0</v>
      </c>
      <c r="U13" s="311">
        <v>0</v>
      </c>
      <c r="V13" s="311">
        <v>0</v>
      </c>
      <c r="W13" s="311">
        <v>0</v>
      </c>
      <c r="X13" s="311">
        <v>0</v>
      </c>
      <c r="Y13" s="311">
        <v>0</v>
      </c>
      <c r="Z13" s="42">
        <f t="shared" si="3"/>
        <v>0</v>
      </c>
      <c r="AA13" s="43">
        <f t="shared" si="4"/>
        <v>0</v>
      </c>
      <c r="AB13" s="44">
        <f t="shared" si="2"/>
        <v>299</v>
      </c>
      <c r="AC13" s="44">
        <f t="shared" si="2"/>
        <v>166.95</v>
      </c>
      <c r="AD13" s="312">
        <v>371152</v>
      </c>
      <c r="AE13" s="312">
        <v>0</v>
      </c>
      <c r="AF13" s="312">
        <v>0</v>
      </c>
      <c r="AG13" s="312">
        <v>0</v>
      </c>
      <c r="AH13" s="312">
        <v>27651</v>
      </c>
      <c r="AI13" s="312">
        <v>32004</v>
      </c>
      <c r="AJ13" s="46">
        <f t="shared" si="1"/>
        <v>430807</v>
      </c>
      <c r="AK13" s="47">
        <v>0</v>
      </c>
      <c r="AL13" s="47">
        <v>0</v>
      </c>
      <c r="AM13" s="46">
        <f t="shared" si="5"/>
        <v>0</v>
      </c>
      <c r="AN13" s="46">
        <f t="shared" si="6"/>
        <v>430807</v>
      </c>
      <c r="AO13" s="48"/>
      <c r="AP13" s="48"/>
    </row>
    <row r="14" spans="1:42" ht="31" x14ac:dyDescent="0.35">
      <c r="A14" s="190" t="s">
        <v>114</v>
      </c>
      <c r="B14" s="190" t="s">
        <v>108</v>
      </c>
      <c r="C14" s="190" t="s">
        <v>104</v>
      </c>
      <c r="D14" s="296">
        <v>89</v>
      </c>
      <c r="E14" s="296">
        <v>84.297298999999995</v>
      </c>
      <c r="F14" s="296">
        <v>244</v>
      </c>
      <c r="G14" s="296">
        <v>225.90859900000001</v>
      </c>
      <c r="H14" s="296">
        <v>89</v>
      </c>
      <c r="I14" s="296">
        <v>88.621622000000002</v>
      </c>
      <c r="J14" s="296">
        <v>15</v>
      </c>
      <c r="K14" s="296">
        <v>15</v>
      </c>
      <c r="L14" s="296">
        <v>1</v>
      </c>
      <c r="M14" s="296">
        <v>1</v>
      </c>
      <c r="N14" s="296">
        <v>0</v>
      </c>
      <c r="O14" s="296">
        <v>0</v>
      </c>
      <c r="P14" s="40">
        <f t="shared" si="0"/>
        <v>438</v>
      </c>
      <c r="Q14" s="40">
        <f t="shared" si="0"/>
        <v>414.82751999999999</v>
      </c>
      <c r="R14" s="296">
        <v>16</v>
      </c>
      <c r="S14" s="296">
        <v>16</v>
      </c>
      <c r="T14" s="296">
        <v>0</v>
      </c>
      <c r="U14" s="296">
        <v>0</v>
      </c>
      <c r="V14" s="296">
        <v>0</v>
      </c>
      <c r="W14" s="296">
        <v>0</v>
      </c>
      <c r="X14" s="296">
        <v>0</v>
      </c>
      <c r="Y14" s="296">
        <v>0</v>
      </c>
      <c r="Z14" s="42">
        <f t="shared" si="3"/>
        <v>16</v>
      </c>
      <c r="AA14" s="42">
        <f t="shared" si="4"/>
        <v>16</v>
      </c>
      <c r="AB14" s="44">
        <f t="shared" si="2"/>
        <v>454</v>
      </c>
      <c r="AC14" s="44">
        <f t="shared" si="2"/>
        <v>430.82751999999999</v>
      </c>
      <c r="AD14" s="294">
        <v>984632.70000000077</v>
      </c>
      <c r="AE14" s="294">
        <v>42910.550000000047</v>
      </c>
      <c r="AF14" s="294">
        <v>91.66</v>
      </c>
      <c r="AG14" s="294">
        <v>21926.160000000007</v>
      </c>
      <c r="AH14" s="294">
        <v>276871.60000000027</v>
      </c>
      <c r="AI14" s="294">
        <v>97794.539999999877</v>
      </c>
      <c r="AJ14" s="46">
        <f t="shared" si="1"/>
        <v>1424227.2100000009</v>
      </c>
      <c r="AK14" s="297">
        <v>30700.500000000004</v>
      </c>
      <c r="AL14" s="295">
        <v>0</v>
      </c>
      <c r="AM14" s="46">
        <f t="shared" si="5"/>
        <v>30700.500000000004</v>
      </c>
      <c r="AN14" s="46">
        <f t="shared" si="6"/>
        <v>1454927.7100000009</v>
      </c>
      <c r="AO14" s="48"/>
      <c r="AP14" s="48"/>
    </row>
    <row r="15" spans="1:42" x14ac:dyDescent="0.35">
      <c r="A15" s="190"/>
      <c r="B15" s="190"/>
      <c r="C15" s="190"/>
      <c r="D15" s="296"/>
      <c r="E15" s="296"/>
      <c r="F15" s="296"/>
      <c r="G15" s="296"/>
      <c r="H15" s="296"/>
      <c r="I15" s="296"/>
      <c r="J15" s="296"/>
      <c r="K15" s="296"/>
      <c r="L15" s="296"/>
      <c r="M15" s="296"/>
      <c r="N15" s="296"/>
      <c r="O15" s="296"/>
      <c r="P15" s="40">
        <f t="shared" si="0"/>
        <v>0</v>
      </c>
      <c r="Q15" s="40">
        <f t="shared" si="0"/>
        <v>0</v>
      </c>
      <c r="R15" s="296"/>
      <c r="S15" s="296"/>
      <c r="T15" s="296"/>
      <c r="U15" s="296"/>
      <c r="V15" s="296"/>
      <c r="W15" s="296"/>
      <c r="X15" s="296"/>
      <c r="Y15" s="296"/>
      <c r="Z15" s="42">
        <f t="shared" si="3"/>
        <v>0</v>
      </c>
      <c r="AA15" s="42">
        <f t="shared" si="4"/>
        <v>0</v>
      </c>
      <c r="AB15" s="44">
        <f t="shared" si="2"/>
        <v>0</v>
      </c>
      <c r="AC15" s="44">
        <f t="shared" si="2"/>
        <v>0</v>
      </c>
      <c r="AD15" s="294"/>
      <c r="AE15" s="294"/>
      <c r="AF15" s="294"/>
      <c r="AG15" s="294"/>
      <c r="AH15" s="294"/>
      <c r="AI15" s="294"/>
      <c r="AJ15" s="52">
        <f t="shared" si="1"/>
        <v>0</v>
      </c>
      <c r="AK15" s="143"/>
      <c r="AL15" s="143"/>
      <c r="AM15" s="52">
        <f t="shared" si="5"/>
        <v>0</v>
      </c>
      <c r="AN15" s="52">
        <f t="shared" si="6"/>
        <v>0</v>
      </c>
      <c r="AO15" s="48"/>
      <c r="AP15" s="48"/>
    </row>
    <row r="16" spans="1:42" x14ac:dyDescent="0.35">
      <c r="A16" s="190"/>
      <c r="B16" s="190"/>
      <c r="C16" s="190"/>
      <c r="D16" s="296"/>
      <c r="E16" s="296"/>
      <c r="F16" s="296"/>
      <c r="G16" s="296"/>
      <c r="H16" s="296"/>
      <c r="I16" s="296"/>
      <c r="J16" s="296"/>
      <c r="K16" s="296"/>
      <c r="L16" s="296"/>
      <c r="M16" s="296"/>
      <c r="N16" s="296"/>
      <c r="O16" s="296"/>
      <c r="P16" s="40">
        <f t="shared" si="0"/>
        <v>0</v>
      </c>
      <c r="Q16" s="40">
        <f t="shared" si="0"/>
        <v>0</v>
      </c>
      <c r="R16" s="296"/>
      <c r="S16" s="296"/>
      <c r="T16" s="296"/>
      <c r="U16" s="296"/>
      <c r="V16" s="296"/>
      <c r="W16" s="296"/>
      <c r="X16" s="296"/>
      <c r="Y16" s="296"/>
      <c r="Z16" s="42">
        <f t="shared" si="3"/>
        <v>0</v>
      </c>
      <c r="AA16" s="42">
        <f t="shared" si="4"/>
        <v>0</v>
      </c>
      <c r="AB16" s="44">
        <f t="shared" si="2"/>
        <v>0</v>
      </c>
      <c r="AC16" s="44">
        <f t="shared" si="2"/>
        <v>0</v>
      </c>
      <c r="AD16" s="294"/>
      <c r="AE16" s="294"/>
      <c r="AF16" s="294"/>
      <c r="AG16" s="294"/>
      <c r="AH16" s="294"/>
      <c r="AI16" s="294"/>
      <c r="AJ16" s="52">
        <f t="shared" si="1"/>
        <v>0</v>
      </c>
      <c r="AK16" s="143"/>
      <c r="AL16" s="143"/>
      <c r="AM16" s="52">
        <f t="shared" si="5"/>
        <v>0</v>
      </c>
      <c r="AN16" s="52">
        <f t="shared" si="6"/>
        <v>0</v>
      </c>
      <c r="AO16" s="48"/>
      <c r="AP16" s="48"/>
    </row>
    <row r="17" spans="1:42" x14ac:dyDescent="0.35">
      <c r="A17" s="190"/>
      <c r="B17" s="190"/>
      <c r="C17" s="190"/>
      <c r="D17" s="296"/>
      <c r="E17" s="296"/>
      <c r="F17" s="296"/>
      <c r="G17" s="296"/>
      <c r="H17" s="296"/>
      <c r="I17" s="296"/>
      <c r="J17" s="296"/>
      <c r="K17" s="296"/>
      <c r="L17" s="296"/>
      <c r="M17" s="296"/>
      <c r="N17" s="296"/>
      <c r="O17" s="296"/>
      <c r="P17" s="40">
        <f t="shared" si="0"/>
        <v>0</v>
      </c>
      <c r="Q17" s="40">
        <f t="shared" si="0"/>
        <v>0</v>
      </c>
      <c r="R17" s="296"/>
      <c r="S17" s="296"/>
      <c r="T17" s="296"/>
      <c r="U17" s="296"/>
      <c r="V17" s="296"/>
      <c r="W17" s="296"/>
      <c r="X17" s="296"/>
      <c r="Y17" s="296"/>
      <c r="Z17" s="42">
        <f t="shared" si="3"/>
        <v>0</v>
      </c>
      <c r="AA17" s="42">
        <f t="shared" si="4"/>
        <v>0</v>
      </c>
      <c r="AB17" s="44">
        <f t="shared" si="2"/>
        <v>0</v>
      </c>
      <c r="AC17" s="44">
        <f t="shared" si="2"/>
        <v>0</v>
      </c>
      <c r="AD17" s="294"/>
      <c r="AE17" s="294"/>
      <c r="AF17" s="294"/>
      <c r="AG17" s="294"/>
      <c r="AH17" s="294"/>
      <c r="AI17" s="294"/>
      <c r="AJ17" s="52">
        <f t="shared" si="1"/>
        <v>0</v>
      </c>
      <c r="AK17" s="143"/>
      <c r="AL17" s="143"/>
      <c r="AM17" s="52">
        <f t="shared" si="5"/>
        <v>0</v>
      </c>
      <c r="AN17" s="52">
        <f t="shared" si="6"/>
        <v>0</v>
      </c>
      <c r="AO17" s="48"/>
      <c r="AP17" s="48"/>
    </row>
    <row r="18" spans="1:42" x14ac:dyDescent="0.35">
      <c r="A18" s="190"/>
      <c r="B18" s="190"/>
      <c r="C18" s="190"/>
      <c r="D18" s="296"/>
      <c r="E18" s="296"/>
      <c r="F18" s="296"/>
      <c r="G18" s="296"/>
      <c r="H18" s="296"/>
      <c r="I18" s="296"/>
      <c r="J18" s="296"/>
      <c r="K18" s="296"/>
      <c r="L18" s="296"/>
      <c r="M18" s="296"/>
      <c r="N18" s="296"/>
      <c r="O18" s="296"/>
      <c r="P18" s="40">
        <f t="shared" si="0"/>
        <v>0</v>
      </c>
      <c r="Q18" s="40">
        <f t="shared" si="0"/>
        <v>0</v>
      </c>
      <c r="R18" s="296"/>
      <c r="S18" s="296"/>
      <c r="T18" s="296"/>
      <c r="U18" s="296"/>
      <c r="V18" s="296"/>
      <c r="W18" s="296"/>
      <c r="X18" s="296"/>
      <c r="Y18" s="296"/>
      <c r="Z18" s="42">
        <f t="shared" si="3"/>
        <v>0</v>
      </c>
      <c r="AA18" s="42">
        <f t="shared" si="4"/>
        <v>0</v>
      </c>
      <c r="AB18" s="44">
        <f t="shared" si="2"/>
        <v>0</v>
      </c>
      <c r="AC18" s="44">
        <f t="shared" si="2"/>
        <v>0</v>
      </c>
      <c r="AD18" s="294"/>
      <c r="AE18" s="294"/>
      <c r="AF18" s="294"/>
      <c r="AG18" s="294"/>
      <c r="AH18" s="294"/>
      <c r="AI18" s="294"/>
      <c r="AJ18" s="52">
        <f t="shared" si="1"/>
        <v>0</v>
      </c>
      <c r="AK18" s="143"/>
      <c r="AL18" s="143"/>
      <c r="AM18" s="52">
        <f t="shared" si="5"/>
        <v>0</v>
      </c>
      <c r="AN18" s="52">
        <f t="shared" si="6"/>
        <v>0</v>
      </c>
      <c r="AO18" s="48"/>
      <c r="AP18" s="48"/>
    </row>
    <row r="19" spans="1:42" x14ac:dyDescent="0.35">
      <c r="A19" s="190"/>
      <c r="B19" s="190"/>
      <c r="C19" s="190"/>
      <c r="D19" s="296"/>
      <c r="E19" s="296"/>
      <c r="F19" s="296"/>
      <c r="G19" s="296"/>
      <c r="H19" s="296"/>
      <c r="I19" s="296"/>
      <c r="J19" s="296"/>
      <c r="K19" s="296"/>
      <c r="L19" s="296"/>
      <c r="M19" s="296"/>
      <c r="N19" s="296"/>
      <c r="O19" s="296"/>
      <c r="P19" s="40">
        <f t="shared" si="0"/>
        <v>0</v>
      </c>
      <c r="Q19" s="40">
        <f t="shared" si="0"/>
        <v>0</v>
      </c>
      <c r="R19" s="296"/>
      <c r="S19" s="296"/>
      <c r="T19" s="296"/>
      <c r="U19" s="296"/>
      <c r="V19" s="296"/>
      <c r="W19" s="296"/>
      <c r="X19" s="296"/>
      <c r="Y19" s="296"/>
      <c r="Z19" s="42">
        <f t="shared" si="3"/>
        <v>0</v>
      </c>
      <c r="AA19" s="42">
        <f t="shared" si="4"/>
        <v>0</v>
      </c>
      <c r="AB19" s="44">
        <f t="shared" si="2"/>
        <v>0</v>
      </c>
      <c r="AC19" s="44">
        <f t="shared" si="2"/>
        <v>0</v>
      </c>
      <c r="AD19" s="294"/>
      <c r="AE19" s="294"/>
      <c r="AF19" s="294"/>
      <c r="AG19" s="294"/>
      <c r="AH19" s="294"/>
      <c r="AI19" s="294"/>
      <c r="AJ19" s="52">
        <f t="shared" si="1"/>
        <v>0</v>
      </c>
      <c r="AK19" s="143"/>
      <c r="AL19" s="143"/>
      <c r="AM19" s="52">
        <f t="shared" si="5"/>
        <v>0</v>
      </c>
      <c r="AN19" s="52">
        <f t="shared" si="6"/>
        <v>0</v>
      </c>
      <c r="AO19" s="48"/>
      <c r="AP19" s="48"/>
    </row>
    <row r="20" spans="1:42" x14ac:dyDescent="0.35">
      <c r="A20" s="190"/>
      <c r="B20" s="190"/>
      <c r="C20" s="190"/>
      <c r="D20" s="296"/>
      <c r="E20" s="296"/>
      <c r="F20" s="296"/>
      <c r="G20" s="296"/>
      <c r="H20" s="296"/>
      <c r="I20" s="296"/>
      <c r="J20" s="296"/>
      <c r="K20" s="296"/>
      <c r="L20" s="296"/>
      <c r="M20" s="296"/>
      <c r="N20" s="296"/>
      <c r="O20" s="296"/>
      <c r="P20" s="40">
        <f t="shared" si="0"/>
        <v>0</v>
      </c>
      <c r="Q20" s="40">
        <f t="shared" si="0"/>
        <v>0</v>
      </c>
      <c r="R20" s="296"/>
      <c r="S20" s="296"/>
      <c r="T20" s="296"/>
      <c r="U20" s="296"/>
      <c r="V20" s="296"/>
      <c r="W20" s="296"/>
      <c r="X20" s="296"/>
      <c r="Y20" s="296"/>
      <c r="Z20" s="42">
        <f t="shared" si="3"/>
        <v>0</v>
      </c>
      <c r="AA20" s="42">
        <f t="shared" si="4"/>
        <v>0</v>
      </c>
      <c r="AB20" s="44">
        <f t="shared" si="2"/>
        <v>0</v>
      </c>
      <c r="AC20" s="44">
        <f t="shared" si="2"/>
        <v>0</v>
      </c>
      <c r="AD20" s="294"/>
      <c r="AE20" s="294"/>
      <c r="AF20" s="294"/>
      <c r="AG20" s="294"/>
      <c r="AH20" s="294"/>
      <c r="AI20" s="294"/>
      <c r="AJ20" s="52">
        <f t="shared" si="1"/>
        <v>0</v>
      </c>
      <c r="AK20" s="143"/>
      <c r="AL20" s="143"/>
      <c r="AM20" s="52">
        <f t="shared" si="5"/>
        <v>0</v>
      </c>
      <c r="AN20" s="52">
        <f t="shared" si="6"/>
        <v>0</v>
      </c>
      <c r="AO20" s="48"/>
      <c r="AP20" s="48"/>
    </row>
    <row r="21" spans="1:42" x14ac:dyDescent="0.35">
      <c r="A21" s="190"/>
      <c r="B21" s="190"/>
      <c r="C21" s="190"/>
      <c r="D21" s="296"/>
      <c r="E21" s="296"/>
      <c r="F21" s="296"/>
      <c r="G21" s="296"/>
      <c r="H21" s="296"/>
      <c r="I21" s="296"/>
      <c r="J21" s="296"/>
      <c r="K21" s="296"/>
      <c r="L21" s="296"/>
      <c r="M21" s="296"/>
      <c r="N21" s="296"/>
      <c r="O21" s="296"/>
      <c r="P21" s="40">
        <f t="shared" si="0"/>
        <v>0</v>
      </c>
      <c r="Q21" s="40">
        <f t="shared" si="0"/>
        <v>0</v>
      </c>
      <c r="R21" s="296"/>
      <c r="S21" s="296"/>
      <c r="T21" s="296"/>
      <c r="U21" s="296"/>
      <c r="V21" s="296"/>
      <c r="W21" s="296"/>
      <c r="X21" s="296"/>
      <c r="Y21" s="296"/>
      <c r="Z21" s="42">
        <f t="shared" si="3"/>
        <v>0</v>
      </c>
      <c r="AA21" s="42">
        <f t="shared" si="4"/>
        <v>0</v>
      </c>
      <c r="AB21" s="44">
        <f t="shared" si="2"/>
        <v>0</v>
      </c>
      <c r="AC21" s="44">
        <f t="shared" si="2"/>
        <v>0</v>
      </c>
      <c r="AD21" s="294"/>
      <c r="AE21" s="294"/>
      <c r="AF21" s="294"/>
      <c r="AG21" s="294"/>
      <c r="AH21" s="294"/>
      <c r="AI21" s="294"/>
      <c r="AJ21" s="52">
        <f t="shared" si="1"/>
        <v>0</v>
      </c>
      <c r="AK21" s="143"/>
      <c r="AL21" s="143"/>
      <c r="AM21" s="52">
        <f t="shared" si="5"/>
        <v>0</v>
      </c>
      <c r="AN21" s="52">
        <f t="shared" si="6"/>
        <v>0</v>
      </c>
      <c r="AO21" s="48"/>
      <c r="AP21" s="48"/>
    </row>
    <row r="22" spans="1:42" x14ac:dyDescent="0.35">
      <c r="A22" s="190"/>
      <c r="B22" s="190"/>
      <c r="C22" s="190"/>
      <c r="D22" s="296"/>
      <c r="E22" s="296"/>
      <c r="F22" s="296"/>
      <c r="G22" s="296"/>
      <c r="H22" s="296"/>
      <c r="I22" s="296"/>
      <c r="J22" s="296"/>
      <c r="K22" s="296"/>
      <c r="L22" s="296"/>
      <c r="M22" s="296"/>
      <c r="N22" s="296"/>
      <c r="O22" s="296"/>
      <c r="P22" s="40">
        <f t="shared" si="0"/>
        <v>0</v>
      </c>
      <c r="Q22" s="40">
        <f t="shared" si="0"/>
        <v>0</v>
      </c>
      <c r="R22" s="296"/>
      <c r="S22" s="296"/>
      <c r="T22" s="296"/>
      <c r="U22" s="296"/>
      <c r="V22" s="296"/>
      <c r="W22" s="296"/>
      <c r="X22" s="296"/>
      <c r="Y22" s="296"/>
      <c r="Z22" s="42">
        <f t="shared" si="3"/>
        <v>0</v>
      </c>
      <c r="AA22" s="42">
        <f t="shared" si="4"/>
        <v>0</v>
      </c>
      <c r="AB22" s="44">
        <f t="shared" si="2"/>
        <v>0</v>
      </c>
      <c r="AC22" s="44">
        <f t="shared" si="2"/>
        <v>0</v>
      </c>
      <c r="AD22" s="294"/>
      <c r="AE22" s="294"/>
      <c r="AF22" s="294"/>
      <c r="AG22" s="294"/>
      <c r="AH22" s="294"/>
      <c r="AI22" s="294"/>
      <c r="AJ22" s="52">
        <f t="shared" si="1"/>
        <v>0</v>
      </c>
      <c r="AK22" s="143"/>
      <c r="AL22" s="143"/>
      <c r="AM22" s="52">
        <f t="shared" si="5"/>
        <v>0</v>
      </c>
      <c r="AN22" s="52">
        <f t="shared" si="6"/>
        <v>0</v>
      </c>
      <c r="AO22" s="48"/>
      <c r="AP22" s="48"/>
    </row>
    <row r="23" spans="1:42" x14ac:dyDescent="0.35">
      <c r="A23" s="190"/>
      <c r="B23" s="190"/>
      <c r="C23" s="190"/>
      <c r="D23" s="296"/>
      <c r="E23" s="296"/>
      <c r="F23" s="296"/>
      <c r="G23" s="296"/>
      <c r="H23" s="296"/>
      <c r="I23" s="296"/>
      <c r="J23" s="296"/>
      <c r="K23" s="296"/>
      <c r="L23" s="296"/>
      <c r="M23" s="296"/>
      <c r="N23" s="296"/>
      <c r="O23" s="296"/>
      <c r="P23" s="40">
        <f t="shared" ref="P23:Q38" si="7">SUM(D23,F23,H23,J23,L23,N23)</f>
        <v>0</v>
      </c>
      <c r="Q23" s="40">
        <f t="shared" si="7"/>
        <v>0</v>
      </c>
      <c r="R23" s="296"/>
      <c r="S23" s="296"/>
      <c r="T23" s="296"/>
      <c r="U23" s="296"/>
      <c r="V23" s="296"/>
      <c r="W23" s="296"/>
      <c r="X23" s="296"/>
      <c r="Y23" s="296"/>
      <c r="Z23" s="42">
        <f t="shared" si="3"/>
        <v>0</v>
      </c>
      <c r="AA23" s="42">
        <f t="shared" si="4"/>
        <v>0</v>
      </c>
      <c r="AB23" s="44">
        <f t="shared" si="2"/>
        <v>0</v>
      </c>
      <c r="AC23" s="44">
        <f t="shared" si="2"/>
        <v>0</v>
      </c>
      <c r="AD23" s="294"/>
      <c r="AE23" s="294"/>
      <c r="AF23" s="294"/>
      <c r="AG23" s="294"/>
      <c r="AH23" s="294"/>
      <c r="AI23" s="294"/>
      <c r="AJ23" s="52">
        <f t="shared" si="1"/>
        <v>0</v>
      </c>
      <c r="AK23" s="143"/>
      <c r="AL23" s="143"/>
      <c r="AM23" s="52">
        <f t="shared" si="5"/>
        <v>0</v>
      </c>
      <c r="AN23" s="52">
        <f t="shared" si="6"/>
        <v>0</v>
      </c>
      <c r="AO23" s="48"/>
      <c r="AP23" s="48"/>
    </row>
    <row r="24" spans="1:42" x14ac:dyDescent="0.35">
      <c r="A24" s="190"/>
      <c r="B24" s="190"/>
      <c r="C24" s="190"/>
      <c r="D24" s="296"/>
      <c r="E24" s="296"/>
      <c r="F24" s="296"/>
      <c r="G24" s="296"/>
      <c r="H24" s="296"/>
      <c r="I24" s="296"/>
      <c r="J24" s="296"/>
      <c r="K24" s="296"/>
      <c r="L24" s="296"/>
      <c r="M24" s="296"/>
      <c r="N24" s="296"/>
      <c r="O24" s="296"/>
      <c r="P24" s="40">
        <f t="shared" si="7"/>
        <v>0</v>
      </c>
      <c r="Q24" s="40">
        <f t="shared" si="7"/>
        <v>0</v>
      </c>
      <c r="R24" s="296"/>
      <c r="S24" s="296"/>
      <c r="T24" s="296"/>
      <c r="U24" s="296"/>
      <c r="V24" s="296"/>
      <c r="W24" s="296"/>
      <c r="X24" s="296"/>
      <c r="Y24" s="296"/>
      <c r="Z24" s="42">
        <f t="shared" si="3"/>
        <v>0</v>
      </c>
      <c r="AA24" s="42">
        <f t="shared" si="4"/>
        <v>0</v>
      </c>
      <c r="AB24" s="44">
        <f t="shared" ref="AB24:AC51" si="8">P24+Z24</f>
        <v>0</v>
      </c>
      <c r="AC24" s="44">
        <f t="shared" si="8"/>
        <v>0</v>
      </c>
      <c r="AD24" s="294"/>
      <c r="AE24" s="294"/>
      <c r="AF24" s="294"/>
      <c r="AG24" s="294"/>
      <c r="AH24" s="294"/>
      <c r="AI24" s="294"/>
      <c r="AJ24" s="52">
        <f t="shared" si="1"/>
        <v>0</v>
      </c>
      <c r="AK24" s="143"/>
      <c r="AL24" s="143"/>
      <c r="AM24" s="52">
        <f t="shared" si="5"/>
        <v>0</v>
      </c>
      <c r="AN24" s="52">
        <f t="shared" si="6"/>
        <v>0</v>
      </c>
      <c r="AO24" s="48"/>
      <c r="AP24" s="48"/>
    </row>
    <row r="25" spans="1:42" x14ac:dyDescent="0.35">
      <c r="A25" s="190"/>
      <c r="B25" s="190"/>
      <c r="C25" s="190"/>
      <c r="D25" s="296"/>
      <c r="E25" s="296"/>
      <c r="F25" s="296"/>
      <c r="G25" s="296"/>
      <c r="H25" s="296"/>
      <c r="I25" s="296"/>
      <c r="J25" s="296"/>
      <c r="K25" s="296"/>
      <c r="L25" s="296"/>
      <c r="M25" s="296"/>
      <c r="N25" s="296"/>
      <c r="O25" s="296"/>
      <c r="P25" s="40">
        <f t="shared" si="7"/>
        <v>0</v>
      </c>
      <c r="Q25" s="40">
        <f t="shared" si="7"/>
        <v>0</v>
      </c>
      <c r="R25" s="296"/>
      <c r="S25" s="296"/>
      <c r="T25" s="296"/>
      <c r="U25" s="296"/>
      <c r="V25" s="296"/>
      <c r="W25" s="296"/>
      <c r="X25" s="296"/>
      <c r="Y25" s="296"/>
      <c r="Z25" s="42">
        <f t="shared" si="3"/>
        <v>0</v>
      </c>
      <c r="AA25" s="42">
        <f t="shared" si="4"/>
        <v>0</v>
      </c>
      <c r="AB25" s="44">
        <f t="shared" si="8"/>
        <v>0</v>
      </c>
      <c r="AC25" s="44">
        <f t="shared" si="8"/>
        <v>0</v>
      </c>
      <c r="AD25" s="294"/>
      <c r="AE25" s="294"/>
      <c r="AF25" s="294"/>
      <c r="AG25" s="294"/>
      <c r="AH25" s="294"/>
      <c r="AI25" s="294"/>
      <c r="AJ25" s="52">
        <f t="shared" si="1"/>
        <v>0</v>
      </c>
      <c r="AK25" s="143"/>
      <c r="AL25" s="143"/>
      <c r="AM25" s="52">
        <f t="shared" si="5"/>
        <v>0</v>
      </c>
      <c r="AN25" s="52">
        <f t="shared" si="6"/>
        <v>0</v>
      </c>
      <c r="AO25" s="48"/>
      <c r="AP25" s="48"/>
    </row>
    <row r="26" spans="1:42" x14ac:dyDescent="0.35">
      <c r="A26" s="190"/>
      <c r="B26" s="190"/>
      <c r="C26" s="190"/>
      <c r="D26" s="296"/>
      <c r="E26" s="296"/>
      <c r="F26" s="296"/>
      <c r="G26" s="296"/>
      <c r="H26" s="296"/>
      <c r="I26" s="296"/>
      <c r="J26" s="296"/>
      <c r="K26" s="296"/>
      <c r="L26" s="296"/>
      <c r="M26" s="296"/>
      <c r="N26" s="296"/>
      <c r="O26" s="296"/>
      <c r="P26" s="40">
        <f t="shared" si="7"/>
        <v>0</v>
      </c>
      <c r="Q26" s="40">
        <f t="shared" si="7"/>
        <v>0</v>
      </c>
      <c r="R26" s="296"/>
      <c r="S26" s="296"/>
      <c r="T26" s="296"/>
      <c r="U26" s="296"/>
      <c r="V26" s="296"/>
      <c r="W26" s="296"/>
      <c r="X26" s="296"/>
      <c r="Y26" s="296"/>
      <c r="Z26" s="42">
        <f t="shared" si="3"/>
        <v>0</v>
      </c>
      <c r="AA26" s="42">
        <f t="shared" si="4"/>
        <v>0</v>
      </c>
      <c r="AB26" s="44">
        <f t="shared" si="8"/>
        <v>0</v>
      </c>
      <c r="AC26" s="44">
        <f t="shared" si="8"/>
        <v>0</v>
      </c>
      <c r="AD26" s="294"/>
      <c r="AE26" s="294"/>
      <c r="AF26" s="294"/>
      <c r="AG26" s="294"/>
      <c r="AH26" s="294"/>
      <c r="AI26" s="294"/>
      <c r="AJ26" s="52">
        <f t="shared" si="1"/>
        <v>0</v>
      </c>
      <c r="AK26" s="143"/>
      <c r="AL26" s="143"/>
      <c r="AM26" s="52">
        <f t="shared" si="5"/>
        <v>0</v>
      </c>
      <c r="AN26" s="52">
        <f t="shared" si="6"/>
        <v>0</v>
      </c>
      <c r="AO26" s="48"/>
      <c r="AP26" s="48"/>
    </row>
    <row r="27" spans="1:42" x14ac:dyDescent="0.35">
      <c r="A27" s="190"/>
      <c r="B27" s="190"/>
      <c r="C27" s="190"/>
      <c r="D27" s="296"/>
      <c r="E27" s="296"/>
      <c r="F27" s="296"/>
      <c r="G27" s="296"/>
      <c r="H27" s="296"/>
      <c r="I27" s="296"/>
      <c r="J27" s="296"/>
      <c r="K27" s="296"/>
      <c r="L27" s="296"/>
      <c r="M27" s="296"/>
      <c r="N27" s="296"/>
      <c r="O27" s="296"/>
      <c r="P27" s="40">
        <f t="shared" si="7"/>
        <v>0</v>
      </c>
      <c r="Q27" s="40">
        <f t="shared" si="7"/>
        <v>0</v>
      </c>
      <c r="R27" s="296"/>
      <c r="S27" s="296"/>
      <c r="T27" s="296"/>
      <c r="U27" s="296"/>
      <c r="V27" s="296"/>
      <c r="W27" s="296"/>
      <c r="X27" s="296"/>
      <c r="Y27" s="296"/>
      <c r="Z27" s="42">
        <f t="shared" si="3"/>
        <v>0</v>
      </c>
      <c r="AA27" s="42">
        <f t="shared" si="4"/>
        <v>0</v>
      </c>
      <c r="AB27" s="44">
        <f t="shared" si="8"/>
        <v>0</v>
      </c>
      <c r="AC27" s="44">
        <f t="shared" si="8"/>
        <v>0</v>
      </c>
      <c r="AD27" s="294"/>
      <c r="AE27" s="294"/>
      <c r="AF27" s="294"/>
      <c r="AG27" s="294"/>
      <c r="AH27" s="294"/>
      <c r="AI27" s="294"/>
      <c r="AJ27" s="52">
        <f t="shared" si="1"/>
        <v>0</v>
      </c>
      <c r="AK27" s="143"/>
      <c r="AL27" s="143"/>
      <c r="AM27" s="52">
        <f t="shared" si="5"/>
        <v>0</v>
      </c>
      <c r="AN27" s="52">
        <f t="shared" si="6"/>
        <v>0</v>
      </c>
      <c r="AO27" s="48"/>
      <c r="AP27" s="48"/>
    </row>
    <row r="28" spans="1:42" x14ac:dyDescent="0.35">
      <c r="A28" s="190"/>
      <c r="B28" s="190"/>
      <c r="C28" s="190"/>
      <c r="D28" s="296"/>
      <c r="E28" s="296"/>
      <c r="F28" s="296"/>
      <c r="G28" s="296"/>
      <c r="H28" s="296"/>
      <c r="I28" s="296"/>
      <c r="J28" s="296"/>
      <c r="K28" s="296"/>
      <c r="L28" s="296"/>
      <c r="M28" s="296"/>
      <c r="N28" s="296"/>
      <c r="O28" s="296"/>
      <c r="P28" s="40">
        <f t="shared" si="7"/>
        <v>0</v>
      </c>
      <c r="Q28" s="40">
        <f t="shared" si="7"/>
        <v>0</v>
      </c>
      <c r="R28" s="296"/>
      <c r="S28" s="296"/>
      <c r="T28" s="296"/>
      <c r="U28" s="296"/>
      <c r="V28" s="296"/>
      <c r="W28" s="296"/>
      <c r="X28" s="296"/>
      <c r="Y28" s="296"/>
      <c r="Z28" s="42">
        <f t="shared" si="3"/>
        <v>0</v>
      </c>
      <c r="AA28" s="42">
        <f t="shared" si="4"/>
        <v>0</v>
      </c>
      <c r="AB28" s="44">
        <f t="shared" si="8"/>
        <v>0</v>
      </c>
      <c r="AC28" s="44">
        <f t="shared" si="8"/>
        <v>0</v>
      </c>
      <c r="AD28" s="294"/>
      <c r="AE28" s="294"/>
      <c r="AF28" s="294"/>
      <c r="AG28" s="294"/>
      <c r="AH28" s="294"/>
      <c r="AI28" s="294"/>
      <c r="AJ28" s="52">
        <f t="shared" si="1"/>
        <v>0</v>
      </c>
      <c r="AK28" s="143"/>
      <c r="AL28" s="143"/>
      <c r="AM28" s="52">
        <f t="shared" si="5"/>
        <v>0</v>
      </c>
      <c r="AN28" s="52">
        <f t="shared" si="6"/>
        <v>0</v>
      </c>
      <c r="AO28" s="48"/>
      <c r="AP28" s="48"/>
    </row>
    <row r="29" spans="1:42" x14ac:dyDescent="0.35">
      <c r="A29" s="190"/>
      <c r="B29" s="190"/>
      <c r="C29" s="190"/>
      <c r="D29" s="296"/>
      <c r="E29" s="296"/>
      <c r="F29" s="296"/>
      <c r="G29" s="296"/>
      <c r="H29" s="296"/>
      <c r="I29" s="296"/>
      <c r="J29" s="296"/>
      <c r="K29" s="296"/>
      <c r="L29" s="296"/>
      <c r="M29" s="296"/>
      <c r="N29" s="296"/>
      <c r="O29" s="296"/>
      <c r="P29" s="40">
        <f t="shared" si="7"/>
        <v>0</v>
      </c>
      <c r="Q29" s="40">
        <f t="shared" si="7"/>
        <v>0</v>
      </c>
      <c r="R29" s="296"/>
      <c r="S29" s="296"/>
      <c r="T29" s="296"/>
      <c r="U29" s="296"/>
      <c r="V29" s="296"/>
      <c r="W29" s="296"/>
      <c r="X29" s="296"/>
      <c r="Y29" s="296"/>
      <c r="Z29" s="42">
        <f t="shared" si="3"/>
        <v>0</v>
      </c>
      <c r="AA29" s="42">
        <f t="shared" si="4"/>
        <v>0</v>
      </c>
      <c r="AB29" s="44">
        <f t="shared" si="8"/>
        <v>0</v>
      </c>
      <c r="AC29" s="44">
        <f t="shared" si="8"/>
        <v>0</v>
      </c>
      <c r="AD29" s="294"/>
      <c r="AE29" s="294"/>
      <c r="AF29" s="294"/>
      <c r="AG29" s="294"/>
      <c r="AH29" s="294"/>
      <c r="AI29" s="294"/>
      <c r="AJ29" s="52">
        <f t="shared" si="1"/>
        <v>0</v>
      </c>
      <c r="AK29" s="143"/>
      <c r="AL29" s="143"/>
      <c r="AM29" s="52">
        <f t="shared" si="5"/>
        <v>0</v>
      </c>
      <c r="AN29" s="52">
        <f t="shared" si="6"/>
        <v>0</v>
      </c>
      <c r="AO29" s="48"/>
      <c r="AP29" s="48"/>
    </row>
    <row r="30" spans="1:42" x14ac:dyDescent="0.35">
      <c r="A30" s="190"/>
      <c r="B30" s="190"/>
      <c r="C30" s="190"/>
      <c r="D30" s="296"/>
      <c r="E30" s="296"/>
      <c r="F30" s="296"/>
      <c r="G30" s="296"/>
      <c r="H30" s="296"/>
      <c r="I30" s="296"/>
      <c r="J30" s="296"/>
      <c r="K30" s="296"/>
      <c r="L30" s="296"/>
      <c r="M30" s="296"/>
      <c r="N30" s="296"/>
      <c r="O30" s="296"/>
      <c r="P30" s="40">
        <f t="shared" si="7"/>
        <v>0</v>
      </c>
      <c r="Q30" s="40">
        <f t="shared" si="7"/>
        <v>0</v>
      </c>
      <c r="R30" s="296"/>
      <c r="S30" s="296"/>
      <c r="T30" s="296"/>
      <c r="U30" s="296"/>
      <c r="V30" s="296"/>
      <c r="W30" s="296"/>
      <c r="X30" s="296"/>
      <c r="Y30" s="296"/>
      <c r="Z30" s="42">
        <f t="shared" si="3"/>
        <v>0</v>
      </c>
      <c r="AA30" s="42">
        <f t="shared" si="4"/>
        <v>0</v>
      </c>
      <c r="AB30" s="44">
        <f t="shared" si="8"/>
        <v>0</v>
      </c>
      <c r="AC30" s="44">
        <f t="shared" si="8"/>
        <v>0</v>
      </c>
      <c r="AD30" s="294"/>
      <c r="AE30" s="294"/>
      <c r="AF30" s="294"/>
      <c r="AG30" s="294"/>
      <c r="AH30" s="294"/>
      <c r="AI30" s="294"/>
      <c r="AJ30" s="52">
        <f t="shared" si="1"/>
        <v>0</v>
      </c>
      <c r="AK30" s="143"/>
      <c r="AL30" s="143"/>
      <c r="AM30" s="52">
        <f t="shared" si="5"/>
        <v>0</v>
      </c>
      <c r="AN30" s="52">
        <f t="shared" si="6"/>
        <v>0</v>
      </c>
      <c r="AO30" s="48"/>
      <c r="AP30" s="48"/>
    </row>
    <row r="31" spans="1:42" x14ac:dyDescent="0.35">
      <c r="A31" s="190"/>
      <c r="B31" s="190"/>
      <c r="C31" s="190"/>
      <c r="D31" s="296"/>
      <c r="E31" s="296"/>
      <c r="F31" s="296"/>
      <c r="G31" s="296"/>
      <c r="H31" s="296"/>
      <c r="I31" s="296"/>
      <c r="J31" s="296"/>
      <c r="K31" s="296"/>
      <c r="L31" s="296"/>
      <c r="M31" s="296"/>
      <c r="N31" s="296"/>
      <c r="O31" s="296"/>
      <c r="P31" s="40">
        <f t="shared" si="7"/>
        <v>0</v>
      </c>
      <c r="Q31" s="40">
        <f t="shared" si="7"/>
        <v>0</v>
      </c>
      <c r="R31" s="296"/>
      <c r="S31" s="296"/>
      <c r="T31" s="296"/>
      <c r="U31" s="296"/>
      <c r="V31" s="296"/>
      <c r="W31" s="296"/>
      <c r="X31" s="296"/>
      <c r="Y31" s="296"/>
      <c r="Z31" s="42">
        <f t="shared" si="3"/>
        <v>0</v>
      </c>
      <c r="AA31" s="42">
        <f t="shared" si="4"/>
        <v>0</v>
      </c>
      <c r="AB31" s="44">
        <f t="shared" si="8"/>
        <v>0</v>
      </c>
      <c r="AC31" s="44">
        <f t="shared" si="8"/>
        <v>0</v>
      </c>
      <c r="AD31" s="294"/>
      <c r="AE31" s="294"/>
      <c r="AF31" s="294"/>
      <c r="AG31" s="294"/>
      <c r="AH31" s="294"/>
      <c r="AI31" s="294"/>
      <c r="AJ31" s="52">
        <f t="shared" si="1"/>
        <v>0</v>
      </c>
      <c r="AK31" s="143"/>
      <c r="AL31" s="143"/>
      <c r="AM31" s="52">
        <f t="shared" si="5"/>
        <v>0</v>
      </c>
      <c r="AN31" s="52">
        <f t="shared" si="6"/>
        <v>0</v>
      </c>
      <c r="AO31" s="48"/>
      <c r="AP31" s="48"/>
    </row>
    <row r="32" spans="1:42" x14ac:dyDescent="0.35">
      <c r="A32" s="190"/>
      <c r="B32" s="190"/>
      <c r="C32" s="190"/>
      <c r="D32" s="296"/>
      <c r="E32" s="296"/>
      <c r="F32" s="296"/>
      <c r="G32" s="296"/>
      <c r="H32" s="296"/>
      <c r="I32" s="296"/>
      <c r="J32" s="296"/>
      <c r="K32" s="296"/>
      <c r="L32" s="296"/>
      <c r="M32" s="296"/>
      <c r="N32" s="296"/>
      <c r="O32" s="296"/>
      <c r="P32" s="40">
        <f t="shared" si="7"/>
        <v>0</v>
      </c>
      <c r="Q32" s="40">
        <f t="shared" si="7"/>
        <v>0</v>
      </c>
      <c r="R32" s="296"/>
      <c r="S32" s="296"/>
      <c r="T32" s="296"/>
      <c r="U32" s="296"/>
      <c r="V32" s="296"/>
      <c r="W32" s="296"/>
      <c r="X32" s="296"/>
      <c r="Y32" s="296"/>
      <c r="Z32" s="42">
        <f t="shared" si="3"/>
        <v>0</v>
      </c>
      <c r="AA32" s="42">
        <f t="shared" si="4"/>
        <v>0</v>
      </c>
      <c r="AB32" s="44">
        <f t="shared" si="8"/>
        <v>0</v>
      </c>
      <c r="AC32" s="44">
        <f t="shared" si="8"/>
        <v>0</v>
      </c>
      <c r="AD32" s="294"/>
      <c r="AE32" s="294"/>
      <c r="AF32" s="294"/>
      <c r="AG32" s="294"/>
      <c r="AH32" s="294"/>
      <c r="AI32" s="294"/>
      <c r="AJ32" s="52">
        <f t="shared" si="1"/>
        <v>0</v>
      </c>
      <c r="AK32" s="143"/>
      <c r="AL32" s="143"/>
      <c r="AM32" s="52">
        <f t="shared" si="5"/>
        <v>0</v>
      </c>
      <c r="AN32" s="52">
        <f t="shared" si="6"/>
        <v>0</v>
      </c>
      <c r="AO32" s="48"/>
      <c r="AP32" s="48"/>
    </row>
    <row r="33" spans="1:42" x14ac:dyDescent="0.35">
      <c r="A33" s="190"/>
      <c r="B33" s="190"/>
      <c r="C33" s="190"/>
      <c r="D33" s="296"/>
      <c r="E33" s="296"/>
      <c r="F33" s="296"/>
      <c r="G33" s="296"/>
      <c r="H33" s="296"/>
      <c r="I33" s="296"/>
      <c r="J33" s="296"/>
      <c r="K33" s="296"/>
      <c r="L33" s="296"/>
      <c r="M33" s="296"/>
      <c r="N33" s="296"/>
      <c r="O33" s="296"/>
      <c r="P33" s="40">
        <f t="shared" si="7"/>
        <v>0</v>
      </c>
      <c r="Q33" s="40">
        <f t="shared" si="7"/>
        <v>0</v>
      </c>
      <c r="R33" s="296"/>
      <c r="S33" s="296"/>
      <c r="T33" s="296"/>
      <c r="U33" s="296"/>
      <c r="V33" s="296"/>
      <c r="W33" s="296"/>
      <c r="X33" s="296"/>
      <c r="Y33" s="296"/>
      <c r="Z33" s="42">
        <f t="shared" si="3"/>
        <v>0</v>
      </c>
      <c r="AA33" s="42">
        <f t="shared" si="4"/>
        <v>0</v>
      </c>
      <c r="AB33" s="44">
        <f t="shared" si="8"/>
        <v>0</v>
      </c>
      <c r="AC33" s="44">
        <f t="shared" si="8"/>
        <v>0</v>
      </c>
      <c r="AD33" s="294"/>
      <c r="AE33" s="294"/>
      <c r="AF33" s="294"/>
      <c r="AG33" s="294"/>
      <c r="AH33" s="294"/>
      <c r="AI33" s="294"/>
      <c r="AJ33" s="52">
        <f t="shared" si="1"/>
        <v>0</v>
      </c>
      <c r="AK33" s="143"/>
      <c r="AL33" s="143"/>
      <c r="AM33" s="52">
        <f t="shared" si="5"/>
        <v>0</v>
      </c>
      <c r="AN33" s="52">
        <f t="shared" si="6"/>
        <v>0</v>
      </c>
      <c r="AO33" s="48"/>
      <c r="AP33" s="48"/>
    </row>
    <row r="34" spans="1:42" x14ac:dyDescent="0.35">
      <c r="A34" s="190"/>
      <c r="B34" s="190"/>
      <c r="C34" s="190"/>
      <c r="D34" s="296"/>
      <c r="E34" s="296"/>
      <c r="F34" s="296"/>
      <c r="G34" s="296"/>
      <c r="H34" s="296"/>
      <c r="I34" s="296"/>
      <c r="J34" s="296"/>
      <c r="K34" s="296"/>
      <c r="L34" s="296"/>
      <c r="M34" s="296"/>
      <c r="N34" s="296"/>
      <c r="O34" s="296"/>
      <c r="P34" s="40">
        <f t="shared" si="7"/>
        <v>0</v>
      </c>
      <c r="Q34" s="40">
        <f t="shared" si="7"/>
        <v>0</v>
      </c>
      <c r="R34" s="296"/>
      <c r="S34" s="296"/>
      <c r="T34" s="296"/>
      <c r="U34" s="296"/>
      <c r="V34" s="296"/>
      <c r="W34" s="296"/>
      <c r="X34" s="296"/>
      <c r="Y34" s="296"/>
      <c r="Z34" s="42">
        <f t="shared" si="3"/>
        <v>0</v>
      </c>
      <c r="AA34" s="42">
        <f t="shared" si="4"/>
        <v>0</v>
      </c>
      <c r="AB34" s="44">
        <f t="shared" si="8"/>
        <v>0</v>
      </c>
      <c r="AC34" s="44">
        <f t="shared" si="8"/>
        <v>0</v>
      </c>
      <c r="AD34" s="294"/>
      <c r="AE34" s="294"/>
      <c r="AF34" s="294"/>
      <c r="AG34" s="294"/>
      <c r="AH34" s="294"/>
      <c r="AI34" s="294"/>
      <c r="AJ34" s="52">
        <f t="shared" si="1"/>
        <v>0</v>
      </c>
      <c r="AK34" s="143"/>
      <c r="AL34" s="143"/>
      <c r="AM34" s="52">
        <f t="shared" si="5"/>
        <v>0</v>
      </c>
      <c r="AN34" s="52">
        <f t="shared" si="6"/>
        <v>0</v>
      </c>
      <c r="AO34" s="48"/>
      <c r="AP34" s="48"/>
    </row>
    <row r="35" spans="1:42" x14ac:dyDescent="0.35">
      <c r="A35" s="190"/>
      <c r="B35" s="190"/>
      <c r="C35" s="190"/>
      <c r="D35" s="296"/>
      <c r="E35" s="296"/>
      <c r="F35" s="296"/>
      <c r="G35" s="296"/>
      <c r="H35" s="296"/>
      <c r="I35" s="296"/>
      <c r="J35" s="296"/>
      <c r="K35" s="296"/>
      <c r="L35" s="296"/>
      <c r="M35" s="296"/>
      <c r="N35" s="296"/>
      <c r="O35" s="296"/>
      <c r="P35" s="40">
        <f t="shared" si="7"/>
        <v>0</v>
      </c>
      <c r="Q35" s="40">
        <f t="shared" si="7"/>
        <v>0</v>
      </c>
      <c r="R35" s="296"/>
      <c r="S35" s="296"/>
      <c r="T35" s="296"/>
      <c r="U35" s="296"/>
      <c r="V35" s="296"/>
      <c r="W35" s="296"/>
      <c r="X35" s="296"/>
      <c r="Y35" s="296"/>
      <c r="Z35" s="42">
        <f t="shared" si="3"/>
        <v>0</v>
      </c>
      <c r="AA35" s="42">
        <f t="shared" si="4"/>
        <v>0</v>
      </c>
      <c r="AB35" s="44">
        <f t="shared" si="8"/>
        <v>0</v>
      </c>
      <c r="AC35" s="44">
        <f t="shared" si="8"/>
        <v>0</v>
      </c>
      <c r="AD35" s="294"/>
      <c r="AE35" s="294"/>
      <c r="AF35" s="294"/>
      <c r="AG35" s="294"/>
      <c r="AH35" s="294"/>
      <c r="AI35" s="294"/>
      <c r="AJ35" s="52">
        <f t="shared" si="1"/>
        <v>0</v>
      </c>
      <c r="AK35" s="143"/>
      <c r="AL35" s="143"/>
      <c r="AM35" s="52">
        <f t="shared" si="5"/>
        <v>0</v>
      </c>
      <c r="AN35" s="52">
        <f t="shared" si="6"/>
        <v>0</v>
      </c>
      <c r="AO35" s="48"/>
      <c r="AP35" s="48"/>
    </row>
    <row r="36" spans="1:42" x14ac:dyDescent="0.35">
      <c r="A36" s="190"/>
      <c r="B36" s="190"/>
      <c r="C36" s="190"/>
      <c r="D36" s="296"/>
      <c r="E36" s="296"/>
      <c r="F36" s="296"/>
      <c r="G36" s="296"/>
      <c r="H36" s="296"/>
      <c r="I36" s="296"/>
      <c r="J36" s="296"/>
      <c r="K36" s="296"/>
      <c r="L36" s="296"/>
      <c r="M36" s="296"/>
      <c r="N36" s="296"/>
      <c r="O36" s="296"/>
      <c r="P36" s="40">
        <f t="shared" si="7"/>
        <v>0</v>
      </c>
      <c r="Q36" s="40">
        <f t="shared" si="7"/>
        <v>0</v>
      </c>
      <c r="R36" s="296"/>
      <c r="S36" s="296"/>
      <c r="T36" s="296"/>
      <c r="U36" s="296"/>
      <c r="V36" s="296"/>
      <c r="W36" s="296"/>
      <c r="X36" s="296"/>
      <c r="Y36" s="296"/>
      <c r="Z36" s="42">
        <f t="shared" si="3"/>
        <v>0</v>
      </c>
      <c r="AA36" s="42">
        <f t="shared" si="4"/>
        <v>0</v>
      </c>
      <c r="AB36" s="44">
        <f t="shared" si="8"/>
        <v>0</v>
      </c>
      <c r="AC36" s="44">
        <f t="shared" si="8"/>
        <v>0</v>
      </c>
      <c r="AD36" s="294"/>
      <c r="AE36" s="294"/>
      <c r="AF36" s="294"/>
      <c r="AG36" s="294"/>
      <c r="AH36" s="294"/>
      <c r="AI36" s="294"/>
      <c r="AJ36" s="52">
        <f t="shared" si="1"/>
        <v>0</v>
      </c>
      <c r="AK36" s="143"/>
      <c r="AL36" s="143"/>
      <c r="AM36" s="52">
        <f t="shared" si="5"/>
        <v>0</v>
      </c>
      <c r="AN36" s="52">
        <f t="shared" si="6"/>
        <v>0</v>
      </c>
      <c r="AO36" s="48"/>
      <c r="AP36" s="48"/>
    </row>
    <row r="37" spans="1:42" x14ac:dyDescent="0.35">
      <c r="A37" s="190"/>
      <c r="B37" s="190"/>
      <c r="C37" s="190"/>
      <c r="D37" s="296"/>
      <c r="E37" s="296"/>
      <c r="F37" s="296"/>
      <c r="G37" s="296"/>
      <c r="H37" s="296"/>
      <c r="I37" s="296"/>
      <c r="J37" s="296"/>
      <c r="K37" s="296"/>
      <c r="L37" s="296"/>
      <c r="M37" s="296"/>
      <c r="N37" s="296"/>
      <c r="O37" s="296"/>
      <c r="P37" s="40">
        <f t="shared" si="7"/>
        <v>0</v>
      </c>
      <c r="Q37" s="40">
        <f t="shared" si="7"/>
        <v>0</v>
      </c>
      <c r="R37" s="296"/>
      <c r="S37" s="296"/>
      <c r="T37" s="296"/>
      <c r="U37" s="296"/>
      <c r="V37" s="296"/>
      <c r="W37" s="296"/>
      <c r="X37" s="296"/>
      <c r="Y37" s="296"/>
      <c r="Z37" s="42">
        <f t="shared" si="3"/>
        <v>0</v>
      </c>
      <c r="AA37" s="42">
        <f t="shared" si="4"/>
        <v>0</v>
      </c>
      <c r="AB37" s="44">
        <f t="shared" si="8"/>
        <v>0</v>
      </c>
      <c r="AC37" s="44">
        <f t="shared" si="8"/>
        <v>0</v>
      </c>
      <c r="AD37" s="294"/>
      <c r="AE37" s="294"/>
      <c r="AF37" s="294"/>
      <c r="AG37" s="294"/>
      <c r="AH37" s="294"/>
      <c r="AI37" s="294"/>
      <c r="AJ37" s="52">
        <f t="shared" si="1"/>
        <v>0</v>
      </c>
      <c r="AK37" s="143"/>
      <c r="AL37" s="143"/>
      <c r="AM37" s="52">
        <f t="shared" si="5"/>
        <v>0</v>
      </c>
      <c r="AN37" s="52">
        <f t="shared" si="6"/>
        <v>0</v>
      </c>
      <c r="AO37" s="48"/>
      <c r="AP37" s="48"/>
    </row>
    <row r="38" spans="1:42" x14ac:dyDescent="0.35">
      <c r="A38" s="190"/>
      <c r="B38" s="190"/>
      <c r="C38" s="190"/>
      <c r="D38" s="296"/>
      <c r="E38" s="296"/>
      <c r="F38" s="296"/>
      <c r="G38" s="296"/>
      <c r="H38" s="296"/>
      <c r="I38" s="296"/>
      <c r="J38" s="296"/>
      <c r="K38" s="296"/>
      <c r="L38" s="296"/>
      <c r="M38" s="296"/>
      <c r="N38" s="296"/>
      <c r="O38" s="296"/>
      <c r="P38" s="40">
        <f t="shared" si="7"/>
        <v>0</v>
      </c>
      <c r="Q38" s="40">
        <f t="shared" si="7"/>
        <v>0</v>
      </c>
      <c r="R38" s="296"/>
      <c r="S38" s="296"/>
      <c r="T38" s="296"/>
      <c r="U38" s="296"/>
      <c r="V38" s="296"/>
      <c r="W38" s="296"/>
      <c r="X38" s="296"/>
      <c r="Y38" s="296"/>
      <c r="Z38" s="42">
        <f t="shared" si="3"/>
        <v>0</v>
      </c>
      <c r="AA38" s="42">
        <f t="shared" si="4"/>
        <v>0</v>
      </c>
      <c r="AB38" s="44">
        <f t="shared" si="8"/>
        <v>0</v>
      </c>
      <c r="AC38" s="44">
        <f t="shared" si="8"/>
        <v>0</v>
      </c>
      <c r="AD38" s="294"/>
      <c r="AE38" s="294"/>
      <c r="AF38" s="294"/>
      <c r="AG38" s="294"/>
      <c r="AH38" s="294"/>
      <c r="AI38" s="294"/>
      <c r="AJ38" s="52">
        <f t="shared" si="1"/>
        <v>0</v>
      </c>
      <c r="AK38" s="143"/>
      <c r="AL38" s="143"/>
      <c r="AM38" s="52">
        <f t="shared" si="5"/>
        <v>0</v>
      </c>
      <c r="AN38" s="52">
        <f t="shared" si="6"/>
        <v>0</v>
      </c>
      <c r="AO38" s="48"/>
      <c r="AP38" s="48"/>
    </row>
    <row r="39" spans="1:42" x14ac:dyDescent="0.35">
      <c r="A39" s="190"/>
      <c r="B39" s="190"/>
      <c r="C39" s="190"/>
      <c r="D39" s="296"/>
      <c r="E39" s="296"/>
      <c r="F39" s="296"/>
      <c r="G39" s="296"/>
      <c r="H39" s="296"/>
      <c r="I39" s="296"/>
      <c r="J39" s="296"/>
      <c r="K39" s="296"/>
      <c r="L39" s="296"/>
      <c r="M39" s="296"/>
      <c r="N39" s="296"/>
      <c r="O39" s="296"/>
      <c r="P39" s="40">
        <f t="shared" ref="P39:Q51" si="9">SUM(D39,F39,H39,J39,L39,N39)</f>
        <v>0</v>
      </c>
      <c r="Q39" s="40">
        <f t="shared" si="9"/>
        <v>0</v>
      </c>
      <c r="R39" s="296"/>
      <c r="S39" s="296"/>
      <c r="T39" s="296"/>
      <c r="U39" s="296"/>
      <c r="V39" s="296"/>
      <c r="W39" s="296"/>
      <c r="X39" s="296"/>
      <c r="Y39" s="296"/>
      <c r="Z39" s="42">
        <f t="shared" si="3"/>
        <v>0</v>
      </c>
      <c r="AA39" s="42">
        <f t="shared" si="4"/>
        <v>0</v>
      </c>
      <c r="AB39" s="44">
        <f t="shared" si="8"/>
        <v>0</v>
      </c>
      <c r="AC39" s="44">
        <f t="shared" si="8"/>
        <v>0</v>
      </c>
      <c r="AD39" s="294"/>
      <c r="AE39" s="294"/>
      <c r="AF39" s="294"/>
      <c r="AG39" s="294"/>
      <c r="AH39" s="294"/>
      <c r="AI39" s="294"/>
      <c r="AJ39" s="52">
        <f t="shared" si="1"/>
        <v>0</v>
      </c>
      <c r="AK39" s="143"/>
      <c r="AL39" s="143"/>
      <c r="AM39" s="52">
        <f t="shared" si="5"/>
        <v>0</v>
      </c>
      <c r="AN39" s="52">
        <f t="shared" si="6"/>
        <v>0</v>
      </c>
      <c r="AO39" s="48"/>
      <c r="AP39" s="48"/>
    </row>
    <row r="40" spans="1:42" x14ac:dyDescent="0.35">
      <c r="A40" s="190"/>
      <c r="B40" s="190"/>
      <c r="C40" s="190"/>
      <c r="D40" s="296"/>
      <c r="E40" s="296"/>
      <c r="F40" s="296"/>
      <c r="G40" s="296"/>
      <c r="H40" s="296"/>
      <c r="I40" s="296"/>
      <c r="J40" s="296"/>
      <c r="K40" s="296"/>
      <c r="L40" s="296"/>
      <c r="M40" s="296"/>
      <c r="N40" s="296"/>
      <c r="O40" s="296"/>
      <c r="P40" s="40">
        <f t="shared" si="9"/>
        <v>0</v>
      </c>
      <c r="Q40" s="40">
        <f t="shared" si="9"/>
        <v>0</v>
      </c>
      <c r="R40" s="296"/>
      <c r="S40" s="296"/>
      <c r="T40" s="296"/>
      <c r="U40" s="296"/>
      <c r="V40" s="296"/>
      <c r="W40" s="296"/>
      <c r="X40" s="296"/>
      <c r="Y40" s="296"/>
      <c r="Z40" s="42">
        <f t="shared" si="3"/>
        <v>0</v>
      </c>
      <c r="AA40" s="42">
        <f t="shared" si="4"/>
        <v>0</v>
      </c>
      <c r="AB40" s="44">
        <f t="shared" si="8"/>
        <v>0</v>
      </c>
      <c r="AC40" s="44">
        <f t="shared" si="8"/>
        <v>0</v>
      </c>
      <c r="AD40" s="294"/>
      <c r="AE40" s="294"/>
      <c r="AF40" s="294"/>
      <c r="AG40" s="294"/>
      <c r="AH40" s="294"/>
      <c r="AI40" s="294"/>
      <c r="AJ40" s="52">
        <f t="shared" si="1"/>
        <v>0</v>
      </c>
      <c r="AK40" s="143"/>
      <c r="AL40" s="143"/>
      <c r="AM40" s="52">
        <f t="shared" si="5"/>
        <v>0</v>
      </c>
      <c r="AN40" s="52">
        <f t="shared" si="6"/>
        <v>0</v>
      </c>
      <c r="AO40" s="48"/>
      <c r="AP40" s="48"/>
    </row>
    <row r="41" spans="1:42" x14ac:dyDescent="0.35">
      <c r="A41" s="190"/>
      <c r="B41" s="190"/>
      <c r="C41" s="190"/>
      <c r="D41" s="296"/>
      <c r="E41" s="296"/>
      <c r="F41" s="296"/>
      <c r="G41" s="296"/>
      <c r="H41" s="296"/>
      <c r="I41" s="296"/>
      <c r="J41" s="296"/>
      <c r="K41" s="296"/>
      <c r="L41" s="296"/>
      <c r="M41" s="296"/>
      <c r="N41" s="296"/>
      <c r="O41" s="296"/>
      <c r="P41" s="40">
        <f t="shared" si="9"/>
        <v>0</v>
      </c>
      <c r="Q41" s="40">
        <f t="shared" si="9"/>
        <v>0</v>
      </c>
      <c r="R41" s="296"/>
      <c r="S41" s="296"/>
      <c r="T41" s="296"/>
      <c r="U41" s="296"/>
      <c r="V41" s="296"/>
      <c r="W41" s="296"/>
      <c r="X41" s="296"/>
      <c r="Y41" s="296"/>
      <c r="Z41" s="42">
        <f t="shared" si="3"/>
        <v>0</v>
      </c>
      <c r="AA41" s="42">
        <f t="shared" si="4"/>
        <v>0</v>
      </c>
      <c r="AB41" s="44">
        <f t="shared" si="8"/>
        <v>0</v>
      </c>
      <c r="AC41" s="44">
        <f t="shared" si="8"/>
        <v>0</v>
      </c>
      <c r="AD41" s="294"/>
      <c r="AE41" s="294"/>
      <c r="AF41" s="294"/>
      <c r="AG41" s="294"/>
      <c r="AH41" s="294"/>
      <c r="AI41" s="294"/>
      <c r="AJ41" s="52">
        <f t="shared" si="1"/>
        <v>0</v>
      </c>
      <c r="AK41" s="143"/>
      <c r="AL41" s="143"/>
      <c r="AM41" s="52">
        <f t="shared" si="5"/>
        <v>0</v>
      </c>
      <c r="AN41" s="52">
        <f t="shared" si="6"/>
        <v>0</v>
      </c>
      <c r="AO41" s="48"/>
      <c r="AP41" s="48"/>
    </row>
    <row r="42" spans="1:42" x14ac:dyDescent="0.35">
      <c r="A42" s="190"/>
      <c r="B42" s="190"/>
      <c r="C42" s="190"/>
      <c r="D42" s="296"/>
      <c r="E42" s="296"/>
      <c r="F42" s="296"/>
      <c r="G42" s="296"/>
      <c r="H42" s="296"/>
      <c r="I42" s="296"/>
      <c r="J42" s="296"/>
      <c r="K42" s="296"/>
      <c r="L42" s="296"/>
      <c r="M42" s="296"/>
      <c r="N42" s="296"/>
      <c r="O42" s="296"/>
      <c r="P42" s="40">
        <f t="shared" si="9"/>
        <v>0</v>
      </c>
      <c r="Q42" s="40">
        <f t="shared" si="9"/>
        <v>0</v>
      </c>
      <c r="R42" s="296"/>
      <c r="S42" s="296"/>
      <c r="T42" s="296"/>
      <c r="U42" s="296"/>
      <c r="V42" s="296"/>
      <c r="W42" s="296"/>
      <c r="X42" s="296"/>
      <c r="Y42" s="296"/>
      <c r="Z42" s="42">
        <f t="shared" si="3"/>
        <v>0</v>
      </c>
      <c r="AA42" s="42">
        <f t="shared" si="4"/>
        <v>0</v>
      </c>
      <c r="AB42" s="44">
        <f t="shared" si="8"/>
        <v>0</v>
      </c>
      <c r="AC42" s="44">
        <f t="shared" si="8"/>
        <v>0</v>
      </c>
      <c r="AD42" s="294"/>
      <c r="AE42" s="294"/>
      <c r="AF42" s="294"/>
      <c r="AG42" s="294"/>
      <c r="AH42" s="294"/>
      <c r="AI42" s="294"/>
      <c r="AJ42" s="52">
        <f t="shared" si="1"/>
        <v>0</v>
      </c>
      <c r="AK42" s="143"/>
      <c r="AL42" s="143"/>
      <c r="AM42" s="52">
        <f t="shared" si="5"/>
        <v>0</v>
      </c>
      <c r="AN42" s="52">
        <f t="shared" si="6"/>
        <v>0</v>
      </c>
      <c r="AO42" s="48"/>
      <c r="AP42" s="48"/>
    </row>
    <row r="43" spans="1:42" x14ac:dyDescent="0.35">
      <c r="A43" s="190"/>
      <c r="B43" s="190"/>
      <c r="C43" s="190"/>
      <c r="D43" s="296"/>
      <c r="E43" s="296"/>
      <c r="F43" s="296"/>
      <c r="G43" s="296"/>
      <c r="H43" s="296"/>
      <c r="I43" s="296"/>
      <c r="J43" s="296"/>
      <c r="K43" s="296"/>
      <c r="L43" s="296"/>
      <c r="M43" s="296"/>
      <c r="N43" s="296"/>
      <c r="O43" s="296"/>
      <c r="P43" s="40">
        <f t="shared" si="9"/>
        <v>0</v>
      </c>
      <c r="Q43" s="40">
        <f t="shared" si="9"/>
        <v>0</v>
      </c>
      <c r="R43" s="296"/>
      <c r="S43" s="296"/>
      <c r="T43" s="296"/>
      <c r="U43" s="296"/>
      <c r="V43" s="296"/>
      <c r="W43" s="296"/>
      <c r="X43" s="296"/>
      <c r="Y43" s="296"/>
      <c r="Z43" s="42">
        <f t="shared" si="3"/>
        <v>0</v>
      </c>
      <c r="AA43" s="42">
        <f t="shared" si="4"/>
        <v>0</v>
      </c>
      <c r="AB43" s="44">
        <f t="shared" si="8"/>
        <v>0</v>
      </c>
      <c r="AC43" s="44">
        <f t="shared" si="8"/>
        <v>0</v>
      </c>
      <c r="AD43" s="294"/>
      <c r="AE43" s="294"/>
      <c r="AF43" s="294"/>
      <c r="AG43" s="294"/>
      <c r="AH43" s="294"/>
      <c r="AI43" s="294"/>
      <c r="AJ43" s="52">
        <f t="shared" si="1"/>
        <v>0</v>
      </c>
      <c r="AK43" s="143"/>
      <c r="AL43" s="143"/>
      <c r="AM43" s="52">
        <f t="shared" si="5"/>
        <v>0</v>
      </c>
      <c r="AN43" s="52">
        <f t="shared" si="6"/>
        <v>0</v>
      </c>
      <c r="AO43" s="48"/>
      <c r="AP43" s="48"/>
    </row>
    <row r="44" spans="1:42" x14ac:dyDescent="0.35">
      <c r="A44" s="190"/>
      <c r="B44" s="190"/>
      <c r="C44" s="190"/>
      <c r="D44" s="296"/>
      <c r="E44" s="296"/>
      <c r="F44" s="296"/>
      <c r="G44" s="296"/>
      <c r="H44" s="296"/>
      <c r="I44" s="296"/>
      <c r="J44" s="296"/>
      <c r="K44" s="296"/>
      <c r="L44" s="296"/>
      <c r="M44" s="296"/>
      <c r="N44" s="296"/>
      <c r="O44" s="296"/>
      <c r="P44" s="40">
        <f t="shared" si="9"/>
        <v>0</v>
      </c>
      <c r="Q44" s="40">
        <f t="shared" si="9"/>
        <v>0</v>
      </c>
      <c r="R44" s="296"/>
      <c r="S44" s="296"/>
      <c r="T44" s="296"/>
      <c r="U44" s="296"/>
      <c r="V44" s="296"/>
      <c r="W44" s="296"/>
      <c r="X44" s="296"/>
      <c r="Y44" s="296"/>
      <c r="Z44" s="42">
        <f t="shared" si="3"/>
        <v>0</v>
      </c>
      <c r="AA44" s="42">
        <f t="shared" si="4"/>
        <v>0</v>
      </c>
      <c r="AB44" s="44">
        <f t="shared" si="8"/>
        <v>0</v>
      </c>
      <c r="AC44" s="44">
        <f t="shared" si="8"/>
        <v>0</v>
      </c>
      <c r="AD44" s="294"/>
      <c r="AE44" s="294"/>
      <c r="AF44" s="294"/>
      <c r="AG44" s="294"/>
      <c r="AH44" s="294"/>
      <c r="AI44" s="294"/>
      <c r="AJ44" s="52">
        <f t="shared" si="1"/>
        <v>0</v>
      </c>
      <c r="AK44" s="143"/>
      <c r="AL44" s="143"/>
      <c r="AM44" s="52">
        <f t="shared" si="5"/>
        <v>0</v>
      </c>
      <c r="AN44" s="52">
        <f t="shared" si="6"/>
        <v>0</v>
      </c>
      <c r="AO44" s="48"/>
      <c r="AP44" s="48"/>
    </row>
    <row r="45" spans="1:42" x14ac:dyDescent="0.35">
      <c r="A45" s="190"/>
      <c r="B45" s="190"/>
      <c r="C45" s="190"/>
      <c r="D45" s="296"/>
      <c r="E45" s="296"/>
      <c r="F45" s="296"/>
      <c r="G45" s="296"/>
      <c r="H45" s="296"/>
      <c r="I45" s="296"/>
      <c r="J45" s="296"/>
      <c r="K45" s="296"/>
      <c r="L45" s="296"/>
      <c r="M45" s="296"/>
      <c r="N45" s="296"/>
      <c r="O45" s="296"/>
      <c r="P45" s="40">
        <f t="shared" si="9"/>
        <v>0</v>
      </c>
      <c r="Q45" s="40">
        <f t="shared" si="9"/>
        <v>0</v>
      </c>
      <c r="R45" s="296"/>
      <c r="S45" s="296"/>
      <c r="T45" s="296"/>
      <c r="U45" s="296"/>
      <c r="V45" s="296"/>
      <c r="W45" s="296"/>
      <c r="X45" s="296"/>
      <c r="Y45" s="296"/>
      <c r="Z45" s="42">
        <f t="shared" si="3"/>
        <v>0</v>
      </c>
      <c r="AA45" s="42">
        <f t="shared" si="4"/>
        <v>0</v>
      </c>
      <c r="AB45" s="44">
        <f t="shared" si="8"/>
        <v>0</v>
      </c>
      <c r="AC45" s="44">
        <f t="shared" si="8"/>
        <v>0</v>
      </c>
      <c r="AD45" s="294"/>
      <c r="AE45" s="294"/>
      <c r="AF45" s="294"/>
      <c r="AG45" s="294"/>
      <c r="AH45" s="294"/>
      <c r="AI45" s="294"/>
      <c r="AJ45" s="52">
        <f t="shared" si="1"/>
        <v>0</v>
      </c>
      <c r="AK45" s="143"/>
      <c r="AL45" s="143"/>
      <c r="AM45" s="52">
        <f t="shared" si="5"/>
        <v>0</v>
      </c>
      <c r="AN45" s="52">
        <f>SUM(AM45,AJ45)</f>
        <v>0</v>
      </c>
      <c r="AO45" s="48"/>
      <c r="AP45" s="48"/>
    </row>
    <row r="46" spans="1:42" x14ac:dyDescent="0.35">
      <c r="A46" s="190"/>
      <c r="B46" s="190"/>
      <c r="C46" s="190"/>
      <c r="D46" s="296"/>
      <c r="E46" s="296"/>
      <c r="F46" s="296"/>
      <c r="G46" s="296"/>
      <c r="H46" s="296"/>
      <c r="I46" s="296"/>
      <c r="J46" s="296"/>
      <c r="K46" s="296"/>
      <c r="L46" s="296"/>
      <c r="M46" s="296"/>
      <c r="N46" s="296"/>
      <c r="O46" s="296"/>
      <c r="P46" s="40">
        <f t="shared" si="9"/>
        <v>0</v>
      </c>
      <c r="Q46" s="40">
        <f t="shared" si="9"/>
        <v>0</v>
      </c>
      <c r="R46" s="296"/>
      <c r="S46" s="296"/>
      <c r="T46" s="296"/>
      <c r="U46" s="296"/>
      <c r="V46" s="296"/>
      <c r="W46" s="296"/>
      <c r="X46" s="296"/>
      <c r="Y46" s="296"/>
      <c r="Z46" s="42">
        <f t="shared" si="3"/>
        <v>0</v>
      </c>
      <c r="AA46" s="42">
        <f t="shared" si="4"/>
        <v>0</v>
      </c>
      <c r="AB46" s="44">
        <f t="shared" si="8"/>
        <v>0</v>
      </c>
      <c r="AC46" s="44">
        <f t="shared" si="8"/>
        <v>0</v>
      </c>
      <c r="AD46" s="294"/>
      <c r="AE46" s="294"/>
      <c r="AF46" s="294"/>
      <c r="AG46" s="294"/>
      <c r="AH46" s="294"/>
      <c r="AI46" s="294"/>
      <c r="AJ46" s="52">
        <f t="shared" si="1"/>
        <v>0</v>
      </c>
      <c r="AK46" s="143"/>
      <c r="AL46" s="143"/>
      <c r="AM46" s="52">
        <f t="shared" si="5"/>
        <v>0</v>
      </c>
      <c r="AN46" s="52">
        <f t="shared" ref="AN46:AN51" si="10">SUM(AM46,AJ46)</f>
        <v>0</v>
      </c>
      <c r="AO46" s="48"/>
      <c r="AP46" s="48"/>
    </row>
    <row r="47" spans="1:42" x14ac:dyDescent="0.35">
      <c r="A47" s="190"/>
      <c r="B47" s="190"/>
      <c r="C47" s="190"/>
      <c r="D47" s="296"/>
      <c r="E47" s="296"/>
      <c r="F47" s="296"/>
      <c r="G47" s="296"/>
      <c r="H47" s="296"/>
      <c r="I47" s="296"/>
      <c r="J47" s="296"/>
      <c r="K47" s="296"/>
      <c r="L47" s="296"/>
      <c r="M47" s="296"/>
      <c r="N47" s="296"/>
      <c r="O47" s="296"/>
      <c r="P47" s="40">
        <f t="shared" si="9"/>
        <v>0</v>
      </c>
      <c r="Q47" s="40">
        <f t="shared" si="9"/>
        <v>0</v>
      </c>
      <c r="R47" s="296"/>
      <c r="S47" s="296"/>
      <c r="T47" s="296"/>
      <c r="U47" s="296"/>
      <c r="V47" s="296"/>
      <c r="W47" s="296"/>
      <c r="X47" s="296"/>
      <c r="Y47" s="296"/>
      <c r="Z47" s="42">
        <f t="shared" si="3"/>
        <v>0</v>
      </c>
      <c r="AA47" s="42">
        <f t="shared" si="4"/>
        <v>0</v>
      </c>
      <c r="AB47" s="44">
        <f t="shared" si="8"/>
        <v>0</v>
      </c>
      <c r="AC47" s="44">
        <f t="shared" si="8"/>
        <v>0</v>
      </c>
      <c r="AD47" s="294"/>
      <c r="AE47" s="294"/>
      <c r="AF47" s="294"/>
      <c r="AG47" s="294"/>
      <c r="AH47" s="294"/>
      <c r="AI47" s="294"/>
      <c r="AJ47" s="52">
        <f t="shared" si="1"/>
        <v>0</v>
      </c>
      <c r="AK47" s="143"/>
      <c r="AL47" s="143"/>
      <c r="AM47" s="52">
        <f t="shared" si="5"/>
        <v>0</v>
      </c>
      <c r="AN47" s="52">
        <f t="shared" si="10"/>
        <v>0</v>
      </c>
      <c r="AO47" s="48"/>
      <c r="AP47" s="48"/>
    </row>
    <row r="48" spans="1:42" x14ac:dyDescent="0.35">
      <c r="A48" s="190"/>
      <c r="B48" s="190"/>
      <c r="C48" s="190"/>
      <c r="D48" s="296"/>
      <c r="E48" s="296"/>
      <c r="F48" s="296"/>
      <c r="G48" s="296"/>
      <c r="H48" s="296"/>
      <c r="I48" s="296"/>
      <c r="J48" s="296"/>
      <c r="K48" s="296"/>
      <c r="L48" s="296"/>
      <c r="M48" s="296"/>
      <c r="N48" s="296"/>
      <c r="O48" s="296"/>
      <c r="P48" s="40">
        <f t="shared" si="9"/>
        <v>0</v>
      </c>
      <c r="Q48" s="40">
        <f t="shared" si="9"/>
        <v>0</v>
      </c>
      <c r="R48" s="296"/>
      <c r="S48" s="296"/>
      <c r="T48" s="296"/>
      <c r="U48" s="296"/>
      <c r="V48" s="296"/>
      <c r="W48" s="296"/>
      <c r="X48" s="296"/>
      <c r="Y48" s="296"/>
      <c r="Z48" s="42">
        <f t="shared" si="3"/>
        <v>0</v>
      </c>
      <c r="AA48" s="42">
        <f t="shared" si="4"/>
        <v>0</v>
      </c>
      <c r="AB48" s="44">
        <f t="shared" si="8"/>
        <v>0</v>
      </c>
      <c r="AC48" s="44">
        <f t="shared" si="8"/>
        <v>0</v>
      </c>
      <c r="AD48" s="294"/>
      <c r="AE48" s="294"/>
      <c r="AF48" s="294"/>
      <c r="AG48" s="294"/>
      <c r="AH48" s="294"/>
      <c r="AI48" s="294"/>
      <c r="AJ48" s="52">
        <f t="shared" si="1"/>
        <v>0</v>
      </c>
      <c r="AK48" s="143"/>
      <c r="AL48" s="143"/>
      <c r="AM48" s="52">
        <f t="shared" si="5"/>
        <v>0</v>
      </c>
      <c r="AN48" s="52">
        <f t="shared" si="10"/>
        <v>0</v>
      </c>
      <c r="AO48" s="48"/>
      <c r="AP48" s="48"/>
    </row>
    <row r="49" spans="1:42" x14ac:dyDescent="0.35">
      <c r="A49" s="190"/>
      <c r="B49" s="190"/>
      <c r="C49" s="190"/>
      <c r="D49" s="296"/>
      <c r="E49" s="296"/>
      <c r="F49" s="296"/>
      <c r="G49" s="296"/>
      <c r="H49" s="296"/>
      <c r="I49" s="296"/>
      <c r="J49" s="296"/>
      <c r="K49" s="296"/>
      <c r="L49" s="296"/>
      <c r="M49" s="296"/>
      <c r="N49" s="296"/>
      <c r="O49" s="296"/>
      <c r="P49" s="40">
        <f t="shared" si="9"/>
        <v>0</v>
      </c>
      <c r="Q49" s="40">
        <f t="shared" si="9"/>
        <v>0</v>
      </c>
      <c r="R49" s="296"/>
      <c r="S49" s="296"/>
      <c r="T49" s="296"/>
      <c r="U49" s="296"/>
      <c r="V49" s="296"/>
      <c r="W49" s="296"/>
      <c r="X49" s="296"/>
      <c r="Y49" s="296"/>
      <c r="Z49" s="42">
        <f t="shared" si="3"/>
        <v>0</v>
      </c>
      <c r="AA49" s="42">
        <f t="shared" si="4"/>
        <v>0</v>
      </c>
      <c r="AB49" s="44">
        <f t="shared" si="8"/>
        <v>0</v>
      </c>
      <c r="AC49" s="44">
        <f t="shared" si="8"/>
        <v>0</v>
      </c>
      <c r="AD49" s="294"/>
      <c r="AE49" s="294"/>
      <c r="AF49" s="294"/>
      <c r="AG49" s="294"/>
      <c r="AH49" s="294"/>
      <c r="AI49" s="294"/>
      <c r="AJ49" s="52">
        <f t="shared" si="1"/>
        <v>0</v>
      </c>
      <c r="AK49" s="143"/>
      <c r="AL49" s="143"/>
      <c r="AM49" s="52">
        <f t="shared" si="5"/>
        <v>0</v>
      </c>
      <c r="AN49" s="52">
        <f t="shared" si="10"/>
        <v>0</v>
      </c>
      <c r="AO49" s="48"/>
      <c r="AP49" s="48"/>
    </row>
    <row r="50" spans="1:42" x14ac:dyDescent="0.35">
      <c r="A50" s="190"/>
      <c r="B50" s="190"/>
      <c r="C50" s="190"/>
      <c r="D50" s="296"/>
      <c r="E50" s="296"/>
      <c r="F50" s="296"/>
      <c r="G50" s="296"/>
      <c r="H50" s="296"/>
      <c r="I50" s="296"/>
      <c r="J50" s="296"/>
      <c r="K50" s="296"/>
      <c r="L50" s="296"/>
      <c r="M50" s="296"/>
      <c r="N50" s="296"/>
      <c r="O50" s="296"/>
      <c r="P50" s="40">
        <f t="shared" si="9"/>
        <v>0</v>
      </c>
      <c r="Q50" s="40">
        <f t="shared" si="9"/>
        <v>0</v>
      </c>
      <c r="R50" s="296"/>
      <c r="S50" s="296"/>
      <c r="T50" s="296"/>
      <c r="U50" s="296"/>
      <c r="V50" s="296"/>
      <c r="W50" s="296"/>
      <c r="X50" s="296"/>
      <c r="Y50" s="296"/>
      <c r="Z50" s="42">
        <f t="shared" si="3"/>
        <v>0</v>
      </c>
      <c r="AA50" s="42">
        <f t="shared" si="4"/>
        <v>0</v>
      </c>
      <c r="AB50" s="44">
        <f t="shared" si="8"/>
        <v>0</v>
      </c>
      <c r="AC50" s="44">
        <f t="shared" si="8"/>
        <v>0</v>
      </c>
      <c r="AD50" s="294"/>
      <c r="AE50" s="294"/>
      <c r="AF50" s="294"/>
      <c r="AG50" s="294"/>
      <c r="AH50" s="294"/>
      <c r="AI50" s="294"/>
      <c r="AJ50" s="52">
        <f t="shared" si="1"/>
        <v>0</v>
      </c>
      <c r="AK50" s="143"/>
      <c r="AL50" s="143"/>
      <c r="AM50" s="52">
        <f t="shared" si="5"/>
        <v>0</v>
      </c>
      <c r="AN50" s="52">
        <f t="shared" si="10"/>
        <v>0</v>
      </c>
      <c r="AO50" s="48"/>
      <c r="AP50" s="48"/>
    </row>
    <row r="51" spans="1:42" x14ac:dyDescent="0.35">
      <c r="A51" s="190"/>
      <c r="B51" s="190"/>
      <c r="C51" s="190"/>
      <c r="D51" s="296"/>
      <c r="E51" s="296"/>
      <c r="F51" s="296"/>
      <c r="G51" s="296"/>
      <c r="H51" s="296"/>
      <c r="I51" s="296"/>
      <c r="J51" s="296"/>
      <c r="K51" s="296"/>
      <c r="L51" s="296"/>
      <c r="M51" s="296"/>
      <c r="N51" s="296"/>
      <c r="O51" s="296"/>
      <c r="P51" s="40">
        <f t="shared" si="9"/>
        <v>0</v>
      </c>
      <c r="Q51" s="40">
        <f t="shared" si="9"/>
        <v>0</v>
      </c>
      <c r="R51" s="296"/>
      <c r="S51" s="296"/>
      <c r="T51" s="296"/>
      <c r="U51" s="296"/>
      <c r="V51" s="296"/>
      <c r="W51" s="296"/>
      <c r="X51" s="296"/>
      <c r="Y51" s="296"/>
      <c r="Z51" s="42">
        <f t="shared" si="3"/>
        <v>0</v>
      </c>
      <c r="AA51" s="42">
        <f t="shared" si="4"/>
        <v>0</v>
      </c>
      <c r="AB51" s="44">
        <f t="shared" si="8"/>
        <v>0</v>
      </c>
      <c r="AC51" s="44">
        <f t="shared" si="8"/>
        <v>0</v>
      </c>
      <c r="AD51" s="294"/>
      <c r="AE51" s="294"/>
      <c r="AF51" s="294"/>
      <c r="AG51" s="294"/>
      <c r="AH51" s="294"/>
      <c r="AI51" s="294"/>
      <c r="AJ51" s="52">
        <f t="shared" si="1"/>
        <v>0</v>
      </c>
      <c r="AK51" s="143"/>
      <c r="AL51" s="143"/>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172" priority="245">
      <formula>AND(NOT(ISBLANK($A7)),ISBLANK(B7))</formula>
    </cfRule>
  </conditionalFormatting>
  <conditionalFormatting sqref="C7:C51">
    <cfRule type="expression" dxfId="171" priority="244">
      <formula>AND(NOT(ISBLANK(A7)),ISBLANK(C7))</formula>
    </cfRule>
  </conditionalFormatting>
  <conditionalFormatting sqref="D15:D51">
    <cfRule type="expression" dxfId="170" priority="243">
      <formula>AND(NOT(ISBLANK(E15)),ISBLANK(D15))</formula>
    </cfRule>
  </conditionalFormatting>
  <conditionalFormatting sqref="E15:E51">
    <cfRule type="expression" dxfId="169" priority="242">
      <formula>AND(NOT(ISBLANK(D15)),ISBLANK(E15))</formula>
    </cfRule>
  </conditionalFormatting>
  <conditionalFormatting sqref="F15:F51">
    <cfRule type="expression" dxfId="168" priority="241">
      <formula>AND(NOT(ISBLANK(G15)),ISBLANK(F15))</formula>
    </cfRule>
  </conditionalFormatting>
  <conditionalFormatting sqref="G15:G51">
    <cfRule type="expression" dxfId="167" priority="240">
      <formula>AND(NOT(ISBLANK(F15)),ISBLANK(G15))</formula>
    </cfRule>
  </conditionalFormatting>
  <conditionalFormatting sqref="H15:H51">
    <cfRule type="expression" dxfId="166" priority="239">
      <formula>AND(NOT(ISBLANK(I15)),ISBLANK(H15))</formula>
    </cfRule>
  </conditionalFormatting>
  <conditionalFormatting sqref="I15:I51">
    <cfRule type="expression" dxfId="165" priority="238">
      <formula>AND(NOT(ISBLANK(H15)),ISBLANK(I15))</formula>
    </cfRule>
  </conditionalFormatting>
  <conditionalFormatting sqref="J15:J51">
    <cfRule type="expression" dxfId="164" priority="237">
      <formula>AND(NOT(ISBLANK(K15)),ISBLANK(J15))</formula>
    </cfRule>
  </conditionalFormatting>
  <conditionalFormatting sqref="K15:K51">
    <cfRule type="expression" dxfId="163" priority="236">
      <formula>AND(NOT(ISBLANK(J15)),ISBLANK(K15))</formula>
    </cfRule>
  </conditionalFormatting>
  <conditionalFormatting sqref="L15:L51">
    <cfRule type="expression" dxfId="162" priority="235">
      <formula>AND(NOT(ISBLANK(M15)),ISBLANK(L15))</formula>
    </cfRule>
  </conditionalFormatting>
  <conditionalFormatting sqref="M15:M51">
    <cfRule type="expression" dxfId="161" priority="234">
      <formula>AND(NOT(ISBLANK(L15)),ISBLANK(M15))</formula>
    </cfRule>
  </conditionalFormatting>
  <conditionalFormatting sqref="N15:N51">
    <cfRule type="expression" dxfId="160" priority="233">
      <formula>AND(NOT(ISBLANK(O15)),ISBLANK(N15))</formula>
    </cfRule>
  </conditionalFormatting>
  <conditionalFormatting sqref="O15:O51">
    <cfRule type="expression" dxfId="159" priority="232">
      <formula>AND(NOT(ISBLANK(N15)),ISBLANK(O15))</formula>
    </cfRule>
  </conditionalFormatting>
  <conditionalFormatting sqref="R15:R51 R13:X13">
    <cfRule type="expression" dxfId="158" priority="231">
      <formula>AND(NOT(ISBLANK(S13)),ISBLANK(R13))</formula>
    </cfRule>
  </conditionalFormatting>
  <conditionalFormatting sqref="S13 S15:S51">
    <cfRule type="expression" dxfId="157" priority="230">
      <formula>AND(NOT(ISBLANK(R13)),ISBLANK(S13))</formula>
    </cfRule>
  </conditionalFormatting>
  <conditionalFormatting sqref="T13 T15:T51">
    <cfRule type="expression" dxfId="156" priority="229">
      <formula>AND(NOT(ISBLANK(U13)),ISBLANK(T13))</formula>
    </cfRule>
  </conditionalFormatting>
  <conditionalFormatting sqref="U13 U15:U51">
    <cfRule type="expression" dxfId="155" priority="228">
      <formula>AND(NOT(ISBLANK(T13)),ISBLANK(U13))</formula>
    </cfRule>
  </conditionalFormatting>
  <conditionalFormatting sqref="V13 V15:V51">
    <cfRule type="expression" dxfId="154" priority="227">
      <formula>AND(NOT(ISBLANK(W13)),ISBLANK(V13))</formula>
    </cfRule>
  </conditionalFormatting>
  <conditionalFormatting sqref="W13 W15:W51">
    <cfRule type="expression" dxfId="153" priority="226">
      <formula>AND(NOT(ISBLANK(V13)),ISBLANK(W13))</formula>
    </cfRule>
  </conditionalFormatting>
  <conditionalFormatting sqref="X13 X15:X51">
    <cfRule type="expression" dxfId="152" priority="225">
      <formula>AND(NOT(ISBLANK(Y13)),ISBLANK(X13))</formula>
    </cfRule>
  </conditionalFormatting>
  <conditionalFormatting sqref="Y15:Y51">
    <cfRule type="expression" dxfId="151" priority="224">
      <formula>AND(NOT(ISBLANK(X15)),ISBLANK(Y15))</formula>
    </cfRule>
  </conditionalFormatting>
  <conditionalFormatting sqref="R9">
    <cfRule type="expression" dxfId="150" priority="223">
      <formula>AND(NOT(ISBLANK(S9)),ISBLANK(R9))</formula>
    </cfRule>
  </conditionalFormatting>
  <conditionalFormatting sqref="S9">
    <cfRule type="expression" dxfId="149" priority="222">
      <formula>AND(NOT(ISBLANK(R9)),ISBLANK(S9))</formula>
    </cfRule>
  </conditionalFormatting>
  <conditionalFormatting sqref="T9">
    <cfRule type="expression" dxfId="148" priority="221">
      <formula>AND(NOT(ISBLANK(U9)),ISBLANK(T9))</formula>
    </cfRule>
  </conditionalFormatting>
  <conditionalFormatting sqref="U9">
    <cfRule type="expression" dxfId="147" priority="220">
      <formula>AND(NOT(ISBLANK(T9)),ISBLANK(U9))</formula>
    </cfRule>
  </conditionalFormatting>
  <conditionalFormatting sqref="V9">
    <cfRule type="expression" dxfId="146" priority="219">
      <formula>AND(NOT(ISBLANK(W9)),ISBLANK(V9))</formula>
    </cfRule>
  </conditionalFormatting>
  <conditionalFormatting sqref="W9">
    <cfRule type="expression" dxfId="145" priority="218">
      <formula>AND(NOT(ISBLANK(V9)),ISBLANK(W9))</formula>
    </cfRule>
  </conditionalFormatting>
  <conditionalFormatting sqref="X9">
    <cfRule type="expression" dxfId="144" priority="217">
      <formula>AND(NOT(ISBLANK(Y9)),ISBLANK(X9))</formula>
    </cfRule>
  </conditionalFormatting>
  <conditionalFormatting sqref="Y9">
    <cfRule type="expression" dxfId="143" priority="216">
      <formula>AND(NOT(ISBLANK(X9)),ISBLANK(Y9))</formula>
    </cfRule>
  </conditionalFormatting>
  <conditionalFormatting sqref="R9">
    <cfRule type="expression" dxfId="142" priority="215">
      <formula>AND(NOT(ISBLANK(S9)),ISBLANK(R9))</formula>
    </cfRule>
  </conditionalFormatting>
  <conditionalFormatting sqref="S9">
    <cfRule type="expression" dxfId="141" priority="214">
      <formula>AND(NOT(ISBLANK(R9)),ISBLANK(S9))</formula>
    </cfRule>
  </conditionalFormatting>
  <conditionalFormatting sqref="T9">
    <cfRule type="expression" dxfId="140" priority="213">
      <formula>AND(NOT(ISBLANK(U9)),ISBLANK(T9))</formula>
    </cfRule>
  </conditionalFormatting>
  <conditionalFormatting sqref="U9">
    <cfRule type="expression" dxfId="139" priority="212">
      <formula>AND(NOT(ISBLANK(T9)),ISBLANK(U9))</formula>
    </cfRule>
  </conditionalFormatting>
  <conditionalFormatting sqref="V9">
    <cfRule type="expression" dxfId="138" priority="211">
      <formula>AND(NOT(ISBLANK(W9)),ISBLANK(V9))</formula>
    </cfRule>
  </conditionalFormatting>
  <conditionalFormatting sqref="W9">
    <cfRule type="expression" dxfId="137" priority="210">
      <formula>AND(NOT(ISBLANK(V9)),ISBLANK(W9))</formula>
    </cfRule>
  </conditionalFormatting>
  <conditionalFormatting sqref="X9">
    <cfRule type="expression" dxfId="136" priority="209">
      <formula>AND(NOT(ISBLANK(Y9)),ISBLANK(X9))</formula>
    </cfRule>
  </conditionalFormatting>
  <conditionalFormatting sqref="Y9">
    <cfRule type="expression" dxfId="135" priority="208">
      <formula>AND(NOT(ISBLANK(X9)),ISBLANK(Y9))</formula>
    </cfRule>
  </conditionalFormatting>
  <conditionalFormatting sqref="R9">
    <cfRule type="expression" dxfId="134" priority="207">
      <formula>AND(NOT(ISBLANK(S9)),ISBLANK(R9))</formula>
    </cfRule>
  </conditionalFormatting>
  <conditionalFormatting sqref="S9">
    <cfRule type="expression" dxfId="133" priority="206">
      <formula>AND(NOT(ISBLANK(R9)),ISBLANK(S9))</formula>
    </cfRule>
  </conditionalFormatting>
  <conditionalFormatting sqref="T9">
    <cfRule type="expression" dxfId="132" priority="205">
      <formula>AND(NOT(ISBLANK(U9)),ISBLANK(T9))</formula>
    </cfRule>
  </conditionalFormatting>
  <conditionalFormatting sqref="U9">
    <cfRule type="expression" dxfId="131" priority="204">
      <formula>AND(NOT(ISBLANK(T9)),ISBLANK(U9))</formula>
    </cfRule>
  </conditionalFormatting>
  <conditionalFormatting sqref="V9">
    <cfRule type="expression" dxfId="130" priority="203">
      <formula>AND(NOT(ISBLANK(W9)),ISBLANK(V9))</formula>
    </cfRule>
  </conditionalFormatting>
  <conditionalFormatting sqref="W9">
    <cfRule type="expression" dxfId="129" priority="202">
      <formula>AND(NOT(ISBLANK(V9)),ISBLANK(W9))</formula>
    </cfRule>
  </conditionalFormatting>
  <conditionalFormatting sqref="X9">
    <cfRule type="expression" dxfId="128" priority="201">
      <formula>AND(NOT(ISBLANK(Y9)),ISBLANK(X9))</formula>
    </cfRule>
  </conditionalFormatting>
  <conditionalFormatting sqref="Y9">
    <cfRule type="expression" dxfId="127" priority="200">
      <formula>AND(NOT(ISBLANK(X9)),ISBLANK(Y9))</formula>
    </cfRule>
  </conditionalFormatting>
  <conditionalFormatting sqref="R9">
    <cfRule type="expression" dxfId="126" priority="199">
      <formula>AND(NOT(ISBLANK(S9)),ISBLANK(R9))</formula>
    </cfRule>
  </conditionalFormatting>
  <conditionalFormatting sqref="S9">
    <cfRule type="expression" dxfId="125" priority="198">
      <formula>AND(NOT(ISBLANK(R9)),ISBLANK(S9))</formula>
    </cfRule>
  </conditionalFormatting>
  <conditionalFormatting sqref="T9">
    <cfRule type="expression" dxfId="124" priority="197">
      <formula>AND(NOT(ISBLANK(U9)),ISBLANK(T9))</formula>
    </cfRule>
  </conditionalFormatting>
  <conditionalFormatting sqref="U9">
    <cfRule type="expression" dxfId="123" priority="196">
      <formula>AND(NOT(ISBLANK(T9)),ISBLANK(U9))</formula>
    </cfRule>
  </conditionalFormatting>
  <conditionalFormatting sqref="V9">
    <cfRule type="expression" dxfId="122" priority="195">
      <formula>AND(NOT(ISBLANK(W9)),ISBLANK(V9))</formula>
    </cfRule>
  </conditionalFormatting>
  <conditionalFormatting sqref="W9">
    <cfRule type="expression" dxfId="121" priority="194">
      <formula>AND(NOT(ISBLANK(V9)),ISBLANK(W9))</formula>
    </cfRule>
  </conditionalFormatting>
  <conditionalFormatting sqref="X9">
    <cfRule type="expression" dxfId="120" priority="193">
      <formula>AND(NOT(ISBLANK(Y9)),ISBLANK(X9))</formula>
    </cfRule>
  </conditionalFormatting>
  <conditionalFormatting sqref="Y9">
    <cfRule type="expression" dxfId="119" priority="192">
      <formula>AND(NOT(ISBLANK(X9)),ISBLANK(Y9))</formula>
    </cfRule>
  </conditionalFormatting>
  <conditionalFormatting sqref="I13">
    <cfRule type="expression" dxfId="118" priority="191">
      <formula>AND(NOT(ISBLANK(H13)),ISBLANK(I13))</formula>
    </cfRule>
  </conditionalFormatting>
  <conditionalFormatting sqref="D13">
    <cfRule type="expression" dxfId="117" priority="190">
      <formula>AND(NOT(ISBLANK(E13)),ISBLANK(D13))</formula>
    </cfRule>
  </conditionalFormatting>
  <conditionalFormatting sqref="E13">
    <cfRule type="expression" dxfId="116" priority="189">
      <formula>AND(NOT(ISBLANK(D13)),ISBLANK(E13))</formula>
    </cfRule>
  </conditionalFormatting>
  <conditionalFormatting sqref="F13">
    <cfRule type="expression" dxfId="115" priority="188">
      <formula>AND(NOT(ISBLANK(G13)),ISBLANK(F13))</formula>
    </cfRule>
  </conditionalFormatting>
  <conditionalFormatting sqref="G13">
    <cfRule type="expression" dxfId="114" priority="187">
      <formula>AND(NOT(ISBLANK(F13)),ISBLANK(G13))</formula>
    </cfRule>
  </conditionalFormatting>
  <conditionalFormatting sqref="H13">
    <cfRule type="expression" dxfId="113" priority="186">
      <formula>AND(NOT(ISBLANK(I13)),ISBLANK(H13))</formula>
    </cfRule>
  </conditionalFormatting>
  <conditionalFormatting sqref="J13">
    <cfRule type="expression" dxfId="112" priority="185">
      <formula>AND(NOT(ISBLANK(K13)),ISBLANK(J13))</formula>
    </cfRule>
  </conditionalFormatting>
  <conditionalFormatting sqref="K13">
    <cfRule type="expression" dxfId="111" priority="184">
      <formula>AND(NOT(ISBLANK(J13)),ISBLANK(K13))</formula>
    </cfRule>
  </conditionalFormatting>
  <conditionalFormatting sqref="L13">
    <cfRule type="expression" dxfId="110" priority="183">
      <formula>AND(NOT(ISBLANK(M13)),ISBLANK(L13))</formula>
    </cfRule>
  </conditionalFormatting>
  <conditionalFormatting sqref="M13">
    <cfRule type="expression" dxfId="109" priority="182">
      <formula>AND(NOT(ISBLANK(L13)),ISBLANK(M13))</formula>
    </cfRule>
  </conditionalFormatting>
  <conditionalFormatting sqref="N13">
    <cfRule type="expression" dxfId="108" priority="181">
      <formula>AND(NOT(ISBLANK(O13)),ISBLANK(N13))</formula>
    </cfRule>
  </conditionalFormatting>
  <conditionalFormatting sqref="O13">
    <cfRule type="expression" dxfId="107" priority="180">
      <formula>AND(NOT(ISBLANK(N13)),ISBLANK(O13))</formula>
    </cfRule>
  </conditionalFormatting>
  <conditionalFormatting sqref="S7:U8">
    <cfRule type="expression" dxfId="106" priority="179">
      <formula>AND(NOT(ISBLANK(T7)),ISBLANK(S7))</formula>
    </cfRule>
  </conditionalFormatting>
  <conditionalFormatting sqref="S7:U8">
    <cfRule type="expression" dxfId="105" priority="178">
      <formula>AND(NOT(ISBLANK(R7)),ISBLANK(S7))</formula>
    </cfRule>
  </conditionalFormatting>
  <conditionalFormatting sqref="S7:U8">
    <cfRule type="expression" dxfId="104" priority="177">
      <formula>AND(NOT(ISBLANK(T7)),ISBLANK(S7))</formula>
    </cfRule>
  </conditionalFormatting>
  <conditionalFormatting sqref="J7:J8 L7:L8 N7:N8 D7 H7:H8 F7">
    <cfRule type="expression" dxfId="103" priority="176">
      <formula>AND(NOT(ISBLANK(E7)),ISBLANK(D7))</formula>
    </cfRule>
  </conditionalFormatting>
  <conditionalFormatting sqref="K7:K8 M7:M8 O8 E7 I7:I8 G7">
    <cfRule type="expression" dxfId="102" priority="175">
      <formula>AND(NOT(ISBLANK(D7)),ISBLANK(E7))</formula>
    </cfRule>
  </conditionalFormatting>
  <conditionalFormatting sqref="V7:Y8">
    <cfRule type="expression" dxfId="101" priority="174">
      <formula>AND(NOT(ISBLANK(W7)),ISBLANK(V7))</formula>
    </cfRule>
  </conditionalFormatting>
  <conditionalFormatting sqref="W7:W8 Y7:Y8">
    <cfRule type="expression" dxfId="100" priority="173">
      <formula>AND(NOT(ISBLANK(V7)),ISBLANK(W7))</formula>
    </cfRule>
  </conditionalFormatting>
  <conditionalFormatting sqref="V7:Y7">
    <cfRule type="expression" dxfId="99" priority="172">
      <formula>AND(NOT(ISBLANK(W7)),ISBLANK(V7))</formula>
    </cfRule>
  </conditionalFormatting>
  <conditionalFormatting sqref="V7:Y8">
    <cfRule type="expression" dxfId="98" priority="171">
      <formula>AND(NOT(ISBLANK(W7)),ISBLANK(V7))</formula>
    </cfRule>
  </conditionalFormatting>
  <conditionalFormatting sqref="V7:V8">
    <cfRule type="expression" dxfId="97" priority="170">
      <formula>AND(NOT(ISBLANK(U7)),ISBLANK(V7))</formula>
    </cfRule>
  </conditionalFormatting>
  <conditionalFormatting sqref="Y13">
    <cfRule type="expression" dxfId="96" priority="169">
      <formula>AND(NOT(ISBLANK(X13)),ISBLANK(Y13))</formula>
    </cfRule>
  </conditionalFormatting>
  <conditionalFormatting sqref="O7">
    <cfRule type="expression" dxfId="95" priority="148">
      <formula>AND(NOT(ISBLANK(N7)),ISBLANK(O7))</formula>
    </cfRule>
  </conditionalFormatting>
  <conditionalFormatting sqref="R7:R8">
    <cfRule type="expression" dxfId="94" priority="147">
      <formula>AND(NOT(ISBLANK(S7)),ISBLANK(R7))</formula>
    </cfRule>
  </conditionalFormatting>
  <conditionalFormatting sqref="R12">
    <cfRule type="expression" dxfId="93" priority="126">
      <formula>AND(NOT(ISBLANK(S12)),ISBLANK(R12))</formula>
    </cfRule>
  </conditionalFormatting>
  <conditionalFormatting sqref="S12">
    <cfRule type="expression" dxfId="92" priority="125">
      <formula>AND(NOT(ISBLANK(R12)),ISBLANK(S12))</formula>
    </cfRule>
  </conditionalFormatting>
  <conditionalFormatting sqref="T12">
    <cfRule type="expression" dxfId="91" priority="124">
      <formula>AND(NOT(ISBLANK(U12)),ISBLANK(T12))</formula>
    </cfRule>
  </conditionalFormatting>
  <conditionalFormatting sqref="U12">
    <cfRule type="expression" dxfId="90" priority="123">
      <formula>AND(NOT(ISBLANK(T12)),ISBLANK(U12))</formula>
    </cfRule>
  </conditionalFormatting>
  <conditionalFormatting sqref="X12">
    <cfRule type="expression" dxfId="89" priority="122">
      <formula>AND(NOT(ISBLANK(Y12)),ISBLANK(X12))</formula>
    </cfRule>
  </conditionalFormatting>
  <conditionalFormatting sqref="Y12">
    <cfRule type="expression" dxfId="88" priority="121">
      <formula>AND(NOT(ISBLANK(X12)),ISBLANK(Y12))</formula>
    </cfRule>
  </conditionalFormatting>
  <conditionalFormatting sqref="V12">
    <cfRule type="expression" dxfId="87" priority="120">
      <formula>AND(NOT(ISBLANK(W12)),ISBLANK(V12))</formula>
    </cfRule>
  </conditionalFormatting>
  <conditionalFormatting sqref="W12">
    <cfRule type="expression" dxfId="86" priority="119">
      <formula>AND(NOT(ISBLANK(V12)),ISBLANK(W12))</formula>
    </cfRule>
  </conditionalFormatting>
  <conditionalFormatting sqref="D9">
    <cfRule type="expression" dxfId="85" priority="86">
      <formula>AND(NOT(ISBLANK(E9)),ISBLANK(D9))</formula>
    </cfRule>
  </conditionalFormatting>
  <conditionalFormatting sqref="E9">
    <cfRule type="expression" dxfId="84" priority="85">
      <formula>AND(NOT(ISBLANK(D9)),ISBLANK(E9))</formula>
    </cfRule>
  </conditionalFormatting>
  <conditionalFormatting sqref="F9">
    <cfRule type="expression" dxfId="83" priority="84">
      <formula>AND(NOT(ISBLANK(G9)),ISBLANK(F9))</formula>
    </cfRule>
  </conditionalFormatting>
  <conditionalFormatting sqref="G9">
    <cfRule type="expression" dxfId="82" priority="83">
      <formula>AND(NOT(ISBLANK(F9)),ISBLANK(G9))</formula>
    </cfRule>
  </conditionalFormatting>
  <conditionalFormatting sqref="H9">
    <cfRule type="expression" dxfId="81" priority="82">
      <formula>AND(NOT(ISBLANK(I9)),ISBLANK(H9))</formula>
    </cfRule>
  </conditionalFormatting>
  <conditionalFormatting sqref="I9">
    <cfRule type="expression" dxfId="80" priority="81">
      <formula>AND(NOT(ISBLANK(H9)),ISBLANK(I9))</formula>
    </cfRule>
  </conditionalFormatting>
  <conditionalFormatting sqref="J9">
    <cfRule type="expression" dxfId="79" priority="80">
      <formula>AND(NOT(ISBLANK(K9)),ISBLANK(J9))</formula>
    </cfRule>
  </conditionalFormatting>
  <conditionalFormatting sqref="K9">
    <cfRule type="expression" dxfId="78" priority="79">
      <formula>AND(NOT(ISBLANK(J9)),ISBLANK(K9))</formula>
    </cfRule>
  </conditionalFormatting>
  <conditionalFormatting sqref="L9">
    <cfRule type="expression" dxfId="77" priority="78">
      <formula>AND(NOT(ISBLANK(M9)),ISBLANK(L9))</formula>
    </cfRule>
  </conditionalFormatting>
  <conditionalFormatting sqref="M9">
    <cfRule type="expression" dxfId="76" priority="77">
      <formula>AND(NOT(ISBLANK(L9)),ISBLANK(M9))</formula>
    </cfRule>
  </conditionalFormatting>
  <conditionalFormatting sqref="N9">
    <cfRule type="expression" dxfId="75" priority="76">
      <formula>AND(NOT(ISBLANK(O9)),ISBLANK(N9))</formula>
    </cfRule>
  </conditionalFormatting>
  <conditionalFormatting sqref="O9">
    <cfRule type="expression" dxfId="74" priority="75">
      <formula>AND(NOT(ISBLANK(N9)),ISBLANK(O9))</formula>
    </cfRule>
  </conditionalFormatting>
  <conditionalFormatting sqref="D8 F8">
    <cfRule type="expression" dxfId="73" priority="74">
      <formula>AND(NOT(ISBLANK(E8)),ISBLANK(D8))</formula>
    </cfRule>
  </conditionalFormatting>
  <conditionalFormatting sqref="E8 G8">
    <cfRule type="expression" dxfId="72" priority="73">
      <formula>AND(NOT(ISBLANK(D8)),ISBLANK(E8))</formula>
    </cfRule>
  </conditionalFormatting>
  <conditionalFormatting sqref="D14">
    <cfRule type="expression" dxfId="71" priority="72">
      <formula>AND(NOT(ISBLANK(E14)),ISBLANK(D14))</formula>
    </cfRule>
  </conditionalFormatting>
  <conditionalFormatting sqref="E14">
    <cfRule type="expression" dxfId="70" priority="71">
      <formula>AND(NOT(ISBLANK(D14)),ISBLANK(E14))</formula>
    </cfRule>
  </conditionalFormatting>
  <conditionalFormatting sqref="F14">
    <cfRule type="expression" dxfId="69" priority="70">
      <formula>AND(NOT(ISBLANK(G14)),ISBLANK(F14))</formula>
    </cfRule>
  </conditionalFormatting>
  <conditionalFormatting sqref="G14">
    <cfRule type="expression" dxfId="68" priority="69">
      <formula>AND(NOT(ISBLANK(F14)),ISBLANK(G14))</formula>
    </cfRule>
  </conditionalFormatting>
  <conditionalFormatting sqref="H14">
    <cfRule type="expression" dxfId="67" priority="68">
      <formula>AND(NOT(ISBLANK(I14)),ISBLANK(H14))</formula>
    </cfRule>
  </conditionalFormatting>
  <conditionalFormatting sqref="I14">
    <cfRule type="expression" dxfId="66" priority="67">
      <formula>AND(NOT(ISBLANK(H14)),ISBLANK(I14))</formula>
    </cfRule>
  </conditionalFormatting>
  <conditionalFormatting sqref="J14">
    <cfRule type="expression" dxfId="65" priority="66">
      <formula>AND(NOT(ISBLANK(K14)),ISBLANK(J14))</formula>
    </cfRule>
  </conditionalFormatting>
  <conditionalFormatting sqref="K14">
    <cfRule type="expression" dxfId="64" priority="65">
      <formula>AND(NOT(ISBLANK(J14)),ISBLANK(K14))</formula>
    </cfRule>
  </conditionalFormatting>
  <conditionalFormatting sqref="L14">
    <cfRule type="expression" dxfId="63" priority="64">
      <formula>AND(NOT(ISBLANK(M14)),ISBLANK(L14))</formula>
    </cfRule>
  </conditionalFormatting>
  <conditionalFormatting sqref="M14">
    <cfRule type="expression" dxfId="62" priority="63">
      <formula>AND(NOT(ISBLANK(L14)),ISBLANK(M14))</formula>
    </cfRule>
  </conditionalFormatting>
  <conditionalFormatting sqref="N14">
    <cfRule type="expression" dxfId="61" priority="62">
      <formula>AND(NOT(ISBLANK(O14)),ISBLANK(N14))</formula>
    </cfRule>
  </conditionalFormatting>
  <conditionalFormatting sqref="O14">
    <cfRule type="expression" dxfId="60" priority="61">
      <formula>AND(NOT(ISBLANK(N14)),ISBLANK(O14))</formula>
    </cfRule>
  </conditionalFormatting>
  <conditionalFormatting sqref="R14">
    <cfRule type="expression" dxfId="59" priority="60">
      <formula>AND(NOT(ISBLANK(S14)),ISBLANK(R14))</formula>
    </cfRule>
  </conditionalFormatting>
  <conditionalFormatting sqref="S14">
    <cfRule type="expression" dxfId="58" priority="59">
      <formula>AND(NOT(ISBLANK(R14)),ISBLANK(S14))</formula>
    </cfRule>
  </conditionalFormatting>
  <conditionalFormatting sqref="T14">
    <cfRule type="expression" dxfId="57" priority="58">
      <formula>AND(NOT(ISBLANK(U14)),ISBLANK(T14))</formula>
    </cfRule>
  </conditionalFormatting>
  <conditionalFormatting sqref="U14">
    <cfRule type="expression" dxfId="56" priority="57">
      <formula>AND(NOT(ISBLANK(T14)),ISBLANK(U14))</formula>
    </cfRule>
  </conditionalFormatting>
  <conditionalFormatting sqref="V14">
    <cfRule type="expression" dxfId="55" priority="56">
      <formula>AND(NOT(ISBLANK(W14)),ISBLANK(V14))</formula>
    </cfRule>
  </conditionalFormatting>
  <conditionalFormatting sqref="W14">
    <cfRule type="expression" dxfId="54" priority="55">
      <formula>AND(NOT(ISBLANK(V14)),ISBLANK(W14))</formula>
    </cfRule>
  </conditionalFormatting>
  <conditionalFormatting sqref="X14">
    <cfRule type="expression" dxfId="53" priority="54">
      <formula>AND(NOT(ISBLANK(Y14)),ISBLANK(X14))</formula>
    </cfRule>
  </conditionalFormatting>
  <conditionalFormatting sqref="Y14">
    <cfRule type="expression" dxfId="52" priority="53">
      <formula>AND(NOT(ISBLANK(X14)),ISBLANK(Y14))</formula>
    </cfRule>
  </conditionalFormatting>
  <conditionalFormatting sqref="D11">
    <cfRule type="expression" dxfId="51" priority="52">
      <formula>AND(NOT(ISBLANK(E11)),ISBLANK(D11))</formula>
    </cfRule>
  </conditionalFormatting>
  <conditionalFormatting sqref="E11">
    <cfRule type="expression" dxfId="50" priority="51">
      <formula>AND(NOT(ISBLANK(D11)),ISBLANK(E11))</formula>
    </cfRule>
  </conditionalFormatting>
  <conditionalFormatting sqref="F11">
    <cfRule type="expression" dxfId="49" priority="50">
      <formula>AND(NOT(ISBLANK(G11)),ISBLANK(F11))</formula>
    </cfRule>
  </conditionalFormatting>
  <conditionalFormatting sqref="G11">
    <cfRule type="expression" dxfId="48" priority="49">
      <formula>AND(NOT(ISBLANK(F11)),ISBLANK(G11))</formula>
    </cfRule>
  </conditionalFormatting>
  <conditionalFormatting sqref="H11">
    <cfRule type="expression" dxfId="47" priority="48">
      <formula>AND(NOT(ISBLANK(I11)),ISBLANK(H11))</formula>
    </cfRule>
  </conditionalFormatting>
  <conditionalFormatting sqref="I11">
    <cfRule type="expression" dxfId="46" priority="47">
      <formula>AND(NOT(ISBLANK(H11)),ISBLANK(I11))</formula>
    </cfRule>
  </conditionalFormatting>
  <conditionalFormatting sqref="J11">
    <cfRule type="expression" dxfId="45" priority="46">
      <formula>AND(NOT(ISBLANK(K11)),ISBLANK(J11))</formula>
    </cfRule>
  </conditionalFormatting>
  <conditionalFormatting sqref="K11">
    <cfRule type="expression" dxfId="44" priority="45">
      <formula>AND(NOT(ISBLANK(J11)),ISBLANK(K11))</formula>
    </cfRule>
  </conditionalFormatting>
  <conditionalFormatting sqref="L11">
    <cfRule type="expression" dxfId="43" priority="44">
      <formula>AND(NOT(ISBLANK(M11)),ISBLANK(L11))</formula>
    </cfRule>
  </conditionalFormatting>
  <conditionalFormatting sqref="M11">
    <cfRule type="expression" dxfId="42" priority="43">
      <formula>AND(NOT(ISBLANK(L11)),ISBLANK(M11))</formula>
    </cfRule>
  </conditionalFormatting>
  <conditionalFormatting sqref="N11">
    <cfRule type="expression" dxfId="41" priority="42">
      <formula>AND(NOT(ISBLANK(O11)),ISBLANK(N11))</formula>
    </cfRule>
  </conditionalFormatting>
  <conditionalFormatting sqref="O11">
    <cfRule type="expression" dxfId="40" priority="41">
      <formula>AND(NOT(ISBLANK(N11)),ISBLANK(O11))</formula>
    </cfRule>
  </conditionalFormatting>
  <conditionalFormatting sqref="R11">
    <cfRule type="expression" dxfId="39" priority="40">
      <formula>AND(NOT(ISBLANK(S11)),ISBLANK(R11))</formula>
    </cfRule>
  </conditionalFormatting>
  <conditionalFormatting sqref="S11">
    <cfRule type="expression" dxfId="38" priority="39">
      <formula>AND(NOT(ISBLANK(R11)),ISBLANK(S11))</formula>
    </cfRule>
  </conditionalFormatting>
  <conditionalFormatting sqref="T11">
    <cfRule type="expression" dxfId="37" priority="38">
      <formula>AND(NOT(ISBLANK(U11)),ISBLANK(T11))</formula>
    </cfRule>
  </conditionalFormatting>
  <conditionalFormatting sqref="U11">
    <cfRule type="expression" dxfId="36" priority="37">
      <formula>AND(NOT(ISBLANK(T11)),ISBLANK(U11))</formula>
    </cfRule>
  </conditionalFormatting>
  <conditionalFormatting sqref="V11">
    <cfRule type="expression" dxfId="35" priority="36">
      <formula>AND(NOT(ISBLANK(W11)),ISBLANK(V11))</formula>
    </cfRule>
  </conditionalFormatting>
  <conditionalFormatting sqref="W11">
    <cfRule type="expression" dxfId="34" priority="35">
      <formula>AND(NOT(ISBLANK(V11)),ISBLANK(W11))</formula>
    </cfRule>
  </conditionalFormatting>
  <conditionalFormatting sqref="X11">
    <cfRule type="expression" dxfId="33" priority="34">
      <formula>AND(NOT(ISBLANK(Y11)),ISBLANK(X11))</formula>
    </cfRule>
  </conditionalFormatting>
  <conditionalFormatting sqref="Y11">
    <cfRule type="expression" dxfId="32" priority="33">
      <formula>AND(NOT(ISBLANK(X11)),ISBLANK(Y11))</formula>
    </cfRule>
  </conditionalFormatting>
  <conditionalFormatting sqref="D10">
    <cfRule type="expression" dxfId="31" priority="32">
      <formula>AND(NOT(ISBLANK(E10)),ISBLANK(D10))</formula>
    </cfRule>
  </conditionalFormatting>
  <conditionalFormatting sqref="E10">
    <cfRule type="expression" dxfId="30" priority="31">
      <formula>AND(NOT(ISBLANK(D10)),ISBLANK(E10))</formula>
    </cfRule>
  </conditionalFormatting>
  <conditionalFormatting sqref="F10">
    <cfRule type="expression" dxfId="29" priority="30">
      <formula>AND(NOT(ISBLANK(G10)),ISBLANK(F10))</formula>
    </cfRule>
  </conditionalFormatting>
  <conditionalFormatting sqref="G10">
    <cfRule type="expression" dxfId="28" priority="29">
      <formula>AND(NOT(ISBLANK(F10)),ISBLANK(G10))</formula>
    </cfRule>
  </conditionalFormatting>
  <conditionalFormatting sqref="H10">
    <cfRule type="expression" dxfId="27" priority="28">
      <formula>AND(NOT(ISBLANK(I10)),ISBLANK(H10))</formula>
    </cfRule>
  </conditionalFormatting>
  <conditionalFormatting sqref="I10">
    <cfRule type="expression" dxfId="26" priority="27">
      <formula>AND(NOT(ISBLANK(H10)),ISBLANK(I10))</formula>
    </cfRule>
  </conditionalFormatting>
  <conditionalFormatting sqref="J10">
    <cfRule type="expression" dxfId="25" priority="26">
      <formula>AND(NOT(ISBLANK(K10)),ISBLANK(J10))</formula>
    </cfRule>
  </conditionalFormatting>
  <conditionalFormatting sqref="K10">
    <cfRule type="expression" dxfId="24" priority="25">
      <formula>AND(NOT(ISBLANK(J10)),ISBLANK(K10))</formula>
    </cfRule>
  </conditionalFormatting>
  <conditionalFormatting sqref="L10">
    <cfRule type="expression" dxfId="23" priority="24">
      <formula>AND(NOT(ISBLANK(M10)),ISBLANK(L10))</formula>
    </cfRule>
  </conditionalFormatting>
  <conditionalFormatting sqref="M10">
    <cfRule type="expression" dxfId="22" priority="23">
      <formula>AND(NOT(ISBLANK(L10)),ISBLANK(M10))</formula>
    </cfRule>
  </conditionalFormatting>
  <conditionalFormatting sqref="N10">
    <cfRule type="expression" dxfId="21" priority="22">
      <formula>AND(NOT(ISBLANK(O10)),ISBLANK(N10))</formula>
    </cfRule>
  </conditionalFormatting>
  <conditionalFormatting sqref="O10">
    <cfRule type="expression" dxfId="20" priority="21">
      <formula>AND(NOT(ISBLANK(N10)),ISBLANK(O10))</formula>
    </cfRule>
  </conditionalFormatting>
  <conditionalFormatting sqref="R10">
    <cfRule type="expression" dxfId="19" priority="20">
      <formula>AND(NOT(ISBLANK(S10)),ISBLANK(R10))</formula>
    </cfRule>
  </conditionalFormatting>
  <conditionalFormatting sqref="S10">
    <cfRule type="expression" dxfId="18" priority="19">
      <formula>AND(NOT(ISBLANK(R10)),ISBLANK(S10))</formula>
    </cfRule>
  </conditionalFormatting>
  <conditionalFormatting sqref="T10">
    <cfRule type="expression" dxfId="17" priority="18">
      <formula>AND(NOT(ISBLANK(U10)),ISBLANK(T10))</formula>
    </cfRule>
  </conditionalFormatting>
  <conditionalFormatting sqref="U10">
    <cfRule type="expression" dxfId="16" priority="17">
      <formula>AND(NOT(ISBLANK(T10)),ISBLANK(U10))</formula>
    </cfRule>
  </conditionalFormatting>
  <conditionalFormatting sqref="V10">
    <cfRule type="expression" dxfId="15" priority="16">
      <formula>AND(NOT(ISBLANK(W10)),ISBLANK(V10))</formula>
    </cfRule>
  </conditionalFormatting>
  <conditionalFormatting sqref="W10">
    <cfRule type="expression" dxfId="14" priority="15">
      <formula>AND(NOT(ISBLANK(V10)),ISBLANK(W10))</formula>
    </cfRule>
  </conditionalFormatting>
  <conditionalFormatting sqref="X10">
    <cfRule type="expression" dxfId="13" priority="14">
      <formula>AND(NOT(ISBLANK(Y10)),ISBLANK(X10))</formula>
    </cfRule>
  </conditionalFormatting>
  <conditionalFormatting sqref="Y10">
    <cfRule type="expression" dxfId="12" priority="13">
      <formula>AND(NOT(ISBLANK(X10)),ISBLANK(Y10))</formula>
    </cfRule>
  </conditionalFormatting>
  <conditionalFormatting sqref="L12">
    <cfRule type="expression" dxfId="11" priority="12">
      <formula>AND(NOT(ISBLANK(M12)),ISBLANK(L12))</formula>
    </cfRule>
  </conditionalFormatting>
  <conditionalFormatting sqref="M12">
    <cfRule type="expression" dxfId="10" priority="11">
      <formula>AND(NOT(ISBLANK(L12)),ISBLANK(M12))</formula>
    </cfRule>
  </conditionalFormatting>
  <conditionalFormatting sqref="N12">
    <cfRule type="expression" dxfId="9" priority="10">
      <formula>AND(NOT(ISBLANK(O12)),ISBLANK(N12))</formula>
    </cfRule>
  </conditionalFormatting>
  <conditionalFormatting sqref="O12">
    <cfRule type="expression" dxfId="8" priority="9">
      <formula>AND(NOT(ISBLANK(N12)),ISBLANK(O12))</formula>
    </cfRule>
  </conditionalFormatting>
  <conditionalFormatting sqref="D12">
    <cfRule type="expression" dxfId="7" priority="8">
      <formula>AND(NOT(ISBLANK(E12)),ISBLANK(D12))</formula>
    </cfRule>
  </conditionalFormatting>
  <conditionalFormatting sqref="E12">
    <cfRule type="expression" dxfId="6" priority="7">
      <formula>AND(NOT(ISBLANK(D12)),ISBLANK(E12))</formula>
    </cfRule>
  </conditionalFormatting>
  <conditionalFormatting sqref="F12">
    <cfRule type="expression" dxfId="5" priority="6">
      <formula>AND(NOT(ISBLANK(G12)),ISBLANK(F12))</formula>
    </cfRule>
  </conditionalFormatting>
  <conditionalFormatting sqref="G12">
    <cfRule type="expression" dxfId="4" priority="5">
      <formula>AND(NOT(ISBLANK(F12)),ISBLANK(G12))</formula>
    </cfRule>
  </conditionalFormatting>
  <conditionalFormatting sqref="H12">
    <cfRule type="expression" dxfId="3" priority="4">
      <formula>AND(NOT(ISBLANK(I12)),ISBLANK(H12))</formula>
    </cfRule>
  </conditionalFormatting>
  <conditionalFormatting sqref="I12">
    <cfRule type="expression" dxfId="2" priority="3">
      <formula>AND(NOT(ISBLANK(H12)),ISBLANK(I12))</formula>
    </cfRule>
  </conditionalFormatting>
  <conditionalFormatting sqref="J12">
    <cfRule type="expression" dxfId="1" priority="2">
      <formula>AND(NOT(ISBLANK(K12)),ISBLANK(J12))</formula>
    </cfRule>
  </conditionalFormatting>
  <conditionalFormatting sqref="K12">
    <cfRule type="expression" dxfId="0" priority="1">
      <formula>AND(NOT(ISBLANK(J12)),ISBLANK(K12))</formula>
    </cfRule>
  </conditionalFormatting>
  <dataValidations count="9">
    <dataValidation type="decimal" operator="greaterThan" allowBlank="1" showInputMessage="1" showErrorMessage="1" sqref="AD9:AI9 AK9" xr:uid="{96F0E500-05E3-478C-BF0F-30338663BDDF}">
      <formula1>0</formula1>
    </dataValidation>
    <dataValidation operator="lessThanOrEqual" allowBlank="1" showInputMessage="1" showErrorMessage="1" error="FTE cannot be greater than Headcount_x000a_" sqref="AO4:AP4 AB4 P5 A4:C4 R4 R52:AN65535 A52:O65535 P7:Q65535 AB6:AC51 AQ1:IV1048576 AO7:AP65535" xr:uid="{D4D2080C-2DE1-4823-8E92-43C6E4338D31}"/>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5106E725-95FC-4B4E-BD17-4940C1679297}">
      <formula1>INDIRECT("List_of_organisations")</formula1>
    </dataValidation>
    <dataValidation type="custom" allowBlank="1" showInputMessage="1" showErrorMessage="1" errorTitle="FTE" error="The value entered in the FTE field must be less than or equal to the value entered in the headcount field." sqref="Y7:Y51 U7:U51 S7:S51 W7:W51 M7:M51 I7:I51 O7:O51 E7:E51 G7:G51 K7:K51" xr:uid="{4D1F0102-6DA1-4C7C-A4C8-AE1380549820}">
      <formula1>E7&lt;=D7</formula1>
    </dataValidation>
    <dataValidation type="custom" allowBlank="1" showInputMessage="1" showErrorMessage="1" errorTitle="Headcount" error="The value entered in the headcount field must be greater than or equal to the value entered in the FTE field." sqref="X7:X51 T7:T51 R7:R51 V7:V51 L7:L51 H7:H51 N7:N51 F7:F51 D7:D51 J7:J51" xr:uid="{001A0F6D-71D4-42DA-AD74-21AA1F636E9A}">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43D652B0-8116-4BBF-8BAA-8F8204303043}">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CC104679-6E5D-4D72-907A-C4F3C1CFEEC3}">
      <formula1>INDIRECT("Main_Department")</formula1>
    </dataValidation>
    <dataValidation operator="greaterThanOrEqual" allowBlank="1" showInputMessage="1" showErrorMessage="1" sqref="AD13:AI13 AK15:AL51 AF14 AD15:AI51 AK7:AK8 AD7:AI8 AL7:AL9 AK13:AL13 AF10:AF12" xr:uid="{A9363215-C968-4E94-AA2A-98C344CEDBE3}"/>
    <dataValidation type="decimal" operator="greaterThanOrEqual" allowBlank="1" showInputMessage="1" showErrorMessage="1" sqref="AD10:AE12 AG14:AI14 AK14:AL14 AD14:AE14 AK10:AL12 AG10:AI12" xr:uid="{E62590DB-F6E6-4BD2-A604-DF77A4BF4BD4}">
      <formula1>0</formula1>
    </dataValidation>
  </dataValidation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6"/>
  <sheetViews>
    <sheetView workbookViewId="0"/>
  </sheetViews>
  <sheetFormatPr defaultColWidth="8.84375" defaultRowHeight="15.5" x14ac:dyDescent="0.35"/>
  <cols>
    <col min="1" max="1" width="9" style="6" bestFit="1" customWidth="1"/>
    <col min="2" max="2" width="16.69140625" style="6" bestFit="1" customWidth="1"/>
    <col min="3" max="3" width="48.53515625" style="6" customWidth="1"/>
    <col min="4" max="4" width="19.3046875" style="6" customWidth="1"/>
    <col min="5" max="16384" width="8.84375" style="6"/>
  </cols>
  <sheetData>
    <row r="1" spans="1:4" ht="46.5" x14ac:dyDescent="0.35">
      <c r="A1" s="67" t="s">
        <v>80</v>
      </c>
      <c r="B1" s="67" t="s">
        <v>81</v>
      </c>
      <c r="C1" s="68" t="s">
        <v>82</v>
      </c>
      <c r="D1" s="68" t="s">
        <v>83</v>
      </c>
    </row>
    <row r="2" spans="1:4" ht="31" x14ac:dyDescent="0.35">
      <c r="A2" s="69">
        <v>1</v>
      </c>
      <c r="B2" s="70" t="s">
        <v>84</v>
      </c>
      <c r="C2" s="71" t="s">
        <v>85</v>
      </c>
      <c r="D2" s="72" t="s">
        <v>86</v>
      </c>
    </row>
    <row r="3" spans="1:4" ht="77.5" x14ac:dyDescent="0.35">
      <c r="A3" s="69">
        <v>2</v>
      </c>
      <c r="B3" s="70" t="s">
        <v>87</v>
      </c>
      <c r="C3" s="71" t="s">
        <v>88</v>
      </c>
      <c r="D3" s="72" t="s">
        <v>89</v>
      </c>
    </row>
    <row r="4" spans="1:4" ht="31" x14ac:dyDescent="0.35">
      <c r="A4" s="69">
        <v>3</v>
      </c>
      <c r="B4" s="70" t="s">
        <v>90</v>
      </c>
      <c r="C4" s="71" t="s">
        <v>91</v>
      </c>
      <c r="D4" s="72" t="s">
        <v>86</v>
      </c>
    </row>
    <row r="5" spans="1:4" ht="109.5" customHeight="1" x14ac:dyDescent="0.35">
      <c r="A5" s="69">
        <v>4</v>
      </c>
      <c r="B5" s="70" t="s">
        <v>92</v>
      </c>
      <c r="C5" s="73" t="s">
        <v>93</v>
      </c>
      <c r="D5" s="72" t="s">
        <v>89</v>
      </c>
    </row>
    <row r="6" spans="1:4" ht="38.25" customHeight="1" x14ac:dyDescent="0.35">
      <c r="A6" s="69">
        <v>5</v>
      </c>
      <c r="B6" s="70" t="s">
        <v>94</v>
      </c>
      <c r="C6" s="71" t="s">
        <v>95</v>
      </c>
      <c r="D6" s="72" t="s">
        <v>86</v>
      </c>
    </row>
  </sheetData>
  <phoneticPr fontId="84" type="noConversion"/>
  <hyperlinks>
    <hyperlink ref="B2" location="Contents!A1" display="Contents" xr:uid="{00000000-0004-0000-0000-000000000000}"/>
    <hyperlink ref="B3" location="'Cover sheet'!A1" display="Cover sheet" xr:uid="{00000000-0004-0000-0000-000001000000}"/>
    <hyperlink ref="B4" location="'Data fields'!A1" display="Data fields" xr:uid="{00000000-0004-0000-0000-000002000000}"/>
    <hyperlink ref="B5" location="'Data sheet'!A1" display="Data sheet" xr:uid="{00000000-0004-0000-0000-000003000000}"/>
    <hyperlink ref="B6" location="'List of organisations'!A1" display="List of organisations" xr:uid="{00000000-0004-0000-0000-000004000000}"/>
  </hyperlink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203"/>
  <sheetViews>
    <sheetView workbookViewId="0"/>
  </sheetViews>
  <sheetFormatPr defaultColWidth="8.84375" defaultRowHeight="12.5" x14ac:dyDescent="0.25"/>
  <cols>
    <col min="1" max="1" width="4.3046875" style="26" customWidth="1"/>
    <col min="2" max="2" width="45.4609375" style="25" customWidth="1"/>
    <col min="3" max="3" width="48" style="25" customWidth="1"/>
    <col min="4" max="4" width="33.07421875" style="25" customWidth="1"/>
    <col min="5" max="16384" width="8.84375" style="25"/>
  </cols>
  <sheetData>
    <row r="1" spans="1:4" s="30" customFormat="1" ht="15.5" x14ac:dyDescent="0.35">
      <c r="A1" s="31"/>
      <c r="B1" s="55" t="s">
        <v>159</v>
      </c>
      <c r="C1" s="56" t="s">
        <v>16</v>
      </c>
      <c r="D1" s="55" t="s">
        <v>160</v>
      </c>
    </row>
    <row r="2" spans="1:4" x14ac:dyDescent="0.25">
      <c r="B2" s="28" t="s">
        <v>161</v>
      </c>
      <c r="C2" s="29" t="s">
        <v>162</v>
      </c>
      <c r="D2" s="28" t="s">
        <v>105</v>
      </c>
    </row>
    <row r="3" spans="1:4" x14ac:dyDescent="0.25">
      <c r="B3" s="57" t="s">
        <v>161</v>
      </c>
      <c r="C3" s="58" t="s">
        <v>163</v>
      </c>
      <c r="D3" s="57" t="s">
        <v>164</v>
      </c>
    </row>
    <row r="4" spans="1:4" x14ac:dyDescent="0.25">
      <c r="B4" s="57" t="s">
        <v>161</v>
      </c>
      <c r="C4" s="58" t="s">
        <v>165</v>
      </c>
      <c r="D4" s="57" t="s">
        <v>105</v>
      </c>
    </row>
    <row r="5" spans="1:4" x14ac:dyDescent="0.25">
      <c r="B5" s="57" t="s">
        <v>161</v>
      </c>
      <c r="C5" s="58" t="s">
        <v>166</v>
      </c>
      <c r="D5" s="57" t="s">
        <v>164</v>
      </c>
    </row>
    <row r="6" spans="1:4" x14ac:dyDescent="0.25">
      <c r="B6" s="57" t="s">
        <v>161</v>
      </c>
      <c r="C6" s="58" t="s">
        <v>167</v>
      </c>
      <c r="D6" s="57" t="s">
        <v>105</v>
      </c>
    </row>
    <row r="7" spans="1:4" x14ac:dyDescent="0.25">
      <c r="B7" s="57" t="s">
        <v>168</v>
      </c>
      <c r="C7" s="58" t="s">
        <v>168</v>
      </c>
      <c r="D7" s="57" t="s">
        <v>105</v>
      </c>
    </row>
    <row r="8" spans="1:4" x14ac:dyDescent="0.25">
      <c r="B8" s="57" t="s">
        <v>168</v>
      </c>
      <c r="C8" s="58" t="s">
        <v>169</v>
      </c>
      <c r="D8" s="57" t="s">
        <v>108</v>
      </c>
    </row>
    <row r="9" spans="1:4" x14ac:dyDescent="0.25">
      <c r="B9" s="57" t="s">
        <v>168</v>
      </c>
      <c r="C9" s="58" t="s">
        <v>170</v>
      </c>
      <c r="D9" s="57" t="s">
        <v>110</v>
      </c>
    </row>
    <row r="10" spans="1:4" x14ac:dyDescent="0.25">
      <c r="B10" s="57" t="s">
        <v>168</v>
      </c>
      <c r="C10" s="57" t="s">
        <v>171</v>
      </c>
      <c r="D10" s="57" t="s">
        <v>110</v>
      </c>
    </row>
    <row r="11" spans="1:4" x14ac:dyDescent="0.25">
      <c r="B11" s="57" t="s">
        <v>172</v>
      </c>
      <c r="C11" s="57" t="s">
        <v>172</v>
      </c>
      <c r="D11" s="57" t="s">
        <v>164</v>
      </c>
    </row>
    <row r="12" spans="1:4" x14ac:dyDescent="0.25">
      <c r="A12" s="25"/>
      <c r="B12" s="57" t="s">
        <v>173</v>
      </c>
      <c r="C12" s="57" t="s">
        <v>173</v>
      </c>
      <c r="D12" s="57" t="s">
        <v>164</v>
      </c>
    </row>
    <row r="13" spans="1:4" x14ac:dyDescent="0.25">
      <c r="B13" s="57" t="s">
        <v>174</v>
      </c>
      <c r="C13" s="58" t="s">
        <v>175</v>
      </c>
      <c r="D13" s="57" t="s">
        <v>105</v>
      </c>
    </row>
    <row r="14" spans="1:4" x14ac:dyDescent="0.25">
      <c r="B14" s="57" t="s">
        <v>174</v>
      </c>
      <c r="C14" s="58" t="s">
        <v>176</v>
      </c>
      <c r="D14" s="57" t="s">
        <v>177</v>
      </c>
    </row>
    <row r="15" spans="1:4" x14ac:dyDescent="0.25">
      <c r="B15" s="57" t="s">
        <v>174</v>
      </c>
      <c r="C15" s="58" t="s">
        <v>178</v>
      </c>
      <c r="D15" s="57" t="s">
        <v>108</v>
      </c>
    </row>
    <row r="16" spans="1:4" x14ac:dyDescent="0.25">
      <c r="B16" s="57" t="s">
        <v>174</v>
      </c>
      <c r="C16" s="58" t="s">
        <v>179</v>
      </c>
      <c r="D16" s="57" t="s">
        <v>108</v>
      </c>
    </row>
    <row r="17" spans="1:4" x14ac:dyDescent="0.25">
      <c r="B17" s="57" t="s">
        <v>174</v>
      </c>
      <c r="C17" s="58" t="s">
        <v>180</v>
      </c>
      <c r="D17" s="57" t="s">
        <v>164</v>
      </c>
    </row>
    <row r="18" spans="1:4" x14ac:dyDescent="0.25">
      <c r="B18" s="57" t="s">
        <v>174</v>
      </c>
      <c r="C18" s="58" t="s">
        <v>181</v>
      </c>
      <c r="D18" s="57" t="s">
        <v>108</v>
      </c>
    </row>
    <row r="19" spans="1:4" x14ac:dyDescent="0.25">
      <c r="B19" s="57" t="s">
        <v>174</v>
      </c>
      <c r="C19" s="58" t="s">
        <v>182</v>
      </c>
      <c r="D19" s="57" t="s">
        <v>108</v>
      </c>
    </row>
    <row r="20" spans="1:4" x14ac:dyDescent="0.25">
      <c r="B20" s="57" t="s">
        <v>174</v>
      </c>
      <c r="C20" s="58" t="s">
        <v>183</v>
      </c>
      <c r="D20" s="57" t="s">
        <v>164</v>
      </c>
    </row>
    <row r="21" spans="1:4" x14ac:dyDescent="0.25">
      <c r="B21" s="57" t="s">
        <v>174</v>
      </c>
      <c r="C21" s="58" t="s">
        <v>184</v>
      </c>
      <c r="D21" s="57" t="s">
        <v>108</v>
      </c>
    </row>
    <row r="22" spans="1:4" x14ac:dyDescent="0.25">
      <c r="B22" s="57" t="s">
        <v>174</v>
      </c>
      <c r="C22" s="58" t="s">
        <v>185</v>
      </c>
      <c r="D22" s="57" t="s">
        <v>108</v>
      </c>
    </row>
    <row r="23" spans="1:4" x14ac:dyDescent="0.25">
      <c r="B23" s="57" t="s">
        <v>174</v>
      </c>
      <c r="C23" s="58" t="s">
        <v>186</v>
      </c>
      <c r="D23" s="57" t="s">
        <v>108</v>
      </c>
    </row>
    <row r="24" spans="1:4" x14ac:dyDescent="0.25">
      <c r="B24" s="57" t="s">
        <v>174</v>
      </c>
      <c r="C24" s="58" t="s">
        <v>187</v>
      </c>
      <c r="D24" s="57" t="s">
        <v>110</v>
      </c>
    </row>
    <row r="25" spans="1:4" x14ac:dyDescent="0.25">
      <c r="B25" s="57" t="s">
        <v>174</v>
      </c>
      <c r="C25" s="58" t="s">
        <v>188</v>
      </c>
      <c r="D25" s="57" t="s">
        <v>110</v>
      </c>
    </row>
    <row r="26" spans="1:4" x14ac:dyDescent="0.25">
      <c r="B26" s="57" t="s">
        <v>174</v>
      </c>
      <c r="C26" s="58" t="s">
        <v>189</v>
      </c>
      <c r="D26" s="57" t="s">
        <v>110</v>
      </c>
    </row>
    <row r="27" spans="1:4" x14ac:dyDescent="0.25">
      <c r="B27" s="57" t="s">
        <v>174</v>
      </c>
      <c r="C27" s="58" t="s">
        <v>190</v>
      </c>
      <c r="D27" s="57" t="s">
        <v>110</v>
      </c>
    </row>
    <row r="28" spans="1:4" x14ac:dyDescent="0.25">
      <c r="A28" s="25"/>
      <c r="B28" s="57" t="s">
        <v>174</v>
      </c>
      <c r="C28" s="58" t="s">
        <v>191</v>
      </c>
      <c r="D28" s="57" t="s">
        <v>110</v>
      </c>
    </row>
    <row r="29" spans="1:4" x14ac:dyDescent="0.25">
      <c r="A29" s="25"/>
      <c r="B29" s="57" t="s">
        <v>174</v>
      </c>
      <c r="C29" s="58" t="s">
        <v>192</v>
      </c>
      <c r="D29" s="57" t="s">
        <v>110</v>
      </c>
    </row>
    <row r="30" spans="1:4" x14ac:dyDescent="0.25">
      <c r="A30" s="25"/>
      <c r="B30" s="57" t="s">
        <v>174</v>
      </c>
      <c r="C30" s="58" t="s">
        <v>193</v>
      </c>
      <c r="D30" s="57" t="s">
        <v>110</v>
      </c>
    </row>
    <row r="31" spans="1:4" x14ac:dyDescent="0.25">
      <c r="A31" s="25"/>
      <c r="B31" s="57" t="s">
        <v>174</v>
      </c>
      <c r="C31" s="58" t="s">
        <v>194</v>
      </c>
      <c r="D31" s="57" t="s">
        <v>110</v>
      </c>
    </row>
    <row r="32" spans="1:4" x14ac:dyDescent="0.25">
      <c r="A32" s="25"/>
      <c r="B32" s="57" t="s">
        <v>174</v>
      </c>
      <c r="C32" s="58" t="s">
        <v>195</v>
      </c>
      <c r="D32" s="57" t="s">
        <v>110</v>
      </c>
    </row>
    <row r="33" spans="1:4" x14ac:dyDescent="0.25">
      <c r="A33" s="25"/>
      <c r="B33" s="57" t="s">
        <v>174</v>
      </c>
      <c r="C33" s="58" t="s">
        <v>196</v>
      </c>
      <c r="D33" s="57" t="s">
        <v>110</v>
      </c>
    </row>
    <row r="34" spans="1:4" x14ac:dyDescent="0.25">
      <c r="A34" s="25"/>
      <c r="B34" s="57" t="s">
        <v>174</v>
      </c>
      <c r="C34" s="58" t="s">
        <v>197</v>
      </c>
      <c r="D34" s="57" t="s">
        <v>110</v>
      </c>
    </row>
    <row r="35" spans="1:4" x14ac:dyDescent="0.25">
      <c r="A35" s="25"/>
      <c r="B35" s="57" t="s">
        <v>174</v>
      </c>
      <c r="C35" s="58" t="s">
        <v>198</v>
      </c>
      <c r="D35" s="57" t="s">
        <v>110</v>
      </c>
    </row>
    <row r="36" spans="1:4" x14ac:dyDescent="0.25">
      <c r="A36" s="25"/>
      <c r="B36" s="57" t="s">
        <v>174</v>
      </c>
      <c r="C36" s="58" t="s">
        <v>199</v>
      </c>
      <c r="D36" s="57" t="s">
        <v>110</v>
      </c>
    </row>
    <row r="37" spans="1:4" x14ac:dyDescent="0.25">
      <c r="A37" s="25"/>
      <c r="B37" s="57" t="s">
        <v>174</v>
      </c>
      <c r="C37" s="58" t="s">
        <v>200</v>
      </c>
      <c r="D37" s="57" t="s">
        <v>110</v>
      </c>
    </row>
    <row r="38" spans="1:4" x14ac:dyDescent="0.25">
      <c r="A38" s="25"/>
      <c r="B38" s="57" t="s">
        <v>174</v>
      </c>
      <c r="C38" s="58" t="s">
        <v>201</v>
      </c>
      <c r="D38" s="57" t="s">
        <v>110</v>
      </c>
    </row>
    <row r="39" spans="1:4" x14ac:dyDescent="0.25">
      <c r="A39" s="25"/>
      <c r="B39" s="57" t="s">
        <v>174</v>
      </c>
      <c r="C39" s="58" t="s">
        <v>202</v>
      </c>
      <c r="D39" s="57" t="s">
        <v>110</v>
      </c>
    </row>
    <row r="40" spans="1:4" x14ac:dyDescent="0.25">
      <c r="B40" s="57" t="s">
        <v>174</v>
      </c>
      <c r="C40" s="58" t="s">
        <v>203</v>
      </c>
      <c r="D40" s="57" t="s">
        <v>110</v>
      </c>
    </row>
    <row r="41" spans="1:4" s="27" customFormat="1" x14ac:dyDescent="0.25">
      <c r="A41" s="26"/>
      <c r="B41" s="57" t="s">
        <v>174</v>
      </c>
      <c r="C41" s="58" t="s">
        <v>204</v>
      </c>
      <c r="D41" s="57" t="s">
        <v>110</v>
      </c>
    </row>
    <row r="42" spans="1:4" x14ac:dyDescent="0.25">
      <c r="B42" s="57" t="s">
        <v>174</v>
      </c>
      <c r="C42" s="58" t="s">
        <v>205</v>
      </c>
      <c r="D42" s="57" t="s">
        <v>110</v>
      </c>
    </row>
    <row r="43" spans="1:4" x14ac:dyDescent="0.25">
      <c r="B43" s="57" t="s">
        <v>174</v>
      </c>
      <c r="C43" s="58" t="s">
        <v>206</v>
      </c>
      <c r="D43" s="57" t="s">
        <v>110</v>
      </c>
    </row>
    <row r="44" spans="1:4" x14ac:dyDescent="0.25">
      <c r="B44" s="57" t="s">
        <v>207</v>
      </c>
      <c r="C44" s="58" t="s">
        <v>207</v>
      </c>
      <c r="D44" s="57" t="s">
        <v>105</v>
      </c>
    </row>
    <row r="45" spans="1:4" x14ac:dyDescent="0.25">
      <c r="B45" s="57" t="s">
        <v>207</v>
      </c>
      <c r="C45" s="58" t="s">
        <v>208</v>
      </c>
      <c r="D45" s="57" t="s">
        <v>108</v>
      </c>
    </row>
    <row r="46" spans="1:4" x14ac:dyDescent="0.25">
      <c r="B46" s="57" t="s">
        <v>207</v>
      </c>
      <c r="C46" s="58" t="s">
        <v>209</v>
      </c>
      <c r="D46" s="57" t="s">
        <v>108</v>
      </c>
    </row>
    <row r="47" spans="1:4" x14ac:dyDescent="0.25">
      <c r="B47" s="57" t="s">
        <v>207</v>
      </c>
      <c r="C47" s="58" t="s">
        <v>210</v>
      </c>
      <c r="D47" s="57" t="s">
        <v>110</v>
      </c>
    </row>
    <row r="48" spans="1:4" x14ac:dyDescent="0.25">
      <c r="B48" s="57" t="s">
        <v>207</v>
      </c>
      <c r="C48" s="58" t="s">
        <v>211</v>
      </c>
      <c r="D48" s="57" t="s">
        <v>110</v>
      </c>
    </row>
    <row r="49" spans="1:4" x14ac:dyDescent="0.25">
      <c r="B49" s="57" t="s">
        <v>207</v>
      </c>
      <c r="C49" s="57" t="s">
        <v>212</v>
      </c>
      <c r="D49" s="57" t="s">
        <v>110</v>
      </c>
    </row>
    <row r="50" spans="1:4" x14ac:dyDescent="0.25">
      <c r="A50" s="25"/>
      <c r="B50" s="57" t="s">
        <v>207</v>
      </c>
      <c r="C50" s="57" t="s">
        <v>213</v>
      </c>
      <c r="D50" s="57" t="s">
        <v>110</v>
      </c>
    </row>
    <row r="51" spans="1:4" x14ac:dyDescent="0.25">
      <c r="A51" s="25"/>
      <c r="B51" s="57" t="s">
        <v>207</v>
      </c>
      <c r="C51" s="57" t="s">
        <v>214</v>
      </c>
      <c r="D51" s="57" t="s">
        <v>110</v>
      </c>
    </row>
    <row r="52" spans="1:4" x14ac:dyDescent="0.25">
      <c r="A52" s="25"/>
      <c r="B52" s="57" t="s">
        <v>215</v>
      </c>
      <c r="C52" s="57" t="s">
        <v>215</v>
      </c>
      <c r="D52" s="57" t="s">
        <v>105</v>
      </c>
    </row>
    <row r="53" spans="1:4" x14ac:dyDescent="0.25">
      <c r="A53" s="25"/>
      <c r="B53" s="57" t="s">
        <v>215</v>
      </c>
      <c r="C53" s="57" t="s">
        <v>216</v>
      </c>
      <c r="D53" s="57" t="s">
        <v>108</v>
      </c>
    </row>
    <row r="54" spans="1:4" x14ac:dyDescent="0.25">
      <c r="A54" s="25"/>
      <c r="B54" s="57" t="s">
        <v>215</v>
      </c>
      <c r="C54" s="57" t="s">
        <v>217</v>
      </c>
      <c r="D54" s="57" t="s">
        <v>110</v>
      </c>
    </row>
    <row r="55" spans="1:4" x14ac:dyDescent="0.25">
      <c r="A55" s="25"/>
      <c r="B55" s="57" t="s">
        <v>215</v>
      </c>
      <c r="C55" s="57" t="s">
        <v>218</v>
      </c>
      <c r="D55" s="57" t="s">
        <v>110</v>
      </c>
    </row>
    <row r="56" spans="1:4" x14ac:dyDescent="0.25">
      <c r="A56" s="25"/>
      <c r="B56" s="57" t="s">
        <v>215</v>
      </c>
      <c r="C56" s="57" t="s">
        <v>219</v>
      </c>
      <c r="D56" s="57" t="s">
        <v>110</v>
      </c>
    </row>
    <row r="57" spans="1:4" x14ac:dyDescent="0.25">
      <c r="A57" s="25"/>
      <c r="B57" s="57" t="s">
        <v>215</v>
      </c>
      <c r="C57" s="58" t="s">
        <v>220</v>
      </c>
      <c r="D57" s="57" t="s">
        <v>110</v>
      </c>
    </row>
    <row r="58" spans="1:4" x14ac:dyDescent="0.25">
      <c r="A58" s="25"/>
      <c r="B58" s="57" t="s">
        <v>215</v>
      </c>
      <c r="C58" s="57" t="s">
        <v>221</v>
      </c>
      <c r="D58" s="57" t="s">
        <v>110</v>
      </c>
    </row>
    <row r="59" spans="1:4" x14ac:dyDescent="0.25">
      <c r="A59" s="25"/>
      <c r="B59" s="57" t="s">
        <v>215</v>
      </c>
      <c r="C59" s="57" t="s">
        <v>222</v>
      </c>
      <c r="D59" s="57" t="s">
        <v>110</v>
      </c>
    </row>
    <row r="60" spans="1:4" x14ac:dyDescent="0.25">
      <c r="A60" s="25"/>
      <c r="B60" s="57" t="s">
        <v>215</v>
      </c>
      <c r="C60" s="57" t="s">
        <v>223</v>
      </c>
      <c r="D60" s="57" t="s">
        <v>110</v>
      </c>
    </row>
    <row r="61" spans="1:4" x14ac:dyDescent="0.25">
      <c r="A61" s="25"/>
      <c r="B61" s="57" t="s">
        <v>215</v>
      </c>
      <c r="C61" s="57" t="s">
        <v>224</v>
      </c>
      <c r="D61" s="57" t="s">
        <v>110</v>
      </c>
    </row>
    <row r="62" spans="1:4" x14ac:dyDescent="0.25">
      <c r="A62" s="25"/>
      <c r="B62" s="57" t="s">
        <v>215</v>
      </c>
      <c r="C62" s="57" t="s">
        <v>225</v>
      </c>
      <c r="D62" s="57" t="s">
        <v>110</v>
      </c>
    </row>
    <row r="63" spans="1:4" x14ac:dyDescent="0.25">
      <c r="A63" s="25"/>
      <c r="B63" s="57" t="s">
        <v>215</v>
      </c>
      <c r="C63" s="57" t="s">
        <v>226</v>
      </c>
      <c r="D63" s="57" t="s">
        <v>110</v>
      </c>
    </row>
    <row r="64" spans="1:4" x14ac:dyDescent="0.25">
      <c r="A64" s="25"/>
      <c r="B64" s="57" t="s">
        <v>215</v>
      </c>
      <c r="C64" s="57" t="s">
        <v>227</v>
      </c>
      <c r="D64" s="57" t="s">
        <v>110</v>
      </c>
    </row>
    <row r="65" spans="1:4" x14ac:dyDescent="0.25">
      <c r="A65" s="25"/>
      <c r="B65" s="57" t="s">
        <v>215</v>
      </c>
      <c r="C65" s="57" t="s">
        <v>228</v>
      </c>
      <c r="D65" s="57" t="s">
        <v>110</v>
      </c>
    </row>
    <row r="66" spans="1:4" x14ac:dyDescent="0.25">
      <c r="A66" s="25"/>
      <c r="B66" s="57" t="s">
        <v>215</v>
      </c>
      <c r="C66" s="57" t="s">
        <v>229</v>
      </c>
      <c r="D66" s="57" t="s">
        <v>110</v>
      </c>
    </row>
    <row r="67" spans="1:4" x14ac:dyDescent="0.25">
      <c r="A67" s="25"/>
      <c r="B67" s="57" t="s">
        <v>215</v>
      </c>
      <c r="C67" s="57" t="s">
        <v>230</v>
      </c>
      <c r="D67" s="57" t="s">
        <v>110</v>
      </c>
    </row>
    <row r="68" spans="1:4" x14ac:dyDescent="0.25">
      <c r="A68" s="25"/>
      <c r="B68" s="57" t="s">
        <v>215</v>
      </c>
      <c r="C68" s="57" t="s">
        <v>231</v>
      </c>
      <c r="D68" s="57" t="s">
        <v>110</v>
      </c>
    </row>
    <row r="69" spans="1:4" x14ac:dyDescent="0.25">
      <c r="A69" s="25"/>
      <c r="B69" s="57" t="s">
        <v>215</v>
      </c>
      <c r="C69" s="57" t="s">
        <v>232</v>
      </c>
      <c r="D69" s="57" t="s">
        <v>110</v>
      </c>
    </row>
    <row r="70" spans="1:4" x14ac:dyDescent="0.25">
      <c r="A70" s="25"/>
      <c r="B70" s="57" t="s">
        <v>215</v>
      </c>
      <c r="C70" s="57" t="s">
        <v>233</v>
      </c>
      <c r="D70" s="57" t="s">
        <v>110</v>
      </c>
    </row>
    <row r="71" spans="1:4" x14ac:dyDescent="0.25">
      <c r="A71" s="25"/>
      <c r="B71" s="57" t="s">
        <v>215</v>
      </c>
      <c r="C71" s="57" t="s">
        <v>234</v>
      </c>
      <c r="D71" s="57" t="s">
        <v>110</v>
      </c>
    </row>
    <row r="72" spans="1:4" x14ac:dyDescent="0.25">
      <c r="A72" s="25"/>
      <c r="B72" s="57" t="s">
        <v>215</v>
      </c>
      <c r="C72" s="57" t="s">
        <v>235</v>
      </c>
      <c r="D72" s="57" t="s">
        <v>110</v>
      </c>
    </row>
    <row r="73" spans="1:4" x14ac:dyDescent="0.25">
      <c r="A73" s="25"/>
      <c r="B73" s="57" t="s">
        <v>215</v>
      </c>
      <c r="C73" s="57" t="s">
        <v>236</v>
      </c>
      <c r="D73" s="57" t="s">
        <v>110</v>
      </c>
    </row>
    <row r="74" spans="1:4" x14ac:dyDescent="0.25">
      <c r="A74" s="25"/>
      <c r="B74" s="57" t="s">
        <v>215</v>
      </c>
      <c r="C74" s="57" t="s">
        <v>237</v>
      </c>
      <c r="D74" s="57" t="s">
        <v>110</v>
      </c>
    </row>
    <row r="75" spans="1:4" x14ac:dyDescent="0.25">
      <c r="A75" s="25"/>
      <c r="B75" s="57" t="s">
        <v>215</v>
      </c>
      <c r="C75" s="57" t="s">
        <v>238</v>
      </c>
      <c r="D75" s="57" t="s">
        <v>110</v>
      </c>
    </row>
    <row r="76" spans="1:4" x14ac:dyDescent="0.25">
      <c r="A76" s="25"/>
      <c r="B76" s="57" t="s">
        <v>215</v>
      </c>
      <c r="C76" s="57" t="s">
        <v>239</v>
      </c>
      <c r="D76" s="57" t="s">
        <v>110</v>
      </c>
    </row>
    <row r="77" spans="1:4" x14ac:dyDescent="0.25">
      <c r="A77" s="25"/>
      <c r="B77" s="57" t="s">
        <v>215</v>
      </c>
      <c r="C77" s="57" t="s">
        <v>240</v>
      </c>
      <c r="D77" s="57" t="s">
        <v>110</v>
      </c>
    </row>
    <row r="78" spans="1:4" x14ac:dyDescent="0.25">
      <c r="A78" s="25"/>
      <c r="B78" s="57" t="s">
        <v>215</v>
      </c>
      <c r="C78" s="57" t="s">
        <v>241</v>
      </c>
      <c r="D78" s="57" t="s">
        <v>110</v>
      </c>
    </row>
    <row r="79" spans="1:4" x14ac:dyDescent="0.25">
      <c r="A79" s="25"/>
      <c r="B79" s="57" t="s">
        <v>215</v>
      </c>
      <c r="C79" s="57" t="s">
        <v>242</v>
      </c>
      <c r="D79" s="57" t="s">
        <v>110</v>
      </c>
    </row>
    <row r="80" spans="1:4" x14ac:dyDescent="0.25">
      <c r="A80" s="25"/>
      <c r="B80" s="57" t="s">
        <v>215</v>
      </c>
      <c r="C80" s="57" t="s">
        <v>243</v>
      </c>
      <c r="D80" s="57" t="s">
        <v>110</v>
      </c>
    </row>
    <row r="81" spans="1:4" x14ac:dyDescent="0.25">
      <c r="A81" s="25"/>
      <c r="B81" s="57" t="s">
        <v>215</v>
      </c>
      <c r="C81" s="57" t="s">
        <v>244</v>
      </c>
      <c r="D81" s="57" t="s">
        <v>110</v>
      </c>
    </row>
    <row r="82" spans="1:4" x14ac:dyDescent="0.25">
      <c r="A82" s="25"/>
      <c r="B82" s="57" t="s">
        <v>215</v>
      </c>
      <c r="C82" s="57" t="s">
        <v>245</v>
      </c>
      <c r="D82" s="57" t="s">
        <v>110</v>
      </c>
    </row>
    <row r="83" spans="1:4" x14ac:dyDescent="0.25">
      <c r="A83" s="25"/>
      <c r="B83" s="57" t="s">
        <v>246</v>
      </c>
      <c r="C83" s="57" t="s">
        <v>246</v>
      </c>
      <c r="D83" s="57" t="s">
        <v>105</v>
      </c>
    </row>
    <row r="84" spans="1:4" x14ac:dyDescent="0.25">
      <c r="A84" s="25"/>
      <c r="B84" s="57" t="s">
        <v>246</v>
      </c>
      <c r="C84" s="57" t="s">
        <v>247</v>
      </c>
      <c r="D84" s="57" t="s">
        <v>108</v>
      </c>
    </row>
    <row r="85" spans="1:4" x14ac:dyDescent="0.25">
      <c r="A85" s="25"/>
      <c r="B85" s="57" t="s">
        <v>246</v>
      </c>
      <c r="C85" s="57" t="s">
        <v>248</v>
      </c>
      <c r="D85" s="57" t="s">
        <v>108</v>
      </c>
    </row>
    <row r="86" spans="1:4" x14ac:dyDescent="0.25">
      <c r="A86" s="25"/>
      <c r="B86" s="57" t="s">
        <v>246</v>
      </c>
      <c r="C86" s="57" t="s">
        <v>249</v>
      </c>
      <c r="D86" s="57" t="s">
        <v>108</v>
      </c>
    </row>
    <row r="87" spans="1:4" x14ac:dyDescent="0.25">
      <c r="A87" s="25"/>
      <c r="B87" s="57" t="s">
        <v>246</v>
      </c>
      <c r="C87" s="57" t="s">
        <v>250</v>
      </c>
      <c r="D87" s="57" t="s">
        <v>110</v>
      </c>
    </row>
    <row r="88" spans="1:4" x14ac:dyDescent="0.25">
      <c r="A88" s="25"/>
      <c r="B88" s="57" t="s">
        <v>251</v>
      </c>
      <c r="C88" s="57" t="s">
        <v>251</v>
      </c>
      <c r="D88" s="57" t="s">
        <v>105</v>
      </c>
    </row>
    <row r="89" spans="1:4" x14ac:dyDescent="0.25">
      <c r="A89" s="25"/>
      <c r="B89" s="57" t="s">
        <v>251</v>
      </c>
      <c r="C89" s="57" t="s">
        <v>252</v>
      </c>
      <c r="D89" s="57" t="s">
        <v>108</v>
      </c>
    </row>
    <row r="90" spans="1:4" x14ac:dyDescent="0.25">
      <c r="A90" s="25"/>
      <c r="B90" s="57" t="s">
        <v>251</v>
      </c>
      <c r="C90" s="57" t="s">
        <v>253</v>
      </c>
      <c r="D90" s="57" t="s">
        <v>108</v>
      </c>
    </row>
    <row r="91" spans="1:4" x14ac:dyDescent="0.25">
      <c r="A91" s="25"/>
      <c r="B91" s="57" t="s">
        <v>251</v>
      </c>
      <c r="C91" s="57" t="s">
        <v>254</v>
      </c>
      <c r="D91" s="57" t="s">
        <v>108</v>
      </c>
    </row>
    <row r="92" spans="1:4" x14ac:dyDescent="0.25">
      <c r="A92" s="25"/>
      <c r="B92" s="57" t="s">
        <v>251</v>
      </c>
      <c r="C92" s="57" t="s">
        <v>255</v>
      </c>
      <c r="D92" s="57" t="s">
        <v>108</v>
      </c>
    </row>
    <row r="93" spans="1:4" x14ac:dyDescent="0.25">
      <c r="A93" s="25"/>
      <c r="B93" s="57" t="s">
        <v>251</v>
      </c>
      <c r="C93" s="57" t="s">
        <v>256</v>
      </c>
      <c r="D93" s="57" t="s">
        <v>164</v>
      </c>
    </row>
    <row r="94" spans="1:4" x14ac:dyDescent="0.25">
      <c r="A94" s="25"/>
      <c r="B94" s="57" t="s">
        <v>251</v>
      </c>
      <c r="C94" s="57" t="s">
        <v>257</v>
      </c>
      <c r="D94" s="57" t="s">
        <v>110</v>
      </c>
    </row>
    <row r="95" spans="1:4" x14ac:dyDescent="0.25">
      <c r="A95" s="25"/>
      <c r="B95" s="57" t="s">
        <v>251</v>
      </c>
      <c r="C95" s="57" t="s">
        <v>258</v>
      </c>
      <c r="D95" s="57" t="s">
        <v>110</v>
      </c>
    </row>
    <row r="96" spans="1:4" x14ac:dyDescent="0.25">
      <c r="A96" s="25"/>
      <c r="B96" s="57" t="s">
        <v>251</v>
      </c>
      <c r="C96" s="58" t="s">
        <v>259</v>
      </c>
      <c r="D96" s="57" t="s">
        <v>110</v>
      </c>
    </row>
    <row r="97" spans="1:4" x14ac:dyDescent="0.25">
      <c r="A97" s="25"/>
      <c r="B97" s="57" t="s">
        <v>251</v>
      </c>
      <c r="C97" s="58" t="s">
        <v>260</v>
      </c>
      <c r="D97" s="57" t="s">
        <v>110</v>
      </c>
    </row>
    <row r="98" spans="1:4" x14ac:dyDescent="0.25">
      <c r="A98" s="25"/>
      <c r="B98" s="57" t="s">
        <v>251</v>
      </c>
      <c r="C98" s="58" t="s">
        <v>261</v>
      </c>
      <c r="D98" s="57" t="s">
        <v>110</v>
      </c>
    </row>
    <row r="99" spans="1:4" x14ac:dyDescent="0.25">
      <c r="A99" s="25"/>
      <c r="B99" s="57" t="s">
        <v>251</v>
      </c>
      <c r="C99" s="58" t="s">
        <v>262</v>
      </c>
      <c r="D99" s="57" t="s">
        <v>110</v>
      </c>
    </row>
    <row r="100" spans="1:4" x14ac:dyDescent="0.25">
      <c r="A100" s="25"/>
      <c r="B100" s="57" t="s">
        <v>251</v>
      </c>
      <c r="C100" s="58" t="s">
        <v>263</v>
      </c>
      <c r="D100" s="57" t="s">
        <v>110</v>
      </c>
    </row>
    <row r="101" spans="1:4" x14ac:dyDescent="0.25">
      <c r="A101" s="25"/>
      <c r="B101" s="57" t="s">
        <v>251</v>
      </c>
      <c r="C101" s="57" t="s">
        <v>264</v>
      </c>
      <c r="D101" s="57" t="s">
        <v>110</v>
      </c>
    </row>
    <row r="102" spans="1:4" x14ac:dyDescent="0.25">
      <c r="B102" s="57" t="s">
        <v>251</v>
      </c>
      <c r="C102" s="57" t="s">
        <v>265</v>
      </c>
      <c r="D102" s="57" t="s">
        <v>110</v>
      </c>
    </row>
    <row r="103" spans="1:4" x14ac:dyDescent="0.25">
      <c r="B103" s="57" t="s">
        <v>251</v>
      </c>
      <c r="C103" s="57" t="s">
        <v>266</v>
      </c>
      <c r="D103" s="57" t="s">
        <v>110</v>
      </c>
    </row>
    <row r="104" spans="1:4" x14ac:dyDescent="0.25">
      <c r="B104" s="57" t="s">
        <v>251</v>
      </c>
      <c r="C104" s="57" t="s">
        <v>267</v>
      </c>
      <c r="D104" s="57" t="s">
        <v>110</v>
      </c>
    </row>
    <row r="105" spans="1:4" x14ac:dyDescent="0.25">
      <c r="B105" s="57" t="s">
        <v>268</v>
      </c>
      <c r="C105" s="57" t="s">
        <v>268</v>
      </c>
      <c r="D105" s="57" t="s">
        <v>105</v>
      </c>
    </row>
    <row r="106" spans="1:4" x14ac:dyDescent="0.25">
      <c r="B106" s="57" t="s">
        <v>268</v>
      </c>
      <c r="C106" s="57" t="s">
        <v>269</v>
      </c>
      <c r="D106" s="57" t="s">
        <v>110</v>
      </c>
    </row>
    <row r="107" spans="1:4" x14ac:dyDescent="0.25">
      <c r="B107" s="57" t="s">
        <v>268</v>
      </c>
      <c r="C107" s="57" t="s">
        <v>270</v>
      </c>
      <c r="D107" s="57" t="s">
        <v>110</v>
      </c>
    </row>
    <row r="108" spans="1:4" x14ac:dyDescent="0.25">
      <c r="B108" s="57" t="s">
        <v>271</v>
      </c>
      <c r="C108" s="57" t="s">
        <v>272</v>
      </c>
      <c r="D108" s="57" t="s">
        <v>105</v>
      </c>
    </row>
    <row r="109" spans="1:4" x14ac:dyDescent="0.25">
      <c r="B109" s="57" t="s">
        <v>271</v>
      </c>
      <c r="C109" s="57" t="s">
        <v>273</v>
      </c>
      <c r="D109" s="57" t="s">
        <v>108</v>
      </c>
    </row>
    <row r="110" spans="1:4" x14ac:dyDescent="0.25">
      <c r="B110" s="57" t="s">
        <v>271</v>
      </c>
      <c r="C110" s="57" t="s">
        <v>274</v>
      </c>
      <c r="D110" s="57" t="s">
        <v>108</v>
      </c>
    </row>
    <row r="111" spans="1:4" x14ac:dyDescent="0.25">
      <c r="B111" s="57" t="s">
        <v>271</v>
      </c>
      <c r="C111" s="57" t="s">
        <v>275</v>
      </c>
      <c r="D111" s="57" t="s">
        <v>108</v>
      </c>
    </row>
    <row r="112" spans="1:4" x14ac:dyDescent="0.25">
      <c r="B112" s="57" t="s">
        <v>271</v>
      </c>
      <c r="C112" s="57" t="s">
        <v>276</v>
      </c>
      <c r="D112" s="57" t="s">
        <v>108</v>
      </c>
    </row>
    <row r="113" spans="1:4" x14ac:dyDescent="0.25">
      <c r="B113" s="57" t="s">
        <v>271</v>
      </c>
      <c r="C113" s="57" t="s">
        <v>277</v>
      </c>
      <c r="D113" s="57" t="s">
        <v>164</v>
      </c>
    </row>
    <row r="114" spans="1:4" x14ac:dyDescent="0.25">
      <c r="B114" s="57" t="s">
        <v>271</v>
      </c>
      <c r="C114" s="57" t="s">
        <v>278</v>
      </c>
      <c r="D114" s="57" t="s">
        <v>108</v>
      </c>
    </row>
    <row r="115" spans="1:4" x14ac:dyDescent="0.25">
      <c r="B115" s="57" t="s">
        <v>271</v>
      </c>
      <c r="C115" s="58" t="s">
        <v>279</v>
      </c>
      <c r="D115" s="57" t="s">
        <v>110</v>
      </c>
    </row>
    <row r="116" spans="1:4" x14ac:dyDescent="0.25">
      <c r="A116" s="25"/>
      <c r="B116" s="57" t="s">
        <v>271</v>
      </c>
      <c r="C116" s="58" t="s">
        <v>280</v>
      </c>
      <c r="D116" s="57" t="s">
        <v>110</v>
      </c>
    </row>
    <row r="117" spans="1:4" x14ac:dyDescent="0.25">
      <c r="A117" s="25"/>
      <c r="B117" s="57" t="s">
        <v>271</v>
      </c>
      <c r="C117" s="58" t="s">
        <v>281</v>
      </c>
      <c r="D117" s="57" t="s">
        <v>110</v>
      </c>
    </row>
    <row r="118" spans="1:4" x14ac:dyDescent="0.25">
      <c r="A118" s="25"/>
      <c r="B118" s="57" t="s">
        <v>271</v>
      </c>
      <c r="C118" s="58" t="s">
        <v>282</v>
      </c>
      <c r="D118" s="57" t="s">
        <v>110</v>
      </c>
    </row>
    <row r="119" spans="1:4" x14ac:dyDescent="0.25">
      <c r="A119" s="25"/>
      <c r="B119" s="57" t="s">
        <v>271</v>
      </c>
      <c r="C119" s="58" t="s">
        <v>283</v>
      </c>
      <c r="D119" s="57" t="s">
        <v>110</v>
      </c>
    </row>
    <row r="120" spans="1:4" x14ac:dyDescent="0.25">
      <c r="A120" s="25"/>
      <c r="B120" s="57" t="s">
        <v>271</v>
      </c>
      <c r="C120" s="58" t="s">
        <v>284</v>
      </c>
      <c r="D120" s="57" t="s">
        <v>110</v>
      </c>
    </row>
    <row r="121" spans="1:4" x14ac:dyDescent="0.25">
      <c r="A121" s="25"/>
      <c r="B121" s="57" t="s">
        <v>285</v>
      </c>
      <c r="C121" s="58" t="s">
        <v>285</v>
      </c>
      <c r="D121" s="57" t="s">
        <v>105</v>
      </c>
    </row>
    <row r="122" spans="1:4" x14ac:dyDescent="0.25">
      <c r="A122" s="25"/>
      <c r="B122" s="57" t="s">
        <v>285</v>
      </c>
      <c r="C122" s="58" t="s">
        <v>286</v>
      </c>
      <c r="D122" s="57" t="s">
        <v>177</v>
      </c>
    </row>
    <row r="123" spans="1:4" x14ac:dyDescent="0.25">
      <c r="A123" s="25"/>
      <c r="B123" s="57" t="s">
        <v>285</v>
      </c>
      <c r="C123" s="57" t="s">
        <v>287</v>
      </c>
      <c r="D123" s="57" t="s">
        <v>110</v>
      </c>
    </row>
    <row r="124" spans="1:4" x14ac:dyDescent="0.25">
      <c r="A124" s="25"/>
      <c r="B124" s="57" t="s">
        <v>285</v>
      </c>
      <c r="C124" s="57" t="s">
        <v>288</v>
      </c>
      <c r="D124" s="57" t="s">
        <v>110</v>
      </c>
    </row>
    <row r="125" spans="1:4" x14ac:dyDescent="0.25">
      <c r="A125" s="25"/>
      <c r="B125" s="57" t="s">
        <v>285</v>
      </c>
      <c r="C125" s="57" t="s">
        <v>289</v>
      </c>
      <c r="D125" s="57" t="s">
        <v>110</v>
      </c>
    </row>
    <row r="126" spans="1:4" x14ac:dyDescent="0.25">
      <c r="A126" s="25"/>
      <c r="B126" s="57" t="s">
        <v>285</v>
      </c>
      <c r="C126" s="57" t="s">
        <v>290</v>
      </c>
      <c r="D126" s="57" t="s">
        <v>110</v>
      </c>
    </row>
    <row r="127" spans="1:4" x14ac:dyDescent="0.25">
      <c r="A127" s="25"/>
      <c r="B127" s="57" t="s">
        <v>285</v>
      </c>
      <c r="C127" s="57" t="s">
        <v>291</v>
      </c>
      <c r="D127" s="57" t="s">
        <v>110</v>
      </c>
    </row>
    <row r="128" spans="1:4" x14ac:dyDescent="0.25">
      <c r="A128" s="25"/>
      <c r="B128" s="57" t="s">
        <v>292</v>
      </c>
      <c r="C128" s="57" t="s">
        <v>292</v>
      </c>
      <c r="D128" s="57" t="s">
        <v>105</v>
      </c>
    </row>
    <row r="129" spans="1:4" x14ac:dyDescent="0.25">
      <c r="A129" s="25"/>
      <c r="B129" s="57" t="s">
        <v>292</v>
      </c>
      <c r="C129" s="57" t="s">
        <v>293</v>
      </c>
      <c r="D129" s="57" t="s">
        <v>110</v>
      </c>
    </row>
    <row r="130" spans="1:4" x14ac:dyDescent="0.25">
      <c r="A130" s="25"/>
      <c r="B130" s="57" t="s">
        <v>292</v>
      </c>
      <c r="C130" s="58" t="s">
        <v>294</v>
      </c>
      <c r="D130" s="57" t="s">
        <v>110</v>
      </c>
    </row>
    <row r="131" spans="1:4" x14ac:dyDescent="0.25">
      <c r="A131" s="25"/>
      <c r="B131" s="57" t="s">
        <v>292</v>
      </c>
      <c r="C131" s="57" t="s">
        <v>295</v>
      </c>
      <c r="D131" s="57" t="s">
        <v>110</v>
      </c>
    </row>
    <row r="132" spans="1:4" x14ac:dyDescent="0.25">
      <c r="A132" s="25"/>
      <c r="B132" s="57" t="s">
        <v>292</v>
      </c>
      <c r="C132" s="57" t="s">
        <v>296</v>
      </c>
      <c r="D132" s="57" t="s">
        <v>110</v>
      </c>
    </row>
    <row r="133" spans="1:4" x14ac:dyDescent="0.25">
      <c r="A133" s="25"/>
      <c r="B133" s="57" t="s">
        <v>297</v>
      </c>
      <c r="C133" s="57" t="s">
        <v>298</v>
      </c>
      <c r="D133" s="57" t="s">
        <v>105</v>
      </c>
    </row>
    <row r="134" spans="1:4" x14ac:dyDescent="0.25">
      <c r="A134" s="25"/>
      <c r="B134" s="57" t="s">
        <v>297</v>
      </c>
      <c r="C134" s="57" t="s">
        <v>299</v>
      </c>
      <c r="D134" s="57" t="s">
        <v>108</v>
      </c>
    </row>
    <row r="135" spans="1:4" x14ac:dyDescent="0.25">
      <c r="A135" s="25"/>
      <c r="B135" s="57" t="s">
        <v>297</v>
      </c>
      <c r="C135" s="57" t="s">
        <v>300</v>
      </c>
      <c r="D135" s="57" t="s">
        <v>108</v>
      </c>
    </row>
    <row r="136" spans="1:4" x14ac:dyDescent="0.25">
      <c r="A136" s="25"/>
      <c r="B136" s="57" t="s">
        <v>297</v>
      </c>
      <c r="C136" s="57" t="s">
        <v>301</v>
      </c>
      <c r="D136" s="57" t="s">
        <v>110</v>
      </c>
    </row>
    <row r="137" spans="1:4" x14ac:dyDescent="0.25">
      <c r="A137" s="25"/>
      <c r="B137" s="57" t="s">
        <v>297</v>
      </c>
      <c r="C137" s="57" t="s">
        <v>302</v>
      </c>
      <c r="D137" s="57" t="s">
        <v>110</v>
      </c>
    </row>
    <row r="138" spans="1:4" x14ac:dyDescent="0.25">
      <c r="A138" s="25"/>
      <c r="B138" s="57" t="s">
        <v>297</v>
      </c>
      <c r="C138" s="57" t="s">
        <v>303</v>
      </c>
      <c r="D138" s="57" t="s">
        <v>110</v>
      </c>
    </row>
    <row r="139" spans="1:4" x14ac:dyDescent="0.25">
      <c r="A139" s="25"/>
      <c r="B139" s="57" t="s">
        <v>297</v>
      </c>
      <c r="C139" s="58" t="s">
        <v>304</v>
      </c>
      <c r="D139" s="57" t="s">
        <v>110</v>
      </c>
    </row>
    <row r="140" spans="1:4" x14ac:dyDescent="0.25">
      <c r="A140" s="25"/>
      <c r="B140" s="57" t="s">
        <v>297</v>
      </c>
      <c r="C140" s="58" t="s">
        <v>305</v>
      </c>
      <c r="D140" s="57" t="s">
        <v>110</v>
      </c>
    </row>
    <row r="141" spans="1:4" x14ac:dyDescent="0.25">
      <c r="A141" s="25"/>
      <c r="B141" s="57" t="s">
        <v>297</v>
      </c>
      <c r="C141" s="58" t="s">
        <v>306</v>
      </c>
      <c r="D141" s="57" t="s">
        <v>110</v>
      </c>
    </row>
    <row r="142" spans="1:4" x14ac:dyDescent="0.25">
      <c r="A142" s="25"/>
      <c r="B142" s="57" t="s">
        <v>297</v>
      </c>
      <c r="C142" s="58" t="s">
        <v>307</v>
      </c>
      <c r="D142" s="57" t="s">
        <v>110</v>
      </c>
    </row>
    <row r="143" spans="1:4" x14ac:dyDescent="0.25">
      <c r="A143" s="25"/>
      <c r="B143" s="57" t="s">
        <v>308</v>
      </c>
      <c r="C143" s="57" t="s">
        <v>308</v>
      </c>
      <c r="D143" s="57" t="s">
        <v>105</v>
      </c>
    </row>
    <row r="144" spans="1:4" x14ac:dyDescent="0.25">
      <c r="A144" s="25"/>
      <c r="B144" s="57" t="s">
        <v>309</v>
      </c>
      <c r="C144" s="57" t="s">
        <v>309</v>
      </c>
      <c r="D144" s="57" t="s">
        <v>164</v>
      </c>
    </row>
    <row r="145" spans="1:4" x14ac:dyDescent="0.25">
      <c r="A145" s="25"/>
      <c r="B145" s="57" t="s">
        <v>310</v>
      </c>
      <c r="C145" s="58" t="s">
        <v>310</v>
      </c>
      <c r="D145" s="57" t="s">
        <v>105</v>
      </c>
    </row>
    <row r="146" spans="1:4" x14ac:dyDescent="0.25">
      <c r="A146" s="25"/>
      <c r="B146" s="57" t="s">
        <v>310</v>
      </c>
      <c r="C146" s="57" t="s">
        <v>311</v>
      </c>
      <c r="D146" s="57" t="s">
        <v>108</v>
      </c>
    </row>
    <row r="147" spans="1:4" x14ac:dyDescent="0.25">
      <c r="A147" s="25"/>
      <c r="B147" s="57" t="s">
        <v>310</v>
      </c>
      <c r="C147" s="57" t="s">
        <v>312</v>
      </c>
      <c r="D147" s="57" t="s">
        <v>108</v>
      </c>
    </row>
    <row r="148" spans="1:4" x14ac:dyDescent="0.25">
      <c r="A148" s="25"/>
      <c r="B148" s="57" t="s">
        <v>310</v>
      </c>
      <c r="C148" s="57" t="s">
        <v>313</v>
      </c>
      <c r="D148" s="57" t="s">
        <v>110</v>
      </c>
    </row>
    <row r="149" spans="1:4" x14ac:dyDescent="0.25">
      <c r="A149" s="25"/>
      <c r="B149" s="57" t="s">
        <v>310</v>
      </c>
      <c r="C149" s="57" t="s">
        <v>314</v>
      </c>
      <c r="D149" s="57" t="s">
        <v>110</v>
      </c>
    </row>
    <row r="150" spans="1:4" x14ac:dyDescent="0.25">
      <c r="A150" s="25"/>
      <c r="B150" s="57" t="s">
        <v>310</v>
      </c>
      <c r="C150" s="57" t="s">
        <v>315</v>
      </c>
      <c r="D150" s="57" t="s">
        <v>110</v>
      </c>
    </row>
    <row r="151" spans="1:4" x14ac:dyDescent="0.25">
      <c r="A151" s="25"/>
      <c r="B151" s="57" t="s">
        <v>310</v>
      </c>
      <c r="C151" s="57" t="s">
        <v>316</v>
      </c>
      <c r="D151" s="57" t="s">
        <v>110</v>
      </c>
    </row>
    <row r="152" spans="1:4" x14ac:dyDescent="0.25">
      <c r="A152" s="25"/>
      <c r="B152" s="57" t="s">
        <v>317</v>
      </c>
      <c r="C152" s="57" t="s">
        <v>318</v>
      </c>
      <c r="D152" s="57" t="s">
        <v>164</v>
      </c>
    </row>
    <row r="153" spans="1:4" x14ac:dyDescent="0.25">
      <c r="A153" s="25"/>
      <c r="B153" s="57" t="s">
        <v>317</v>
      </c>
      <c r="C153" s="57" t="s">
        <v>319</v>
      </c>
      <c r="D153" s="57" t="s">
        <v>108</v>
      </c>
    </row>
    <row r="154" spans="1:4" x14ac:dyDescent="0.25">
      <c r="A154" s="25"/>
      <c r="B154" s="57" t="s">
        <v>320</v>
      </c>
      <c r="C154" s="57" t="s">
        <v>320</v>
      </c>
      <c r="D154" s="57" t="s">
        <v>105</v>
      </c>
    </row>
    <row r="155" spans="1:4" x14ac:dyDescent="0.25">
      <c r="A155" s="25"/>
      <c r="B155" s="57" t="s">
        <v>320</v>
      </c>
      <c r="C155" s="57" t="s">
        <v>321</v>
      </c>
      <c r="D155" s="57" t="s">
        <v>108</v>
      </c>
    </row>
    <row r="156" spans="1:4" x14ac:dyDescent="0.25">
      <c r="A156" s="25"/>
      <c r="B156" s="57" t="s">
        <v>320</v>
      </c>
      <c r="C156" s="57" t="s">
        <v>322</v>
      </c>
      <c r="D156" s="57" t="s">
        <v>164</v>
      </c>
    </row>
    <row r="157" spans="1:4" x14ac:dyDescent="0.25">
      <c r="A157" s="25"/>
      <c r="B157" s="57" t="s">
        <v>320</v>
      </c>
      <c r="C157" s="57" t="s">
        <v>323</v>
      </c>
      <c r="D157" s="57" t="s">
        <v>164</v>
      </c>
    </row>
    <row r="158" spans="1:4" x14ac:dyDescent="0.25">
      <c r="A158" s="25"/>
      <c r="B158" s="57" t="s">
        <v>320</v>
      </c>
      <c r="C158" s="57" t="s">
        <v>324</v>
      </c>
      <c r="D158" s="57" t="s">
        <v>110</v>
      </c>
    </row>
    <row r="159" spans="1:4" x14ac:dyDescent="0.25">
      <c r="A159" s="25"/>
      <c r="B159" s="57" t="s">
        <v>325</v>
      </c>
      <c r="C159" s="57" t="s">
        <v>326</v>
      </c>
      <c r="D159" s="57" t="s">
        <v>105</v>
      </c>
    </row>
    <row r="160" spans="1:4" x14ac:dyDescent="0.25">
      <c r="A160" s="25"/>
      <c r="B160" s="57" t="s">
        <v>325</v>
      </c>
      <c r="C160" s="57" t="s">
        <v>327</v>
      </c>
      <c r="D160" s="57" t="s">
        <v>110</v>
      </c>
    </row>
    <row r="161" spans="1:4" x14ac:dyDescent="0.25">
      <c r="A161" s="25"/>
      <c r="B161" s="57" t="s">
        <v>325</v>
      </c>
      <c r="C161" s="57" t="s">
        <v>328</v>
      </c>
      <c r="D161" s="57" t="s">
        <v>108</v>
      </c>
    </row>
    <row r="162" spans="1:4" x14ac:dyDescent="0.25">
      <c r="A162" s="25"/>
      <c r="B162" s="57" t="s">
        <v>325</v>
      </c>
      <c r="C162" s="57" t="s">
        <v>329</v>
      </c>
      <c r="D162" s="57" t="s">
        <v>110</v>
      </c>
    </row>
    <row r="163" spans="1:4" x14ac:dyDescent="0.25">
      <c r="A163" s="25"/>
      <c r="B163" s="57" t="s">
        <v>325</v>
      </c>
      <c r="C163" s="58" t="s">
        <v>330</v>
      </c>
      <c r="D163" s="57" t="s">
        <v>110</v>
      </c>
    </row>
    <row r="164" spans="1:4" x14ac:dyDescent="0.25">
      <c r="A164" s="25"/>
      <c r="B164" s="57" t="s">
        <v>325</v>
      </c>
      <c r="C164" s="58" t="s">
        <v>331</v>
      </c>
      <c r="D164" s="57" t="s">
        <v>110</v>
      </c>
    </row>
    <row r="165" spans="1:4" x14ac:dyDescent="0.25">
      <c r="A165" s="25"/>
      <c r="B165" s="57" t="s">
        <v>325</v>
      </c>
      <c r="C165" s="58" t="s">
        <v>332</v>
      </c>
      <c r="D165" s="57" t="s">
        <v>110</v>
      </c>
    </row>
    <row r="166" spans="1:4" x14ac:dyDescent="0.25">
      <c r="A166" s="25"/>
      <c r="B166" s="57" t="s">
        <v>104</v>
      </c>
      <c r="C166" s="58" t="s">
        <v>333</v>
      </c>
      <c r="D166" s="57" t="s">
        <v>105</v>
      </c>
    </row>
    <row r="167" spans="1:4" x14ac:dyDescent="0.25">
      <c r="A167" s="25"/>
      <c r="B167" s="57" t="s">
        <v>104</v>
      </c>
      <c r="C167" s="58" t="s">
        <v>107</v>
      </c>
      <c r="D167" s="57" t="s">
        <v>108</v>
      </c>
    </row>
    <row r="168" spans="1:4" x14ac:dyDescent="0.25">
      <c r="A168" s="25"/>
      <c r="B168" s="57" t="s">
        <v>104</v>
      </c>
      <c r="C168" s="58" t="s">
        <v>114</v>
      </c>
      <c r="D168" s="57" t="s">
        <v>108</v>
      </c>
    </row>
    <row r="169" spans="1:4" x14ac:dyDescent="0.25">
      <c r="A169" s="25"/>
      <c r="B169" s="57" t="s">
        <v>104</v>
      </c>
      <c r="C169" s="58" t="s">
        <v>109</v>
      </c>
      <c r="D169" s="57" t="s">
        <v>108</v>
      </c>
    </row>
    <row r="170" spans="1:4" x14ac:dyDescent="0.25">
      <c r="A170" s="25"/>
      <c r="B170" s="57" t="s">
        <v>104</v>
      </c>
      <c r="C170" s="58" t="s">
        <v>112</v>
      </c>
      <c r="D170" s="57" t="s">
        <v>110</v>
      </c>
    </row>
    <row r="171" spans="1:4" x14ac:dyDescent="0.25">
      <c r="A171" s="25"/>
      <c r="B171" s="57" t="s">
        <v>104</v>
      </c>
      <c r="C171" s="57" t="s">
        <v>113</v>
      </c>
      <c r="D171" s="57" t="s">
        <v>110</v>
      </c>
    </row>
    <row r="172" spans="1:4" x14ac:dyDescent="0.25">
      <c r="A172" s="25"/>
      <c r="B172" s="57" t="s">
        <v>104</v>
      </c>
      <c r="C172" s="57" t="s">
        <v>111</v>
      </c>
      <c r="D172" s="57" t="s">
        <v>110</v>
      </c>
    </row>
    <row r="173" spans="1:4" x14ac:dyDescent="0.25">
      <c r="A173" s="25"/>
      <c r="B173" s="57" t="s">
        <v>334</v>
      </c>
      <c r="C173" s="57" t="s">
        <v>334</v>
      </c>
      <c r="D173" s="57" t="s">
        <v>105</v>
      </c>
    </row>
    <row r="174" spans="1:4" x14ac:dyDescent="0.25">
      <c r="A174" s="25"/>
      <c r="B174" s="57" t="s">
        <v>334</v>
      </c>
      <c r="C174" s="57" t="s">
        <v>335</v>
      </c>
      <c r="D174" s="57" t="s">
        <v>108</v>
      </c>
    </row>
    <row r="175" spans="1:4" x14ac:dyDescent="0.25">
      <c r="A175" s="25"/>
      <c r="B175" s="57" t="s">
        <v>334</v>
      </c>
      <c r="C175" s="57" t="s">
        <v>336</v>
      </c>
      <c r="D175" s="57" t="s">
        <v>108</v>
      </c>
    </row>
    <row r="176" spans="1:4" x14ac:dyDescent="0.25">
      <c r="A176" s="25"/>
      <c r="B176" s="57" t="s">
        <v>334</v>
      </c>
      <c r="C176" s="57" t="s">
        <v>337</v>
      </c>
      <c r="D176" s="57" t="s">
        <v>108</v>
      </c>
    </row>
    <row r="177" spans="1:4" x14ac:dyDescent="0.25">
      <c r="A177" s="25"/>
      <c r="B177" s="57" t="s">
        <v>334</v>
      </c>
      <c r="C177" s="58" t="s">
        <v>338</v>
      </c>
      <c r="D177" s="57" t="s">
        <v>108</v>
      </c>
    </row>
    <row r="178" spans="1:4" x14ac:dyDescent="0.25">
      <c r="A178" s="25"/>
      <c r="B178" s="57" t="s">
        <v>334</v>
      </c>
      <c r="C178" s="57" t="s">
        <v>339</v>
      </c>
      <c r="D178" s="57" t="s">
        <v>108</v>
      </c>
    </row>
    <row r="179" spans="1:4" x14ac:dyDescent="0.25">
      <c r="A179" s="25"/>
      <c r="B179" s="57" t="s">
        <v>334</v>
      </c>
      <c r="C179" s="57" t="s">
        <v>340</v>
      </c>
      <c r="D179" s="57" t="s">
        <v>108</v>
      </c>
    </row>
    <row r="180" spans="1:4" x14ac:dyDescent="0.25">
      <c r="A180" s="25"/>
      <c r="B180" s="57" t="s">
        <v>334</v>
      </c>
      <c r="C180" s="58" t="s">
        <v>341</v>
      </c>
      <c r="D180" s="57" t="s">
        <v>110</v>
      </c>
    </row>
    <row r="181" spans="1:4" x14ac:dyDescent="0.25">
      <c r="A181" s="25"/>
      <c r="B181" s="57" t="s">
        <v>334</v>
      </c>
      <c r="C181" s="58" t="s">
        <v>342</v>
      </c>
      <c r="D181" s="57" t="s">
        <v>110</v>
      </c>
    </row>
    <row r="182" spans="1:4" x14ac:dyDescent="0.25">
      <c r="A182" s="25"/>
      <c r="B182" s="57" t="s">
        <v>334</v>
      </c>
      <c r="C182" s="57" t="s">
        <v>343</v>
      </c>
      <c r="D182" s="57" t="s">
        <v>110</v>
      </c>
    </row>
    <row r="183" spans="1:4" x14ac:dyDescent="0.25">
      <c r="A183" s="25"/>
      <c r="B183" s="57" t="s">
        <v>334</v>
      </c>
      <c r="C183" s="57" t="s">
        <v>344</v>
      </c>
      <c r="D183" s="57" t="s">
        <v>110</v>
      </c>
    </row>
    <row r="184" spans="1:4" x14ac:dyDescent="0.25">
      <c r="A184" s="25"/>
      <c r="B184" s="57" t="s">
        <v>334</v>
      </c>
      <c r="C184" s="58" t="s">
        <v>345</v>
      </c>
      <c r="D184" s="57" t="s">
        <v>110</v>
      </c>
    </row>
    <row r="185" spans="1:4" x14ac:dyDescent="0.25">
      <c r="A185" s="25"/>
      <c r="B185" s="57" t="s">
        <v>334</v>
      </c>
      <c r="C185" s="59" t="s">
        <v>346</v>
      </c>
      <c r="D185" s="57" t="s">
        <v>347</v>
      </c>
    </row>
    <row r="186" spans="1:4" x14ac:dyDescent="0.25">
      <c r="A186" s="25"/>
      <c r="B186" s="57" t="s">
        <v>334</v>
      </c>
      <c r="C186" s="58" t="s">
        <v>348</v>
      </c>
      <c r="D186" s="57" t="s">
        <v>110</v>
      </c>
    </row>
    <row r="187" spans="1:4" x14ac:dyDescent="0.25">
      <c r="A187" s="25"/>
      <c r="B187" s="57" t="s">
        <v>334</v>
      </c>
      <c r="C187" s="57" t="s">
        <v>349</v>
      </c>
      <c r="D187" s="57" t="s">
        <v>110</v>
      </c>
    </row>
    <row r="188" spans="1:4" x14ac:dyDescent="0.25">
      <c r="A188" s="25"/>
      <c r="B188" s="57" t="s">
        <v>350</v>
      </c>
      <c r="C188" s="58" t="s">
        <v>350</v>
      </c>
      <c r="D188" s="57" t="s">
        <v>164</v>
      </c>
    </row>
    <row r="189" spans="1:4" x14ac:dyDescent="0.25">
      <c r="A189" s="25"/>
      <c r="B189" s="57" t="s">
        <v>351</v>
      </c>
      <c r="C189" s="58" t="s">
        <v>351</v>
      </c>
      <c r="D189" s="57" t="s">
        <v>105</v>
      </c>
    </row>
    <row r="190" spans="1:4" x14ac:dyDescent="0.25">
      <c r="A190" s="25"/>
      <c r="B190" s="57" t="s">
        <v>351</v>
      </c>
      <c r="C190" s="58" t="s">
        <v>352</v>
      </c>
      <c r="D190" s="57" t="s">
        <v>110</v>
      </c>
    </row>
    <row r="191" spans="1:4" x14ac:dyDescent="0.25">
      <c r="A191" s="25"/>
      <c r="B191" s="57" t="s">
        <v>353</v>
      </c>
      <c r="C191" s="58" t="s">
        <v>353</v>
      </c>
      <c r="D191" s="57" t="s">
        <v>164</v>
      </c>
    </row>
    <row r="192" spans="1:4" x14ac:dyDescent="0.25">
      <c r="A192" s="25"/>
      <c r="B192" s="57" t="s">
        <v>354</v>
      </c>
      <c r="C192" s="57" t="s">
        <v>354</v>
      </c>
      <c r="D192" s="57" t="s">
        <v>164</v>
      </c>
    </row>
    <row r="193" spans="1:4" x14ac:dyDescent="0.25">
      <c r="A193" s="25"/>
      <c r="B193" s="57" t="s">
        <v>355</v>
      </c>
      <c r="C193" s="57" t="s">
        <v>355</v>
      </c>
      <c r="D193" s="57" t="s">
        <v>164</v>
      </c>
    </row>
    <row r="194" spans="1:4" x14ac:dyDescent="0.25">
      <c r="A194" s="25"/>
      <c r="B194" s="57" t="s">
        <v>356</v>
      </c>
      <c r="C194" s="57" t="s">
        <v>356</v>
      </c>
      <c r="D194" s="57" t="s">
        <v>105</v>
      </c>
    </row>
    <row r="195" spans="1:4" x14ac:dyDescent="0.25">
      <c r="A195" s="25"/>
      <c r="B195" s="57" t="s">
        <v>357</v>
      </c>
      <c r="C195" s="57" t="s">
        <v>357</v>
      </c>
      <c r="D195" s="57" t="s">
        <v>164</v>
      </c>
    </row>
    <row r="196" spans="1:4" x14ac:dyDescent="0.25">
      <c r="A196" s="25"/>
      <c r="B196" s="57" t="s">
        <v>358</v>
      </c>
      <c r="C196" s="57" t="s">
        <v>358</v>
      </c>
      <c r="D196" s="57" t="s">
        <v>164</v>
      </c>
    </row>
    <row r="197" spans="1:4" x14ac:dyDescent="0.25">
      <c r="A197" s="25"/>
      <c r="B197" s="57" t="s">
        <v>359</v>
      </c>
      <c r="C197" s="58" t="s">
        <v>359</v>
      </c>
      <c r="D197" s="57" t="s">
        <v>164</v>
      </c>
    </row>
    <row r="198" spans="1:4" x14ac:dyDescent="0.25">
      <c r="A198" s="25"/>
      <c r="B198" s="25" t="s">
        <v>104</v>
      </c>
      <c r="C198" s="57" t="s">
        <v>106</v>
      </c>
      <c r="D198" s="57" t="s">
        <v>360</v>
      </c>
    </row>
    <row r="199" spans="1:4" x14ac:dyDescent="0.25">
      <c r="A199" s="25"/>
      <c r="B199" s="57" t="s">
        <v>361</v>
      </c>
      <c r="C199" s="57" t="s">
        <v>361</v>
      </c>
      <c r="D199" s="57" t="s">
        <v>105</v>
      </c>
    </row>
    <row r="200" spans="1:4" x14ac:dyDescent="0.25">
      <c r="A200" s="25"/>
      <c r="B200" s="25" t="s">
        <v>360</v>
      </c>
    </row>
    <row r="201" spans="1:4" x14ac:dyDescent="0.25">
      <c r="A201" s="25"/>
    </row>
    <row r="202" spans="1:4" x14ac:dyDescent="0.25">
      <c r="A202" s="25"/>
    </row>
    <row r="203" spans="1:4" x14ac:dyDescent="0.25">
      <c r="A203" s="25"/>
    </row>
  </sheetData>
  <phoneticPr fontId="84" type="noConversion"/>
  <dataValidations disablePrompts="1" count="1">
    <dataValidation type="list" allowBlank="1" showInputMessage="1" showErrorMessage="1" sqref="D1" xr:uid="{00000000-0002-0000-1100-000000000000}">
      <formula1>$D$2:$D$199</formula1>
    </dataValidation>
  </dataValidations>
  <pageMargins left="0.70866141732283472" right="0.70866141732283472" top="0.74803149606299213" bottom="0.74803149606299213" header="0.31496062992125984" footer="0.31496062992125984"/>
  <pageSetup paperSize="9" scale="80" orientation="landscape"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332"/>
  <sheetViews>
    <sheetView workbookViewId="0"/>
  </sheetViews>
  <sheetFormatPr defaultColWidth="8.84375" defaultRowHeight="15.5" x14ac:dyDescent="0.35"/>
  <cols>
    <col min="1" max="1" width="49.4609375" style="21" bestFit="1" customWidth="1"/>
    <col min="2" max="2" width="55" style="22" bestFit="1" customWidth="1"/>
    <col min="3" max="3" width="8.84375" style="21"/>
    <col min="4" max="4" width="25.07421875" style="21" bestFit="1" customWidth="1"/>
    <col min="5" max="5" width="30.07421875" style="21" customWidth="1"/>
    <col min="6" max="16384" width="8.84375" style="21"/>
  </cols>
  <sheetData>
    <row r="1" spans="1:5" x14ac:dyDescent="0.35">
      <c r="A1" s="60" t="s">
        <v>159</v>
      </c>
      <c r="B1" s="61" t="s">
        <v>16</v>
      </c>
      <c r="C1" s="60" t="s">
        <v>160</v>
      </c>
      <c r="D1" s="60"/>
      <c r="E1" s="60" t="s">
        <v>362</v>
      </c>
    </row>
    <row r="2" spans="1:5" x14ac:dyDescent="0.35">
      <c r="A2" t="s">
        <v>161</v>
      </c>
      <c r="B2" s="62" t="s">
        <v>176</v>
      </c>
      <c r="C2" s="62" t="s">
        <v>177</v>
      </c>
      <c r="D2" s="63"/>
      <c r="E2" s="62" t="s">
        <v>363</v>
      </c>
    </row>
    <row r="3" spans="1:5" x14ac:dyDescent="0.35">
      <c r="A3" t="s">
        <v>168</v>
      </c>
      <c r="B3" s="62" t="s">
        <v>257</v>
      </c>
      <c r="C3" s="62" t="s">
        <v>108</v>
      </c>
      <c r="D3" s="63"/>
      <c r="E3" s="62" t="s">
        <v>364</v>
      </c>
    </row>
    <row r="4" spans="1:5" x14ac:dyDescent="0.35">
      <c r="A4" t="s">
        <v>172</v>
      </c>
      <c r="B4" s="62" t="s">
        <v>258</v>
      </c>
      <c r="C4" s="62" t="s">
        <v>110</v>
      </c>
      <c r="D4" s="63"/>
      <c r="E4" s="62"/>
    </row>
    <row r="5" spans="1:5" x14ac:dyDescent="0.35">
      <c r="A5" t="s">
        <v>174</v>
      </c>
      <c r="B5" s="62" t="s">
        <v>259</v>
      </c>
      <c r="C5" s="62" t="s">
        <v>105</v>
      </c>
      <c r="D5" s="63"/>
      <c r="E5" s="62"/>
    </row>
    <row r="6" spans="1:5" x14ac:dyDescent="0.35">
      <c r="A6" t="s">
        <v>207</v>
      </c>
      <c r="B6" t="s">
        <v>252</v>
      </c>
      <c r="C6" s="62" t="s">
        <v>164</v>
      </c>
      <c r="D6" s="63"/>
      <c r="E6" s="62"/>
    </row>
    <row r="7" spans="1:5" x14ac:dyDescent="0.35">
      <c r="A7" t="s">
        <v>215</v>
      </c>
      <c r="B7" s="62" t="s">
        <v>187</v>
      </c>
      <c r="C7" s="33" t="s">
        <v>347</v>
      </c>
      <c r="D7" s="63"/>
      <c r="E7" s="62"/>
    </row>
    <row r="8" spans="1:5" x14ac:dyDescent="0.35">
      <c r="A8" t="s">
        <v>246</v>
      </c>
      <c r="B8" s="62" t="s">
        <v>217</v>
      </c>
      <c r="C8" s="33" t="s">
        <v>365</v>
      </c>
      <c r="D8" s="63"/>
      <c r="E8" s="62"/>
    </row>
    <row r="9" spans="1:5" x14ac:dyDescent="0.35">
      <c r="A9" t="s">
        <v>251</v>
      </c>
      <c r="B9" s="62" t="s">
        <v>162</v>
      </c>
      <c r="C9" s="62"/>
      <c r="D9" s="63"/>
      <c r="E9" s="62"/>
    </row>
    <row r="10" spans="1:5" x14ac:dyDescent="0.35">
      <c r="A10" t="s">
        <v>268</v>
      </c>
      <c r="B10" s="62" t="s">
        <v>171</v>
      </c>
      <c r="C10" s="62"/>
      <c r="D10" s="63"/>
      <c r="E10" s="62"/>
    </row>
    <row r="11" spans="1:5" x14ac:dyDescent="0.35">
      <c r="A11" t="s">
        <v>271</v>
      </c>
      <c r="B11" s="62" t="s">
        <v>188</v>
      </c>
      <c r="C11" s="62"/>
      <c r="D11" s="63"/>
      <c r="E11" s="62"/>
    </row>
    <row r="12" spans="1:5" x14ac:dyDescent="0.35">
      <c r="A12" t="s">
        <v>285</v>
      </c>
      <c r="B12" s="64" t="s">
        <v>189</v>
      </c>
      <c r="C12" s="62"/>
      <c r="D12" s="63"/>
      <c r="E12" s="62"/>
    </row>
    <row r="13" spans="1:5" x14ac:dyDescent="0.35">
      <c r="A13" t="s">
        <v>292</v>
      </c>
      <c r="B13" s="62" t="s">
        <v>313</v>
      </c>
      <c r="C13" s="62"/>
      <c r="D13" s="63"/>
      <c r="E13" s="62"/>
    </row>
    <row r="14" spans="1:5" x14ac:dyDescent="0.35">
      <c r="A14" t="s">
        <v>297</v>
      </c>
      <c r="B14" s="62" t="s">
        <v>190</v>
      </c>
      <c r="C14" s="62"/>
      <c r="D14" s="63"/>
      <c r="E14" s="62"/>
    </row>
    <row r="15" spans="1:5" x14ac:dyDescent="0.35">
      <c r="A15" t="s">
        <v>366</v>
      </c>
      <c r="B15" s="62" t="s">
        <v>218</v>
      </c>
      <c r="C15" s="62"/>
      <c r="D15" s="62"/>
      <c r="E15" s="62"/>
    </row>
    <row r="16" spans="1:5" x14ac:dyDescent="0.35">
      <c r="A16" s="62" t="s">
        <v>309</v>
      </c>
      <c r="B16" s="62" t="s">
        <v>219</v>
      </c>
      <c r="C16" s="62"/>
      <c r="D16" s="62"/>
      <c r="E16" s="62"/>
    </row>
    <row r="17" spans="1:2" x14ac:dyDescent="0.35">
      <c r="A17" t="s">
        <v>310</v>
      </c>
      <c r="B17" s="62" t="s">
        <v>279</v>
      </c>
    </row>
    <row r="18" spans="1:2" x14ac:dyDescent="0.35">
      <c r="A18" t="s">
        <v>317</v>
      </c>
      <c r="B18" s="62" t="s">
        <v>367</v>
      </c>
    </row>
    <row r="19" spans="1:2" x14ac:dyDescent="0.35">
      <c r="A19" t="s">
        <v>320</v>
      </c>
      <c r="B19" s="62" t="s">
        <v>168</v>
      </c>
    </row>
    <row r="20" spans="1:2" x14ac:dyDescent="0.35">
      <c r="A20" t="s">
        <v>325</v>
      </c>
      <c r="B20" s="62" t="s">
        <v>368</v>
      </c>
    </row>
    <row r="21" spans="1:2" x14ac:dyDescent="0.35">
      <c r="A21" t="s">
        <v>104</v>
      </c>
      <c r="B21" s="62" t="s">
        <v>253</v>
      </c>
    </row>
    <row r="22" spans="1:2" x14ac:dyDescent="0.35">
      <c r="A22" t="s">
        <v>334</v>
      </c>
      <c r="B22" s="62" t="s">
        <v>172</v>
      </c>
    </row>
    <row r="23" spans="1:2" x14ac:dyDescent="0.35">
      <c r="A23" t="s">
        <v>351</v>
      </c>
      <c r="B23" s="62" t="s">
        <v>349</v>
      </c>
    </row>
    <row r="24" spans="1:2" x14ac:dyDescent="0.35">
      <c r="A24" t="s">
        <v>353</v>
      </c>
      <c r="B24" s="62" t="s">
        <v>293</v>
      </c>
    </row>
    <row r="25" spans="1:2" x14ac:dyDescent="0.35">
      <c r="A25" t="s">
        <v>369</v>
      </c>
      <c r="B25" s="62" t="s">
        <v>170</v>
      </c>
    </row>
    <row r="26" spans="1:2" x14ac:dyDescent="0.35">
      <c r="A26" t="s">
        <v>354</v>
      </c>
      <c r="B26" s="62" t="s">
        <v>294</v>
      </c>
    </row>
    <row r="27" spans="1:2" x14ac:dyDescent="0.35">
      <c r="A27" t="s">
        <v>365</v>
      </c>
      <c r="B27" s="62" t="s">
        <v>295</v>
      </c>
    </row>
    <row r="28" spans="1:2" x14ac:dyDescent="0.35">
      <c r="A28" t="s">
        <v>356</v>
      </c>
      <c r="B28" s="62" t="s">
        <v>269</v>
      </c>
    </row>
    <row r="29" spans="1:2" x14ac:dyDescent="0.35">
      <c r="A29" t="s">
        <v>357</v>
      </c>
      <c r="B29" s="32" t="s">
        <v>346</v>
      </c>
    </row>
    <row r="30" spans="1:2" x14ac:dyDescent="0.35">
      <c r="A30" t="s">
        <v>358</v>
      </c>
      <c r="B30" s="62" t="s">
        <v>370</v>
      </c>
    </row>
    <row r="31" spans="1:2" x14ac:dyDescent="0.35">
      <c r="A31" s="62" t="s">
        <v>359</v>
      </c>
      <c r="B31" s="62" t="s">
        <v>173</v>
      </c>
    </row>
    <row r="32" spans="1:2" x14ac:dyDescent="0.35">
      <c r="A32" s="62" t="s">
        <v>361</v>
      </c>
      <c r="B32" s="62" t="s">
        <v>191</v>
      </c>
    </row>
    <row r="33" spans="1:2" x14ac:dyDescent="0.35">
      <c r="A33"/>
      <c r="B33" s="62" t="s">
        <v>192</v>
      </c>
    </row>
    <row r="34" spans="1:2" x14ac:dyDescent="0.35">
      <c r="A34"/>
      <c r="B34" s="62" t="s">
        <v>260</v>
      </c>
    </row>
    <row r="35" spans="1:2" x14ac:dyDescent="0.35">
      <c r="A35"/>
      <c r="B35" s="62" t="s">
        <v>193</v>
      </c>
    </row>
    <row r="36" spans="1:2" x14ac:dyDescent="0.35">
      <c r="A36"/>
      <c r="B36" s="62" t="s">
        <v>341</v>
      </c>
    </row>
    <row r="37" spans="1:2" x14ac:dyDescent="0.35">
      <c r="A37"/>
      <c r="B37" s="64" t="s">
        <v>340</v>
      </c>
    </row>
    <row r="38" spans="1:2" x14ac:dyDescent="0.35">
      <c r="A38"/>
      <c r="B38" s="62" t="s">
        <v>163</v>
      </c>
    </row>
    <row r="39" spans="1:2" x14ac:dyDescent="0.35">
      <c r="A39"/>
      <c r="B39" s="62" t="s">
        <v>165</v>
      </c>
    </row>
    <row r="40" spans="1:2" x14ac:dyDescent="0.35">
      <c r="A40"/>
      <c r="B40" s="62" t="s">
        <v>321</v>
      </c>
    </row>
    <row r="41" spans="1:2" x14ac:dyDescent="0.35">
      <c r="A41"/>
      <c r="B41" s="33" t="s">
        <v>114</v>
      </c>
    </row>
    <row r="42" spans="1:2" x14ac:dyDescent="0.35">
      <c r="A42"/>
      <c r="B42" s="62" t="s">
        <v>107</v>
      </c>
    </row>
    <row r="43" spans="1:2" x14ac:dyDescent="0.35">
      <c r="A43"/>
      <c r="B43" s="62" t="s">
        <v>207</v>
      </c>
    </row>
    <row r="44" spans="1:2" x14ac:dyDescent="0.35">
      <c r="A44"/>
      <c r="B44" s="62" t="s">
        <v>215</v>
      </c>
    </row>
    <row r="45" spans="1:2" x14ac:dyDescent="0.35">
      <c r="A45"/>
      <c r="B45" s="62" t="s">
        <v>246</v>
      </c>
    </row>
    <row r="46" spans="1:2" x14ac:dyDescent="0.35">
      <c r="A46"/>
      <c r="B46" s="62" t="s">
        <v>251</v>
      </c>
    </row>
    <row r="47" spans="1:2" x14ac:dyDescent="0.35">
      <c r="A47"/>
      <c r="B47" s="62" t="s">
        <v>268</v>
      </c>
    </row>
    <row r="48" spans="1:2" x14ac:dyDescent="0.35">
      <c r="A48"/>
      <c r="B48" s="62" t="s">
        <v>271</v>
      </c>
    </row>
    <row r="49" spans="1:2" x14ac:dyDescent="0.35">
      <c r="A49"/>
      <c r="B49" s="62" t="s">
        <v>285</v>
      </c>
    </row>
    <row r="50" spans="1:2" x14ac:dyDescent="0.35">
      <c r="A50"/>
      <c r="B50" s="62" t="s">
        <v>292</v>
      </c>
    </row>
    <row r="51" spans="1:2" x14ac:dyDescent="0.35">
      <c r="A51"/>
      <c r="B51" s="62" t="s">
        <v>298</v>
      </c>
    </row>
    <row r="52" spans="1:2" x14ac:dyDescent="0.35">
      <c r="A52"/>
      <c r="B52" s="62" t="s">
        <v>280</v>
      </c>
    </row>
    <row r="53" spans="1:2" x14ac:dyDescent="0.35">
      <c r="A53"/>
      <c r="B53" s="62" t="s">
        <v>289</v>
      </c>
    </row>
    <row r="54" spans="1:2" x14ac:dyDescent="0.35">
      <c r="A54"/>
      <c r="B54" s="64" t="s">
        <v>327</v>
      </c>
    </row>
    <row r="55" spans="1:2" x14ac:dyDescent="0.35">
      <c r="A55"/>
      <c r="B55" s="62" t="s">
        <v>273</v>
      </c>
    </row>
    <row r="56" spans="1:2" x14ac:dyDescent="0.35">
      <c r="A56"/>
      <c r="B56" s="34" t="s">
        <v>274</v>
      </c>
    </row>
    <row r="57" spans="1:2" x14ac:dyDescent="0.35">
      <c r="A57"/>
      <c r="B57" s="62" t="s">
        <v>194</v>
      </c>
    </row>
    <row r="58" spans="1:2" x14ac:dyDescent="0.35">
      <c r="A58"/>
      <c r="B58" s="62" t="s">
        <v>247</v>
      </c>
    </row>
    <row r="59" spans="1:2" x14ac:dyDescent="0.35">
      <c r="A59"/>
      <c r="B59" s="62" t="s">
        <v>195</v>
      </c>
    </row>
    <row r="60" spans="1:2" x14ac:dyDescent="0.35">
      <c r="A60"/>
      <c r="B60" s="62" t="s">
        <v>196</v>
      </c>
    </row>
    <row r="61" spans="1:2" x14ac:dyDescent="0.35">
      <c r="A61"/>
      <c r="B61" s="62" t="s">
        <v>220</v>
      </c>
    </row>
    <row r="62" spans="1:2" x14ac:dyDescent="0.35">
      <c r="A62"/>
      <c r="B62" s="62" t="s">
        <v>261</v>
      </c>
    </row>
    <row r="63" spans="1:2" x14ac:dyDescent="0.35">
      <c r="A63"/>
      <c r="B63" s="62" t="s">
        <v>221</v>
      </c>
    </row>
    <row r="64" spans="1:2" x14ac:dyDescent="0.35">
      <c r="A64"/>
      <c r="B64" s="62" t="s">
        <v>311</v>
      </c>
    </row>
    <row r="65" spans="1:2" x14ac:dyDescent="0.35">
      <c r="A65"/>
      <c r="B65" s="62" t="s">
        <v>197</v>
      </c>
    </row>
    <row r="66" spans="1:2" x14ac:dyDescent="0.35">
      <c r="A66"/>
      <c r="B66" s="62" t="s">
        <v>309</v>
      </c>
    </row>
    <row r="67" spans="1:2" x14ac:dyDescent="0.35">
      <c r="A67"/>
      <c r="B67" s="62" t="s">
        <v>310</v>
      </c>
    </row>
    <row r="68" spans="1:2" x14ac:dyDescent="0.35">
      <c r="A68"/>
      <c r="B68" s="62" t="s">
        <v>222</v>
      </c>
    </row>
    <row r="69" spans="1:2" x14ac:dyDescent="0.35">
      <c r="A69"/>
      <c r="B69" s="62" t="s">
        <v>332</v>
      </c>
    </row>
    <row r="70" spans="1:2" x14ac:dyDescent="0.35">
      <c r="A70"/>
      <c r="B70" s="62" t="s">
        <v>223</v>
      </c>
    </row>
    <row r="71" spans="1:2" x14ac:dyDescent="0.35">
      <c r="A71"/>
      <c r="B71" s="62" t="s">
        <v>322</v>
      </c>
    </row>
    <row r="72" spans="1:2" x14ac:dyDescent="0.35">
      <c r="A72"/>
      <c r="B72" s="62" t="s">
        <v>169</v>
      </c>
    </row>
    <row r="73" spans="1:2" x14ac:dyDescent="0.35">
      <c r="A73"/>
      <c r="B73" s="62" t="s">
        <v>314</v>
      </c>
    </row>
    <row r="74" spans="1:2" x14ac:dyDescent="0.35">
      <c r="A74"/>
      <c r="B74" s="62" t="s">
        <v>286</v>
      </c>
    </row>
    <row r="75" spans="1:2" x14ac:dyDescent="0.35">
      <c r="A75"/>
      <c r="B75" s="62" t="s">
        <v>306</v>
      </c>
    </row>
    <row r="76" spans="1:2" x14ac:dyDescent="0.35">
      <c r="A76"/>
      <c r="B76" s="62" t="s">
        <v>281</v>
      </c>
    </row>
    <row r="77" spans="1:2" x14ac:dyDescent="0.35">
      <c r="A77"/>
      <c r="B77" s="62" t="s">
        <v>198</v>
      </c>
    </row>
    <row r="78" spans="1:2" x14ac:dyDescent="0.35">
      <c r="A78"/>
      <c r="B78" s="62" t="s">
        <v>275</v>
      </c>
    </row>
    <row r="79" spans="1:2" x14ac:dyDescent="0.35">
      <c r="A79"/>
      <c r="B79" s="62" t="s">
        <v>335</v>
      </c>
    </row>
    <row r="80" spans="1:2" x14ac:dyDescent="0.35">
      <c r="A80"/>
      <c r="B80" s="62" t="s">
        <v>328</v>
      </c>
    </row>
    <row r="81" spans="1:2" x14ac:dyDescent="0.35">
      <c r="A81"/>
      <c r="B81" s="62" t="s">
        <v>317</v>
      </c>
    </row>
    <row r="82" spans="1:2" x14ac:dyDescent="0.35">
      <c r="A82"/>
      <c r="B82" s="62" t="s">
        <v>320</v>
      </c>
    </row>
    <row r="83" spans="1:2" x14ac:dyDescent="0.35">
      <c r="A83"/>
      <c r="B83" s="62" t="s">
        <v>371</v>
      </c>
    </row>
    <row r="84" spans="1:2" x14ac:dyDescent="0.35">
      <c r="A84"/>
      <c r="B84" s="62" t="s">
        <v>210</v>
      </c>
    </row>
    <row r="85" spans="1:2" x14ac:dyDescent="0.35">
      <c r="A85"/>
      <c r="B85" s="62" t="s">
        <v>224</v>
      </c>
    </row>
    <row r="86" spans="1:2" x14ac:dyDescent="0.35">
      <c r="A86"/>
      <c r="B86" s="62" t="s">
        <v>225</v>
      </c>
    </row>
    <row r="87" spans="1:2" x14ac:dyDescent="0.35">
      <c r="A87"/>
      <c r="B87" s="62" t="s">
        <v>211</v>
      </c>
    </row>
    <row r="88" spans="1:2" x14ac:dyDescent="0.35">
      <c r="A88"/>
      <c r="B88" s="62" t="s">
        <v>302</v>
      </c>
    </row>
    <row r="89" spans="1:2" x14ac:dyDescent="0.35">
      <c r="A89"/>
      <c r="B89" s="62" t="s">
        <v>303</v>
      </c>
    </row>
    <row r="90" spans="1:2" x14ac:dyDescent="0.35">
      <c r="A90"/>
      <c r="B90" s="62" t="s">
        <v>226</v>
      </c>
    </row>
    <row r="91" spans="1:2" x14ac:dyDescent="0.35">
      <c r="A91"/>
      <c r="B91" s="62" t="s">
        <v>270</v>
      </c>
    </row>
    <row r="92" spans="1:2" x14ac:dyDescent="0.35">
      <c r="A92"/>
      <c r="B92" s="62" t="s">
        <v>287</v>
      </c>
    </row>
    <row r="93" spans="1:2" x14ac:dyDescent="0.35">
      <c r="A93"/>
      <c r="B93" s="62" t="s">
        <v>329</v>
      </c>
    </row>
    <row r="94" spans="1:2" x14ac:dyDescent="0.35">
      <c r="A94"/>
      <c r="B94" s="62" t="s">
        <v>342</v>
      </c>
    </row>
    <row r="95" spans="1:2" x14ac:dyDescent="0.35">
      <c r="A95"/>
      <c r="B95" s="62" t="s">
        <v>179</v>
      </c>
    </row>
    <row r="96" spans="1:2" x14ac:dyDescent="0.35">
      <c r="A96"/>
      <c r="B96" s="62" t="s">
        <v>262</v>
      </c>
    </row>
    <row r="97" spans="1:2" x14ac:dyDescent="0.35">
      <c r="A97"/>
      <c r="B97" s="62" t="s">
        <v>343</v>
      </c>
    </row>
    <row r="98" spans="1:2" x14ac:dyDescent="0.35">
      <c r="A98"/>
      <c r="B98" s="62" t="s">
        <v>180</v>
      </c>
    </row>
    <row r="99" spans="1:2" x14ac:dyDescent="0.35">
      <c r="A99"/>
      <c r="B99" s="62" t="s">
        <v>212</v>
      </c>
    </row>
    <row r="100" spans="1:2" x14ac:dyDescent="0.35">
      <c r="A100"/>
      <c r="B100" s="62" t="s">
        <v>339</v>
      </c>
    </row>
    <row r="101" spans="1:2" x14ac:dyDescent="0.35">
      <c r="A101"/>
      <c r="B101" s="62" t="s">
        <v>344</v>
      </c>
    </row>
    <row r="102" spans="1:2" x14ac:dyDescent="0.35">
      <c r="A102"/>
      <c r="B102" s="62" t="s">
        <v>263</v>
      </c>
    </row>
    <row r="103" spans="1:2" x14ac:dyDescent="0.35">
      <c r="A103"/>
      <c r="B103" s="62" t="s">
        <v>276</v>
      </c>
    </row>
    <row r="104" spans="1:2" x14ac:dyDescent="0.35">
      <c r="A104"/>
      <c r="B104" s="62" t="s">
        <v>315</v>
      </c>
    </row>
    <row r="105" spans="1:2" x14ac:dyDescent="0.35">
      <c r="A105"/>
      <c r="B105" s="62" t="s">
        <v>199</v>
      </c>
    </row>
    <row r="106" spans="1:2" x14ac:dyDescent="0.35">
      <c r="A106"/>
      <c r="B106" s="62" t="s">
        <v>299</v>
      </c>
    </row>
    <row r="107" spans="1:2" x14ac:dyDescent="0.35">
      <c r="A107"/>
      <c r="B107" s="62" t="s">
        <v>181</v>
      </c>
    </row>
    <row r="108" spans="1:2" x14ac:dyDescent="0.35">
      <c r="A108"/>
      <c r="B108" s="62" t="s">
        <v>104</v>
      </c>
    </row>
    <row r="109" spans="1:2" x14ac:dyDescent="0.35">
      <c r="A109"/>
      <c r="B109" s="62" t="s">
        <v>334</v>
      </c>
    </row>
    <row r="110" spans="1:2" x14ac:dyDescent="0.35">
      <c r="A110"/>
      <c r="B110" s="62" t="s">
        <v>304</v>
      </c>
    </row>
    <row r="111" spans="1:2" x14ac:dyDescent="0.35">
      <c r="A111"/>
      <c r="B111" s="62" t="s">
        <v>336</v>
      </c>
    </row>
    <row r="112" spans="1:2" x14ac:dyDescent="0.35">
      <c r="A112"/>
      <c r="B112" s="62" t="s">
        <v>112</v>
      </c>
    </row>
    <row r="113" spans="1:2" x14ac:dyDescent="0.35">
      <c r="A113"/>
      <c r="B113" s="62" t="s">
        <v>248</v>
      </c>
    </row>
    <row r="114" spans="1:2" x14ac:dyDescent="0.35">
      <c r="A114"/>
      <c r="B114" s="62" t="s">
        <v>350</v>
      </c>
    </row>
    <row r="115" spans="1:2" x14ac:dyDescent="0.35">
      <c r="A115"/>
      <c r="B115" s="62" t="s">
        <v>288</v>
      </c>
    </row>
    <row r="116" spans="1:2" x14ac:dyDescent="0.35">
      <c r="A116"/>
      <c r="B116" s="62" t="s">
        <v>264</v>
      </c>
    </row>
    <row r="117" spans="1:2" x14ac:dyDescent="0.35">
      <c r="A117"/>
      <c r="B117" s="62" t="s">
        <v>227</v>
      </c>
    </row>
    <row r="118" spans="1:2" x14ac:dyDescent="0.35">
      <c r="A118"/>
      <c r="B118" s="62" t="s">
        <v>228</v>
      </c>
    </row>
    <row r="119" spans="1:2" x14ac:dyDescent="0.35">
      <c r="A119"/>
      <c r="B119" s="62" t="s">
        <v>307</v>
      </c>
    </row>
    <row r="120" spans="1:2" x14ac:dyDescent="0.35">
      <c r="A120"/>
      <c r="B120" s="62" t="s">
        <v>372</v>
      </c>
    </row>
    <row r="121" spans="1:2" x14ac:dyDescent="0.35">
      <c r="A121"/>
      <c r="B121" s="62" t="s">
        <v>230</v>
      </c>
    </row>
    <row r="122" spans="1:2" x14ac:dyDescent="0.35">
      <c r="A122"/>
      <c r="B122" s="62" t="s">
        <v>182</v>
      </c>
    </row>
    <row r="123" spans="1:2" x14ac:dyDescent="0.35">
      <c r="A123"/>
      <c r="B123" s="62" t="s">
        <v>231</v>
      </c>
    </row>
    <row r="124" spans="1:2" x14ac:dyDescent="0.35">
      <c r="A124"/>
      <c r="B124" s="62" t="s">
        <v>113</v>
      </c>
    </row>
    <row r="125" spans="1:2" x14ac:dyDescent="0.35">
      <c r="A125"/>
      <c r="B125" s="62" t="s">
        <v>232</v>
      </c>
    </row>
    <row r="126" spans="1:2" x14ac:dyDescent="0.35">
      <c r="A126"/>
      <c r="B126" s="62" t="s">
        <v>337</v>
      </c>
    </row>
    <row r="127" spans="1:2" x14ac:dyDescent="0.35">
      <c r="A127"/>
      <c r="B127" s="62" t="s">
        <v>233</v>
      </c>
    </row>
    <row r="128" spans="1:2" x14ac:dyDescent="0.35">
      <c r="A128"/>
      <c r="B128" s="62" t="s">
        <v>323</v>
      </c>
    </row>
    <row r="129" spans="1:2" x14ac:dyDescent="0.35">
      <c r="A129"/>
      <c r="B129" s="62" t="s">
        <v>265</v>
      </c>
    </row>
    <row r="130" spans="1:2" x14ac:dyDescent="0.35">
      <c r="A130"/>
      <c r="B130" s="62" t="s">
        <v>200</v>
      </c>
    </row>
    <row r="131" spans="1:2" x14ac:dyDescent="0.35">
      <c r="A131"/>
      <c r="B131" s="62" t="s">
        <v>234</v>
      </c>
    </row>
    <row r="132" spans="1:2" x14ac:dyDescent="0.35">
      <c r="A132"/>
      <c r="B132" s="62" t="s">
        <v>305</v>
      </c>
    </row>
    <row r="133" spans="1:2" x14ac:dyDescent="0.35">
      <c r="A133"/>
      <c r="B133" s="62" t="s">
        <v>352</v>
      </c>
    </row>
    <row r="134" spans="1:2" x14ac:dyDescent="0.35">
      <c r="A134"/>
      <c r="B134" s="62" t="s">
        <v>351</v>
      </c>
    </row>
    <row r="135" spans="1:2" x14ac:dyDescent="0.35">
      <c r="A135"/>
      <c r="B135" s="62" t="s">
        <v>282</v>
      </c>
    </row>
    <row r="136" spans="1:2" x14ac:dyDescent="0.35">
      <c r="A136"/>
      <c r="B136" s="62" t="s">
        <v>296</v>
      </c>
    </row>
    <row r="137" spans="1:2" x14ac:dyDescent="0.35">
      <c r="A137"/>
      <c r="B137" s="62" t="s">
        <v>324</v>
      </c>
    </row>
    <row r="138" spans="1:2" x14ac:dyDescent="0.35">
      <c r="A138"/>
      <c r="B138" s="62" t="s">
        <v>201</v>
      </c>
    </row>
    <row r="139" spans="1:2" x14ac:dyDescent="0.35">
      <c r="A139"/>
      <c r="B139" s="62" t="s">
        <v>353</v>
      </c>
    </row>
    <row r="140" spans="1:2" x14ac:dyDescent="0.35">
      <c r="A140"/>
      <c r="B140" s="62" t="s">
        <v>354</v>
      </c>
    </row>
    <row r="141" spans="1:2" x14ac:dyDescent="0.35">
      <c r="A141"/>
      <c r="B141" s="62" t="s">
        <v>355</v>
      </c>
    </row>
    <row r="142" spans="1:2" x14ac:dyDescent="0.35">
      <c r="A142"/>
      <c r="B142" s="62" t="s">
        <v>277</v>
      </c>
    </row>
    <row r="143" spans="1:2" x14ac:dyDescent="0.35">
      <c r="A143"/>
      <c r="B143" s="62" t="s">
        <v>330</v>
      </c>
    </row>
    <row r="144" spans="1:2" x14ac:dyDescent="0.35">
      <c r="A144"/>
      <c r="B144" s="62" t="s">
        <v>235</v>
      </c>
    </row>
    <row r="145" spans="1:2" x14ac:dyDescent="0.35">
      <c r="A145"/>
      <c r="B145" s="62" t="s">
        <v>236</v>
      </c>
    </row>
    <row r="146" spans="1:2" x14ac:dyDescent="0.35">
      <c r="A146"/>
      <c r="B146" s="62" t="s">
        <v>373</v>
      </c>
    </row>
    <row r="147" spans="1:2" x14ac:dyDescent="0.35">
      <c r="A147"/>
      <c r="B147" s="62" t="s">
        <v>345</v>
      </c>
    </row>
    <row r="148" spans="1:2" x14ac:dyDescent="0.35">
      <c r="A148"/>
      <c r="B148" s="62" t="s">
        <v>283</v>
      </c>
    </row>
    <row r="149" spans="1:2" x14ac:dyDescent="0.35">
      <c r="A149"/>
      <c r="B149" s="62" t="s">
        <v>208</v>
      </c>
    </row>
    <row r="150" spans="1:2" x14ac:dyDescent="0.35">
      <c r="A150"/>
      <c r="B150" s="62" t="s">
        <v>300</v>
      </c>
    </row>
    <row r="151" spans="1:2" x14ac:dyDescent="0.35">
      <c r="A151"/>
      <c r="B151" s="62" t="s">
        <v>209</v>
      </c>
    </row>
    <row r="152" spans="1:2" x14ac:dyDescent="0.35">
      <c r="A152"/>
      <c r="B152" s="62" t="s">
        <v>111</v>
      </c>
    </row>
    <row r="153" spans="1:2" x14ac:dyDescent="0.35">
      <c r="A153"/>
      <c r="B153" s="62" t="s">
        <v>237</v>
      </c>
    </row>
    <row r="154" spans="1:2" x14ac:dyDescent="0.35">
      <c r="A154"/>
      <c r="B154" s="62" t="s">
        <v>266</v>
      </c>
    </row>
    <row r="155" spans="1:2" x14ac:dyDescent="0.35">
      <c r="A155"/>
      <c r="B155" s="62" t="s">
        <v>216</v>
      </c>
    </row>
    <row r="156" spans="1:2" x14ac:dyDescent="0.35">
      <c r="A156"/>
      <c r="B156" s="62" t="s">
        <v>254</v>
      </c>
    </row>
    <row r="157" spans="1:2" x14ac:dyDescent="0.35">
      <c r="A157"/>
      <c r="B157" s="62" t="s">
        <v>202</v>
      </c>
    </row>
    <row r="158" spans="1:2" x14ac:dyDescent="0.35">
      <c r="A158"/>
      <c r="B158" s="62" t="s">
        <v>356</v>
      </c>
    </row>
    <row r="159" spans="1:2" x14ac:dyDescent="0.35">
      <c r="A159"/>
      <c r="B159" s="62" t="s">
        <v>267</v>
      </c>
    </row>
    <row r="160" spans="1:2" x14ac:dyDescent="0.35">
      <c r="A160"/>
      <c r="B160" s="62" t="s">
        <v>357</v>
      </c>
    </row>
    <row r="161" spans="1:2" x14ac:dyDescent="0.35">
      <c r="A161"/>
      <c r="B161" s="62" t="s">
        <v>331</v>
      </c>
    </row>
    <row r="162" spans="1:2" x14ac:dyDescent="0.35">
      <c r="A162"/>
      <c r="B162" s="62" t="s">
        <v>166</v>
      </c>
    </row>
    <row r="163" spans="1:2" x14ac:dyDescent="0.35">
      <c r="A163"/>
      <c r="B163" s="62" t="s">
        <v>238</v>
      </c>
    </row>
    <row r="164" spans="1:2" x14ac:dyDescent="0.35">
      <c r="A164"/>
      <c r="B164" s="62" t="s">
        <v>374</v>
      </c>
    </row>
    <row r="165" spans="1:2" x14ac:dyDescent="0.35">
      <c r="A165"/>
      <c r="B165" s="62" t="s">
        <v>239</v>
      </c>
    </row>
    <row r="166" spans="1:2" x14ac:dyDescent="0.35">
      <c r="A166"/>
      <c r="B166" s="62" t="s">
        <v>249</v>
      </c>
    </row>
    <row r="167" spans="1:2" x14ac:dyDescent="0.35">
      <c r="A167"/>
      <c r="B167" s="62" t="s">
        <v>203</v>
      </c>
    </row>
    <row r="168" spans="1:2" x14ac:dyDescent="0.35">
      <c r="A168"/>
      <c r="B168" s="62" t="s">
        <v>240</v>
      </c>
    </row>
    <row r="169" spans="1:2" x14ac:dyDescent="0.35">
      <c r="A169"/>
      <c r="B169" s="62" t="s">
        <v>204</v>
      </c>
    </row>
    <row r="170" spans="1:2" x14ac:dyDescent="0.35">
      <c r="A170"/>
      <c r="B170" s="62" t="s">
        <v>250</v>
      </c>
    </row>
    <row r="171" spans="1:2" x14ac:dyDescent="0.35">
      <c r="A171"/>
      <c r="B171" s="62" t="s">
        <v>338</v>
      </c>
    </row>
    <row r="172" spans="1:2" x14ac:dyDescent="0.35">
      <c r="A172"/>
      <c r="B172" s="62" t="s">
        <v>290</v>
      </c>
    </row>
    <row r="173" spans="1:2" x14ac:dyDescent="0.35">
      <c r="A173"/>
      <c r="B173" s="62" t="s">
        <v>291</v>
      </c>
    </row>
    <row r="174" spans="1:2" x14ac:dyDescent="0.35">
      <c r="A174"/>
      <c r="B174" s="62" t="s">
        <v>167</v>
      </c>
    </row>
    <row r="175" spans="1:2" x14ac:dyDescent="0.35">
      <c r="A175"/>
      <c r="B175" s="62" t="s">
        <v>284</v>
      </c>
    </row>
    <row r="176" spans="1:2" x14ac:dyDescent="0.35">
      <c r="A176"/>
      <c r="B176" s="62" t="s">
        <v>241</v>
      </c>
    </row>
    <row r="177" spans="1:2" x14ac:dyDescent="0.35">
      <c r="A177"/>
      <c r="B177" s="62" t="s">
        <v>205</v>
      </c>
    </row>
    <row r="178" spans="1:2" x14ac:dyDescent="0.35">
      <c r="A178"/>
      <c r="B178" s="62" t="s">
        <v>308</v>
      </c>
    </row>
    <row r="179" spans="1:2" x14ac:dyDescent="0.35">
      <c r="A179"/>
      <c r="B179" s="62" t="s">
        <v>109</v>
      </c>
    </row>
    <row r="180" spans="1:2" x14ac:dyDescent="0.35">
      <c r="A180"/>
      <c r="B180" s="62" t="s">
        <v>185</v>
      </c>
    </row>
    <row r="181" spans="1:2" x14ac:dyDescent="0.35">
      <c r="A181"/>
      <c r="B181" s="62" t="s">
        <v>186</v>
      </c>
    </row>
    <row r="182" spans="1:2" x14ac:dyDescent="0.35">
      <c r="A182"/>
      <c r="B182" s="62" t="s">
        <v>242</v>
      </c>
    </row>
    <row r="183" spans="1:2" x14ac:dyDescent="0.35">
      <c r="A183"/>
      <c r="B183" s="62" t="s">
        <v>359</v>
      </c>
    </row>
    <row r="184" spans="1:2" x14ac:dyDescent="0.35">
      <c r="A184"/>
      <c r="B184" s="62" t="s">
        <v>206</v>
      </c>
    </row>
    <row r="185" spans="1:2" x14ac:dyDescent="0.35">
      <c r="A185"/>
      <c r="B185" s="62" t="s">
        <v>358</v>
      </c>
    </row>
    <row r="186" spans="1:2" x14ac:dyDescent="0.35">
      <c r="A186"/>
      <c r="B186" s="62" t="s">
        <v>319</v>
      </c>
    </row>
    <row r="187" spans="1:2" x14ac:dyDescent="0.35">
      <c r="A187"/>
      <c r="B187" s="62" t="s">
        <v>213</v>
      </c>
    </row>
    <row r="188" spans="1:2" x14ac:dyDescent="0.35">
      <c r="A188"/>
      <c r="B188" s="62" t="s">
        <v>278</v>
      </c>
    </row>
    <row r="189" spans="1:2" x14ac:dyDescent="0.35">
      <c r="A189"/>
      <c r="B189" s="62" t="s">
        <v>375</v>
      </c>
    </row>
    <row r="190" spans="1:2" x14ac:dyDescent="0.35">
      <c r="A190"/>
      <c r="B190" s="62" t="s">
        <v>243</v>
      </c>
    </row>
    <row r="191" spans="1:2" x14ac:dyDescent="0.35">
      <c r="A191"/>
      <c r="B191" s="62" t="s">
        <v>244</v>
      </c>
    </row>
    <row r="192" spans="1:2" x14ac:dyDescent="0.35">
      <c r="A192"/>
      <c r="B192" s="62" t="s">
        <v>361</v>
      </c>
    </row>
    <row r="193" spans="1:2" x14ac:dyDescent="0.35">
      <c r="A193"/>
      <c r="B193" s="62" t="s">
        <v>245</v>
      </c>
    </row>
    <row r="194" spans="1:2" x14ac:dyDescent="0.35">
      <c r="A194"/>
      <c r="B194" s="62" t="s">
        <v>256</v>
      </c>
    </row>
    <row r="195" spans="1:2" x14ac:dyDescent="0.35">
      <c r="A195"/>
      <c r="B195" s="62" t="s">
        <v>214</v>
      </c>
    </row>
    <row r="196" spans="1:2" x14ac:dyDescent="0.35">
      <c r="A196"/>
      <c r="B196" s="62" t="s">
        <v>316</v>
      </c>
    </row>
    <row r="197" spans="1:2" x14ac:dyDescent="0.35">
      <c r="A197"/>
      <c r="B197" s="62" t="s">
        <v>312</v>
      </c>
    </row>
    <row r="198" spans="1:2" x14ac:dyDescent="0.35">
      <c r="A198"/>
      <c r="B198" s="64" t="s">
        <v>348</v>
      </c>
    </row>
    <row r="199" spans="1:2" x14ac:dyDescent="0.35">
      <c r="A199"/>
      <c r="B199" s="64"/>
    </row>
    <row r="200" spans="1:2" x14ac:dyDescent="0.35">
      <c r="A200"/>
      <c r="B200" s="62"/>
    </row>
    <row r="201" spans="1:2" x14ac:dyDescent="0.35">
      <c r="A201"/>
      <c r="B201" s="62"/>
    </row>
    <row r="202" spans="1:2" x14ac:dyDescent="0.35">
      <c r="A202"/>
      <c r="B202" s="62"/>
    </row>
    <row r="203" spans="1:2" x14ac:dyDescent="0.35">
      <c r="A203"/>
      <c r="B203" s="62"/>
    </row>
    <row r="204" spans="1:2" x14ac:dyDescent="0.35">
      <c r="A204"/>
      <c r="B204" s="62"/>
    </row>
    <row r="205" spans="1:2" x14ac:dyDescent="0.35">
      <c r="A205"/>
      <c r="B205" s="62"/>
    </row>
    <row r="206" spans="1:2" x14ac:dyDescent="0.35">
      <c r="A206"/>
      <c r="B206" s="62"/>
    </row>
    <row r="207" spans="1:2" x14ac:dyDescent="0.35">
      <c r="A207"/>
      <c r="B207" s="62"/>
    </row>
    <row r="208" spans="1:2" x14ac:dyDescent="0.35">
      <c r="A208"/>
      <c r="B208" s="62"/>
    </row>
    <row r="209" spans="1:2" x14ac:dyDescent="0.35">
      <c r="A209"/>
      <c r="B209" s="23"/>
    </row>
    <row r="210" spans="1:2" x14ac:dyDescent="0.35">
      <c r="A210"/>
      <c r="B210" s="23"/>
    </row>
    <row r="211" spans="1:2" x14ac:dyDescent="0.35">
      <c r="A211"/>
      <c r="B211" s="23"/>
    </row>
    <row r="212" spans="1:2" x14ac:dyDescent="0.35">
      <c r="A212"/>
      <c r="B212" s="23"/>
    </row>
    <row r="213" spans="1:2" x14ac:dyDescent="0.35">
      <c r="A213"/>
      <c r="B213"/>
    </row>
    <row r="214" spans="1:2" x14ac:dyDescent="0.35">
      <c r="A214"/>
      <c r="B214"/>
    </row>
    <row r="215" spans="1:2" x14ac:dyDescent="0.35">
      <c r="A215" s="65"/>
      <c r="B215" s="23"/>
    </row>
    <row r="216" spans="1:2" x14ac:dyDescent="0.35">
      <c r="A216" s="65"/>
      <c r="B216"/>
    </row>
    <row r="217" spans="1:2" x14ac:dyDescent="0.35">
      <c r="A217" s="65"/>
      <c r="B217" s="23"/>
    </row>
    <row r="218" spans="1:2" x14ac:dyDescent="0.35">
      <c r="A218" s="65"/>
      <c r="B218"/>
    </row>
    <row r="219" spans="1:2" x14ac:dyDescent="0.35">
      <c r="A219" s="65"/>
      <c r="B219"/>
    </row>
    <row r="220" spans="1:2" x14ac:dyDescent="0.35">
      <c r="A220" s="65"/>
      <c r="B220"/>
    </row>
    <row r="221" spans="1:2" x14ac:dyDescent="0.35">
      <c r="A221" s="65"/>
      <c r="B221"/>
    </row>
    <row r="222" spans="1:2" x14ac:dyDescent="0.35">
      <c r="A222" s="65"/>
      <c r="B222"/>
    </row>
    <row r="223" spans="1:2" x14ac:dyDescent="0.35">
      <c r="A223" s="65"/>
      <c r="B223"/>
    </row>
    <row r="224" spans="1:2" x14ac:dyDescent="0.35">
      <c r="A224" s="65"/>
      <c r="B224" s="66"/>
    </row>
    <row r="225" spans="1:2" x14ac:dyDescent="0.35">
      <c r="A225" s="65"/>
      <c r="B225" s="66"/>
    </row>
    <row r="226" spans="1:2" x14ac:dyDescent="0.35">
      <c r="A226" s="65"/>
      <c r="B226" s="66"/>
    </row>
    <row r="227" spans="1:2" x14ac:dyDescent="0.35">
      <c r="A227" s="65"/>
      <c r="B227" s="66"/>
    </row>
    <row r="228" spans="1:2" x14ac:dyDescent="0.35">
      <c r="A228" s="65"/>
      <c r="B228" s="66"/>
    </row>
    <row r="229" spans="1:2" x14ac:dyDescent="0.35">
      <c r="A229" s="65"/>
      <c r="B229" s="66"/>
    </row>
    <row r="230" spans="1:2" x14ac:dyDescent="0.35">
      <c r="A230" s="65"/>
      <c r="B230" s="66"/>
    </row>
    <row r="231" spans="1:2" x14ac:dyDescent="0.35">
      <c r="A231" s="65"/>
      <c r="B231" s="66"/>
    </row>
    <row r="232" spans="1:2" x14ac:dyDescent="0.35">
      <c r="A232" s="65"/>
      <c r="B232" s="66"/>
    </row>
    <row r="233" spans="1:2" x14ac:dyDescent="0.35">
      <c r="A233" s="65"/>
      <c r="B233" s="66"/>
    </row>
    <row r="234" spans="1:2" x14ac:dyDescent="0.35">
      <c r="A234" s="65"/>
      <c r="B234" s="66"/>
    </row>
    <row r="235" spans="1:2" x14ac:dyDescent="0.35">
      <c r="A235" s="65"/>
      <c r="B235" s="66"/>
    </row>
    <row r="236" spans="1:2" x14ac:dyDescent="0.35">
      <c r="A236" s="65"/>
      <c r="B236" s="66"/>
    </row>
    <row r="237" spans="1:2" x14ac:dyDescent="0.35">
      <c r="A237" s="65"/>
      <c r="B237" s="66"/>
    </row>
    <row r="238" spans="1:2" x14ac:dyDescent="0.35">
      <c r="A238" s="62"/>
      <c r="B238" s="66"/>
    </row>
    <row r="239" spans="1:2" x14ac:dyDescent="0.35">
      <c r="A239" s="62"/>
      <c r="B239" s="66"/>
    </row>
    <row r="240" spans="1:2" x14ac:dyDescent="0.35">
      <c r="A240" s="65"/>
      <c r="B240" s="66"/>
    </row>
    <row r="241" spans="1:2" x14ac:dyDescent="0.35">
      <c r="A241" s="65"/>
      <c r="B241" s="66"/>
    </row>
    <row r="242" spans="1:2" x14ac:dyDescent="0.35">
      <c r="A242" s="65"/>
      <c r="B242" s="66"/>
    </row>
    <row r="243" spans="1:2" x14ac:dyDescent="0.35">
      <c r="A243" s="65"/>
      <c r="B243" s="66"/>
    </row>
    <row r="244" spans="1:2" x14ac:dyDescent="0.35">
      <c r="A244" s="65"/>
      <c r="B244" s="66"/>
    </row>
    <row r="245" spans="1:2" x14ac:dyDescent="0.35">
      <c r="A245" s="65"/>
      <c r="B245" s="66"/>
    </row>
    <row r="246" spans="1:2" x14ac:dyDescent="0.35">
      <c r="A246" s="65"/>
      <c r="B246" s="66"/>
    </row>
    <row r="247" spans="1:2" x14ac:dyDescent="0.35">
      <c r="A247" s="65"/>
      <c r="B247" s="66"/>
    </row>
    <row r="248" spans="1:2" x14ac:dyDescent="0.35">
      <c r="A248" s="65"/>
      <c r="B248" s="66"/>
    </row>
    <row r="249" spans="1:2" x14ac:dyDescent="0.35">
      <c r="A249" s="65"/>
      <c r="B249" s="66"/>
    </row>
    <row r="250" spans="1:2" x14ac:dyDescent="0.35">
      <c r="A250" s="65"/>
      <c r="B250" s="66"/>
    </row>
    <row r="251" spans="1:2" x14ac:dyDescent="0.35">
      <c r="A251" s="65"/>
      <c r="B251" s="66"/>
    </row>
    <row r="252" spans="1:2" x14ac:dyDescent="0.35">
      <c r="A252" s="65"/>
      <c r="B252" s="66"/>
    </row>
    <row r="253" spans="1:2" x14ac:dyDescent="0.35">
      <c r="A253" s="65"/>
      <c r="B253" s="66"/>
    </row>
    <row r="254" spans="1:2" x14ac:dyDescent="0.35">
      <c r="A254" s="65"/>
      <c r="B254" s="66"/>
    </row>
    <row r="255" spans="1:2" x14ac:dyDescent="0.35">
      <c r="A255" s="65"/>
      <c r="B255" s="66"/>
    </row>
    <row r="256" spans="1:2" x14ac:dyDescent="0.35">
      <c r="A256" s="65"/>
      <c r="B256" s="66"/>
    </row>
    <row r="257" spans="1:2" x14ac:dyDescent="0.35">
      <c r="A257" s="65"/>
      <c r="B257" s="66"/>
    </row>
    <row r="258" spans="1:2" x14ac:dyDescent="0.35">
      <c r="A258" s="65"/>
      <c r="B258" s="66"/>
    </row>
    <row r="259" spans="1:2" x14ac:dyDescent="0.35">
      <c r="A259" s="65"/>
      <c r="B259" s="66"/>
    </row>
    <row r="260" spans="1:2" x14ac:dyDescent="0.35">
      <c r="A260" s="65"/>
      <c r="B260" s="66"/>
    </row>
    <row r="261" spans="1:2" x14ac:dyDescent="0.35">
      <c r="A261" s="65"/>
      <c r="B261" s="66"/>
    </row>
    <row r="262" spans="1:2" x14ac:dyDescent="0.35">
      <c r="A262" s="65"/>
      <c r="B262" s="66"/>
    </row>
    <row r="263" spans="1:2" x14ac:dyDescent="0.35">
      <c r="A263" s="65"/>
      <c r="B263" s="66"/>
    </row>
    <row r="264" spans="1:2" x14ac:dyDescent="0.35">
      <c r="A264" s="65"/>
      <c r="B264" s="66"/>
    </row>
    <row r="265" spans="1:2" x14ac:dyDescent="0.35">
      <c r="A265" s="65"/>
      <c r="B265" s="66"/>
    </row>
    <row r="266" spans="1:2" x14ac:dyDescent="0.35">
      <c r="A266" s="65"/>
      <c r="B266" s="66"/>
    </row>
    <row r="267" spans="1:2" x14ac:dyDescent="0.35">
      <c r="A267" s="65"/>
      <c r="B267" s="66"/>
    </row>
    <row r="268" spans="1:2" x14ac:dyDescent="0.35">
      <c r="A268" s="65"/>
      <c r="B268" s="66"/>
    </row>
    <row r="269" spans="1:2" x14ac:dyDescent="0.35">
      <c r="A269" s="65"/>
      <c r="B269" s="66"/>
    </row>
    <row r="270" spans="1:2" x14ac:dyDescent="0.35">
      <c r="A270" s="65"/>
      <c r="B270" s="66"/>
    </row>
    <row r="271" spans="1:2" x14ac:dyDescent="0.35">
      <c r="A271" s="65"/>
      <c r="B271" s="66"/>
    </row>
    <row r="272" spans="1:2" x14ac:dyDescent="0.35">
      <c r="A272" s="65"/>
      <c r="B272" s="66"/>
    </row>
    <row r="273" spans="1:2" x14ac:dyDescent="0.35">
      <c r="A273" s="65"/>
      <c r="B273" s="66"/>
    </row>
    <row r="274" spans="1:2" x14ac:dyDescent="0.35">
      <c r="A274" s="65"/>
      <c r="B274" s="66"/>
    </row>
    <row r="275" spans="1:2" x14ac:dyDescent="0.35">
      <c r="A275" s="65"/>
      <c r="B275" s="66"/>
    </row>
    <row r="276" spans="1:2" x14ac:dyDescent="0.35">
      <c r="A276" s="65"/>
      <c r="B276" s="66"/>
    </row>
    <row r="277" spans="1:2" x14ac:dyDescent="0.35">
      <c r="A277" s="65"/>
      <c r="B277" s="66"/>
    </row>
    <row r="278" spans="1:2" x14ac:dyDescent="0.35">
      <c r="A278" s="65"/>
      <c r="B278" s="66"/>
    </row>
    <row r="279" spans="1:2" x14ac:dyDescent="0.35">
      <c r="A279" s="65"/>
      <c r="B279" s="66"/>
    </row>
    <row r="280" spans="1:2" x14ac:dyDescent="0.35">
      <c r="A280" s="65"/>
      <c r="B280" s="66"/>
    </row>
    <row r="281" spans="1:2" x14ac:dyDescent="0.35">
      <c r="A281" s="65"/>
      <c r="B281" s="66"/>
    </row>
    <row r="282" spans="1:2" x14ac:dyDescent="0.35">
      <c r="A282" s="65"/>
      <c r="B282" s="66"/>
    </row>
    <row r="283" spans="1:2" x14ac:dyDescent="0.35">
      <c r="A283" s="65"/>
      <c r="B283" s="66"/>
    </row>
    <row r="284" spans="1:2" x14ac:dyDescent="0.35">
      <c r="A284" s="65"/>
      <c r="B284" s="66"/>
    </row>
    <row r="285" spans="1:2" x14ac:dyDescent="0.35">
      <c r="A285" s="65"/>
      <c r="B285" s="66"/>
    </row>
    <row r="286" spans="1:2" x14ac:dyDescent="0.35">
      <c r="A286" s="65"/>
      <c r="B286" s="66"/>
    </row>
    <row r="287" spans="1:2" x14ac:dyDescent="0.35">
      <c r="A287" s="65"/>
      <c r="B287" s="66"/>
    </row>
    <row r="288" spans="1:2" x14ac:dyDescent="0.35">
      <c r="A288" s="65"/>
      <c r="B288" s="66"/>
    </row>
    <row r="289" spans="1:2" x14ac:dyDescent="0.35">
      <c r="A289" s="65"/>
      <c r="B289" s="66"/>
    </row>
    <row r="290" spans="1:2" x14ac:dyDescent="0.35">
      <c r="A290" s="65"/>
      <c r="B290" s="66"/>
    </row>
    <row r="291" spans="1:2" x14ac:dyDescent="0.35">
      <c r="A291" s="65"/>
      <c r="B291" s="66"/>
    </row>
    <row r="292" spans="1:2" x14ac:dyDescent="0.35">
      <c r="A292" s="65"/>
      <c r="B292" s="66"/>
    </row>
    <row r="293" spans="1:2" x14ac:dyDescent="0.35">
      <c r="A293" s="65"/>
      <c r="B293" s="66"/>
    </row>
    <row r="294" spans="1:2" x14ac:dyDescent="0.35">
      <c r="A294" s="65"/>
      <c r="B294" s="66"/>
    </row>
    <row r="295" spans="1:2" x14ac:dyDescent="0.35">
      <c r="A295" s="65"/>
      <c r="B295" s="66"/>
    </row>
    <row r="296" spans="1:2" x14ac:dyDescent="0.35">
      <c r="A296" s="65"/>
      <c r="B296" s="66"/>
    </row>
    <row r="297" spans="1:2" x14ac:dyDescent="0.35">
      <c r="A297" s="65"/>
      <c r="B297" s="66"/>
    </row>
    <row r="298" spans="1:2" x14ac:dyDescent="0.35">
      <c r="A298" s="65"/>
      <c r="B298" s="66"/>
    </row>
    <row r="299" spans="1:2" x14ac:dyDescent="0.35">
      <c r="A299" s="65"/>
      <c r="B299" s="66"/>
    </row>
    <row r="300" spans="1:2" x14ac:dyDescent="0.35">
      <c r="A300" s="65"/>
      <c r="B300" s="66"/>
    </row>
    <row r="301" spans="1:2" x14ac:dyDescent="0.35">
      <c r="A301" s="65"/>
      <c r="B301" s="66"/>
    </row>
    <row r="302" spans="1:2" x14ac:dyDescent="0.35">
      <c r="A302" s="66"/>
      <c r="B302" s="66"/>
    </row>
    <row r="303" spans="1:2" x14ac:dyDescent="0.35">
      <c r="A303" s="66"/>
      <c r="B303" s="66"/>
    </row>
    <row r="304" spans="1:2" x14ac:dyDescent="0.35">
      <c r="A304" s="65"/>
      <c r="B304" s="66"/>
    </row>
    <row r="305" spans="1:2" x14ac:dyDescent="0.35">
      <c r="A305" s="65"/>
      <c r="B305" s="66"/>
    </row>
    <row r="306" spans="1:2" x14ac:dyDescent="0.35">
      <c r="A306" s="65"/>
      <c r="B306" s="66"/>
    </row>
    <row r="307" spans="1:2" x14ac:dyDescent="0.35">
      <c r="A307" s="65"/>
      <c r="B307" s="66"/>
    </row>
    <row r="308" spans="1:2" x14ac:dyDescent="0.35">
      <c r="A308" s="65"/>
      <c r="B308" s="66"/>
    </row>
    <row r="309" spans="1:2" x14ac:dyDescent="0.35">
      <c r="A309" s="65"/>
      <c r="B309" s="66"/>
    </row>
    <row r="310" spans="1:2" x14ac:dyDescent="0.35">
      <c r="A310" s="65"/>
      <c r="B310" s="66"/>
    </row>
    <row r="311" spans="1:2" x14ac:dyDescent="0.35">
      <c r="A311" s="65"/>
      <c r="B311" s="64"/>
    </row>
    <row r="312" spans="1:2" x14ac:dyDescent="0.35">
      <c r="A312" s="65"/>
      <c r="B312" s="64"/>
    </row>
    <row r="313" spans="1:2" x14ac:dyDescent="0.35">
      <c r="A313" s="65"/>
      <c r="B313" s="64"/>
    </row>
    <row r="314" spans="1:2" x14ac:dyDescent="0.35">
      <c r="A314" s="65"/>
      <c r="B314" s="64"/>
    </row>
    <row r="315" spans="1:2" x14ac:dyDescent="0.35">
      <c r="A315" s="65"/>
      <c r="B315" s="64"/>
    </row>
    <row r="316" spans="1:2" x14ac:dyDescent="0.35">
      <c r="A316" s="65"/>
      <c r="B316" s="64"/>
    </row>
    <row r="317" spans="1:2" x14ac:dyDescent="0.35">
      <c r="A317" s="65"/>
      <c r="B317" s="64"/>
    </row>
    <row r="318" spans="1:2" x14ac:dyDescent="0.35">
      <c r="A318" s="65"/>
      <c r="B318" s="64"/>
    </row>
    <row r="319" spans="1:2" x14ac:dyDescent="0.35">
      <c r="A319" s="65"/>
      <c r="B319" s="64"/>
    </row>
    <row r="320" spans="1:2" x14ac:dyDescent="0.35">
      <c r="A320" s="65"/>
      <c r="B320" s="64"/>
    </row>
    <row r="321" spans="1:1" x14ac:dyDescent="0.35">
      <c r="A321" s="65"/>
    </row>
    <row r="322" spans="1:1" x14ac:dyDescent="0.35">
      <c r="A322" s="65"/>
    </row>
    <row r="323" spans="1:1" x14ac:dyDescent="0.35">
      <c r="A323" s="65"/>
    </row>
    <row r="324" spans="1:1" x14ac:dyDescent="0.35">
      <c r="A324" s="65"/>
    </row>
    <row r="325" spans="1:1" x14ac:dyDescent="0.35">
      <c r="A325" s="65"/>
    </row>
    <row r="326" spans="1:1" x14ac:dyDescent="0.35">
      <c r="A326" s="65"/>
    </row>
    <row r="327" spans="1:1" x14ac:dyDescent="0.35">
      <c r="A327" s="65"/>
    </row>
    <row r="328" spans="1:1" x14ac:dyDescent="0.35">
      <c r="A328" s="65"/>
    </row>
    <row r="329" spans="1:1" x14ac:dyDescent="0.35">
      <c r="A329" s="65"/>
    </row>
    <row r="330" spans="1:1" x14ac:dyDescent="0.35">
      <c r="A330" s="65"/>
    </row>
    <row r="331" spans="1:1" x14ac:dyDescent="0.35">
      <c r="A331" s="65"/>
    </row>
    <row r="332" spans="1:1" x14ac:dyDescent="0.35">
      <c r="A332" s="65"/>
    </row>
  </sheetData>
  <phoneticPr fontId="84" type="noConversion"/>
  <pageMargins left="0.7" right="0.7" top="0.75" bottom="0.75" header="0.3" footer="0.3"/>
  <pageSetup paperSize="9" orientation="portrait" verticalDpi="4"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P473"/>
  <sheetViews>
    <sheetView topLeftCell="K1" workbookViewId="0">
      <selection activeCell="T9" sqref="T9"/>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77"/>
      <c r="AE6" s="377"/>
      <c r="AF6" s="377"/>
      <c r="AG6" s="377"/>
      <c r="AH6" s="377"/>
      <c r="AI6" s="377"/>
      <c r="AJ6" s="380"/>
      <c r="AK6" s="377"/>
      <c r="AL6" s="377"/>
      <c r="AM6" s="377"/>
      <c r="AN6" s="373"/>
      <c r="AO6" s="377"/>
      <c r="AP6" s="377"/>
    </row>
    <row r="7" spans="1:42" ht="31" x14ac:dyDescent="0.35">
      <c r="A7" s="54" t="s">
        <v>104</v>
      </c>
      <c r="B7" s="54" t="s">
        <v>105</v>
      </c>
      <c r="C7" s="54" t="s">
        <v>104</v>
      </c>
      <c r="D7" s="38">
        <v>9706</v>
      </c>
      <c r="E7" s="39">
        <v>9230.7689189189205</v>
      </c>
      <c r="F7" s="39">
        <v>5619</v>
      </c>
      <c r="G7" s="39">
        <v>5461.4751351351397</v>
      </c>
      <c r="H7" s="39">
        <v>8894</v>
      </c>
      <c r="I7" s="39">
        <v>8671.7172972973021</v>
      </c>
      <c r="J7" s="39">
        <v>1716</v>
      </c>
      <c r="K7" s="39">
        <v>1686.0143243243199</v>
      </c>
      <c r="L7" s="39">
        <v>210</v>
      </c>
      <c r="M7" s="39">
        <v>206.79594594594602</v>
      </c>
      <c r="N7" s="39">
        <v>12082</v>
      </c>
      <c r="O7" s="39">
        <v>11719.485945945949</v>
      </c>
      <c r="P7" s="40">
        <f t="shared" ref="P7:Q19" si="0">SUM(D7,F7,H7,J7,L7,N7)</f>
        <v>38227</v>
      </c>
      <c r="Q7" s="40">
        <f t="shared" si="0"/>
        <v>36976.257567567576</v>
      </c>
      <c r="R7" s="39">
        <v>84</v>
      </c>
      <c r="S7" s="39">
        <v>84</v>
      </c>
      <c r="T7" s="39">
        <v>316</v>
      </c>
      <c r="U7" s="39">
        <v>316</v>
      </c>
      <c r="V7" s="41">
        <v>156</v>
      </c>
      <c r="W7" s="41">
        <v>155.205405405405</v>
      </c>
      <c r="X7" s="41">
        <v>20</v>
      </c>
      <c r="Y7" s="41">
        <v>20</v>
      </c>
      <c r="Z7" s="42">
        <f>SUM(R7,T7,V7,X7,)</f>
        <v>576</v>
      </c>
      <c r="AA7" s="43">
        <f>SUM(S7,U7,W7,Y7)</f>
        <v>575.20540540540503</v>
      </c>
      <c r="AB7" s="44">
        <f>P7+Z7</f>
        <v>38803</v>
      </c>
      <c r="AC7" s="44">
        <f>Q7+AA7</f>
        <v>37551.462972972979</v>
      </c>
      <c r="AD7" s="45">
        <v>114081788.73</v>
      </c>
      <c r="AE7" s="45">
        <v>0</v>
      </c>
      <c r="AF7" s="45">
        <v>0</v>
      </c>
      <c r="AG7" s="45">
        <v>1529411.48</v>
      </c>
      <c r="AH7" s="45">
        <v>22423723.219999999</v>
      </c>
      <c r="AI7" s="45">
        <v>11927146.960000001</v>
      </c>
      <c r="AJ7" s="46">
        <f>SUM(AD7:AI7)</f>
        <v>149962070.39000002</v>
      </c>
      <c r="AK7" s="47">
        <v>5077135.4800000004</v>
      </c>
      <c r="AL7" s="47">
        <v>3589280.71</v>
      </c>
      <c r="AM7" s="46">
        <f>SUM(AK7:AL7)</f>
        <v>8666416.1900000013</v>
      </c>
      <c r="AN7" s="46">
        <f>SUM(AM7,AJ7)</f>
        <v>158628486.58000001</v>
      </c>
      <c r="AO7" s="48"/>
      <c r="AP7" s="48"/>
    </row>
    <row r="8" spans="1:42" ht="31" x14ac:dyDescent="0.35">
      <c r="A8" s="54" t="s">
        <v>106</v>
      </c>
      <c r="B8" s="54" t="s">
        <v>105</v>
      </c>
      <c r="C8" s="54" t="s">
        <v>104</v>
      </c>
      <c r="D8" s="38">
        <v>0</v>
      </c>
      <c r="E8" s="39">
        <v>0</v>
      </c>
      <c r="F8" s="39">
        <v>0</v>
      </c>
      <c r="G8" s="39">
        <v>0</v>
      </c>
      <c r="H8" s="39">
        <v>0</v>
      </c>
      <c r="I8" s="39">
        <v>0</v>
      </c>
      <c r="J8" s="39">
        <v>0</v>
      </c>
      <c r="K8" s="39">
        <v>0</v>
      </c>
      <c r="L8" s="39">
        <v>0</v>
      </c>
      <c r="M8" s="39">
        <v>0</v>
      </c>
      <c r="N8" s="39">
        <v>10664</v>
      </c>
      <c r="O8" s="39">
        <v>10354.130000000012</v>
      </c>
      <c r="P8" s="40">
        <f t="shared" si="0"/>
        <v>10664</v>
      </c>
      <c r="Q8" s="40">
        <f t="shared" si="0"/>
        <v>10354.130000000012</v>
      </c>
      <c r="R8" s="39">
        <v>8</v>
      </c>
      <c r="S8" s="39">
        <v>8</v>
      </c>
      <c r="T8" s="39">
        <v>120</v>
      </c>
      <c r="U8" s="39">
        <v>120</v>
      </c>
      <c r="V8" s="41">
        <v>169</v>
      </c>
      <c r="W8" s="41">
        <v>169</v>
      </c>
      <c r="X8" s="41">
        <v>2</v>
      </c>
      <c r="Y8" s="41">
        <v>2</v>
      </c>
      <c r="Z8" s="42">
        <f t="shared" ref="Z8:Z19" si="1">SUM(R8,T8,V8,X8,)</f>
        <v>299</v>
      </c>
      <c r="AA8" s="42">
        <f t="shared" ref="AA8:AA19" si="2">SUM(S8,U8,W8,Y8)</f>
        <v>299</v>
      </c>
      <c r="AB8" s="44">
        <f t="shared" ref="AB8:AC19" si="3">P8+Z8</f>
        <v>10963</v>
      </c>
      <c r="AC8" s="44">
        <f t="shared" si="3"/>
        <v>10653.130000000012</v>
      </c>
      <c r="AD8" s="45">
        <v>30672585.559999999</v>
      </c>
      <c r="AE8" s="45">
        <v>0</v>
      </c>
      <c r="AF8" s="45">
        <v>0</v>
      </c>
      <c r="AG8" s="45">
        <v>450076.77</v>
      </c>
      <c r="AH8" s="45">
        <v>5973418.9400000004</v>
      </c>
      <c r="AI8" s="45">
        <v>2978305.91</v>
      </c>
      <c r="AJ8" s="46">
        <f t="shared" ref="AJ8:AJ19" si="4">SUM(AD8:AI8)</f>
        <v>40074387.179999992</v>
      </c>
      <c r="AK8" s="47">
        <v>2317711.23</v>
      </c>
      <c r="AL8" s="47">
        <v>915621.83</v>
      </c>
      <c r="AM8" s="46">
        <f t="shared" ref="AM8:AM19" si="5">SUM(AK8:AL8)</f>
        <v>3233333.06</v>
      </c>
      <c r="AN8" s="46">
        <f t="shared" ref="AN8:AN19" si="6">SUM(AM8,AJ8)</f>
        <v>43307720.239999995</v>
      </c>
      <c r="AO8" s="48"/>
      <c r="AP8" s="48"/>
    </row>
    <row r="9" spans="1:42" ht="50.25" customHeight="1" x14ac:dyDescent="0.35">
      <c r="A9" s="54" t="s">
        <v>107</v>
      </c>
      <c r="B9" s="54" t="s">
        <v>108</v>
      </c>
      <c r="C9" s="54" t="s">
        <v>104</v>
      </c>
      <c r="D9" s="38">
        <v>154</v>
      </c>
      <c r="E9" s="39">
        <v>146.6</v>
      </c>
      <c r="F9" s="39">
        <v>219</v>
      </c>
      <c r="G9" s="39">
        <v>206.52</v>
      </c>
      <c r="H9" s="39">
        <v>1870</v>
      </c>
      <c r="I9" s="39">
        <v>1801.7</v>
      </c>
      <c r="J9" s="39">
        <v>1671</v>
      </c>
      <c r="K9" s="39">
        <v>1584.1</v>
      </c>
      <c r="L9" s="39">
        <v>34</v>
      </c>
      <c r="M9" s="39">
        <v>30</v>
      </c>
      <c r="N9" s="39">
        <v>0</v>
      </c>
      <c r="O9" s="39">
        <v>0</v>
      </c>
      <c r="P9" s="40">
        <f t="shared" si="0"/>
        <v>3948</v>
      </c>
      <c r="Q9" s="40">
        <f t="shared" si="0"/>
        <v>3768.92</v>
      </c>
      <c r="R9" s="94">
        <v>0</v>
      </c>
      <c r="S9" s="94">
        <v>0</v>
      </c>
      <c r="T9" s="94">
        <v>0</v>
      </c>
      <c r="U9" s="94">
        <v>0</v>
      </c>
      <c r="V9" s="94">
        <v>149</v>
      </c>
      <c r="W9" s="49">
        <v>141.1</v>
      </c>
      <c r="X9" s="94">
        <v>0</v>
      </c>
      <c r="Y9" s="94">
        <v>0</v>
      </c>
      <c r="Z9" s="42">
        <f t="shared" si="1"/>
        <v>149</v>
      </c>
      <c r="AA9" s="43">
        <f t="shared" si="2"/>
        <v>141.1</v>
      </c>
      <c r="AB9" s="44">
        <f t="shared" si="3"/>
        <v>4097</v>
      </c>
      <c r="AC9" s="44">
        <f t="shared" si="3"/>
        <v>3910.02</v>
      </c>
      <c r="AD9" s="45">
        <v>12367248.619999999</v>
      </c>
      <c r="AE9" s="45">
        <v>200079.6</v>
      </c>
      <c r="AF9" s="45">
        <v>88551</v>
      </c>
      <c r="AG9" s="45">
        <v>243984.3</v>
      </c>
      <c r="AH9" s="45">
        <v>2575265.9300000002</v>
      </c>
      <c r="AI9" s="45">
        <v>1348951.03</v>
      </c>
      <c r="AJ9" s="46">
        <f t="shared" si="4"/>
        <v>16824080.48</v>
      </c>
      <c r="AK9" s="47">
        <v>941476.33</v>
      </c>
      <c r="AL9" s="50">
        <v>0</v>
      </c>
      <c r="AM9" s="46">
        <f t="shared" si="5"/>
        <v>941476.33</v>
      </c>
      <c r="AN9" s="46">
        <f t="shared" si="6"/>
        <v>17765556.809999999</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81</v>
      </c>
      <c r="E11" s="49">
        <v>69.16</v>
      </c>
      <c r="F11" s="49">
        <v>66</v>
      </c>
      <c r="G11" s="49">
        <v>63.9</v>
      </c>
      <c r="H11" s="49">
        <v>20</v>
      </c>
      <c r="I11" s="49">
        <v>19.8</v>
      </c>
      <c r="J11" s="49">
        <v>15</v>
      </c>
      <c r="K11" s="49">
        <v>15</v>
      </c>
      <c r="L11" s="49">
        <v>4</v>
      </c>
      <c r="M11" s="49">
        <v>4</v>
      </c>
      <c r="N11" s="49">
        <v>0</v>
      </c>
      <c r="O11" s="49">
        <v>0</v>
      </c>
      <c r="P11" s="40">
        <f t="shared" si="0"/>
        <v>186</v>
      </c>
      <c r="Q11" s="40">
        <f t="shared" si="0"/>
        <v>171.86</v>
      </c>
      <c r="R11" s="94">
        <v>3</v>
      </c>
      <c r="S11" s="94">
        <v>0.09</v>
      </c>
      <c r="T11" s="94">
        <v>0</v>
      </c>
      <c r="U11" s="94">
        <v>0</v>
      </c>
      <c r="V11" s="94">
        <v>0</v>
      </c>
      <c r="W11" s="94">
        <v>0</v>
      </c>
      <c r="X11" s="94">
        <v>0</v>
      </c>
      <c r="Y11" s="94">
        <v>0</v>
      </c>
      <c r="Z11" s="42">
        <f t="shared" si="1"/>
        <v>3</v>
      </c>
      <c r="AA11" s="43">
        <f t="shared" si="2"/>
        <v>0.09</v>
      </c>
      <c r="AB11" s="44">
        <f t="shared" si="3"/>
        <v>189</v>
      </c>
      <c r="AC11" s="44">
        <f t="shared" si="3"/>
        <v>171.95000000000002</v>
      </c>
      <c r="AD11" s="91">
        <v>395229</v>
      </c>
      <c r="AE11" s="91">
        <v>381</v>
      </c>
      <c r="AF11" s="91">
        <v>1200</v>
      </c>
      <c r="AG11" s="91">
        <v>630</v>
      </c>
      <c r="AH11" s="91">
        <v>21827</v>
      </c>
      <c r="AI11" s="91">
        <v>35949</v>
      </c>
      <c r="AJ11" s="46">
        <f t="shared" si="4"/>
        <v>455216</v>
      </c>
      <c r="AK11" s="99">
        <v>353</v>
      </c>
      <c r="AL11" s="99">
        <v>0</v>
      </c>
      <c r="AM11" s="46">
        <f t="shared" si="5"/>
        <v>353</v>
      </c>
      <c r="AN11" s="46">
        <f t="shared" si="6"/>
        <v>455569</v>
      </c>
      <c r="AO11" s="99"/>
      <c r="AP11" s="99"/>
    </row>
    <row r="12" spans="1:42" ht="46.5" x14ac:dyDescent="0.35">
      <c r="A12" s="54" t="s">
        <v>112</v>
      </c>
      <c r="B12" s="54" t="s">
        <v>110</v>
      </c>
      <c r="C12" s="54" t="s">
        <v>104</v>
      </c>
      <c r="D12" s="94">
        <v>36</v>
      </c>
      <c r="E12" s="49">
        <v>29.42</v>
      </c>
      <c r="F12" s="94">
        <v>17</v>
      </c>
      <c r="G12" s="49">
        <v>16.88</v>
      </c>
      <c r="H12" s="94">
        <v>28</v>
      </c>
      <c r="I12" s="49">
        <v>26.45</v>
      </c>
      <c r="J12" s="94">
        <v>4</v>
      </c>
      <c r="K12" s="94">
        <v>4</v>
      </c>
      <c r="L12" s="94">
        <v>1</v>
      </c>
      <c r="M12" s="94">
        <v>1</v>
      </c>
      <c r="N12" s="94">
        <v>0</v>
      </c>
      <c r="O12" s="49">
        <v>0</v>
      </c>
      <c r="P12" s="40">
        <f t="shared" si="0"/>
        <v>86</v>
      </c>
      <c r="Q12" s="40">
        <f t="shared" si="0"/>
        <v>77.75</v>
      </c>
      <c r="R12" s="94">
        <v>0</v>
      </c>
      <c r="S12" s="94">
        <v>0</v>
      </c>
      <c r="T12" s="94">
        <v>0</v>
      </c>
      <c r="U12" s="94">
        <v>0</v>
      </c>
      <c r="V12" s="94">
        <v>0</v>
      </c>
      <c r="W12" s="94">
        <v>0</v>
      </c>
      <c r="X12" s="94">
        <v>0</v>
      </c>
      <c r="Y12" s="49">
        <v>0</v>
      </c>
      <c r="Z12" s="42">
        <f t="shared" si="1"/>
        <v>0</v>
      </c>
      <c r="AA12" s="43">
        <f t="shared" si="2"/>
        <v>0</v>
      </c>
      <c r="AB12" s="44">
        <f t="shared" si="3"/>
        <v>86</v>
      </c>
      <c r="AC12" s="44">
        <f t="shared" si="3"/>
        <v>77.75</v>
      </c>
      <c r="AD12" s="45">
        <v>215147.29</v>
      </c>
      <c r="AE12" s="45">
        <v>0</v>
      </c>
      <c r="AF12" s="45">
        <v>0</v>
      </c>
      <c r="AG12" s="45">
        <v>0</v>
      </c>
      <c r="AH12" s="45">
        <v>21133.24</v>
      </c>
      <c r="AI12" s="45">
        <v>21369.5</v>
      </c>
      <c r="AJ12" s="46">
        <f t="shared" si="4"/>
        <v>257650.03</v>
      </c>
      <c r="AK12" s="50">
        <v>0</v>
      </c>
      <c r="AL12" s="50">
        <v>0</v>
      </c>
      <c r="AM12" s="46">
        <f t="shared" si="5"/>
        <v>0</v>
      </c>
      <c r="AN12" s="46">
        <f t="shared" si="6"/>
        <v>257650.03</v>
      </c>
      <c r="AO12" s="48"/>
      <c r="AP12" s="48"/>
    </row>
    <row r="13" spans="1:42" ht="46.5" x14ac:dyDescent="0.35">
      <c r="A13" s="54" t="s">
        <v>113</v>
      </c>
      <c r="B13" s="54" t="s">
        <v>110</v>
      </c>
      <c r="C13" s="54" t="s">
        <v>104</v>
      </c>
      <c r="D13" s="94"/>
      <c r="E13" s="49"/>
      <c r="F13" s="94"/>
      <c r="G13" s="49"/>
      <c r="H13" s="94"/>
      <c r="I13" s="49"/>
      <c r="J13" s="94"/>
      <c r="K13" s="94"/>
      <c r="L13" s="94"/>
      <c r="M13" s="94"/>
      <c r="N13" s="94"/>
      <c r="O13" s="49"/>
      <c r="P13" s="40">
        <f t="shared" si="0"/>
        <v>0</v>
      </c>
      <c r="Q13" s="40">
        <f t="shared" si="0"/>
        <v>0</v>
      </c>
      <c r="R13" s="94"/>
      <c r="S13" s="49"/>
      <c r="T13" s="94"/>
      <c r="U13" s="94"/>
      <c r="V13" s="94"/>
      <c r="W13" s="94"/>
      <c r="X13" s="94"/>
      <c r="Y13" s="49"/>
      <c r="Z13" s="42">
        <f t="shared" si="1"/>
        <v>0</v>
      </c>
      <c r="AA13" s="43">
        <f t="shared" si="2"/>
        <v>0</v>
      </c>
      <c r="AB13" s="44">
        <f t="shared" si="3"/>
        <v>0</v>
      </c>
      <c r="AC13" s="44">
        <f t="shared" si="3"/>
        <v>0</v>
      </c>
      <c r="AD13" s="45"/>
      <c r="AE13" s="45"/>
      <c r="AF13" s="45"/>
      <c r="AG13" s="45"/>
      <c r="AH13" s="45"/>
      <c r="AI13" s="45"/>
      <c r="AJ13" s="46">
        <f t="shared" si="4"/>
        <v>0</v>
      </c>
      <c r="AK13" s="47"/>
      <c r="AL13" s="47"/>
      <c r="AM13" s="46">
        <f t="shared" si="5"/>
        <v>0</v>
      </c>
      <c r="AN13" s="46">
        <f t="shared" si="6"/>
        <v>0</v>
      </c>
      <c r="AO13" s="48"/>
      <c r="AP13" s="48"/>
    </row>
    <row r="14" spans="1:42" ht="31" x14ac:dyDescent="0.35">
      <c r="A14" s="54" t="s">
        <v>114</v>
      </c>
      <c r="B14" s="54" t="s">
        <v>108</v>
      </c>
      <c r="C14" s="54" t="s">
        <v>104</v>
      </c>
      <c r="D14" s="94">
        <v>75</v>
      </c>
      <c r="E14" s="49">
        <v>70.745947999999999</v>
      </c>
      <c r="F14" s="94">
        <v>257</v>
      </c>
      <c r="G14" s="49">
        <v>243.75129899999999</v>
      </c>
      <c r="H14" s="94">
        <v>73</v>
      </c>
      <c r="I14" s="94">
        <v>73</v>
      </c>
      <c r="J14" s="94">
        <v>15</v>
      </c>
      <c r="K14" s="94">
        <v>15</v>
      </c>
      <c r="L14" s="94">
        <v>1</v>
      </c>
      <c r="M14" s="94">
        <v>1</v>
      </c>
      <c r="N14" s="94">
        <v>0</v>
      </c>
      <c r="O14" s="94">
        <v>0</v>
      </c>
      <c r="P14" s="40">
        <f t="shared" si="0"/>
        <v>421</v>
      </c>
      <c r="Q14" s="40">
        <f t="shared" si="0"/>
        <v>403.49724700000002</v>
      </c>
      <c r="R14" s="94">
        <v>7</v>
      </c>
      <c r="S14" s="94">
        <v>7</v>
      </c>
      <c r="T14" s="94">
        <v>0</v>
      </c>
      <c r="U14" s="94">
        <v>0</v>
      </c>
      <c r="V14" s="94">
        <v>0</v>
      </c>
      <c r="W14" s="94">
        <v>0</v>
      </c>
      <c r="X14" s="94">
        <v>0</v>
      </c>
      <c r="Y14" s="94">
        <v>0</v>
      </c>
      <c r="Z14" s="42">
        <f t="shared" si="1"/>
        <v>7</v>
      </c>
      <c r="AA14" s="42">
        <f t="shared" si="2"/>
        <v>7</v>
      </c>
      <c r="AB14" s="44">
        <f t="shared" si="3"/>
        <v>428</v>
      </c>
      <c r="AC14" s="44">
        <f t="shared" si="3"/>
        <v>410.49724700000002</v>
      </c>
      <c r="AD14" s="45">
        <v>1025649.5199999992</v>
      </c>
      <c r="AE14" s="45">
        <v>36644.159999999996</v>
      </c>
      <c r="AF14" s="45">
        <v>400</v>
      </c>
      <c r="AG14" s="45">
        <v>10788.260000000002</v>
      </c>
      <c r="AH14" s="45">
        <v>221279.96000000002</v>
      </c>
      <c r="AI14" s="45">
        <v>105563.23999999995</v>
      </c>
      <c r="AJ14" s="46">
        <f t="shared" si="4"/>
        <v>1400325.1399999992</v>
      </c>
      <c r="AK14" s="50">
        <v>15302.3</v>
      </c>
      <c r="AL14" s="50">
        <v>0</v>
      </c>
      <c r="AM14" s="46">
        <f t="shared" si="5"/>
        <v>15302.3</v>
      </c>
      <c r="AN14" s="46">
        <f t="shared" si="6"/>
        <v>1415627.4399999992</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ref="P20:Q22" si="7">SUM(D20,F20,H20,J20,L20,N20)</f>
        <v>0</v>
      </c>
      <c r="Q20" s="40">
        <f t="shared" si="7"/>
        <v>0</v>
      </c>
      <c r="R20" s="94"/>
      <c r="S20" s="94"/>
      <c r="T20" s="94"/>
      <c r="U20" s="94"/>
      <c r="V20" s="94"/>
      <c r="W20" s="94"/>
      <c r="X20" s="94"/>
      <c r="Y20" s="94"/>
      <c r="Z20" s="42">
        <f t="shared" ref="Z20:Z51" si="8">SUM(R20,T20,V20,X20,)</f>
        <v>0</v>
      </c>
      <c r="AA20" s="42">
        <f t="shared" ref="AA20:AA51" si="9">SUM(S20,U20,W20,Y20)</f>
        <v>0</v>
      </c>
      <c r="AB20" s="44">
        <f t="shared" ref="AB20:AC51" si="10">P20+Z20</f>
        <v>0</v>
      </c>
      <c r="AC20" s="44">
        <f t="shared" si="10"/>
        <v>0</v>
      </c>
      <c r="AD20" s="91"/>
      <c r="AE20" s="91"/>
      <c r="AF20" s="91"/>
      <c r="AG20" s="91"/>
      <c r="AH20" s="91"/>
      <c r="AI20" s="91"/>
      <c r="AJ20" s="52">
        <f t="shared" ref="AJ20:AJ51" si="11">SUM(AD20:AI20)</f>
        <v>0</v>
      </c>
      <c r="AK20" s="90"/>
      <c r="AL20" s="90"/>
      <c r="AM20" s="52">
        <f t="shared" ref="AM20:AM51" si="12">SUM(AK20:AL20)</f>
        <v>0</v>
      </c>
      <c r="AN20" s="52">
        <f t="shared" ref="AN20:AN44" si="13">SUM(AM20,AJ20)</f>
        <v>0</v>
      </c>
      <c r="AO20" s="48"/>
      <c r="AP20" s="48"/>
    </row>
    <row r="21" spans="1:42" x14ac:dyDescent="0.35">
      <c r="A21" s="54"/>
      <c r="B21" s="54"/>
      <c r="C21" s="54"/>
      <c r="D21" s="94"/>
      <c r="E21" s="94"/>
      <c r="F21" s="94"/>
      <c r="G21" s="94"/>
      <c r="H21" s="94"/>
      <c r="I21" s="94"/>
      <c r="J21" s="94"/>
      <c r="K21" s="94"/>
      <c r="L21" s="94"/>
      <c r="M21" s="94"/>
      <c r="N21" s="94"/>
      <c r="O21" s="94"/>
      <c r="P21" s="40">
        <f t="shared" si="7"/>
        <v>0</v>
      </c>
      <c r="Q21" s="40">
        <f t="shared" si="7"/>
        <v>0</v>
      </c>
      <c r="R21" s="94"/>
      <c r="S21" s="94"/>
      <c r="T21" s="94"/>
      <c r="U21" s="94"/>
      <c r="V21" s="94"/>
      <c r="W21" s="94"/>
      <c r="X21" s="94"/>
      <c r="Y21" s="94"/>
      <c r="Z21" s="42">
        <f t="shared" si="8"/>
        <v>0</v>
      </c>
      <c r="AA21" s="42">
        <f t="shared" si="9"/>
        <v>0</v>
      </c>
      <c r="AB21" s="44">
        <f t="shared" si="10"/>
        <v>0</v>
      </c>
      <c r="AC21" s="44">
        <f t="shared" si="10"/>
        <v>0</v>
      </c>
      <c r="AD21" s="91"/>
      <c r="AE21" s="91"/>
      <c r="AF21" s="91"/>
      <c r="AG21" s="91"/>
      <c r="AH21" s="91"/>
      <c r="AI21" s="91"/>
      <c r="AJ21" s="52">
        <f t="shared" si="11"/>
        <v>0</v>
      </c>
      <c r="AK21" s="90"/>
      <c r="AL21" s="90"/>
      <c r="AM21" s="52">
        <f t="shared" si="12"/>
        <v>0</v>
      </c>
      <c r="AN21" s="52">
        <f t="shared" si="13"/>
        <v>0</v>
      </c>
      <c r="AO21" s="48"/>
      <c r="AP21" s="48"/>
    </row>
    <row r="22" spans="1:42" x14ac:dyDescent="0.35">
      <c r="A22" s="54"/>
      <c r="B22" s="54"/>
      <c r="C22" s="54"/>
      <c r="D22" s="94"/>
      <c r="E22" s="94"/>
      <c r="F22" s="94"/>
      <c r="G22" s="94"/>
      <c r="H22" s="94"/>
      <c r="I22" s="94"/>
      <c r="J22" s="94"/>
      <c r="K22" s="94"/>
      <c r="L22" s="94"/>
      <c r="M22" s="94"/>
      <c r="N22" s="94"/>
      <c r="O22" s="94"/>
      <c r="P22" s="40">
        <f t="shared" si="7"/>
        <v>0</v>
      </c>
      <c r="Q22" s="40">
        <f t="shared" si="7"/>
        <v>0</v>
      </c>
      <c r="R22" s="94"/>
      <c r="S22" s="94"/>
      <c r="T22" s="94"/>
      <c r="U22" s="94"/>
      <c r="V22" s="94"/>
      <c r="W22" s="94"/>
      <c r="X22" s="94"/>
      <c r="Y22" s="94"/>
      <c r="Z22" s="42">
        <f t="shared" si="8"/>
        <v>0</v>
      </c>
      <c r="AA22" s="42">
        <f t="shared" si="9"/>
        <v>0</v>
      </c>
      <c r="AB22" s="44">
        <f t="shared" si="10"/>
        <v>0</v>
      </c>
      <c r="AC22" s="44">
        <f t="shared" si="10"/>
        <v>0</v>
      </c>
      <c r="AD22" s="91"/>
      <c r="AE22" s="91"/>
      <c r="AF22" s="91"/>
      <c r="AG22" s="91"/>
      <c r="AH22" s="91"/>
      <c r="AI22" s="91"/>
      <c r="AJ22" s="52">
        <f t="shared" si="11"/>
        <v>0</v>
      </c>
      <c r="AK22" s="90"/>
      <c r="AL22" s="90"/>
      <c r="AM22" s="52">
        <f t="shared" si="12"/>
        <v>0</v>
      </c>
      <c r="AN22" s="52">
        <f t="shared" si="13"/>
        <v>0</v>
      </c>
      <c r="AO22" s="48"/>
      <c r="AP22" s="48"/>
    </row>
    <row r="23" spans="1:42" x14ac:dyDescent="0.35">
      <c r="A23" s="54"/>
      <c r="B23" s="54"/>
      <c r="C23" s="54"/>
      <c r="D23" s="94"/>
      <c r="E23" s="94"/>
      <c r="F23" s="94"/>
      <c r="G23" s="94"/>
      <c r="H23" s="94"/>
      <c r="I23" s="94"/>
      <c r="J23" s="94"/>
      <c r="K23" s="94"/>
      <c r="L23" s="94"/>
      <c r="M23" s="94"/>
      <c r="N23" s="94"/>
      <c r="O23" s="94"/>
      <c r="P23" s="40">
        <f t="shared" ref="P23:Q51" si="14">SUM(D23,F23,H23,J23,L23,N23)</f>
        <v>0</v>
      </c>
      <c r="Q23" s="40">
        <f t="shared" si="14"/>
        <v>0</v>
      </c>
      <c r="R23" s="94"/>
      <c r="S23" s="94"/>
      <c r="T23" s="94"/>
      <c r="U23" s="94"/>
      <c r="V23" s="94"/>
      <c r="W23" s="94"/>
      <c r="X23" s="94"/>
      <c r="Y23" s="94"/>
      <c r="Z23" s="42">
        <f t="shared" si="8"/>
        <v>0</v>
      </c>
      <c r="AA23" s="42">
        <f t="shared" si="9"/>
        <v>0</v>
      </c>
      <c r="AB23" s="44">
        <f t="shared" si="10"/>
        <v>0</v>
      </c>
      <c r="AC23" s="44">
        <f t="shared" si="10"/>
        <v>0</v>
      </c>
      <c r="AD23" s="91"/>
      <c r="AE23" s="91"/>
      <c r="AF23" s="91"/>
      <c r="AG23" s="91"/>
      <c r="AH23" s="91"/>
      <c r="AI23" s="91"/>
      <c r="AJ23" s="52">
        <f t="shared" si="11"/>
        <v>0</v>
      </c>
      <c r="AK23" s="90"/>
      <c r="AL23" s="90"/>
      <c r="AM23" s="52">
        <f t="shared" si="12"/>
        <v>0</v>
      </c>
      <c r="AN23" s="52">
        <f t="shared" si="13"/>
        <v>0</v>
      </c>
      <c r="AO23" s="48"/>
      <c r="AP23" s="48"/>
    </row>
    <row r="24" spans="1:42" x14ac:dyDescent="0.35">
      <c r="A24" s="54"/>
      <c r="B24" s="54"/>
      <c r="C24" s="54"/>
      <c r="D24" s="94"/>
      <c r="E24" s="94"/>
      <c r="F24" s="94"/>
      <c r="G24" s="94"/>
      <c r="H24" s="94"/>
      <c r="I24" s="94"/>
      <c r="J24" s="94"/>
      <c r="K24" s="94"/>
      <c r="L24" s="94"/>
      <c r="M24" s="94"/>
      <c r="N24" s="94"/>
      <c r="O24" s="94"/>
      <c r="P24" s="40">
        <f t="shared" si="14"/>
        <v>0</v>
      </c>
      <c r="Q24" s="40">
        <f t="shared" si="14"/>
        <v>0</v>
      </c>
      <c r="R24" s="94"/>
      <c r="S24" s="94"/>
      <c r="T24" s="94"/>
      <c r="U24" s="94"/>
      <c r="V24" s="94"/>
      <c r="W24" s="94"/>
      <c r="X24" s="94"/>
      <c r="Y24" s="94"/>
      <c r="Z24" s="42">
        <f t="shared" si="8"/>
        <v>0</v>
      </c>
      <c r="AA24" s="42">
        <f t="shared" si="9"/>
        <v>0</v>
      </c>
      <c r="AB24" s="44">
        <f t="shared" si="10"/>
        <v>0</v>
      </c>
      <c r="AC24" s="44">
        <f t="shared" si="10"/>
        <v>0</v>
      </c>
      <c r="AD24" s="91"/>
      <c r="AE24" s="91"/>
      <c r="AF24" s="91"/>
      <c r="AG24" s="91"/>
      <c r="AH24" s="91"/>
      <c r="AI24" s="91"/>
      <c r="AJ24" s="52">
        <f t="shared" si="11"/>
        <v>0</v>
      </c>
      <c r="AK24" s="90"/>
      <c r="AL24" s="90"/>
      <c r="AM24" s="52">
        <f t="shared" si="12"/>
        <v>0</v>
      </c>
      <c r="AN24" s="52">
        <f t="shared" si="13"/>
        <v>0</v>
      </c>
      <c r="AO24" s="48"/>
      <c r="AP24" s="48"/>
    </row>
    <row r="25" spans="1:42" x14ac:dyDescent="0.35">
      <c r="A25" s="54"/>
      <c r="B25" s="54"/>
      <c r="C25" s="54"/>
      <c r="D25" s="94"/>
      <c r="E25" s="94"/>
      <c r="F25" s="94"/>
      <c r="G25" s="94"/>
      <c r="H25" s="94"/>
      <c r="I25" s="94"/>
      <c r="J25" s="94"/>
      <c r="K25" s="94"/>
      <c r="L25" s="94"/>
      <c r="M25" s="94"/>
      <c r="N25" s="94"/>
      <c r="O25" s="94"/>
      <c r="P25" s="40">
        <f t="shared" si="14"/>
        <v>0</v>
      </c>
      <c r="Q25" s="40">
        <f t="shared" si="14"/>
        <v>0</v>
      </c>
      <c r="R25" s="94"/>
      <c r="S25" s="94"/>
      <c r="T25" s="94"/>
      <c r="U25" s="94"/>
      <c r="V25" s="94"/>
      <c r="W25" s="94"/>
      <c r="X25" s="94"/>
      <c r="Y25" s="94"/>
      <c r="Z25" s="42">
        <f t="shared" si="8"/>
        <v>0</v>
      </c>
      <c r="AA25" s="42">
        <f t="shared" si="9"/>
        <v>0</v>
      </c>
      <c r="AB25" s="44">
        <f t="shared" si="10"/>
        <v>0</v>
      </c>
      <c r="AC25" s="44">
        <f t="shared" si="10"/>
        <v>0</v>
      </c>
      <c r="AD25" s="91"/>
      <c r="AE25" s="91"/>
      <c r="AF25" s="91"/>
      <c r="AG25" s="91"/>
      <c r="AH25" s="91"/>
      <c r="AI25" s="91"/>
      <c r="AJ25" s="52">
        <f t="shared" si="11"/>
        <v>0</v>
      </c>
      <c r="AK25" s="90"/>
      <c r="AL25" s="90"/>
      <c r="AM25" s="52">
        <f t="shared" si="12"/>
        <v>0</v>
      </c>
      <c r="AN25" s="52">
        <f t="shared" si="13"/>
        <v>0</v>
      </c>
      <c r="AO25" s="48"/>
      <c r="AP25" s="48"/>
    </row>
    <row r="26" spans="1:42" x14ac:dyDescent="0.35">
      <c r="A26" s="54"/>
      <c r="B26" s="54"/>
      <c r="C26" s="54"/>
      <c r="D26" s="94"/>
      <c r="E26" s="94"/>
      <c r="F26" s="94"/>
      <c r="G26" s="94"/>
      <c r="H26" s="94"/>
      <c r="I26" s="94"/>
      <c r="J26" s="94"/>
      <c r="K26" s="94"/>
      <c r="L26" s="94"/>
      <c r="M26" s="94"/>
      <c r="N26" s="94"/>
      <c r="O26" s="94"/>
      <c r="P26" s="40">
        <f t="shared" si="14"/>
        <v>0</v>
      </c>
      <c r="Q26" s="40">
        <f t="shared" si="14"/>
        <v>0</v>
      </c>
      <c r="R26" s="94"/>
      <c r="S26" s="94"/>
      <c r="T26" s="94"/>
      <c r="U26" s="94"/>
      <c r="V26" s="94"/>
      <c r="W26" s="94"/>
      <c r="X26" s="94"/>
      <c r="Y26" s="94"/>
      <c r="Z26" s="42">
        <f t="shared" si="8"/>
        <v>0</v>
      </c>
      <c r="AA26" s="42">
        <f t="shared" si="9"/>
        <v>0</v>
      </c>
      <c r="AB26" s="44">
        <f t="shared" si="10"/>
        <v>0</v>
      </c>
      <c r="AC26" s="44">
        <f t="shared" si="10"/>
        <v>0</v>
      </c>
      <c r="AD26" s="91"/>
      <c r="AE26" s="91"/>
      <c r="AF26" s="91"/>
      <c r="AG26" s="91"/>
      <c r="AH26" s="91"/>
      <c r="AI26" s="91"/>
      <c r="AJ26" s="52">
        <f t="shared" si="11"/>
        <v>0</v>
      </c>
      <c r="AK26" s="90"/>
      <c r="AL26" s="90"/>
      <c r="AM26" s="52">
        <f t="shared" si="12"/>
        <v>0</v>
      </c>
      <c r="AN26" s="52">
        <f t="shared" si="13"/>
        <v>0</v>
      </c>
      <c r="AO26" s="48"/>
      <c r="AP26" s="48"/>
    </row>
    <row r="27" spans="1:42" x14ac:dyDescent="0.35">
      <c r="A27" s="54"/>
      <c r="B27" s="54"/>
      <c r="C27" s="54"/>
      <c r="D27" s="94"/>
      <c r="E27" s="94"/>
      <c r="F27" s="94"/>
      <c r="G27" s="94"/>
      <c r="H27" s="94"/>
      <c r="I27" s="94"/>
      <c r="J27" s="94"/>
      <c r="K27" s="94"/>
      <c r="L27" s="94"/>
      <c r="M27" s="94"/>
      <c r="N27" s="94"/>
      <c r="O27" s="94"/>
      <c r="P27" s="40">
        <f t="shared" si="14"/>
        <v>0</v>
      </c>
      <c r="Q27" s="40">
        <f t="shared" si="14"/>
        <v>0</v>
      </c>
      <c r="R27" s="94"/>
      <c r="S27" s="94"/>
      <c r="T27" s="94"/>
      <c r="U27" s="94"/>
      <c r="V27" s="94"/>
      <c r="W27" s="94"/>
      <c r="X27" s="94"/>
      <c r="Y27" s="94"/>
      <c r="Z27" s="42">
        <f t="shared" si="8"/>
        <v>0</v>
      </c>
      <c r="AA27" s="42">
        <f t="shared" si="9"/>
        <v>0</v>
      </c>
      <c r="AB27" s="44">
        <f t="shared" si="10"/>
        <v>0</v>
      </c>
      <c r="AC27" s="44">
        <f t="shared" si="10"/>
        <v>0</v>
      </c>
      <c r="AD27" s="91"/>
      <c r="AE27" s="91"/>
      <c r="AF27" s="91"/>
      <c r="AG27" s="91"/>
      <c r="AH27" s="91"/>
      <c r="AI27" s="91"/>
      <c r="AJ27" s="52">
        <f t="shared" si="11"/>
        <v>0</v>
      </c>
      <c r="AK27" s="90"/>
      <c r="AL27" s="90"/>
      <c r="AM27" s="52">
        <f t="shared" si="12"/>
        <v>0</v>
      </c>
      <c r="AN27" s="52">
        <f t="shared" si="13"/>
        <v>0</v>
      </c>
      <c r="AO27" s="48"/>
      <c r="AP27" s="48"/>
    </row>
    <row r="28" spans="1:42" x14ac:dyDescent="0.35">
      <c r="A28" s="54"/>
      <c r="B28" s="54"/>
      <c r="C28" s="54"/>
      <c r="D28" s="94"/>
      <c r="E28" s="94"/>
      <c r="F28" s="94"/>
      <c r="G28" s="94"/>
      <c r="H28" s="94"/>
      <c r="I28" s="94"/>
      <c r="J28" s="94"/>
      <c r="K28" s="94"/>
      <c r="L28" s="94"/>
      <c r="M28" s="94"/>
      <c r="N28" s="94"/>
      <c r="O28" s="94"/>
      <c r="P28" s="40">
        <f t="shared" si="14"/>
        <v>0</v>
      </c>
      <c r="Q28" s="40">
        <f t="shared" si="14"/>
        <v>0</v>
      </c>
      <c r="R28" s="94"/>
      <c r="S28" s="94"/>
      <c r="T28" s="94"/>
      <c r="U28" s="94"/>
      <c r="V28" s="94"/>
      <c r="W28" s="94"/>
      <c r="X28" s="94"/>
      <c r="Y28" s="94"/>
      <c r="Z28" s="42">
        <f t="shared" si="8"/>
        <v>0</v>
      </c>
      <c r="AA28" s="42">
        <f t="shared" si="9"/>
        <v>0</v>
      </c>
      <c r="AB28" s="44">
        <f t="shared" si="10"/>
        <v>0</v>
      </c>
      <c r="AC28" s="44">
        <f t="shared" si="10"/>
        <v>0</v>
      </c>
      <c r="AD28" s="91"/>
      <c r="AE28" s="91"/>
      <c r="AF28" s="91"/>
      <c r="AG28" s="91"/>
      <c r="AH28" s="91"/>
      <c r="AI28" s="91"/>
      <c r="AJ28" s="52">
        <f t="shared" si="11"/>
        <v>0</v>
      </c>
      <c r="AK28" s="90"/>
      <c r="AL28" s="90"/>
      <c r="AM28" s="52">
        <f t="shared" si="12"/>
        <v>0</v>
      </c>
      <c r="AN28" s="52">
        <f t="shared" si="13"/>
        <v>0</v>
      </c>
      <c r="AO28" s="48"/>
      <c r="AP28" s="48"/>
    </row>
    <row r="29" spans="1:42" x14ac:dyDescent="0.35">
      <c r="A29" s="54"/>
      <c r="B29" s="54"/>
      <c r="C29" s="54"/>
      <c r="D29" s="94"/>
      <c r="E29" s="94"/>
      <c r="F29" s="94"/>
      <c r="G29" s="94"/>
      <c r="H29" s="94"/>
      <c r="I29" s="94"/>
      <c r="J29" s="94"/>
      <c r="K29" s="94"/>
      <c r="L29" s="94"/>
      <c r="M29" s="94"/>
      <c r="N29" s="94"/>
      <c r="O29" s="94"/>
      <c r="P29" s="40">
        <f t="shared" si="14"/>
        <v>0</v>
      </c>
      <c r="Q29" s="40">
        <f t="shared" si="14"/>
        <v>0</v>
      </c>
      <c r="R29" s="94"/>
      <c r="S29" s="94"/>
      <c r="T29" s="94"/>
      <c r="U29" s="94"/>
      <c r="V29" s="94"/>
      <c r="W29" s="94"/>
      <c r="X29" s="94"/>
      <c r="Y29" s="94"/>
      <c r="Z29" s="42">
        <f t="shared" si="8"/>
        <v>0</v>
      </c>
      <c r="AA29" s="42">
        <f t="shared" si="9"/>
        <v>0</v>
      </c>
      <c r="AB29" s="44">
        <f t="shared" si="10"/>
        <v>0</v>
      </c>
      <c r="AC29" s="44">
        <f t="shared" si="10"/>
        <v>0</v>
      </c>
      <c r="AD29" s="91"/>
      <c r="AE29" s="91"/>
      <c r="AF29" s="91"/>
      <c r="AG29" s="91"/>
      <c r="AH29" s="91"/>
      <c r="AI29" s="91"/>
      <c r="AJ29" s="52">
        <f t="shared" si="11"/>
        <v>0</v>
      </c>
      <c r="AK29" s="90"/>
      <c r="AL29" s="90"/>
      <c r="AM29" s="52">
        <f t="shared" si="12"/>
        <v>0</v>
      </c>
      <c r="AN29" s="52">
        <f t="shared" si="13"/>
        <v>0</v>
      </c>
      <c r="AO29" s="48"/>
      <c r="AP29" s="48"/>
    </row>
    <row r="30" spans="1:42" x14ac:dyDescent="0.35">
      <c r="A30" s="54"/>
      <c r="B30" s="54"/>
      <c r="C30" s="54"/>
      <c r="D30" s="94"/>
      <c r="E30" s="94"/>
      <c r="F30" s="94"/>
      <c r="G30" s="94"/>
      <c r="H30" s="94"/>
      <c r="I30" s="94"/>
      <c r="J30" s="94"/>
      <c r="K30" s="94"/>
      <c r="L30" s="94"/>
      <c r="M30" s="94"/>
      <c r="N30" s="94"/>
      <c r="O30" s="94"/>
      <c r="P30" s="40">
        <f t="shared" si="14"/>
        <v>0</v>
      </c>
      <c r="Q30" s="40">
        <f t="shared" si="14"/>
        <v>0</v>
      </c>
      <c r="R30" s="94"/>
      <c r="S30" s="94"/>
      <c r="T30" s="94"/>
      <c r="U30" s="94"/>
      <c r="V30" s="94"/>
      <c r="W30" s="94"/>
      <c r="X30" s="94"/>
      <c r="Y30" s="94"/>
      <c r="Z30" s="42">
        <f t="shared" si="8"/>
        <v>0</v>
      </c>
      <c r="AA30" s="42">
        <f t="shared" si="9"/>
        <v>0</v>
      </c>
      <c r="AB30" s="44">
        <f t="shared" si="10"/>
        <v>0</v>
      </c>
      <c r="AC30" s="44">
        <f t="shared" si="10"/>
        <v>0</v>
      </c>
      <c r="AD30" s="91"/>
      <c r="AE30" s="91"/>
      <c r="AF30" s="91"/>
      <c r="AG30" s="91"/>
      <c r="AH30" s="91"/>
      <c r="AI30" s="91"/>
      <c r="AJ30" s="52">
        <f t="shared" si="11"/>
        <v>0</v>
      </c>
      <c r="AK30" s="90"/>
      <c r="AL30" s="90"/>
      <c r="AM30" s="52">
        <f t="shared" si="12"/>
        <v>0</v>
      </c>
      <c r="AN30" s="52">
        <f t="shared" si="13"/>
        <v>0</v>
      </c>
      <c r="AO30" s="48"/>
      <c r="AP30" s="48"/>
    </row>
    <row r="31" spans="1:42" x14ac:dyDescent="0.35">
      <c r="A31" s="54"/>
      <c r="B31" s="54"/>
      <c r="C31" s="54"/>
      <c r="D31" s="94"/>
      <c r="E31" s="94"/>
      <c r="F31" s="94"/>
      <c r="G31" s="94"/>
      <c r="H31" s="94"/>
      <c r="I31" s="94"/>
      <c r="J31" s="94"/>
      <c r="K31" s="94"/>
      <c r="L31" s="94"/>
      <c r="M31" s="94"/>
      <c r="N31" s="94"/>
      <c r="O31" s="94"/>
      <c r="P31" s="40">
        <f t="shared" si="14"/>
        <v>0</v>
      </c>
      <c r="Q31" s="40">
        <f t="shared" si="14"/>
        <v>0</v>
      </c>
      <c r="R31" s="94"/>
      <c r="S31" s="94"/>
      <c r="T31" s="94"/>
      <c r="U31" s="94"/>
      <c r="V31" s="94"/>
      <c r="W31" s="94"/>
      <c r="X31" s="94"/>
      <c r="Y31" s="94"/>
      <c r="Z31" s="42">
        <f t="shared" si="8"/>
        <v>0</v>
      </c>
      <c r="AA31" s="42">
        <f t="shared" si="9"/>
        <v>0</v>
      </c>
      <c r="AB31" s="44">
        <f t="shared" si="10"/>
        <v>0</v>
      </c>
      <c r="AC31" s="44">
        <f t="shared" si="10"/>
        <v>0</v>
      </c>
      <c r="AD31" s="91"/>
      <c r="AE31" s="91"/>
      <c r="AF31" s="91"/>
      <c r="AG31" s="91"/>
      <c r="AH31" s="91"/>
      <c r="AI31" s="91"/>
      <c r="AJ31" s="52">
        <f t="shared" si="11"/>
        <v>0</v>
      </c>
      <c r="AK31" s="90"/>
      <c r="AL31" s="90"/>
      <c r="AM31" s="52">
        <f t="shared" si="12"/>
        <v>0</v>
      </c>
      <c r="AN31" s="52">
        <f t="shared" si="13"/>
        <v>0</v>
      </c>
      <c r="AO31" s="48"/>
      <c r="AP31" s="48"/>
    </row>
    <row r="32" spans="1:42" x14ac:dyDescent="0.35">
      <c r="A32" s="54"/>
      <c r="B32" s="54"/>
      <c r="C32" s="54"/>
      <c r="D32" s="94"/>
      <c r="E32" s="94"/>
      <c r="F32" s="94"/>
      <c r="G32" s="94"/>
      <c r="H32" s="94"/>
      <c r="I32" s="94"/>
      <c r="J32" s="94"/>
      <c r="K32" s="94"/>
      <c r="L32" s="94"/>
      <c r="M32" s="94"/>
      <c r="N32" s="94"/>
      <c r="O32" s="94"/>
      <c r="P32" s="40">
        <f t="shared" si="14"/>
        <v>0</v>
      </c>
      <c r="Q32" s="40">
        <f t="shared" si="14"/>
        <v>0</v>
      </c>
      <c r="R32" s="94"/>
      <c r="S32" s="94"/>
      <c r="T32" s="94"/>
      <c r="U32" s="94"/>
      <c r="V32" s="94"/>
      <c r="W32" s="94"/>
      <c r="X32" s="94"/>
      <c r="Y32" s="94"/>
      <c r="Z32" s="42">
        <f t="shared" si="8"/>
        <v>0</v>
      </c>
      <c r="AA32" s="42">
        <f t="shared" si="9"/>
        <v>0</v>
      </c>
      <c r="AB32" s="44">
        <f t="shared" si="10"/>
        <v>0</v>
      </c>
      <c r="AC32" s="44">
        <f t="shared" si="10"/>
        <v>0</v>
      </c>
      <c r="AD32" s="91"/>
      <c r="AE32" s="91"/>
      <c r="AF32" s="91"/>
      <c r="AG32" s="91"/>
      <c r="AH32" s="91"/>
      <c r="AI32" s="91"/>
      <c r="AJ32" s="52">
        <f t="shared" si="11"/>
        <v>0</v>
      </c>
      <c r="AK32" s="90"/>
      <c r="AL32" s="90"/>
      <c r="AM32" s="52">
        <f t="shared" si="12"/>
        <v>0</v>
      </c>
      <c r="AN32" s="52">
        <f t="shared" si="13"/>
        <v>0</v>
      </c>
      <c r="AO32" s="48"/>
      <c r="AP32" s="48"/>
    </row>
    <row r="33" spans="1:42" x14ac:dyDescent="0.35">
      <c r="A33" s="54"/>
      <c r="B33" s="54"/>
      <c r="C33" s="54"/>
      <c r="D33" s="94"/>
      <c r="E33" s="94"/>
      <c r="F33" s="94"/>
      <c r="G33" s="94"/>
      <c r="H33" s="94"/>
      <c r="I33" s="94"/>
      <c r="J33" s="94"/>
      <c r="K33" s="94"/>
      <c r="L33" s="94"/>
      <c r="M33" s="94"/>
      <c r="N33" s="94"/>
      <c r="O33" s="94"/>
      <c r="P33" s="40">
        <f t="shared" si="14"/>
        <v>0</v>
      </c>
      <c r="Q33" s="40">
        <f t="shared" si="14"/>
        <v>0</v>
      </c>
      <c r="R33" s="94"/>
      <c r="S33" s="94"/>
      <c r="T33" s="94"/>
      <c r="U33" s="94"/>
      <c r="V33" s="94"/>
      <c r="W33" s="94"/>
      <c r="X33" s="94"/>
      <c r="Y33" s="94"/>
      <c r="Z33" s="42">
        <f t="shared" si="8"/>
        <v>0</v>
      </c>
      <c r="AA33" s="42">
        <f t="shared" si="9"/>
        <v>0</v>
      </c>
      <c r="AB33" s="44">
        <f t="shared" si="10"/>
        <v>0</v>
      </c>
      <c r="AC33" s="44">
        <f t="shared" si="10"/>
        <v>0</v>
      </c>
      <c r="AD33" s="91"/>
      <c r="AE33" s="91"/>
      <c r="AF33" s="91"/>
      <c r="AG33" s="91"/>
      <c r="AH33" s="91"/>
      <c r="AI33" s="91"/>
      <c r="AJ33" s="52">
        <f t="shared" si="11"/>
        <v>0</v>
      </c>
      <c r="AK33" s="90"/>
      <c r="AL33" s="90"/>
      <c r="AM33" s="52">
        <f t="shared" si="12"/>
        <v>0</v>
      </c>
      <c r="AN33" s="52">
        <f t="shared" si="13"/>
        <v>0</v>
      </c>
      <c r="AO33" s="48"/>
      <c r="AP33" s="48"/>
    </row>
    <row r="34" spans="1:42" x14ac:dyDescent="0.35">
      <c r="A34" s="54"/>
      <c r="B34" s="54"/>
      <c r="C34" s="54"/>
      <c r="D34" s="94"/>
      <c r="E34" s="94"/>
      <c r="F34" s="94"/>
      <c r="G34" s="94"/>
      <c r="H34" s="94"/>
      <c r="I34" s="94"/>
      <c r="J34" s="94"/>
      <c r="K34" s="94"/>
      <c r="L34" s="94"/>
      <c r="M34" s="94"/>
      <c r="N34" s="94"/>
      <c r="O34" s="94"/>
      <c r="P34" s="40">
        <f t="shared" si="14"/>
        <v>0</v>
      </c>
      <c r="Q34" s="40">
        <f t="shared" si="14"/>
        <v>0</v>
      </c>
      <c r="R34" s="94"/>
      <c r="S34" s="94"/>
      <c r="T34" s="94"/>
      <c r="U34" s="94"/>
      <c r="V34" s="94"/>
      <c r="W34" s="94"/>
      <c r="X34" s="94"/>
      <c r="Y34" s="94"/>
      <c r="Z34" s="42">
        <f t="shared" si="8"/>
        <v>0</v>
      </c>
      <c r="AA34" s="42">
        <f t="shared" si="9"/>
        <v>0</v>
      </c>
      <c r="AB34" s="44">
        <f t="shared" si="10"/>
        <v>0</v>
      </c>
      <c r="AC34" s="44">
        <f t="shared" si="10"/>
        <v>0</v>
      </c>
      <c r="AD34" s="91"/>
      <c r="AE34" s="91"/>
      <c r="AF34" s="91"/>
      <c r="AG34" s="91"/>
      <c r="AH34" s="91"/>
      <c r="AI34" s="91"/>
      <c r="AJ34" s="52">
        <f t="shared" si="11"/>
        <v>0</v>
      </c>
      <c r="AK34" s="90"/>
      <c r="AL34" s="90"/>
      <c r="AM34" s="52">
        <f t="shared" si="12"/>
        <v>0</v>
      </c>
      <c r="AN34" s="52">
        <f t="shared" si="13"/>
        <v>0</v>
      </c>
      <c r="AO34" s="48"/>
      <c r="AP34" s="48"/>
    </row>
    <row r="35" spans="1:42" x14ac:dyDescent="0.35">
      <c r="A35" s="54"/>
      <c r="B35" s="54"/>
      <c r="C35" s="54"/>
      <c r="D35" s="94"/>
      <c r="E35" s="94"/>
      <c r="F35" s="94"/>
      <c r="G35" s="94"/>
      <c r="H35" s="94"/>
      <c r="I35" s="94"/>
      <c r="J35" s="94"/>
      <c r="K35" s="94"/>
      <c r="L35" s="94"/>
      <c r="M35" s="94"/>
      <c r="N35" s="94"/>
      <c r="O35" s="94"/>
      <c r="P35" s="40">
        <f t="shared" si="14"/>
        <v>0</v>
      </c>
      <c r="Q35" s="40">
        <f t="shared" si="14"/>
        <v>0</v>
      </c>
      <c r="R35" s="94"/>
      <c r="S35" s="94"/>
      <c r="T35" s="94"/>
      <c r="U35" s="94"/>
      <c r="V35" s="94"/>
      <c r="W35" s="94"/>
      <c r="X35" s="94"/>
      <c r="Y35" s="94"/>
      <c r="Z35" s="42">
        <f t="shared" si="8"/>
        <v>0</v>
      </c>
      <c r="AA35" s="42">
        <f t="shared" si="9"/>
        <v>0</v>
      </c>
      <c r="AB35" s="44">
        <f t="shared" si="10"/>
        <v>0</v>
      </c>
      <c r="AC35" s="44">
        <f t="shared" si="10"/>
        <v>0</v>
      </c>
      <c r="AD35" s="91"/>
      <c r="AE35" s="91"/>
      <c r="AF35" s="91"/>
      <c r="AG35" s="91"/>
      <c r="AH35" s="91"/>
      <c r="AI35" s="91"/>
      <c r="AJ35" s="52">
        <f t="shared" si="11"/>
        <v>0</v>
      </c>
      <c r="AK35" s="90"/>
      <c r="AL35" s="90"/>
      <c r="AM35" s="52">
        <f t="shared" si="12"/>
        <v>0</v>
      </c>
      <c r="AN35" s="52">
        <f t="shared" si="13"/>
        <v>0</v>
      </c>
      <c r="AO35" s="48"/>
      <c r="AP35" s="48"/>
    </row>
    <row r="36" spans="1:42" x14ac:dyDescent="0.35">
      <c r="A36" s="54"/>
      <c r="B36" s="54"/>
      <c r="C36" s="54"/>
      <c r="D36" s="94"/>
      <c r="E36" s="94"/>
      <c r="F36" s="94"/>
      <c r="G36" s="94"/>
      <c r="H36" s="94"/>
      <c r="I36" s="94"/>
      <c r="J36" s="94"/>
      <c r="K36" s="94"/>
      <c r="L36" s="94"/>
      <c r="M36" s="94"/>
      <c r="N36" s="94"/>
      <c r="O36" s="94"/>
      <c r="P36" s="40">
        <f t="shared" si="14"/>
        <v>0</v>
      </c>
      <c r="Q36" s="40">
        <f t="shared" si="14"/>
        <v>0</v>
      </c>
      <c r="R36" s="94"/>
      <c r="S36" s="94"/>
      <c r="T36" s="94"/>
      <c r="U36" s="94"/>
      <c r="V36" s="94"/>
      <c r="W36" s="94"/>
      <c r="X36" s="94"/>
      <c r="Y36" s="94"/>
      <c r="Z36" s="42">
        <f t="shared" si="8"/>
        <v>0</v>
      </c>
      <c r="AA36" s="42">
        <f t="shared" si="9"/>
        <v>0</v>
      </c>
      <c r="AB36" s="44">
        <f t="shared" si="10"/>
        <v>0</v>
      </c>
      <c r="AC36" s="44">
        <f t="shared" si="10"/>
        <v>0</v>
      </c>
      <c r="AD36" s="91"/>
      <c r="AE36" s="91"/>
      <c r="AF36" s="91"/>
      <c r="AG36" s="91"/>
      <c r="AH36" s="91"/>
      <c r="AI36" s="91"/>
      <c r="AJ36" s="52">
        <f t="shared" si="11"/>
        <v>0</v>
      </c>
      <c r="AK36" s="90"/>
      <c r="AL36" s="90"/>
      <c r="AM36" s="52">
        <f t="shared" si="12"/>
        <v>0</v>
      </c>
      <c r="AN36" s="52">
        <f t="shared" si="13"/>
        <v>0</v>
      </c>
      <c r="AO36" s="48"/>
      <c r="AP36" s="48"/>
    </row>
    <row r="37" spans="1:42" x14ac:dyDescent="0.35">
      <c r="A37" s="54"/>
      <c r="B37" s="54"/>
      <c r="C37" s="54"/>
      <c r="D37" s="94"/>
      <c r="E37" s="94"/>
      <c r="F37" s="94"/>
      <c r="G37" s="94"/>
      <c r="H37" s="94"/>
      <c r="I37" s="94"/>
      <c r="J37" s="94"/>
      <c r="K37" s="94"/>
      <c r="L37" s="94"/>
      <c r="M37" s="94"/>
      <c r="N37" s="94"/>
      <c r="O37" s="94"/>
      <c r="P37" s="40">
        <f t="shared" si="14"/>
        <v>0</v>
      </c>
      <c r="Q37" s="40">
        <f t="shared" si="14"/>
        <v>0</v>
      </c>
      <c r="R37" s="94"/>
      <c r="S37" s="94"/>
      <c r="T37" s="94"/>
      <c r="U37" s="94"/>
      <c r="V37" s="94"/>
      <c r="W37" s="94"/>
      <c r="X37" s="94"/>
      <c r="Y37" s="94"/>
      <c r="Z37" s="42">
        <f t="shared" si="8"/>
        <v>0</v>
      </c>
      <c r="AA37" s="42">
        <f t="shared" si="9"/>
        <v>0</v>
      </c>
      <c r="AB37" s="44">
        <f t="shared" si="10"/>
        <v>0</v>
      </c>
      <c r="AC37" s="44">
        <f t="shared" si="10"/>
        <v>0</v>
      </c>
      <c r="AD37" s="91"/>
      <c r="AE37" s="91"/>
      <c r="AF37" s="91"/>
      <c r="AG37" s="91"/>
      <c r="AH37" s="91"/>
      <c r="AI37" s="91"/>
      <c r="AJ37" s="52">
        <f t="shared" si="11"/>
        <v>0</v>
      </c>
      <c r="AK37" s="90"/>
      <c r="AL37" s="90"/>
      <c r="AM37" s="52">
        <f t="shared" si="12"/>
        <v>0</v>
      </c>
      <c r="AN37" s="52">
        <f t="shared" si="13"/>
        <v>0</v>
      </c>
      <c r="AO37" s="48"/>
      <c r="AP37" s="48"/>
    </row>
    <row r="38" spans="1:42" x14ac:dyDescent="0.35">
      <c r="A38" s="54"/>
      <c r="B38" s="54"/>
      <c r="C38" s="54"/>
      <c r="D38" s="94"/>
      <c r="E38" s="94"/>
      <c r="F38" s="94"/>
      <c r="G38" s="94"/>
      <c r="H38" s="94"/>
      <c r="I38" s="94"/>
      <c r="J38" s="94"/>
      <c r="K38" s="94"/>
      <c r="L38" s="94"/>
      <c r="M38" s="94"/>
      <c r="N38" s="94"/>
      <c r="O38" s="94"/>
      <c r="P38" s="40">
        <f t="shared" si="14"/>
        <v>0</v>
      </c>
      <c r="Q38" s="40">
        <f t="shared" si="14"/>
        <v>0</v>
      </c>
      <c r="R38" s="94"/>
      <c r="S38" s="94"/>
      <c r="T38" s="94"/>
      <c r="U38" s="94"/>
      <c r="V38" s="94"/>
      <c r="W38" s="94"/>
      <c r="X38" s="94"/>
      <c r="Y38" s="94"/>
      <c r="Z38" s="42">
        <f t="shared" si="8"/>
        <v>0</v>
      </c>
      <c r="AA38" s="42">
        <f t="shared" si="9"/>
        <v>0</v>
      </c>
      <c r="AB38" s="44">
        <f t="shared" si="10"/>
        <v>0</v>
      </c>
      <c r="AC38" s="44">
        <f t="shared" si="10"/>
        <v>0</v>
      </c>
      <c r="AD38" s="91"/>
      <c r="AE38" s="91"/>
      <c r="AF38" s="91"/>
      <c r="AG38" s="91"/>
      <c r="AH38" s="91"/>
      <c r="AI38" s="91"/>
      <c r="AJ38" s="52">
        <f t="shared" si="11"/>
        <v>0</v>
      </c>
      <c r="AK38" s="90"/>
      <c r="AL38" s="90"/>
      <c r="AM38" s="52">
        <f t="shared" si="12"/>
        <v>0</v>
      </c>
      <c r="AN38" s="52">
        <f t="shared" si="13"/>
        <v>0</v>
      </c>
      <c r="AO38" s="48"/>
      <c r="AP38" s="48"/>
    </row>
    <row r="39" spans="1:42" x14ac:dyDescent="0.35">
      <c r="A39" s="54"/>
      <c r="B39" s="54"/>
      <c r="C39" s="54"/>
      <c r="D39" s="94"/>
      <c r="E39" s="94"/>
      <c r="F39" s="94"/>
      <c r="G39" s="94"/>
      <c r="H39" s="94"/>
      <c r="I39" s="94"/>
      <c r="J39" s="94"/>
      <c r="K39" s="94"/>
      <c r="L39" s="94"/>
      <c r="M39" s="94"/>
      <c r="N39" s="94"/>
      <c r="O39" s="94"/>
      <c r="P39" s="40">
        <f t="shared" si="14"/>
        <v>0</v>
      </c>
      <c r="Q39" s="40">
        <f t="shared" si="14"/>
        <v>0</v>
      </c>
      <c r="R39" s="94"/>
      <c r="S39" s="94"/>
      <c r="T39" s="94"/>
      <c r="U39" s="94"/>
      <c r="V39" s="94"/>
      <c r="W39" s="94"/>
      <c r="X39" s="94"/>
      <c r="Y39" s="94"/>
      <c r="Z39" s="42">
        <f t="shared" si="8"/>
        <v>0</v>
      </c>
      <c r="AA39" s="42">
        <f t="shared" si="9"/>
        <v>0</v>
      </c>
      <c r="AB39" s="44">
        <f t="shared" si="10"/>
        <v>0</v>
      </c>
      <c r="AC39" s="44">
        <f t="shared" si="10"/>
        <v>0</v>
      </c>
      <c r="AD39" s="91"/>
      <c r="AE39" s="91"/>
      <c r="AF39" s="91"/>
      <c r="AG39" s="91"/>
      <c r="AH39" s="91"/>
      <c r="AI39" s="91"/>
      <c r="AJ39" s="52">
        <f t="shared" si="11"/>
        <v>0</v>
      </c>
      <c r="AK39" s="90"/>
      <c r="AL39" s="90"/>
      <c r="AM39" s="52">
        <f t="shared" si="12"/>
        <v>0</v>
      </c>
      <c r="AN39" s="52">
        <f t="shared" si="13"/>
        <v>0</v>
      </c>
      <c r="AO39" s="48"/>
      <c r="AP39" s="48"/>
    </row>
    <row r="40" spans="1:42" x14ac:dyDescent="0.35">
      <c r="A40" s="54"/>
      <c r="B40" s="54"/>
      <c r="C40" s="54"/>
      <c r="D40" s="94"/>
      <c r="E40" s="94"/>
      <c r="F40" s="94"/>
      <c r="G40" s="94"/>
      <c r="H40" s="94"/>
      <c r="I40" s="94"/>
      <c r="J40" s="94"/>
      <c r="K40" s="94"/>
      <c r="L40" s="94"/>
      <c r="M40" s="94"/>
      <c r="N40" s="94"/>
      <c r="O40" s="94"/>
      <c r="P40" s="40">
        <f t="shared" si="14"/>
        <v>0</v>
      </c>
      <c r="Q40" s="40">
        <f t="shared" si="14"/>
        <v>0</v>
      </c>
      <c r="R40" s="94"/>
      <c r="S40" s="94"/>
      <c r="T40" s="94"/>
      <c r="U40" s="94"/>
      <c r="V40" s="94"/>
      <c r="W40" s="94"/>
      <c r="X40" s="94"/>
      <c r="Y40" s="94"/>
      <c r="Z40" s="42">
        <f t="shared" si="8"/>
        <v>0</v>
      </c>
      <c r="AA40" s="42">
        <f t="shared" si="9"/>
        <v>0</v>
      </c>
      <c r="AB40" s="44">
        <f t="shared" si="10"/>
        <v>0</v>
      </c>
      <c r="AC40" s="44">
        <f t="shared" si="10"/>
        <v>0</v>
      </c>
      <c r="AD40" s="91"/>
      <c r="AE40" s="91"/>
      <c r="AF40" s="91"/>
      <c r="AG40" s="91"/>
      <c r="AH40" s="91"/>
      <c r="AI40" s="91"/>
      <c r="AJ40" s="52">
        <f t="shared" si="11"/>
        <v>0</v>
      </c>
      <c r="AK40" s="90"/>
      <c r="AL40" s="90"/>
      <c r="AM40" s="52">
        <f t="shared" si="12"/>
        <v>0</v>
      </c>
      <c r="AN40" s="52">
        <f t="shared" si="13"/>
        <v>0</v>
      </c>
      <c r="AO40" s="48"/>
      <c r="AP40" s="48"/>
    </row>
    <row r="41" spans="1:42" x14ac:dyDescent="0.35">
      <c r="A41" s="54"/>
      <c r="B41" s="54"/>
      <c r="C41" s="54"/>
      <c r="D41" s="94"/>
      <c r="E41" s="94"/>
      <c r="F41" s="94"/>
      <c r="G41" s="94"/>
      <c r="H41" s="94"/>
      <c r="I41" s="94"/>
      <c r="J41" s="94"/>
      <c r="K41" s="94"/>
      <c r="L41" s="94"/>
      <c r="M41" s="94"/>
      <c r="N41" s="94"/>
      <c r="O41" s="94"/>
      <c r="P41" s="40">
        <f t="shared" si="14"/>
        <v>0</v>
      </c>
      <c r="Q41" s="40">
        <f t="shared" si="14"/>
        <v>0</v>
      </c>
      <c r="R41" s="94"/>
      <c r="S41" s="94"/>
      <c r="T41" s="94"/>
      <c r="U41" s="94"/>
      <c r="V41" s="94"/>
      <c r="W41" s="94"/>
      <c r="X41" s="94"/>
      <c r="Y41" s="94"/>
      <c r="Z41" s="42">
        <f t="shared" si="8"/>
        <v>0</v>
      </c>
      <c r="AA41" s="42">
        <f t="shared" si="9"/>
        <v>0</v>
      </c>
      <c r="AB41" s="44">
        <f t="shared" si="10"/>
        <v>0</v>
      </c>
      <c r="AC41" s="44">
        <f t="shared" si="10"/>
        <v>0</v>
      </c>
      <c r="AD41" s="91"/>
      <c r="AE41" s="91"/>
      <c r="AF41" s="91"/>
      <c r="AG41" s="91"/>
      <c r="AH41" s="91"/>
      <c r="AI41" s="91"/>
      <c r="AJ41" s="52">
        <f t="shared" si="11"/>
        <v>0</v>
      </c>
      <c r="AK41" s="90"/>
      <c r="AL41" s="90"/>
      <c r="AM41" s="52">
        <f t="shared" si="12"/>
        <v>0</v>
      </c>
      <c r="AN41" s="52">
        <f t="shared" si="13"/>
        <v>0</v>
      </c>
      <c r="AO41" s="48"/>
      <c r="AP41" s="48"/>
    </row>
    <row r="42" spans="1:42" x14ac:dyDescent="0.35">
      <c r="A42" s="54"/>
      <c r="B42" s="54"/>
      <c r="C42" s="54"/>
      <c r="D42" s="94"/>
      <c r="E42" s="94"/>
      <c r="F42" s="94"/>
      <c r="G42" s="94"/>
      <c r="H42" s="94"/>
      <c r="I42" s="94"/>
      <c r="J42" s="94"/>
      <c r="K42" s="94"/>
      <c r="L42" s="94"/>
      <c r="M42" s="94"/>
      <c r="N42" s="94"/>
      <c r="O42" s="94"/>
      <c r="P42" s="40">
        <f t="shared" si="14"/>
        <v>0</v>
      </c>
      <c r="Q42" s="40">
        <f t="shared" si="14"/>
        <v>0</v>
      </c>
      <c r="R42" s="94"/>
      <c r="S42" s="94"/>
      <c r="T42" s="94"/>
      <c r="U42" s="94"/>
      <c r="V42" s="94"/>
      <c r="W42" s="94"/>
      <c r="X42" s="94"/>
      <c r="Y42" s="94"/>
      <c r="Z42" s="42">
        <f t="shared" si="8"/>
        <v>0</v>
      </c>
      <c r="AA42" s="42">
        <f t="shared" si="9"/>
        <v>0</v>
      </c>
      <c r="AB42" s="44">
        <f t="shared" si="10"/>
        <v>0</v>
      </c>
      <c r="AC42" s="44">
        <f t="shared" si="10"/>
        <v>0</v>
      </c>
      <c r="AD42" s="91"/>
      <c r="AE42" s="91"/>
      <c r="AF42" s="91"/>
      <c r="AG42" s="91"/>
      <c r="AH42" s="91"/>
      <c r="AI42" s="91"/>
      <c r="AJ42" s="52">
        <f t="shared" si="11"/>
        <v>0</v>
      </c>
      <c r="AK42" s="90"/>
      <c r="AL42" s="90"/>
      <c r="AM42" s="52">
        <f t="shared" si="12"/>
        <v>0</v>
      </c>
      <c r="AN42" s="52">
        <f t="shared" si="13"/>
        <v>0</v>
      </c>
      <c r="AO42" s="48"/>
      <c r="AP42" s="48"/>
    </row>
    <row r="43" spans="1:42" x14ac:dyDescent="0.35">
      <c r="A43" s="54"/>
      <c r="B43" s="54"/>
      <c r="C43" s="54"/>
      <c r="D43" s="94"/>
      <c r="E43" s="94"/>
      <c r="F43" s="94"/>
      <c r="G43" s="94"/>
      <c r="H43" s="94"/>
      <c r="I43" s="94"/>
      <c r="J43" s="94"/>
      <c r="K43" s="94"/>
      <c r="L43" s="94"/>
      <c r="M43" s="94"/>
      <c r="N43" s="94"/>
      <c r="O43" s="94"/>
      <c r="P43" s="40">
        <f t="shared" si="14"/>
        <v>0</v>
      </c>
      <c r="Q43" s="40">
        <f t="shared" si="14"/>
        <v>0</v>
      </c>
      <c r="R43" s="94"/>
      <c r="S43" s="94"/>
      <c r="T43" s="94"/>
      <c r="U43" s="94"/>
      <c r="V43" s="94"/>
      <c r="W43" s="94"/>
      <c r="X43" s="94"/>
      <c r="Y43" s="94"/>
      <c r="Z43" s="42">
        <f t="shared" si="8"/>
        <v>0</v>
      </c>
      <c r="AA43" s="42">
        <f t="shared" si="9"/>
        <v>0</v>
      </c>
      <c r="AB43" s="44">
        <f t="shared" si="10"/>
        <v>0</v>
      </c>
      <c r="AC43" s="44">
        <f t="shared" si="10"/>
        <v>0</v>
      </c>
      <c r="AD43" s="91"/>
      <c r="AE43" s="91"/>
      <c r="AF43" s="91"/>
      <c r="AG43" s="91"/>
      <c r="AH43" s="91"/>
      <c r="AI43" s="91"/>
      <c r="AJ43" s="52">
        <f t="shared" si="11"/>
        <v>0</v>
      </c>
      <c r="AK43" s="90"/>
      <c r="AL43" s="90"/>
      <c r="AM43" s="52">
        <f t="shared" si="12"/>
        <v>0</v>
      </c>
      <c r="AN43" s="52">
        <f t="shared" si="13"/>
        <v>0</v>
      </c>
      <c r="AO43" s="48"/>
      <c r="AP43" s="48"/>
    </row>
    <row r="44" spans="1:42" x14ac:dyDescent="0.35">
      <c r="A44" s="54"/>
      <c r="B44" s="54"/>
      <c r="C44" s="54"/>
      <c r="D44" s="94"/>
      <c r="E44" s="94"/>
      <c r="F44" s="94"/>
      <c r="G44" s="94"/>
      <c r="H44" s="94"/>
      <c r="I44" s="94"/>
      <c r="J44" s="94"/>
      <c r="K44" s="94"/>
      <c r="L44" s="94"/>
      <c r="M44" s="94"/>
      <c r="N44" s="94"/>
      <c r="O44" s="94"/>
      <c r="P44" s="40">
        <f t="shared" si="14"/>
        <v>0</v>
      </c>
      <c r="Q44" s="40">
        <f t="shared" si="14"/>
        <v>0</v>
      </c>
      <c r="R44" s="94"/>
      <c r="S44" s="94"/>
      <c r="T44" s="94"/>
      <c r="U44" s="94"/>
      <c r="V44" s="94"/>
      <c r="W44" s="94"/>
      <c r="X44" s="94"/>
      <c r="Y44" s="94"/>
      <c r="Z44" s="42">
        <f t="shared" si="8"/>
        <v>0</v>
      </c>
      <c r="AA44" s="42">
        <f t="shared" si="9"/>
        <v>0</v>
      </c>
      <c r="AB44" s="44">
        <f t="shared" si="10"/>
        <v>0</v>
      </c>
      <c r="AC44" s="44">
        <f t="shared" si="10"/>
        <v>0</v>
      </c>
      <c r="AD44" s="91"/>
      <c r="AE44" s="91"/>
      <c r="AF44" s="91"/>
      <c r="AG44" s="91"/>
      <c r="AH44" s="91"/>
      <c r="AI44" s="91"/>
      <c r="AJ44" s="52">
        <f t="shared" si="11"/>
        <v>0</v>
      </c>
      <c r="AK44" s="90"/>
      <c r="AL44" s="90"/>
      <c r="AM44" s="52">
        <f t="shared" si="12"/>
        <v>0</v>
      </c>
      <c r="AN44" s="52">
        <f t="shared" si="13"/>
        <v>0</v>
      </c>
      <c r="AO44" s="48"/>
      <c r="AP44" s="48"/>
    </row>
    <row r="45" spans="1:42" x14ac:dyDescent="0.35">
      <c r="A45" s="54"/>
      <c r="B45" s="54"/>
      <c r="C45" s="54"/>
      <c r="D45" s="94"/>
      <c r="E45" s="94"/>
      <c r="F45" s="94"/>
      <c r="G45" s="94"/>
      <c r="H45" s="94"/>
      <c r="I45" s="94"/>
      <c r="J45" s="94"/>
      <c r="K45" s="94"/>
      <c r="L45" s="94"/>
      <c r="M45" s="94"/>
      <c r="N45" s="94"/>
      <c r="O45" s="94"/>
      <c r="P45" s="40">
        <f t="shared" si="14"/>
        <v>0</v>
      </c>
      <c r="Q45" s="40">
        <f t="shared" si="14"/>
        <v>0</v>
      </c>
      <c r="R45" s="94"/>
      <c r="S45" s="94"/>
      <c r="T45" s="94"/>
      <c r="U45" s="94"/>
      <c r="V45" s="94"/>
      <c r="W45" s="94"/>
      <c r="X45" s="94"/>
      <c r="Y45" s="94"/>
      <c r="Z45" s="42">
        <f t="shared" si="8"/>
        <v>0</v>
      </c>
      <c r="AA45" s="42">
        <f t="shared" si="9"/>
        <v>0</v>
      </c>
      <c r="AB45" s="44">
        <f t="shared" si="10"/>
        <v>0</v>
      </c>
      <c r="AC45" s="44">
        <f t="shared" si="10"/>
        <v>0</v>
      </c>
      <c r="AD45" s="91"/>
      <c r="AE45" s="91"/>
      <c r="AF45" s="91"/>
      <c r="AG45" s="91"/>
      <c r="AH45" s="91"/>
      <c r="AI45" s="91"/>
      <c r="AJ45" s="52">
        <f t="shared" si="11"/>
        <v>0</v>
      </c>
      <c r="AK45" s="90"/>
      <c r="AL45" s="90"/>
      <c r="AM45" s="52">
        <f t="shared" si="12"/>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14"/>
        <v>0</v>
      </c>
      <c r="Q46" s="40">
        <f t="shared" si="14"/>
        <v>0</v>
      </c>
      <c r="R46" s="94"/>
      <c r="S46" s="94"/>
      <c r="T46" s="94"/>
      <c r="U46" s="94"/>
      <c r="V46" s="94"/>
      <c r="W46" s="94"/>
      <c r="X46" s="94"/>
      <c r="Y46" s="94"/>
      <c r="Z46" s="42">
        <f t="shared" si="8"/>
        <v>0</v>
      </c>
      <c r="AA46" s="42">
        <f t="shared" si="9"/>
        <v>0</v>
      </c>
      <c r="AB46" s="44">
        <f t="shared" si="10"/>
        <v>0</v>
      </c>
      <c r="AC46" s="44">
        <f t="shared" si="10"/>
        <v>0</v>
      </c>
      <c r="AD46" s="91"/>
      <c r="AE46" s="91"/>
      <c r="AF46" s="91"/>
      <c r="AG46" s="91"/>
      <c r="AH46" s="91"/>
      <c r="AI46" s="91"/>
      <c r="AJ46" s="52">
        <f t="shared" si="11"/>
        <v>0</v>
      </c>
      <c r="AK46" s="90"/>
      <c r="AL46" s="90"/>
      <c r="AM46" s="52">
        <f t="shared" si="12"/>
        <v>0</v>
      </c>
      <c r="AN46" s="52">
        <f t="shared" ref="AN46:AN51" si="15">SUM(AM46,AJ46)</f>
        <v>0</v>
      </c>
      <c r="AO46" s="48"/>
      <c r="AP46" s="48"/>
    </row>
    <row r="47" spans="1:42" x14ac:dyDescent="0.35">
      <c r="A47" s="54"/>
      <c r="B47" s="54"/>
      <c r="C47" s="54"/>
      <c r="D47" s="94"/>
      <c r="E47" s="94"/>
      <c r="F47" s="94"/>
      <c r="G47" s="94"/>
      <c r="H47" s="94"/>
      <c r="I47" s="94"/>
      <c r="J47" s="94"/>
      <c r="K47" s="94"/>
      <c r="L47" s="94"/>
      <c r="M47" s="94"/>
      <c r="N47" s="94"/>
      <c r="O47" s="94"/>
      <c r="P47" s="40">
        <f t="shared" si="14"/>
        <v>0</v>
      </c>
      <c r="Q47" s="40">
        <f t="shared" si="14"/>
        <v>0</v>
      </c>
      <c r="R47" s="94"/>
      <c r="S47" s="94"/>
      <c r="T47" s="94"/>
      <c r="U47" s="94"/>
      <c r="V47" s="94"/>
      <c r="W47" s="94"/>
      <c r="X47" s="94"/>
      <c r="Y47" s="94"/>
      <c r="Z47" s="42">
        <f t="shared" si="8"/>
        <v>0</v>
      </c>
      <c r="AA47" s="42">
        <f t="shared" si="9"/>
        <v>0</v>
      </c>
      <c r="AB47" s="44">
        <f t="shared" si="10"/>
        <v>0</v>
      </c>
      <c r="AC47" s="44">
        <f t="shared" si="10"/>
        <v>0</v>
      </c>
      <c r="AD47" s="91"/>
      <c r="AE47" s="91"/>
      <c r="AF47" s="91"/>
      <c r="AG47" s="91"/>
      <c r="AH47" s="91"/>
      <c r="AI47" s="91"/>
      <c r="AJ47" s="52">
        <f t="shared" si="11"/>
        <v>0</v>
      </c>
      <c r="AK47" s="90"/>
      <c r="AL47" s="90"/>
      <c r="AM47" s="52">
        <f t="shared" si="12"/>
        <v>0</v>
      </c>
      <c r="AN47" s="52">
        <f t="shared" si="15"/>
        <v>0</v>
      </c>
      <c r="AO47" s="48"/>
      <c r="AP47" s="48"/>
    </row>
    <row r="48" spans="1:42" x14ac:dyDescent="0.35">
      <c r="A48" s="54"/>
      <c r="B48" s="54"/>
      <c r="C48" s="54"/>
      <c r="D48" s="94"/>
      <c r="E48" s="94"/>
      <c r="F48" s="94"/>
      <c r="G48" s="94"/>
      <c r="H48" s="94"/>
      <c r="I48" s="94"/>
      <c r="J48" s="94"/>
      <c r="K48" s="94"/>
      <c r="L48" s="94"/>
      <c r="M48" s="94"/>
      <c r="N48" s="94"/>
      <c r="O48" s="94"/>
      <c r="P48" s="40">
        <f t="shared" si="14"/>
        <v>0</v>
      </c>
      <c r="Q48" s="40">
        <f t="shared" si="14"/>
        <v>0</v>
      </c>
      <c r="R48" s="94"/>
      <c r="S48" s="94"/>
      <c r="T48" s="94"/>
      <c r="U48" s="94"/>
      <c r="V48" s="94"/>
      <c r="W48" s="94"/>
      <c r="X48" s="94"/>
      <c r="Y48" s="94"/>
      <c r="Z48" s="42">
        <f t="shared" si="8"/>
        <v>0</v>
      </c>
      <c r="AA48" s="42">
        <f t="shared" si="9"/>
        <v>0</v>
      </c>
      <c r="AB48" s="44">
        <f t="shared" si="10"/>
        <v>0</v>
      </c>
      <c r="AC48" s="44">
        <f t="shared" si="10"/>
        <v>0</v>
      </c>
      <c r="AD48" s="91"/>
      <c r="AE48" s="91"/>
      <c r="AF48" s="91"/>
      <c r="AG48" s="91"/>
      <c r="AH48" s="91"/>
      <c r="AI48" s="91"/>
      <c r="AJ48" s="52">
        <f t="shared" si="11"/>
        <v>0</v>
      </c>
      <c r="AK48" s="90"/>
      <c r="AL48" s="90"/>
      <c r="AM48" s="52">
        <f t="shared" si="12"/>
        <v>0</v>
      </c>
      <c r="AN48" s="52">
        <f t="shared" si="15"/>
        <v>0</v>
      </c>
      <c r="AO48" s="48"/>
      <c r="AP48" s="48"/>
    </row>
    <row r="49" spans="1:42" x14ac:dyDescent="0.35">
      <c r="A49" s="54"/>
      <c r="B49" s="54"/>
      <c r="C49" s="54"/>
      <c r="D49" s="94"/>
      <c r="E49" s="94"/>
      <c r="F49" s="94"/>
      <c r="G49" s="94"/>
      <c r="H49" s="94"/>
      <c r="I49" s="94"/>
      <c r="J49" s="94"/>
      <c r="K49" s="94"/>
      <c r="L49" s="94"/>
      <c r="M49" s="94"/>
      <c r="N49" s="94"/>
      <c r="O49" s="94"/>
      <c r="P49" s="40">
        <f t="shared" si="14"/>
        <v>0</v>
      </c>
      <c r="Q49" s="40">
        <f t="shared" si="14"/>
        <v>0</v>
      </c>
      <c r="R49" s="94"/>
      <c r="S49" s="94"/>
      <c r="T49" s="94"/>
      <c r="U49" s="94"/>
      <c r="V49" s="94"/>
      <c r="W49" s="94"/>
      <c r="X49" s="94"/>
      <c r="Y49" s="94"/>
      <c r="Z49" s="42">
        <f t="shared" si="8"/>
        <v>0</v>
      </c>
      <c r="AA49" s="42">
        <f t="shared" si="9"/>
        <v>0</v>
      </c>
      <c r="AB49" s="44">
        <f t="shared" si="10"/>
        <v>0</v>
      </c>
      <c r="AC49" s="44">
        <f t="shared" si="10"/>
        <v>0</v>
      </c>
      <c r="AD49" s="91"/>
      <c r="AE49" s="91"/>
      <c r="AF49" s="91"/>
      <c r="AG49" s="91"/>
      <c r="AH49" s="91"/>
      <c r="AI49" s="91"/>
      <c r="AJ49" s="52">
        <f t="shared" si="11"/>
        <v>0</v>
      </c>
      <c r="AK49" s="90"/>
      <c r="AL49" s="90"/>
      <c r="AM49" s="52">
        <f t="shared" si="12"/>
        <v>0</v>
      </c>
      <c r="AN49" s="52">
        <f t="shared" si="15"/>
        <v>0</v>
      </c>
      <c r="AO49" s="48"/>
      <c r="AP49" s="48"/>
    </row>
    <row r="50" spans="1:42" x14ac:dyDescent="0.35">
      <c r="A50" s="54"/>
      <c r="B50" s="54"/>
      <c r="C50" s="54"/>
      <c r="D50" s="94"/>
      <c r="E50" s="94"/>
      <c r="F50" s="94"/>
      <c r="G50" s="94"/>
      <c r="H50" s="94"/>
      <c r="I50" s="94"/>
      <c r="J50" s="94"/>
      <c r="K50" s="94"/>
      <c r="L50" s="94"/>
      <c r="M50" s="94"/>
      <c r="N50" s="94"/>
      <c r="O50" s="94"/>
      <c r="P50" s="40">
        <f t="shared" si="14"/>
        <v>0</v>
      </c>
      <c r="Q50" s="40">
        <f t="shared" si="14"/>
        <v>0</v>
      </c>
      <c r="R50" s="94"/>
      <c r="S50" s="94"/>
      <c r="T50" s="94"/>
      <c r="U50" s="94"/>
      <c r="V50" s="94"/>
      <c r="W50" s="94"/>
      <c r="X50" s="94"/>
      <c r="Y50" s="94"/>
      <c r="Z50" s="42">
        <f t="shared" si="8"/>
        <v>0</v>
      </c>
      <c r="AA50" s="42">
        <f t="shared" si="9"/>
        <v>0</v>
      </c>
      <c r="AB50" s="44">
        <f t="shared" si="10"/>
        <v>0</v>
      </c>
      <c r="AC50" s="44">
        <f t="shared" si="10"/>
        <v>0</v>
      </c>
      <c r="AD50" s="91"/>
      <c r="AE50" s="91"/>
      <c r="AF50" s="91"/>
      <c r="AG50" s="91"/>
      <c r="AH50" s="91"/>
      <c r="AI50" s="91"/>
      <c r="AJ50" s="52">
        <f t="shared" si="11"/>
        <v>0</v>
      </c>
      <c r="AK50" s="90"/>
      <c r="AL50" s="90"/>
      <c r="AM50" s="52">
        <f t="shared" si="12"/>
        <v>0</v>
      </c>
      <c r="AN50" s="52">
        <f t="shared" si="15"/>
        <v>0</v>
      </c>
      <c r="AO50" s="48"/>
      <c r="AP50" s="48"/>
    </row>
    <row r="51" spans="1:42" x14ac:dyDescent="0.35">
      <c r="A51" s="54"/>
      <c r="B51" s="54"/>
      <c r="C51" s="54"/>
      <c r="D51" s="94"/>
      <c r="E51" s="94"/>
      <c r="F51" s="94"/>
      <c r="G51" s="94"/>
      <c r="H51" s="94"/>
      <c r="I51" s="94"/>
      <c r="J51" s="94"/>
      <c r="K51" s="94"/>
      <c r="L51" s="94"/>
      <c r="M51" s="94"/>
      <c r="N51" s="94"/>
      <c r="O51" s="94"/>
      <c r="P51" s="40">
        <f t="shared" si="14"/>
        <v>0</v>
      </c>
      <c r="Q51" s="40">
        <f t="shared" si="14"/>
        <v>0</v>
      </c>
      <c r="R51" s="94"/>
      <c r="S51" s="94"/>
      <c r="T51" s="94"/>
      <c r="U51" s="94"/>
      <c r="V51" s="94"/>
      <c r="W51" s="94"/>
      <c r="X51" s="94"/>
      <c r="Y51" s="94"/>
      <c r="Z51" s="42">
        <f t="shared" si="8"/>
        <v>0</v>
      </c>
      <c r="AA51" s="42">
        <f t="shared" si="9"/>
        <v>0</v>
      </c>
      <c r="AB51" s="44">
        <f t="shared" si="10"/>
        <v>0</v>
      </c>
      <c r="AC51" s="44">
        <f t="shared" si="10"/>
        <v>0</v>
      </c>
      <c r="AD51" s="91"/>
      <c r="AE51" s="91"/>
      <c r="AF51" s="91"/>
      <c r="AG51" s="91"/>
      <c r="AH51" s="91"/>
      <c r="AI51" s="91"/>
      <c r="AJ51" s="52">
        <f t="shared" si="11"/>
        <v>0</v>
      </c>
      <c r="AK51" s="90"/>
      <c r="AL51" s="90"/>
      <c r="AM51" s="52">
        <f t="shared" si="12"/>
        <v>0</v>
      </c>
      <c r="AN51" s="52">
        <f t="shared" si="15"/>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4102" priority="152">
      <formula>AND(NOT(ISBLANK($A7)),ISBLANK(B7))</formula>
    </cfRule>
  </conditionalFormatting>
  <conditionalFormatting sqref="C7:C51">
    <cfRule type="expression" dxfId="4101" priority="151">
      <formula>AND(NOT(ISBLANK(A7)),ISBLANK(C7))</formula>
    </cfRule>
  </conditionalFormatting>
  <conditionalFormatting sqref="D7:D8 F7:F8 H7:H8 J7:J8 L7:L8 N7:N8 V7:V8 X7:X8 D15:D51">
    <cfRule type="expression" dxfId="4100" priority="150">
      <formula>AND(NOT(ISBLANK(E7)),ISBLANK(D7))</formula>
    </cfRule>
  </conditionalFormatting>
  <conditionalFormatting sqref="E7:E8 G7:G8 I7:I8 K7:K8 M7:M8 O7:O8 W7:W8 Y7:Y8 E15:E51">
    <cfRule type="expression" dxfId="4099" priority="149">
      <formula>AND(NOT(ISBLANK(D7)),ISBLANK(E7))</formula>
    </cfRule>
  </conditionalFormatting>
  <conditionalFormatting sqref="F15:F51">
    <cfRule type="expression" dxfId="4098" priority="148">
      <formula>AND(NOT(ISBLANK(G15)),ISBLANK(F15))</formula>
    </cfRule>
  </conditionalFormatting>
  <conditionalFormatting sqref="G15:G51">
    <cfRule type="expression" dxfId="4097" priority="147">
      <formula>AND(NOT(ISBLANK(F15)),ISBLANK(G15))</formula>
    </cfRule>
  </conditionalFormatting>
  <conditionalFormatting sqref="H15:H51">
    <cfRule type="expression" dxfId="4096" priority="146">
      <formula>AND(NOT(ISBLANK(I15)),ISBLANK(H15))</formula>
    </cfRule>
  </conditionalFormatting>
  <conditionalFormatting sqref="I15:I51">
    <cfRule type="expression" dxfId="4095" priority="145">
      <formula>AND(NOT(ISBLANK(H15)),ISBLANK(I15))</formula>
    </cfRule>
  </conditionalFormatting>
  <conditionalFormatting sqref="J15:J51">
    <cfRule type="expression" dxfId="4094" priority="144">
      <formula>AND(NOT(ISBLANK(K15)),ISBLANK(J15))</formula>
    </cfRule>
  </conditionalFormatting>
  <conditionalFormatting sqref="K15:K51">
    <cfRule type="expression" dxfId="4093" priority="143">
      <formula>AND(NOT(ISBLANK(J15)),ISBLANK(K15))</formula>
    </cfRule>
  </conditionalFormatting>
  <conditionalFormatting sqref="L15:L51">
    <cfRule type="expression" dxfId="4092" priority="142">
      <formula>AND(NOT(ISBLANK(M15)),ISBLANK(L15))</formula>
    </cfRule>
  </conditionalFormatting>
  <conditionalFormatting sqref="M15:M51">
    <cfRule type="expression" dxfId="4091" priority="141">
      <formula>AND(NOT(ISBLANK(L15)),ISBLANK(M15))</formula>
    </cfRule>
  </conditionalFormatting>
  <conditionalFormatting sqref="N15:N51">
    <cfRule type="expression" dxfId="4090" priority="140">
      <formula>AND(NOT(ISBLANK(O15)),ISBLANK(N15))</formula>
    </cfRule>
  </conditionalFormatting>
  <conditionalFormatting sqref="O15:O51">
    <cfRule type="expression" dxfId="4089" priority="139">
      <formula>AND(NOT(ISBLANK(N15)),ISBLANK(O15))</formula>
    </cfRule>
  </conditionalFormatting>
  <conditionalFormatting sqref="R15:R51 R7:Y7 R13:Y13">
    <cfRule type="expression" dxfId="4088" priority="138">
      <formula>AND(NOT(ISBLANK(S7)),ISBLANK(R7))</formula>
    </cfRule>
  </conditionalFormatting>
  <conditionalFormatting sqref="S7 S13 S15:S51">
    <cfRule type="expression" dxfId="4087" priority="137">
      <formula>AND(NOT(ISBLANK(R7)),ISBLANK(S7))</formula>
    </cfRule>
  </conditionalFormatting>
  <conditionalFormatting sqref="T7 T13 T15:T51">
    <cfRule type="expression" dxfId="4086" priority="136">
      <formula>AND(NOT(ISBLANK(U7)),ISBLANK(T7))</formula>
    </cfRule>
  </conditionalFormatting>
  <conditionalFormatting sqref="U7 U13 U15:U51">
    <cfRule type="expression" dxfId="4085" priority="135">
      <formula>AND(NOT(ISBLANK(T7)),ISBLANK(U7))</formula>
    </cfRule>
  </conditionalFormatting>
  <conditionalFormatting sqref="V13 V15:V51">
    <cfRule type="expression" dxfId="4084" priority="134">
      <formula>AND(NOT(ISBLANK(W13)),ISBLANK(V13))</formula>
    </cfRule>
  </conditionalFormatting>
  <conditionalFormatting sqref="W13 W15:W51">
    <cfRule type="expression" dxfId="4083" priority="133">
      <formula>AND(NOT(ISBLANK(V13)),ISBLANK(W13))</formula>
    </cfRule>
  </conditionalFormatting>
  <conditionalFormatting sqref="X13 X15:X51">
    <cfRule type="expression" dxfId="4082" priority="132">
      <formula>AND(NOT(ISBLANK(Y13)),ISBLANK(X13))</formula>
    </cfRule>
  </conditionalFormatting>
  <conditionalFormatting sqref="Y13 Y15:Y51">
    <cfRule type="expression" dxfId="4081" priority="131">
      <formula>AND(NOT(ISBLANK(X13)),ISBLANK(Y13))</formula>
    </cfRule>
  </conditionalFormatting>
  <conditionalFormatting sqref="R8:Y8">
    <cfRule type="expression" dxfId="4080" priority="130">
      <formula>AND(NOT(ISBLANK(S8)),ISBLANK(R8))</formula>
    </cfRule>
  </conditionalFormatting>
  <conditionalFormatting sqref="S8">
    <cfRule type="expression" dxfId="4079" priority="129">
      <formula>AND(NOT(ISBLANK(R8)),ISBLANK(S8))</formula>
    </cfRule>
  </conditionalFormatting>
  <conditionalFormatting sqref="T8">
    <cfRule type="expression" dxfId="4078" priority="128">
      <formula>AND(NOT(ISBLANK(U8)),ISBLANK(T8))</formula>
    </cfRule>
  </conditionalFormatting>
  <conditionalFormatting sqref="U8">
    <cfRule type="expression" dxfId="4077" priority="127">
      <formula>AND(NOT(ISBLANK(T8)),ISBLANK(U8))</formula>
    </cfRule>
  </conditionalFormatting>
  <conditionalFormatting sqref="R9">
    <cfRule type="expression" dxfId="4076" priority="126">
      <formula>AND(NOT(ISBLANK(S9)),ISBLANK(R9))</formula>
    </cfRule>
  </conditionalFormatting>
  <conditionalFormatting sqref="S9">
    <cfRule type="expression" dxfId="4075" priority="125">
      <formula>AND(NOT(ISBLANK(R9)),ISBLANK(S9))</formula>
    </cfRule>
  </conditionalFormatting>
  <conditionalFormatting sqref="T9">
    <cfRule type="expression" dxfId="4074" priority="124">
      <formula>AND(NOT(ISBLANK(U9)),ISBLANK(T9))</formula>
    </cfRule>
  </conditionalFormatting>
  <conditionalFormatting sqref="U9">
    <cfRule type="expression" dxfId="4073" priority="123">
      <formula>AND(NOT(ISBLANK(T9)),ISBLANK(U9))</formula>
    </cfRule>
  </conditionalFormatting>
  <conditionalFormatting sqref="V9">
    <cfRule type="expression" dxfId="4072" priority="122">
      <formula>AND(NOT(ISBLANK(W9)),ISBLANK(V9))</formula>
    </cfRule>
  </conditionalFormatting>
  <conditionalFormatting sqref="W9">
    <cfRule type="expression" dxfId="4071" priority="121">
      <formula>AND(NOT(ISBLANK(V9)),ISBLANK(W9))</formula>
    </cfRule>
  </conditionalFormatting>
  <conditionalFormatting sqref="X9">
    <cfRule type="expression" dxfId="4070" priority="120">
      <formula>AND(NOT(ISBLANK(Y9)),ISBLANK(X9))</formula>
    </cfRule>
  </conditionalFormatting>
  <conditionalFormatting sqref="Y9">
    <cfRule type="expression" dxfId="4069" priority="119">
      <formula>AND(NOT(ISBLANK(X9)),ISBLANK(Y9))</formula>
    </cfRule>
  </conditionalFormatting>
  <conditionalFormatting sqref="R9">
    <cfRule type="expression" dxfId="4068" priority="118">
      <formula>AND(NOT(ISBLANK(S9)),ISBLANK(R9))</formula>
    </cfRule>
  </conditionalFormatting>
  <conditionalFormatting sqref="S9">
    <cfRule type="expression" dxfId="4067" priority="117">
      <formula>AND(NOT(ISBLANK(R9)),ISBLANK(S9))</formula>
    </cfRule>
  </conditionalFormatting>
  <conditionalFormatting sqref="T9">
    <cfRule type="expression" dxfId="4066" priority="116">
      <formula>AND(NOT(ISBLANK(U9)),ISBLANK(T9))</formula>
    </cfRule>
  </conditionalFormatting>
  <conditionalFormatting sqref="U9">
    <cfRule type="expression" dxfId="4065" priority="115">
      <formula>AND(NOT(ISBLANK(T9)),ISBLANK(U9))</formula>
    </cfRule>
  </conditionalFormatting>
  <conditionalFormatting sqref="V9">
    <cfRule type="expression" dxfId="4064" priority="114">
      <formula>AND(NOT(ISBLANK(W9)),ISBLANK(V9))</formula>
    </cfRule>
  </conditionalFormatting>
  <conditionalFormatting sqref="W9">
    <cfRule type="expression" dxfId="4063" priority="113">
      <formula>AND(NOT(ISBLANK(V9)),ISBLANK(W9))</formula>
    </cfRule>
  </conditionalFormatting>
  <conditionalFormatting sqref="X9">
    <cfRule type="expression" dxfId="4062" priority="112">
      <formula>AND(NOT(ISBLANK(Y9)),ISBLANK(X9))</formula>
    </cfRule>
  </conditionalFormatting>
  <conditionalFormatting sqref="Y9">
    <cfRule type="expression" dxfId="4061" priority="111">
      <formula>AND(NOT(ISBLANK(X9)),ISBLANK(Y9))</formula>
    </cfRule>
  </conditionalFormatting>
  <conditionalFormatting sqref="R9">
    <cfRule type="expression" dxfId="4060" priority="110">
      <formula>AND(NOT(ISBLANK(S9)),ISBLANK(R9))</formula>
    </cfRule>
  </conditionalFormatting>
  <conditionalFormatting sqref="S9">
    <cfRule type="expression" dxfId="4059" priority="109">
      <formula>AND(NOT(ISBLANK(R9)),ISBLANK(S9))</formula>
    </cfRule>
  </conditionalFormatting>
  <conditionalFormatting sqref="T9">
    <cfRule type="expression" dxfId="4058" priority="108">
      <formula>AND(NOT(ISBLANK(U9)),ISBLANK(T9))</formula>
    </cfRule>
  </conditionalFormatting>
  <conditionalFormatting sqref="U9">
    <cfRule type="expression" dxfId="4057" priority="107">
      <formula>AND(NOT(ISBLANK(T9)),ISBLANK(U9))</formula>
    </cfRule>
  </conditionalFormatting>
  <conditionalFormatting sqref="V9">
    <cfRule type="expression" dxfId="4056" priority="106">
      <formula>AND(NOT(ISBLANK(W9)),ISBLANK(V9))</formula>
    </cfRule>
  </conditionalFormatting>
  <conditionalFormatting sqref="W9">
    <cfRule type="expression" dxfId="4055" priority="105">
      <formula>AND(NOT(ISBLANK(V9)),ISBLANK(W9))</formula>
    </cfRule>
  </conditionalFormatting>
  <conditionalFormatting sqref="X9">
    <cfRule type="expression" dxfId="4054" priority="104">
      <formula>AND(NOT(ISBLANK(Y9)),ISBLANK(X9))</formula>
    </cfRule>
  </conditionalFormatting>
  <conditionalFormatting sqref="Y9">
    <cfRule type="expression" dxfId="4053" priority="103">
      <formula>AND(NOT(ISBLANK(X9)),ISBLANK(Y9))</formula>
    </cfRule>
  </conditionalFormatting>
  <conditionalFormatting sqref="R9">
    <cfRule type="expression" dxfId="4052" priority="102">
      <formula>AND(NOT(ISBLANK(S9)),ISBLANK(R9))</formula>
    </cfRule>
  </conditionalFormatting>
  <conditionalFormatting sqref="S9">
    <cfRule type="expression" dxfId="4051" priority="101">
      <formula>AND(NOT(ISBLANK(R9)),ISBLANK(S9))</formula>
    </cfRule>
  </conditionalFormatting>
  <conditionalFormatting sqref="T9">
    <cfRule type="expression" dxfId="4050" priority="100">
      <formula>AND(NOT(ISBLANK(U9)),ISBLANK(T9))</formula>
    </cfRule>
  </conditionalFormatting>
  <conditionalFormatting sqref="U9">
    <cfRule type="expression" dxfId="4049" priority="99">
      <formula>AND(NOT(ISBLANK(T9)),ISBLANK(U9))</formula>
    </cfRule>
  </conditionalFormatting>
  <conditionalFormatting sqref="V9">
    <cfRule type="expression" dxfId="4048" priority="98">
      <formula>AND(NOT(ISBLANK(W9)),ISBLANK(V9))</formula>
    </cfRule>
  </conditionalFormatting>
  <conditionalFormatting sqref="W9">
    <cfRule type="expression" dxfId="4047" priority="97">
      <formula>AND(NOT(ISBLANK(V9)),ISBLANK(W9))</formula>
    </cfRule>
  </conditionalFormatting>
  <conditionalFormatting sqref="X9">
    <cfRule type="expression" dxfId="4046" priority="96">
      <formula>AND(NOT(ISBLANK(Y9)),ISBLANK(X9))</formula>
    </cfRule>
  </conditionalFormatting>
  <conditionalFormatting sqref="Y9">
    <cfRule type="expression" dxfId="4045" priority="95">
      <formula>AND(NOT(ISBLANK(X9)),ISBLANK(Y9))</formula>
    </cfRule>
  </conditionalFormatting>
  <conditionalFormatting sqref="D11">
    <cfRule type="expression" dxfId="4044" priority="94">
      <formula>AND(NOT(ISBLANK(E11)),ISBLANK(D11))</formula>
    </cfRule>
  </conditionalFormatting>
  <conditionalFormatting sqref="E11">
    <cfRule type="expression" dxfId="4043" priority="93">
      <formula>AND(NOT(ISBLANK(D11)),ISBLANK(E11))</formula>
    </cfRule>
  </conditionalFormatting>
  <conditionalFormatting sqref="F11">
    <cfRule type="expression" dxfId="4042" priority="92">
      <formula>AND(NOT(ISBLANK(G11)),ISBLANK(F11))</formula>
    </cfRule>
  </conditionalFormatting>
  <conditionalFormatting sqref="G11">
    <cfRule type="expression" dxfId="4041" priority="91">
      <formula>AND(NOT(ISBLANK(F11)),ISBLANK(G11))</formula>
    </cfRule>
  </conditionalFormatting>
  <conditionalFormatting sqref="H11">
    <cfRule type="expression" dxfId="4040" priority="90">
      <formula>AND(NOT(ISBLANK(I11)),ISBLANK(H11))</formula>
    </cfRule>
  </conditionalFormatting>
  <conditionalFormatting sqref="I11">
    <cfRule type="expression" dxfId="4039" priority="89">
      <formula>AND(NOT(ISBLANK(H11)),ISBLANK(I11))</formula>
    </cfRule>
  </conditionalFormatting>
  <conditionalFormatting sqref="J11">
    <cfRule type="expression" dxfId="4038" priority="88">
      <formula>AND(NOT(ISBLANK(K11)),ISBLANK(J11))</formula>
    </cfRule>
  </conditionalFormatting>
  <conditionalFormatting sqref="K11">
    <cfRule type="expression" dxfId="4037" priority="87">
      <formula>AND(NOT(ISBLANK(J11)),ISBLANK(K11))</formula>
    </cfRule>
  </conditionalFormatting>
  <conditionalFormatting sqref="L11">
    <cfRule type="expression" dxfId="4036" priority="86">
      <formula>AND(NOT(ISBLANK(M11)),ISBLANK(L11))</formula>
    </cfRule>
  </conditionalFormatting>
  <conditionalFormatting sqref="M11">
    <cfRule type="expression" dxfId="4035" priority="85">
      <formula>AND(NOT(ISBLANK(L11)),ISBLANK(M11))</formula>
    </cfRule>
  </conditionalFormatting>
  <conditionalFormatting sqref="N11">
    <cfRule type="expression" dxfId="4034" priority="84">
      <formula>AND(NOT(ISBLANK(O11)),ISBLANK(N11))</formula>
    </cfRule>
  </conditionalFormatting>
  <conditionalFormatting sqref="O11">
    <cfRule type="expression" dxfId="4033" priority="83">
      <formula>AND(NOT(ISBLANK(N11)),ISBLANK(O11))</formula>
    </cfRule>
  </conditionalFormatting>
  <conditionalFormatting sqref="R11">
    <cfRule type="expression" dxfId="4032" priority="82">
      <formula>AND(NOT(ISBLANK(S11)),ISBLANK(R11))</formula>
    </cfRule>
  </conditionalFormatting>
  <conditionalFormatting sqref="S11">
    <cfRule type="expression" dxfId="4031" priority="81">
      <formula>AND(NOT(ISBLANK(R11)),ISBLANK(S11))</formula>
    </cfRule>
  </conditionalFormatting>
  <conditionalFormatting sqref="T11">
    <cfRule type="expression" dxfId="4030" priority="80">
      <formula>AND(NOT(ISBLANK(U11)),ISBLANK(T11))</formula>
    </cfRule>
  </conditionalFormatting>
  <conditionalFormatting sqref="U11">
    <cfRule type="expression" dxfId="4029" priority="79">
      <formula>AND(NOT(ISBLANK(T11)),ISBLANK(U11))</formula>
    </cfRule>
  </conditionalFormatting>
  <conditionalFormatting sqref="V11">
    <cfRule type="expression" dxfId="4028" priority="78">
      <formula>AND(NOT(ISBLANK(W11)),ISBLANK(V11))</formula>
    </cfRule>
  </conditionalFormatting>
  <conditionalFormatting sqref="W11">
    <cfRule type="expression" dxfId="4027" priority="77">
      <formula>AND(NOT(ISBLANK(V11)),ISBLANK(W11))</formula>
    </cfRule>
  </conditionalFormatting>
  <conditionalFormatting sqref="X11">
    <cfRule type="expression" dxfId="4026" priority="76">
      <formula>AND(NOT(ISBLANK(Y11)),ISBLANK(X11))</formula>
    </cfRule>
  </conditionalFormatting>
  <conditionalFormatting sqref="Y11">
    <cfRule type="expression" dxfId="4025" priority="75">
      <formula>AND(NOT(ISBLANK(X11)),ISBLANK(Y11))</formula>
    </cfRule>
  </conditionalFormatting>
  <conditionalFormatting sqref="D10">
    <cfRule type="expression" dxfId="4024" priority="74">
      <formula>AND(NOT(ISBLANK(E10)),ISBLANK(D10))</formula>
    </cfRule>
  </conditionalFormatting>
  <conditionalFormatting sqref="E10">
    <cfRule type="expression" dxfId="4023" priority="73">
      <formula>AND(NOT(ISBLANK(D10)),ISBLANK(E10))</formula>
    </cfRule>
  </conditionalFormatting>
  <conditionalFormatting sqref="F10">
    <cfRule type="expression" dxfId="4022" priority="72">
      <formula>AND(NOT(ISBLANK(G10)),ISBLANK(F10))</formula>
    </cfRule>
  </conditionalFormatting>
  <conditionalFormatting sqref="G10">
    <cfRule type="expression" dxfId="4021" priority="71">
      <formula>AND(NOT(ISBLANK(F10)),ISBLANK(G10))</formula>
    </cfRule>
  </conditionalFormatting>
  <conditionalFormatting sqref="H10">
    <cfRule type="expression" dxfId="4020" priority="70">
      <formula>AND(NOT(ISBLANK(I10)),ISBLANK(H10))</formula>
    </cfRule>
  </conditionalFormatting>
  <conditionalFormatting sqref="I10">
    <cfRule type="expression" dxfId="4019" priority="69">
      <formula>AND(NOT(ISBLANK(H10)),ISBLANK(I10))</formula>
    </cfRule>
  </conditionalFormatting>
  <conditionalFormatting sqref="J10">
    <cfRule type="expression" dxfId="4018" priority="68">
      <formula>AND(NOT(ISBLANK(K10)),ISBLANK(J10))</formula>
    </cfRule>
  </conditionalFormatting>
  <conditionalFormatting sqref="K10">
    <cfRule type="expression" dxfId="4017" priority="67">
      <formula>AND(NOT(ISBLANK(J10)),ISBLANK(K10))</formula>
    </cfRule>
  </conditionalFormatting>
  <conditionalFormatting sqref="L10">
    <cfRule type="expression" dxfId="4016" priority="66">
      <formula>AND(NOT(ISBLANK(M10)),ISBLANK(L10))</formula>
    </cfRule>
  </conditionalFormatting>
  <conditionalFormatting sqref="M10">
    <cfRule type="expression" dxfId="4015" priority="65">
      <formula>AND(NOT(ISBLANK(L10)),ISBLANK(M10))</formula>
    </cfRule>
  </conditionalFormatting>
  <conditionalFormatting sqref="N10">
    <cfRule type="expression" dxfId="4014" priority="64">
      <formula>AND(NOT(ISBLANK(O10)),ISBLANK(N10))</formula>
    </cfRule>
  </conditionalFormatting>
  <conditionalFormatting sqref="O10">
    <cfRule type="expression" dxfId="4013" priority="63">
      <formula>AND(NOT(ISBLANK(N10)),ISBLANK(O10))</formula>
    </cfRule>
  </conditionalFormatting>
  <conditionalFormatting sqref="R10">
    <cfRule type="expression" dxfId="4012" priority="62">
      <formula>AND(NOT(ISBLANK(S10)),ISBLANK(R10))</formula>
    </cfRule>
  </conditionalFormatting>
  <conditionalFormatting sqref="S10">
    <cfRule type="expression" dxfId="4011" priority="61">
      <formula>AND(NOT(ISBLANK(R10)),ISBLANK(S10))</formula>
    </cfRule>
  </conditionalFormatting>
  <conditionalFormatting sqref="T10">
    <cfRule type="expression" dxfId="4010" priority="60">
      <formula>AND(NOT(ISBLANK(U10)),ISBLANK(T10))</formula>
    </cfRule>
  </conditionalFormatting>
  <conditionalFormatting sqref="U10">
    <cfRule type="expression" dxfId="4009" priority="59">
      <formula>AND(NOT(ISBLANK(T10)),ISBLANK(U10))</formula>
    </cfRule>
  </conditionalFormatting>
  <conditionalFormatting sqref="V10">
    <cfRule type="expression" dxfId="4008" priority="58">
      <formula>AND(NOT(ISBLANK(W10)),ISBLANK(V10))</formula>
    </cfRule>
  </conditionalFormatting>
  <conditionalFormatting sqref="W10">
    <cfRule type="expression" dxfId="4007" priority="57">
      <formula>AND(NOT(ISBLANK(V10)),ISBLANK(W10))</formula>
    </cfRule>
  </conditionalFormatting>
  <conditionalFormatting sqref="X10">
    <cfRule type="expression" dxfId="4006" priority="56">
      <formula>AND(NOT(ISBLANK(Y10)),ISBLANK(X10))</formula>
    </cfRule>
  </conditionalFormatting>
  <conditionalFormatting sqref="Y10">
    <cfRule type="expression" dxfId="4005" priority="55">
      <formula>AND(NOT(ISBLANK(X10)),ISBLANK(Y10))</formula>
    </cfRule>
  </conditionalFormatting>
  <conditionalFormatting sqref="D14">
    <cfRule type="expression" dxfId="4004" priority="54">
      <formula>AND(NOT(ISBLANK(E14)),ISBLANK(D14))</formula>
    </cfRule>
  </conditionalFormatting>
  <conditionalFormatting sqref="E14">
    <cfRule type="expression" dxfId="4003" priority="53">
      <formula>AND(NOT(ISBLANK(D14)),ISBLANK(E14))</formula>
    </cfRule>
  </conditionalFormatting>
  <conditionalFormatting sqref="F14">
    <cfRule type="expression" dxfId="4002" priority="52">
      <formula>AND(NOT(ISBLANK(G14)),ISBLANK(F14))</formula>
    </cfRule>
  </conditionalFormatting>
  <conditionalFormatting sqref="G14">
    <cfRule type="expression" dxfId="4001" priority="51">
      <formula>AND(NOT(ISBLANK(F14)),ISBLANK(G14))</formula>
    </cfRule>
  </conditionalFormatting>
  <conditionalFormatting sqref="H14">
    <cfRule type="expression" dxfId="4000" priority="50">
      <formula>AND(NOT(ISBLANK(I14)),ISBLANK(H14))</formula>
    </cfRule>
  </conditionalFormatting>
  <conditionalFormatting sqref="I14">
    <cfRule type="expression" dxfId="3999" priority="49">
      <formula>AND(NOT(ISBLANK(H14)),ISBLANK(I14))</formula>
    </cfRule>
  </conditionalFormatting>
  <conditionalFormatting sqref="J14">
    <cfRule type="expression" dxfId="3998" priority="48">
      <formula>AND(NOT(ISBLANK(K14)),ISBLANK(J14))</formula>
    </cfRule>
  </conditionalFormatting>
  <conditionalFormatting sqref="K14">
    <cfRule type="expression" dxfId="3997" priority="47">
      <formula>AND(NOT(ISBLANK(J14)),ISBLANK(K14))</formula>
    </cfRule>
  </conditionalFormatting>
  <conditionalFormatting sqref="L14">
    <cfRule type="expression" dxfId="3996" priority="46">
      <formula>AND(NOT(ISBLANK(M14)),ISBLANK(L14))</formula>
    </cfRule>
  </conditionalFormatting>
  <conditionalFormatting sqref="M14">
    <cfRule type="expression" dxfId="3995" priority="45">
      <formula>AND(NOT(ISBLANK(L14)),ISBLANK(M14))</formula>
    </cfRule>
  </conditionalFormatting>
  <conditionalFormatting sqref="N14">
    <cfRule type="expression" dxfId="3994" priority="44">
      <formula>AND(NOT(ISBLANK(O14)),ISBLANK(N14))</formula>
    </cfRule>
  </conditionalFormatting>
  <conditionalFormatting sqref="O14">
    <cfRule type="expression" dxfId="3993" priority="43">
      <formula>AND(NOT(ISBLANK(N14)),ISBLANK(O14))</formula>
    </cfRule>
  </conditionalFormatting>
  <conditionalFormatting sqref="R14">
    <cfRule type="expression" dxfId="3992" priority="42">
      <formula>AND(NOT(ISBLANK(S14)),ISBLANK(R14))</formula>
    </cfRule>
  </conditionalFormatting>
  <conditionalFormatting sqref="S14">
    <cfRule type="expression" dxfId="3991" priority="41">
      <formula>AND(NOT(ISBLANK(R14)),ISBLANK(S14))</formula>
    </cfRule>
  </conditionalFormatting>
  <conditionalFormatting sqref="T14">
    <cfRule type="expression" dxfId="3990" priority="40">
      <formula>AND(NOT(ISBLANK(U14)),ISBLANK(T14))</formula>
    </cfRule>
  </conditionalFormatting>
  <conditionalFormatting sqref="U14">
    <cfRule type="expression" dxfId="3989" priority="39">
      <formula>AND(NOT(ISBLANK(T14)),ISBLANK(U14))</formula>
    </cfRule>
  </conditionalFormatting>
  <conditionalFormatting sqref="V14">
    <cfRule type="expression" dxfId="3988" priority="38">
      <formula>AND(NOT(ISBLANK(W14)),ISBLANK(V14))</formula>
    </cfRule>
  </conditionalFormatting>
  <conditionalFormatting sqref="W14">
    <cfRule type="expression" dxfId="3987" priority="37">
      <formula>AND(NOT(ISBLANK(V14)),ISBLANK(W14))</formula>
    </cfRule>
  </conditionalFormatting>
  <conditionalFormatting sqref="X14">
    <cfRule type="expression" dxfId="3986" priority="36">
      <formula>AND(NOT(ISBLANK(Y14)),ISBLANK(X14))</formula>
    </cfRule>
  </conditionalFormatting>
  <conditionalFormatting sqref="Y14">
    <cfRule type="expression" dxfId="3985" priority="35">
      <formula>AND(NOT(ISBLANK(X14)),ISBLANK(Y14))</formula>
    </cfRule>
  </conditionalFormatting>
  <conditionalFormatting sqref="D12">
    <cfRule type="expression" dxfId="3984" priority="34">
      <formula>AND(NOT(ISBLANK(E12)),ISBLANK(D12))</formula>
    </cfRule>
  </conditionalFormatting>
  <conditionalFormatting sqref="E12">
    <cfRule type="expression" dxfId="3983" priority="33">
      <formula>AND(NOT(ISBLANK(D12)),ISBLANK(E12))</formula>
    </cfRule>
  </conditionalFormatting>
  <conditionalFormatting sqref="F12">
    <cfRule type="expression" dxfId="3982" priority="32">
      <formula>AND(NOT(ISBLANK(G12)),ISBLANK(F12))</formula>
    </cfRule>
  </conditionalFormatting>
  <conditionalFormatting sqref="G12">
    <cfRule type="expression" dxfId="3981" priority="31">
      <formula>AND(NOT(ISBLANK(F12)),ISBLANK(G12))</formula>
    </cfRule>
  </conditionalFormatting>
  <conditionalFormatting sqref="H12">
    <cfRule type="expression" dxfId="3980" priority="30">
      <formula>AND(NOT(ISBLANK(I12)),ISBLANK(H12))</formula>
    </cfRule>
  </conditionalFormatting>
  <conditionalFormatting sqref="I12">
    <cfRule type="expression" dxfId="3979" priority="29">
      <formula>AND(NOT(ISBLANK(H12)),ISBLANK(I12))</formula>
    </cfRule>
  </conditionalFormatting>
  <conditionalFormatting sqref="J12">
    <cfRule type="expression" dxfId="3978" priority="28">
      <formula>AND(NOT(ISBLANK(K12)),ISBLANK(J12))</formula>
    </cfRule>
  </conditionalFormatting>
  <conditionalFormatting sqref="K12">
    <cfRule type="expression" dxfId="3977" priority="27">
      <formula>AND(NOT(ISBLANK(J12)),ISBLANK(K12))</formula>
    </cfRule>
  </conditionalFormatting>
  <conditionalFormatting sqref="L12">
    <cfRule type="expression" dxfId="3976" priority="26">
      <formula>AND(NOT(ISBLANK(M12)),ISBLANK(L12))</formula>
    </cfRule>
  </conditionalFormatting>
  <conditionalFormatting sqref="M12">
    <cfRule type="expression" dxfId="3975" priority="25">
      <formula>AND(NOT(ISBLANK(L12)),ISBLANK(M12))</formula>
    </cfRule>
  </conditionalFormatting>
  <conditionalFormatting sqref="N12">
    <cfRule type="expression" dxfId="3974" priority="24">
      <formula>AND(NOT(ISBLANK(O12)),ISBLANK(N12))</formula>
    </cfRule>
  </conditionalFormatting>
  <conditionalFormatting sqref="O12">
    <cfRule type="expression" dxfId="3973" priority="23">
      <formula>AND(NOT(ISBLANK(N12)),ISBLANK(O12))</formula>
    </cfRule>
  </conditionalFormatting>
  <conditionalFormatting sqref="R12">
    <cfRule type="expression" dxfId="3972" priority="22">
      <formula>AND(NOT(ISBLANK(S12)),ISBLANK(R12))</formula>
    </cfRule>
  </conditionalFormatting>
  <conditionalFormatting sqref="S12">
    <cfRule type="expression" dxfId="3971" priority="21">
      <formula>AND(NOT(ISBLANK(R12)),ISBLANK(S12))</formula>
    </cfRule>
  </conditionalFormatting>
  <conditionalFormatting sqref="T12">
    <cfRule type="expression" dxfId="3970" priority="20">
      <formula>AND(NOT(ISBLANK(U12)),ISBLANK(T12))</formula>
    </cfRule>
  </conditionalFormatting>
  <conditionalFormatting sqref="U12">
    <cfRule type="expression" dxfId="3969" priority="19">
      <formula>AND(NOT(ISBLANK(T12)),ISBLANK(U12))</formula>
    </cfRule>
  </conditionalFormatting>
  <conditionalFormatting sqref="V12">
    <cfRule type="expression" dxfId="3968" priority="18">
      <formula>AND(NOT(ISBLANK(W12)),ISBLANK(V12))</formula>
    </cfRule>
  </conditionalFormatting>
  <conditionalFormatting sqref="W12">
    <cfRule type="expression" dxfId="3967" priority="17">
      <formula>AND(NOT(ISBLANK(V12)),ISBLANK(W12))</formula>
    </cfRule>
  </conditionalFormatting>
  <conditionalFormatting sqref="X12">
    <cfRule type="expression" dxfId="3966" priority="16">
      <formula>AND(NOT(ISBLANK(Y12)),ISBLANK(X12))</formula>
    </cfRule>
  </conditionalFormatting>
  <conditionalFormatting sqref="Y12">
    <cfRule type="expression" dxfId="3965" priority="15">
      <formula>AND(NOT(ISBLANK(X12)),ISBLANK(Y12))</formula>
    </cfRule>
  </conditionalFormatting>
  <conditionalFormatting sqref="D9 F9 H9 J9 L9 N9">
    <cfRule type="expression" dxfId="3964" priority="14">
      <formula>AND(NOT(ISBLANK(E9)),ISBLANK(D9))</formula>
    </cfRule>
  </conditionalFormatting>
  <conditionalFormatting sqref="E9 G9 I9 K9 M9 O9">
    <cfRule type="expression" dxfId="3963" priority="13">
      <formula>AND(NOT(ISBLANK(D9)),ISBLANK(E9))</formula>
    </cfRule>
  </conditionalFormatting>
  <conditionalFormatting sqref="D13">
    <cfRule type="expression" dxfId="3962" priority="12">
      <formula>AND(NOT(ISBLANK(E13)),ISBLANK(D13))</formula>
    </cfRule>
  </conditionalFormatting>
  <conditionalFormatting sqref="E13">
    <cfRule type="expression" dxfId="3961" priority="11">
      <formula>AND(NOT(ISBLANK(D13)),ISBLANK(E13))</formula>
    </cfRule>
  </conditionalFormatting>
  <conditionalFormatting sqref="F13">
    <cfRule type="expression" dxfId="3960" priority="10">
      <formula>AND(NOT(ISBLANK(G13)),ISBLANK(F13))</formula>
    </cfRule>
  </conditionalFormatting>
  <conditionalFormatting sqref="G13">
    <cfRule type="expression" dxfId="3959" priority="9">
      <formula>AND(NOT(ISBLANK(F13)),ISBLANK(G13))</formula>
    </cfRule>
  </conditionalFormatting>
  <conditionalFormatting sqref="H13">
    <cfRule type="expression" dxfId="3958" priority="8">
      <formula>AND(NOT(ISBLANK(I13)),ISBLANK(H13))</formula>
    </cfRule>
  </conditionalFormatting>
  <conditionalFormatting sqref="I13">
    <cfRule type="expression" dxfId="3957" priority="7">
      <formula>AND(NOT(ISBLANK(H13)),ISBLANK(I13))</formula>
    </cfRule>
  </conditionalFormatting>
  <conditionalFormatting sqref="J13">
    <cfRule type="expression" dxfId="3956" priority="6">
      <formula>AND(NOT(ISBLANK(K13)),ISBLANK(J13))</formula>
    </cfRule>
  </conditionalFormatting>
  <conditionalFormatting sqref="K13">
    <cfRule type="expression" dxfId="3955" priority="5">
      <formula>AND(NOT(ISBLANK(J13)),ISBLANK(K13))</formula>
    </cfRule>
  </conditionalFormatting>
  <conditionalFormatting sqref="L13">
    <cfRule type="expression" dxfId="3954" priority="4">
      <formula>AND(NOT(ISBLANK(M13)),ISBLANK(L13))</formula>
    </cfRule>
  </conditionalFormatting>
  <conditionalFormatting sqref="M13">
    <cfRule type="expression" dxfId="3953" priority="3">
      <formula>AND(NOT(ISBLANK(L13)),ISBLANK(M13))</formula>
    </cfRule>
  </conditionalFormatting>
  <conditionalFormatting sqref="N13">
    <cfRule type="expression" dxfId="3952" priority="2">
      <formula>AND(NOT(ISBLANK(O13)),ISBLANK(N13))</formula>
    </cfRule>
  </conditionalFormatting>
  <conditionalFormatting sqref="O13">
    <cfRule type="expression" dxfId="3951" priority="1">
      <formula>AND(NOT(ISBLANK(N13)),ISBLANK(O13))</formula>
    </cfRule>
  </conditionalFormatting>
  <dataValidations count="9">
    <dataValidation type="decimal" operator="greaterThan" allowBlank="1" showInputMessage="1" showErrorMessage="1" sqref="AD9:AI9 AK9" xr:uid="{00000000-0002-0000-0E00-000000000000}">
      <formula1>0</formula1>
    </dataValidation>
    <dataValidation operator="lessThanOrEqual" allowBlank="1" showInputMessage="1" showErrorMessage="1" error="FTE cannot be greater than Headcount_x000a_" sqref="AO4:AP4 AB4 P5 A4:C4 R4 R52:AN65535 A52:O65535 AO7:AP65535 AB6:AC51 AQ1:IV1048576 P7:Q65535" xr:uid="{00000000-0002-0000-0E00-000001000000}"/>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00000000-0002-0000-0E00-000002000000}">
      <formula1>INDIRECT("List_of_organisations")</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00000000-0002-0000-0E00-000003000000}">
      <formula1>E7&lt;=D7</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00000000-0002-0000-0E00-000004000000}">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00000000-0002-0000-0E00-000005000000}">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00000000-0002-0000-0E00-000006000000}">
      <formula1>INDIRECT("Main_Department")</formula1>
    </dataValidation>
    <dataValidation operator="greaterThanOrEqual" allowBlank="1" showInputMessage="1" showErrorMessage="1" sqref="AD13:AI13 AL9 AF11:AF12 AD7:AI8 AK7:AL8 AF14 AD15:AI51 AK13:AL13 AK15:AL51" xr:uid="{00000000-0002-0000-0E00-000007000000}"/>
    <dataValidation type="decimal" operator="greaterThanOrEqual" allowBlank="1" showInputMessage="1" showErrorMessage="1" sqref="AG11:AI12 AD11:AE12 AK14:AL14 AD10:AI10 AD14:AE14 AG14:AI14 AK10:AL12" xr:uid="{00000000-0002-0000-0E00-000008000000}">
      <formula1>0</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P473"/>
  <sheetViews>
    <sheetView topLeftCell="H4" workbookViewId="0">
      <selection activeCell="D10" sqref="D10"/>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77"/>
      <c r="AE6" s="377"/>
      <c r="AF6" s="377"/>
      <c r="AG6" s="377"/>
      <c r="AH6" s="377"/>
      <c r="AI6" s="377"/>
      <c r="AJ6" s="380"/>
      <c r="AK6" s="377"/>
      <c r="AL6" s="377"/>
      <c r="AM6" s="377"/>
      <c r="AN6" s="373"/>
      <c r="AO6" s="377"/>
      <c r="AP6" s="377"/>
    </row>
    <row r="7" spans="1:42" ht="31" x14ac:dyDescent="0.35">
      <c r="A7" s="54" t="s">
        <v>104</v>
      </c>
      <c r="B7" s="54" t="s">
        <v>105</v>
      </c>
      <c r="C7" s="54" t="s">
        <v>104</v>
      </c>
      <c r="D7" s="82">
        <v>9837</v>
      </c>
      <c r="E7" s="39">
        <v>9352.4521621621625</v>
      </c>
      <c r="F7" s="81">
        <v>5702</v>
      </c>
      <c r="G7" s="81">
        <v>5537.44027027027</v>
      </c>
      <c r="H7" s="81">
        <v>9152</v>
      </c>
      <c r="I7" s="81">
        <v>8922.3713513513521</v>
      </c>
      <c r="J7" s="81">
        <v>1814</v>
      </c>
      <c r="K7" s="81">
        <v>1782.8332432432433</v>
      </c>
      <c r="L7" s="81">
        <v>220</v>
      </c>
      <c r="M7" s="81">
        <v>216.79594594594596</v>
      </c>
      <c r="N7" s="81">
        <v>10289</v>
      </c>
      <c r="O7" s="81">
        <v>9919.82</v>
      </c>
      <c r="P7" s="40">
        <f t="shared" ref="P7:Q19" si="0">SUM(D7,F7,H7,J7,L7,N7)</f>
        <v>37014</v>
      </c>
      <c r="Q7" s="40">
        <f t="shared" si="0"/>
        <v>35731.712972972971</v>
      </c>
      <c r="R7" s="39">
        <v>89</v>
      </c>
      <c r="S7" s="39">
        <v>89</v>
      </c>
      <c r="T7" s="39">
        <v>315</v>
      </c>
      <c r="U7" s="39">
        <v>315</v>
      </c>
      <c r="V7" s="80">
        <v>180</v>
      </c>
      <c r="W7" s="41">
        <v>179.2054054054054</v>
      </c>
      <c r="X7" s="80">
        <v>21</v>
      </c>
      <c r="Y7" s="80">
        <v>21</v>
      </c>
      <c r="Z7" s="42">
        <f>SUM(R7,T7,V7,X7,)</f>
        <v>605</v>
      </c>
      <c r="AA7" s="43">
        <f>SUM(S7,U7,W7,Y7)</f>
        <v>604.20540540540537</v>
      </c>
      <c r="AB7" s="44">
        <f>P7+Z7</f>
        <v>37619</v>
      </c>
      <c r="AC7" s="44">
        <f>Q7+AA7</f>
        <v>36335.918378378374</v>
      </c>
      <c r="AD7" s="45">
        <v>113759034.98</v>
      </c>
      <c r="AE7" s="45">
        <v>0</v>
      </c>
      <c r="AF7" s="45">
        <v>0</v>
      </c>
      <c r="AG7" s="45">
        <v>6422098.2300000004</v>
      </c>
      <c r="AH7" s="45">
        <v>22218030.309999999</v>
      </c>
      <c r="AI7" s="45">
        <v>11918892.27</v>
      </c>
      <c r="AJ7" s="46">
        <f>SUM(AD7:AI7)</f>
        <v>154318055.79000002</v>
      </c>
      <c r="AK7" s="47">
        <v>5683617.2800000003</v>
      </c>
      <c r="AL7" s="47">
        <v>4874429.1900000004</v>
      </c>
      <c r="AM7" s="46">
        <f>SUM(AK7:AL7)</f>
        <v>10558046.470000001</v>
      </c>
      <c r="AN7" s="46">
        <f>SUM(AM7,AJ7)</f>
        <v>164876102.26000002</v>
      </c>
      <c r="AO7" s="48"/>
      <c r="AP7" s="48"/>
    </row>
    <row r="8" spans="1:42" ht="31" x14ac:dyDescent="0.35">
      <c r="A8" s="54" t="s">
        <v>106</v>
      </c>
      <c r="B8" s="54" t="s">
        <v>105</v>
      </c>
      <c r="C8" s="54" t="s">
        <v>104</v>
      </c>
      <c r="D8" s="38">
        <v>0</v>
      </c>
      <c r="E8" s="39">
        <v>0</v>
      </c>
      <c r="F8" s="81">
        <v>0</v>
      </c>
      <c r="G8" s="81">
        <v>0</v>
      </c>
      <c r="H8" s="81">
        <v>0</v>
      </c>
      <c r="I8" s="81">
        <v>0</v>
      </c>
      <c r="J8" s="81">
        <v>0</v>
      </c>
      <c r="K8" s="81">
        <v>0</v>
      </c>
      <c r="L8" s="81">
        <v>0</v>
      </c>
      <c r="M8" s="81">
        <v>0</v>
      </c>
      <c r="N8" s="81">
        <v>10666</v>
      </c>
      <c r="O8" s="81">
        <v>10353.331081081082</v>
      </c>
      <c r="P8" s="40">
        <f t="shared" si="0"/>
        <v>10666</v>
      </c>
      <c r="Q8" s="40">
        <f t="shared" si="0"/>
        <v>10353.331081081082</v>
      </c>
      <c r="R8" s="39">
        <v>7</v>
      </c>
      <c r="S8" s="39">
        <v>7</v>
      </c>
      <c r="T8" s="39">
        <v>122</v>
      </c>
      <c r="U8" s="39">
        <v>122</v>
      </c>
      <c r="V8" s="80">
        <v>279</v>
      </c>
      <c r="W8" s="41">
        <v>279</v>
      </c>
      <c r="X8" s="80">
        <v>2</v>
      </c>
      <c r="Y8" s="80">
        <v>2</v>
      </c>
      <c r="Z8" s="42">
        <f t="shared" ref="Z8:Z19" si="1">SUM(R8,T8,V8,X8,)</f>
        <v>410</v>
      </c>
      <c r="AA8" s="42">
        <f t="shared" ref="AA8:AA19" si="2">SUM(S8,U8,W8,Y8)</f>
        <v>410</v>
      </c>
      <c r="AB8" s="44">
        <f t="shared" ref="AB8:AC19" si="3">P8+Z8</f>
        <v>11076</v>
      </c>
      <c r="AC8" s="44">
        <f t="shared" si="3"/>
        <v>10763.331081081082</v>
      </c>
      <c r="AD8" s="45">
        <v>30754738.600000001</v>
      </c>
      <c r="AE8" s="45">
        <v>0</v>
      </c>
      <c r="AF8" s="45">
        <v>0</v>
      </c>
      <c r="AG8" s="45">
        <v>481182.4</v>
      </c>
      <c r="AH8" s="45">
        <v>5966698.5499999998</v>
      </c>
      <c r="AI8" s="45">
        <v>3015557.81</v>
      </c>
      <c r="AJ8" s="46">
        <f t="shared" ref="AJ8:AJ19" si="4">SUM(AD8:AI8)</f>
        <v>40218177.359999999</v>
      </c>
      <c r="AK8" s="47">
        <v>1761035.2</v>
      </c>
      <c r="AL8" s="47">
        <v>-286302.56</v>
      </c>
      <c r="AM8" s="46">
        <f t="shared" ref="AM8:AM19" si="5">SUM(AK8:AL8)</f>
        <v>1474732.64</v>
      </c>
      <c r="AN8" s="46">
        <f t="shared" ref="AN8:AN19" si="6">SUM(AM8,AJ8)</f>
        <v>41692910</v>
      </c>
      <c r="AO8" s="48"/>
      <c r="AP8" s="48"/>
    </row>
    <row r="9" spans="1:42" ht="50.25" customHeight="1" x14ac:dyDescent="0.35">
      <c r="A9" s="54" t="s">
        <v>107</v>
      </c>
      <c r="B9" s="54" t="s">
        <v>108</v>
      </c>
      <c r="C9" s="54" t="s">
        <v>104</v>
      </c>
      <c r="D9" s="38">
        <v>156</v>
      </c>
      <c r="E9" s="39">
        <v>149.06</v>
      </c>
      <c r="F9" s="81">
        <v>220</v>
      </c>
      <c r="G9" s="81">
        <v>206.98</v>
      </c>
      <c r="H9" s="81">
        <v>1881</v>
      </c>
      <c r="I9" s="81">
        <v>1812.24</v>
      </c>
      <c r="J9" s="81">
        <v>1679</v>
      </c>
      <c r="K9" s="81">
        <v>1591.97</v>
      </c>
      <c r="L9" s="81">
        <v>36</v>
      </c>
      <c r="M9" s="81">
        <v>32</v>
      </c>
      <c r="N9" s="81">
        <v>0</v>
      </c>
      <c r="O9" s="81">
        <v>0</v>
      </c>
      <c r="P9" s="40">
        <f t="shared" si="0"/>
        <v>3972</v>
      </c>
      <c r="Q9" s="40">
        <f t="shared" si="0"/>
        <v>3792.25</v>
      </c>
      <c r="R9" s="94">
        <v>0</v>
      </c>
      <c r="S9" s="94">
        <v>0</v>
      </c>
      <c r="T9" s="94">
        <v>0</v>
      </c>
      <c r="U9" s="94">
        <v>0</v>
      </c>
      <c r="V9" s="94">
        <v>154</v>
      </c>
      <c r="W9" s="49">
        <v>144.6</v>
      </c>
      <c r="X9" s="94">
        <v>0</v>
      </c>
      <c r="Y9" s="94">
        <v>0</v>
      </c>
      <c r="Z9" s="42">
        <f t="shared" si="1"/>
        <v>154</v>
      </c>
      <c r="AA9" s="43">
        <f t="shared" si="2"/>
        <v>144.6</v>
      </c>
      <c r="AB9" s="44">
        <f t="shared" si="3"/>
        <v>4126</v>
      </c>
      <c r="AC9" s="44">
        <f t="shared" si="3"/>
        <v>3936.85</v>
      </c>
      <c r="AD9" s="45">
        <v>12165080.449999999</v>
      </c>
      <c r="AE9" s="45">
        <v>210155.04</v>
      </c>
      <c r="AF9" s="45">
        <v>88759</v>
      </c>
      <c r="AG9" s="45">
        <v>441849.34</v>
      </c>
      <c r="AH9" s="45">
        <v>2592680.66</v>
      </c>
      <c r="AI9" s="45">
        <v>1359622</v>
      </c>
      <c r="AJ9" s="46">
        <f t="shared" si="4"/>
        <v>16858146.489999998</v>
      </c>
      <c r="AK9" s="47">
        <v>1038858.8</v>
      </c>
      <c r="AL9" s="50">
        <v>0</v>
      </c>
      <c r="AM9" s="46">
        <f t="shared" si="5"/>
        <v>1038858.8</v>
      </c>
      <c r="AN9" s="46">
        <f t="shared" si="6"/>
        <v>17897005.289999999</v>
      </c>
      <c r="AO9" s="48"/>
      <c r="AP9" s="51"/>
    </row>
    <row r="10" spans="1:42" ht="46.5" x14ac:dyDescent="0.35">
      <c r="A10" s="54" t="s">
        <v>109</v>
      </c>
      <c r="B10" s="54" t="s">
        <v>110</v>
      </c>
      <c r="C10" s="54" t="s">
        <v>104</v>
      </c>
      <c r="D10" s="94"/>
      <c r="E10" s="49"/>
      <c r="F10" s="83"/>
      <c r="G10" s="83"/>
      <c r="H10" s="83"/>
      <c r="I10" s="83"/>
      <c r="J10" s="83"/>
      <c r="K10" s="83"/>
      <c r="L10" s="83"/>
      <c r="M10" s="83"/>
      <c r="N10" s="83"/>
      <c r="O10" s="83"/>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81</v>
      </c>
      <c r="E11" s="49">
        <v>69.56</v>
      </c>
      <c r="F11" s="83">
        <v>66</v>
      </c>
      <c r="G11" s="83">
        <v>63.9</v>
      </c>
      <c r="H11" s="83">
        <v>20</v>
      </c>
      <c r="I11" s="83">
        <v>19.8</v>
      </c>
      <c r="J11" s="83">
        <v>14</v>
      </c>
      <c r="K11" s="83">
        <v>14</v>
      </c>
      <c r="L11" s="83">
        <v>4</v>
      </c>
      <c r="M11" s="83">
        <v>4</v>
      </c>
      <c r="N11" s="83">
        <v>0</v>
      </c>
      <c r="O11" s="83">
        <v>0</v>
      </c>
      <c r="P11" s="40">
        <f t="shared" si="0"/>
        <v>185</v>
      </c>
      <c r="Q11" s="40">
        <f t="shared" si="0"/>
        <v>171.26000000000002</v>
      </c>
      <c r="R11" s="94">
        <v>1</v>
      </c>
      <c r="S11" s="94">
        <v>0.12</v>
      </c>
      <c r="T11" s="94">
        <v>0</v>
      </c>
      <c r="U11" s="94">
        <v>0</v>
      </c>
      <c r="V11" s="94">
        <v>0</v>
      </c>
      <c r="W11" s="94">
        <v>0</v>
      </c>
      <c r="X11" s="94">
        <v>0</v>
      </c>
      <c r="Y11" s="94">
        <v>0</v>
      </c>
      <c r="Z11" s="42">
        <f t="shared" si="1"/>
        <v>1</v>
      </c>
      <c r="AA11" s="43">
        <f t="shared" si="2"/>
        <v>0.12</v>
      </c>
      <c r="AB11" s="44">
        <f t="shared" si="3"/>
        <v>186</v>
      </c>
      <c r="AC11" s="44">
        <f t="shared" si="3"/>
        <v>171.38000000000002</v>
      </c>
      <c r="AD11" s="91">
        <v>399075</v>
      </c>
      <c r="AE11" s="91">
        <v>381</v>
      </c>
      <c r="AF11" s="91">
        <v>0</v>
      </c>
      <c r="AG11" s="91">
        <v>1086</v>
      </c>
      <c r="AH11" s="91">
        <v>21941</v>
      </c>
      <c r="AI11" s="91">
        <v>36192</v>
      </c>
      <c r="AJ11" s="46">
        <f t="shared" si="4"/>
        <v>458675</v>
      </c>
      <c r="AK11" s="99">
        <v>513</v>
      </c>
      <c r="AL11" s="99">
        <v>0</v>
      </c>
      <c r="AM11" s="46">
        <f t="shared" si="5"/>
        <v>513</v>
      </c>
      <c r="AN11" s="46">
        <f t="shared" si="6"/>
        <v>459188</v>
      </c>
      <c r="AO11" s="99"/>
      <c r="AP11" s="99"/>
    </row>
    <row r="12" spans="1:42" ht="46.5" x14ac:dyDescent="0.35">
      <c r="A12" s="54" t="s">
        <v>112</v>
      </c>
      <c r="B12" s="54" t="s">
        <v>110</v>
      </c>
      <c r="C12" s="54" t="s">
        <v>104</v>
      </c>
      <c r="D12" s="94">
        <v>38</v>
      </c>
      <c r="E12" s="49">
        <v>29.54</v>
      </c>
      <c r="F12" s="83">
        <v>14</v>
      </c>
      <c r="G12" s="83">
        <v>13.48</v>
      </c>
      <c r="H12" s="83">
        <v>33</v>
      </c>
      <c r="I12" s="83">
        <v>31.45</v>
      </c>
      <c r="J12" s="83">
        <v>4</v>
      </c>
      <c r="K12" s="83">
        <v>4</v>
      </c>
      <c r="L12" s="83">
        <v>1</v>
      </c>
      <c r="M12" s="83">
        <v>1</v>
      </c>
      <c r="N12" s="83">
        <v>0</v>
      </c>
      <c r="O12" s="83">
        <v>0</v>
      </c>
      <c r="P12" s="40">
        <f t="shared" si="0"/>
        <v>90</v>
      </c>
      <c r="Q12" s="40">
        <f t="shared" si="0"/>
        <v>79.47</v>
      </c>
      <c r="R12" s="94">
        <v>0</v>
      </c>
      <c r="S12" s="94">
        <v>0</v>
      </c>
      <c r="T12" s="94">
        <v>0</v>
      </c>
      <c r="U12" s="94">
        <v>0</v>
      </c>
      <c r="V12" s="94">
        <v>0</v>
      </c>
      <c r="W12" s="94">
        <v>0</v>
      </c>
      <c r="X12" s="94">
        <v>0</v>
      </c>
      <c r="Y12" s="49">
        <v>0</v>
      </c>
      <c r="Z12" s="42">
        <f t="shared" si="1"/>
        <v>0</v>
      </c>
      <c r="AA12" s="43">
        <f t="shared" si="2"/>
        <v>0</v>
      </c>
      <c r="AB12" s="44">
        <f t="shared" si="3"/>
        <v>90</v>
      </c>
      <c r="AC12" s="44">
        <f t="shared" si="3"/>
        <v>79.47</v>
      </c>
      <c r="AD12" s="45">
        <v>222584.77</v>
      </c>
      <c r="AE12" s="45">
        <v>0</v>
      </c>
      <c r="AF12" s="45">
        <v>0</v>
      </c>
      <c r="AG12" s="45">
        <v>0</v>
      </c>
      <c r="AH12" s="45">
        <v>21483.56</v>
      </c>
      <c r="AI12" s="45">
        <v>22019.21</v>
      </c>
      <c r="AJ12" s="46">
        <f t="shared" si="4"/>
        <v>266087.53999999998</v>
      </c>
      <c r="AK12" s="50">
        <v>0</v>
      </c>
      <c r="AL12" s="50">
        <v>0</v>
      </c>
      <c r="AM12" s="46">
        <f t="shared" si="5"/>
        <v>0</v>
      </c>
      <c r="AN12" s="46">
        <f t="shared" si="6"/>
        <v>266087.53999999998</v>
      </c>
      <c r="AO12" s="48"/>
      <c r="AP12" s="48"/>
    </row>
    <row r="13" spans="1:42" ht="46.5" x14ac:dyDescent="0.35">
      <c r="A13" s="54" t="s">
        <v>113</v>
      </c>
      <c r="B13" s="54" t="s">
        <v>110</v>
      </c>
      <c r="C13" s="54" t="s">
        <v>104</v>
      </c>
      <c r="D13" s="94"/>
      <c r="E13" s="49"/>
      <c r="F13" s="83"/>
      <c r="G13" s="83"/>
      <c r="H13" s="83"/>
      <c r="I13" s="83"/>
      <c r="J13" s="83"/>
      <c r="K13" s="83"/>
      <c r="L13" s="83"/>
      <c r="M13" s="83"/>
      <c r="N13" s="83"/>
      <c r="O13" s="83"/>
      <c r="P13" s="40">
        <f t="shared" si="0"/>
        <v>0</v>
      </c>
      <c r="Q13" s="40">
        <f t="shared" si="0"/>
        <v>0</v>
      </c>
      <c r="R13" s="94"/>
      <c r="S13" s="49"/>
      <c r="T13" s="94"/>
      <c r="U13" s="94"/>
      <c r="V13" s="94"/>
      <c r="W13" s="94"/>
      <c r="X13" s="94"/>
      <c r="Y13" s="49"/>
      <c r="Z13" s="42">
        <f t="shared" si="1"/>
        <v>0</v>
      </c>
      <c r="AA13" s="43">
        <f t="shared" si="2"/>
        <v>0</v>
      </c>
      <c r="AB13" s="44">
        <f t="shared" si="3"/>
        <v>0</v>
      </c>
      <c r="AC13" s="44">
        <f t="shared" si="3"/>
        <v>0</v>
      </c>
      <c r="AD13" s="45"/>
      <c r="AE13" s="45"/>
      <c r="AF13" s="45"/>
      <c r="AG13" s="45"/>
      <c r="AH13" s="45"/>
      <c r="AI13" s="45"/>
      <c r="AJ13" s="46">
        <f t="shared" si="4"/>
        <v>0</v>
      </c>
      <c r="AK13" s="47"/>
      <c r="AL13" s="47"/>
      <c r="AM13" s="46">
        <f t="shared" si="5"/>
        <v>0</v>
      </c>
      <c r="AN13" s="46">
        <f t="shared" si="6"/>
        <v>0</v>
      </c>
      <c r="AO13" s="48"/>
      <c r="AP13" s="48"/>
    </row>
    <row r="14" spans="1:42" ht="31" x14ac:dyDescent="0.35">
      <c r="A14" s="54" t="s">
        <v>114</v>
      </c>
      <c r="B14" s="54" t="s">
        <v>108</v>
      </c>
      <c r="C14" s="54" t="s">
        <v>104</v>
      </c>
      <c r="D14" s="94">
        <v>76</v>
      </c>
      <c r="E14" s="49">
        <v>71.745947999999999</v>
      </c>
      <c r="F14" s="83">
        <v>259</v>
      </c>
      <c r="G14" s="83">
        <v>245.829678</v>
      </c>
      <c r="H14" s="83">
        <v>73</v>
      </c>
      <c r="I14" s="83">
        <v>72.7</v>
      </c>
      <c r="J14" s="83">
        <v>15</v>
      </c>
      <c r="K14" s="83">
        <v>15</v>
      </c>
      <c r="L14" s="83">
        <v>1</v>
      </c>
      <c r="M14" s="83">
        <v>1</v>
      </c>
      <c r="N14" s="83">
        <v>0</v>
      </c>
      <c r="O14" s="83">
        <v>0</v>
      </c>
      <c r="P14" s="40">
        <f t="shared" si="0"/>
        <v>424</v>
      </c>
      <c r="Q14" s="40">
        <f t="shared" si="0"/>
        <v>406.27562599999999</v>
      </c>
      <c r="R14" s="94">
        <v>7</v>
      </c>
      <c r="S14" s="94">
        <v>7</v>
      </c>
      <c r="T14" s="94">
        <v>0</v>
      </c>
      <c r="U14" s="94">
        <v>0</v>
      </c>
      <c r="V14" s="94">
        <v>0</v>
      </c>
      <c r="W14" s="94">
        <v>0</v>
      </c>
      <c r="X14" s="94">
        <v>0</v>
      </c>
      <c r="Y14" s="94">
        <v>0</v>
      </c>
      <c r="Z14" s="42">
        <f t="shared" si="1"/>
        <v>7</v>
      </c>
      <c r="AA14" s="42">
        <f t="shared" si="2"/>
        <v>7</v>
      </c>
      <c r="AB14" s="44">
        <f t="shared" si="3"/>
        <v>431</v>
      </c>
      <c r="AC14" s="44">
        <f t="shared" si="3"/>
        <v>413.27562599999999</v>
      </c>
      <c r="AD14" s="45">
        <v>959041.69000000088</v>
      </c>
      <c r="AE14" s="45">
        <v>34178.000000000007</v>
      </c>
      <c r="AF14" s="45">
        <v>0</v>
      </c>
      <c r="AG14" s="45">
        <v>18083.150000000009</v>
      </c>
      <c r="AH14" s="45">
        <v>207439.06000000029</v>
      </c>
      <c r="AI14" s="45">
        <v>96921.229999999865</v>
      </c>
      <c r="AJ14" s="46">
        <f t="shared" si="4"/>
        <v>1315663.1300000013</v>
      </c>
      <c r="AK14" s="50">
        <v>14190.230000000001</v>
      </c>
      <c r="AL14" s="50">
        <v>0</v>
      </c>
      <c r="AM14" s="46">
        <f t="shared" si="5"/>
        <v>14190.230000000001</v>
      </c>
      <c r="AN14" s="46">
        <f t="shared" si="6"/>
        <v>1329853.3600000013</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ref="P20:Q22" si="7">SUM(D20,F20,H20,J20,L20,N20)</f>
        <v>0</v>
      </c>
      <c r="Q20" s="40">
        <f t="shared" si="7"/>
        <v>0</v>
      </c>
      <c r="R20" s="94"/>
      <c r="S20" s="94"/>
      <c r="T20" s="94"/>
      <c r="U20" s="94"/>
      <c r="V20" s="94"/>
      <c r="W20" s="94"/>
      <c r="X20" s="94"/>
      <c r="Y20" s="94"/>
      <c r="Z20" s="42">
        <f t="shared" ref="Z20:Z51" si="8">SUM(R20,T20,V20,X20,)</f>
        <v>0</v>
      </c>
      <c r="AA20" s="42">
        <f t="shared" ref="AA20:AA51" si="9">SUM(S20,U20,W20,Y20)</f>
        <v>0</v>
      </c>
      <c r="AB20" s="44">
        <f t="shared" ref="AB20:AC51" si="10">P20+Z20</f>
        <v>0</v>
      </c>
      <c r="AC20" s="44">
        <f t="shared" si="10"/>
        <v>0</v>
      </c>
      <c r="AD20" s="91"/>
      <c r="AE20" s="91"/>
      <c r="AF20" s="91"/>
      <c r="AG20" s="91"/>
      <c r="AH20" s="91"/>
      <c r="AI20" s="91"/>
      <c r="AJ20" s="52">
        <f t="shared" ref="AJ20:AJ51" si="11">SUM(AD20:AI20)</f>
        <v>0</v>
      </c>
      <c r="AK20" s="90"/>
      <c r="AL20" s="90"/>
      <c r="AM20" s="52">
        <f t="shared" ref="AM20:AM51" si="12">SUM(AK20:AL20)</f>
        <v>0</v>
      </c>
      <c r="AN20" s="52">
        <f t="shared" ref="AN20:AN44" si="13">SUM(AM20,AJ20)</f>
        <v>0</v>
      </c>
      <c r="AO20" s="48"/>
      <c r="AP20" s="48"/>
    </row>
    <row r="21" spans="1:42" x14ac:dyDescent="0.35">
      <c r="A21" s="54"/>
      <c r="B21" s="54"/>
      <c r="C21" s="54"/>
      <c r="D21" s="94"/>
      <c r="E21" s="94"/>
      <c r="F21" s="94"/>
      <c r="G21" s="94"/>
      <c r="H21" s="94"/>
      <c r="I21" s="94"/>
      <c r="J21" s="94"/>
      <c r="K21" s="94"/>
      <c r="L21" s="94"/>
      <c r="M21" s="94"/>
      <c r="N21" s="94"/>
      <c r="O21" s="94"/>
      <c r="P21" s="40">
        <f t="shared" si="7"/>
        <v>0</v>
      </c>
      <c r="Q21" s="40">
        <f t="shared" si="7"/>
        <v>0</v>
      </c>
      <c r="R21" s="94"/>
      <c r="S21" s="94"/>
      <c r="T21" s="94"/>
      <c r="U21" s="94"/>
      <c r="V21" s="94"/>
      <c r="W21" s="94"/>
      <c r="X21" s="94"/>
      <c r="Y21" s="94"/>
      <c r="Z21" s="42">
        <f t="shared" si="8"/>
        <v>0</v>
      </c>
      <c r="AA21" s="42">
        <f t="shared" si="9"/>
        <v>0</v>
      </c>
      <c r="AB21" s="44">
        <f t="shared" si="10"/>
        <v>0</v>
      </c>
      <c r="AC21" s="44">
        <f t="shared" si="10"/>
        <v>0</v>
      </c>
      <c r="AD21" s="91"/>
      <c r="AE21" s="91"/>
      <c r="AF21" s="91"/>
      <c r="AG21" s="91"/>
      <c r="AH21" s="91"/>
      <c r="AI21" s="91"/>
      <c r="AJ21" s="52">
        <f t="shared" si="11"/>
        <v>0</v>
      </c>
      <c r="AK21" s="90"/>
      <c r="AL21" s="90"/>
      <c r="AM21" s="52">
        <f t="shared" si="12"/>
        <v>0</v>
      </c>
      <c r="AN21" s="52">
        <f t="shared" si="13"/>
        <v>0</v>
      </c>
      <c r="AO21" s="48"/>
      <c r="AP21" s="48"/>
    </row>
    <row r="22" spans="1:42" x14ac:dyDescent="0.35">
      <c r="A22" s="54"/>
      <c r="B22" s="54"/>
      <c r="C22" s="54"/>
      <c r="D22" s="94"/>
      <c r="E22" s="94"/>
      <c r="F22" s="94"/>
      <c r="G22" s="94"/>
      <c r="H22" s="94"/>
      <c r="I22" s="94"/>
      <c r="J22" s="94"/>
      <c r="K22" s="94"/>
      <c r="L22" s="94"/>
      <c r="M22" s="94"/>
      <c r="N22" s="94"/>
      <c r="O22" s="94"/>
      <c r="P22" s="40">
        <f t="shared" si="7"/>
        <v>0</v>
      </c>
      <c r="Q22" s="40">
        <f t="shared" si="7"/>
        <v>0</v>
      </c>
      <c r="R22" s="94"/>
      <c r="S22" s="94"/>
      <c r="T22" s="94"/>
      <c r="U22" s="94"/>
      <c r="V22" s="94"/>
      <c r="W22" s="94"/>
      <c r="X22" s="94"/>
      <c r="Y22" s="94"/>
      <c r="Z22" s="42">
        <f t="shared" si="8"/>
        <v>0</v>
      </c>
      <c r="AA22" s="42">
        <f t="shared" si="9"/>
        <v>0</v>
      </c>
      <c r="AB22" s="44">
        <f t="shared" si="10"/>
        <v>0</v>
      </c>
      <c r="AC22" s="44">
        <f t="shared" si="10"/>
        <v>0</v>
      </c>
      <c r="AD22" s="91"/>
      <c r="AE22" s="91"/>
      <c r="AF22" s="91"/>
      <c r="AG22" s="91"/>
      <c r="AH22" s="91"/>
      <c r="AI22" s="91"/>
      <c r="AJ22" s="52">
        <f t="shared" si="11"/>
        <v>0</v>
      </c>
      <c r="AK22" s="90"/>
      <c r="AL22" s="90"/>
      <c r="AM22" s="52">
        <f t="shared" si="12"/>
        <v>0</v>
      </c>
      <c r="AN22" s="52">
        <f t="shared" si="13"/>
        <v>0</v>
      </c>
      <c r="AO22" s="48"/>
      <c r="AP22" s="48"/>
    </row>
    <row r="23" spans="1:42" x14ac:dyDescent="0.35">
      <c r="A23" s="54"/>
      <c r="B23" s="54"/>
      <c r="C23" s="54"/>
      <c r="D23" s="94"/>
      <c r="E23" s="94"/>
      <c r="F23" s="94"/>
      <c r="G23" s="94"/>
      <c r="H23" s="94"/>
      <c r="I23" s="94"/>
      <c r="J23" s="94"/>
      <c r="K23" s="94"/>
      <c r="L23" s="94"/>
      <c r="M23" s="94"/>
      <c r="N23" s="94"/>
      <c r="O23" s="94"/>
      <c r="P23" s="40">
        <f t="shared" ref="P23:Q51" si="14">SUM(D23,F23,H23,J23,L23,N23)</f>
        <v>0</v>
      </c>
      <c r="Q23" s="40">
        <f t="shared" si="14"/>
        <v>0</v>
      </c>
      <c r="R23" s="94"/>
      <c r="S23" s="94"/>
      <c r="T23" s="94"/>
      <c r="U23" s="94"/>
      <c r="V23" s="94"/>
      <c r="W23" s="94"/>
      <c r="X23" s="94"/>
      <c r="Y23" s="94"/>
      <c r="Z23" s="42">
        <f t="shared" si="8"/>
        <v>0</v>
      </c>
      <c r="AA23" s="42">
        <f t="shared" si="9"/>
        <v>0</v>
      </c>
      <c r="AB23" s="44">
        <f t="shared" si="10"/>
        <v>0</v>
      </c>
      <c r="AC23" s="44">
        <f t="shared" si="10"/>
        <v>0</v>
      </c>
      <c r="AD23" s="91"/>
      <c r="AE23" s="91"/>
      <c r="AF23" s="91"/>
      <c r="AG23" s="91"/>
      <c r="AH23" s="91"/>
      <c r="AI23" s="91"/>
      <c r="AJ23" s="52">
        <f t="shared" si="11"/>
        <v>0</v>
      </c>
      <c r="AK23" s="90"/>
      <c r="AL23" s="90"/>
      <c r="AM23" s="52">
        <f t="shared" si="12"/>
        <v>0</v>
      </c>
      <c r="AN23" s="52">
        <f t="shared" si="13"/>
        <v>0</v>
      </c>
      <c r="AO23" s="48"/>
      <c r="AP23" s="48"/>
    </row>
    <row r="24" spans="1:42" x14ac:dyDescent="0.35">
      <c r="A24" s="54"/>
      <c r="B24" s="54"/>
      <c r="C24" s="54"/>
      <c r="D24" s="94"/>
      <c r="E24" s="94"/>
      <c r="F24" s="94"/>
      <c r="G24" s="94"/>
      <c r="H24" s="94"/>
      <c r="I24" s="94"/>
      <c r="J24" s="94"/>
      <c r="K24" s="94"/>
      <c r="L24" s="94"/>
      <c r="M24" s="94"/>
      <c r="N24" s="94"/>
      <c r="O24" s="94"/>
      <c r="P24" s="40">
        <f t="shared" si="14"/>
        <v>0</v>
      </c>
      <c r="Q24" s="40">
        <f t="shared" si="14"/>
        <v>0</v>
      </c>
      <c r="R24" s="94"/>
      <c r="S24" s="94"/>
      <c r="T24" s="94"/>
      <c r="U24" s="94"/>
      <c r="V24" s="94"/>
      <c r="W24" s="94"/>
      <c r="X24" s="94"/>
      <c r="Y24" s="94"/>
      <c r="Z24" s="42">
        <f t="shared" si="8"/>
        <v>0</v>
      </c>
      <c r="AA24" s="42">
        <f t="shared" si="9"/>
        <v>0</v>
      </c>
      <c r="AB24" s="44">
        <f t="shared" si="10"/>
        <v>0</v>
      </c>
      <c r="AC24" s="44">
        <f t="shared" si="10"/>
        <v>0</v>
      </c>
      <c r="AD24" s="91"/>
      <c r="AE24" s="91"/>
      <c r="AF24" s="91"/>
      <c r="AG24" s="91"/>
      <c r="AH24" s="91"/>
      <c r="AI24" s="91"/>
      <c r="AJ24" s="52">
        <f t="shared" si="11"/>
        <v>0</v>
      </c>
      <c r="AK24" s="90"/>
      <c r="AL24" s="90"/>
      <c r="AM24" s="52">
        <f t="shared" si="12"/>
        <v>0</v>
      </c>
      <c r="AN24" s="52">
        <f t="shared" si="13"/>
        <v>0</v>
      </c>
      <c r="AO24" s="48"/>
      <c r="AP24" s="48"/>
    </row>
    <row r="25" spans="1:42" x14ac:dyDescent="0.35">
      <c r="A25" s="54"/>
      <c r="B25" s="54"/>
      <c r="C25" s="54"/>
      <c r="D25" s="94"/>
      <c r="E25" s="94"/>
      <c r="F25" s="94"/>
      <c r="G25" s="94"/>
      <c r="H25" s="94"/>
      <c r="I25" s="94"/>
      <c r="J25" s="94"/>
      <c r="K25" s="94"/>
      <c r="L25" s="94"/>
      <c r="M25" s="94"/>
      <c r="N25" s="94"/>
      <c r="O25" s="94"/>
      <c r="P25" s="40">
        <f t="shared" si="14"/>
        <v>0</v>
      </c>
      <c r="Q25" s="40">
        <f t="shared" si="14"/>
        <v>0</v>
      </c>
      <c r="R25" s="94"/>
      <c r="S25" s="94"/>
      <c r="T25" s="94"/>
      <c r="U25" s="94"/>
      <c r="V25" s="94"/>
      <c r="W25" s="94"/>
      <c r="X25" s="94"/>
      <c r="Y25" s="94"/>
      <c r="Z25" s="42">
        <f t="shared" si="8"/>
        <v>0</v>
      </c>
      <c r="AA25" s="42">
        <f t="shared" si="9"/>
        <v>0</v>
      </c>
      <c r="AB25" s="44">
        <f t="shared" si="10"/>
        <v>0</v>
      </c>
      <c r="AC25" s="44">
        <f t="shared" si="10"/>
        <v>0</v>
      </c>
      <c r="AD25" s="91"/>
      <c r="AE25" s="91"/>
      <c r="AF25" s="91"/>
      <c r="AG25" s="91"/>
      <c r="AH25" s="91"/>
      <c r="AI25" s="91"/>
      <c r="AJ25" s="52">
        <f t="shared" si="11"/>
        <v>0</v>
      </c>
      <c r="AK25" s="90"/>
      <c r="AL25" s="90"/>
      <c r="AM25" s="52">
        <f t="shared" si="12"/>
        <v>0</v>
      </c>
      <c r="AN25" s="52">
        <f t="shared" si="13"/>
        <v>0</v>
      </c>
      <c r="AO25" s="48"/>
      <c r="AP25" s="48"/>
    </row>
    <row r="26" spans="1:42" x14ac:dyDescent="0.35">
      <c r="A26" s="54"/>
      <c r="B26" s="54"/>
      <c r="C26" s="54"/>
      <c r="D26" s="94"/>
      <c r="E26" s="94"/>
      <c r="F26" s="94"/>
      <c r="G26" s="94"/>
      <c r="H26" s="94"/>
      <c r="I26" s="94"/>
      <c r="J26" s="94"/>
      <c r="K26" s="94"/>
      <c r="L26" s="94"/>
      <c r="M26" s="94"/>
      <c r="N26" s="94"/>
      <c r="O26" s="94"/>
      <c r="P26" s="40">
        <f t="shared" si="14"/>
        <v>0</v>
      </c>
      <c r="Q26" s="40">
        <f t="shared" si="14"/>
        <v>0</v>
      </c>
      <c r="R26" s="94"/>
      <c r="S26" s="94"/>
      <c r="T26" s="94"/>
      <c r="U26" s="94"/>
      <c r="V26" s="94"/>
      <c r="W26" s="94"/>
      <c r="X26" s="94"/>
      <c r="Y26" s="94"/>
      <c r="Z26" s="42">
        <f t="shared" si="8"/>
        <v>0</v>
      </c>
      <c r="AA26" s="42">
        <f t="shared" si="9"/>
        <v>0</v>
      </c>
      <c r="AB26" s="44">
        <f t="shared" si="10"/>
        <v>0</v>
      </c>
      <c r="AC26" s="44">
        <f t="shared" si="10"/>
        <v>0</v>
      </c>
      <c r="AD26" s="91"/>
      <c r="AE26" s="91"/>
      <c r="AF26" s="91"/>
      <c r="AG26" s="91"/>
      <c r="AH26" s="91"/>
      <c r="AI26" s="91"/>
      <c r="AJ26" s="52">
        <f t="shared" si="11"/>
        <v>0</v>
      </c>
      <c r="AK26" s="90"/>
      <c r="AL26" s="90"/>
      <c r="AM26" s="52">
        <f t="shared" si="12"/>
        <v>0</v>
      </c>
      <c r="AN26" s="52">
        <f t="shared" si="13"/>
        <v>0</v>
      </c>
      <c r="AO26" s="48"/>
      <c r="AP26" s="48"/>
    </row>
    <row r="27" spans="1:42" x14ac:dyDescent="0.35">
      <c r="A27" s="54"/>
      <c r="B27" s="54"/>
      <c r="C27" s="54"/>
      <c r="D27" s="94"/>
      <c r="E27" s="94"/>
      <c r="F27" s="94"/>
      <c r="G27" s="94"/>
      <c r="H27" s="94"/>
      <c r="I27" s="94"/>
      <c r="J27" s="94"/>
      <c r="K27" s="94"/>
      <c r="L27" s="94"/>
      <c r="M27" s="94"/>
      <c r="N27" s="94"/>
      <c r="O27" s="94"/>
      <c r="P27" s="40">
        <f t="shared" si="14"/>
        <v>0</v>
      </c>
      <c r="Q27" s="40">
        <f t="shared" si="14"/>
        <v>0</v>
      </c>
      <c r="R27" s="94"/>
      <c r="S27" s="94"/>
      <c r="T27" s="94"/>
      <c r="U27" s="94"/>
      <c r="V27" s="94"/>
      <c r="W27" s="94"/>
      <c r="X27" s="94"/>
      <c r="Y27" s="94"/>
      <c r="Z27" s="42">
        <f t="shared" si="8"/>
        <v>0</v>
      </c>
      <c r="AA27" s="42">
        <f t="shared" si="9"/>
        <v>0</v>
      </c>
      <c r="AB27" s="44">
        <f t="shared" si="10"/>
        <v>0</v>
      </c>
      <c r="AC27" s="44">
        <f t="shared" si="10"/>
        <v>0</v>
      </c>
      <c r="AD27" s="91"/>
      <c r="AE27" s="91"/>
      <c r="AF27" s="91"/>
      <c r="AG27" s="91"/>
      <c r="AH27" s="91"/>
      <c r="AI27" s="91"/>
      <c r="AJ27" s="52">
        <f t="shared" si="11"/>
        <v>0</v>
      </c>
      <c r="AK27" s="90"/>
      <c r="AL27" s="90"/>
      <c r="AM27" s="52">
        <f t="shared" si="12"/>
        <v>0</v>
      </c>
      <c r="AN27" s="52">
        <f t="shared" si="13"/>
        <v>0</v>
      </c>
      <c r="AO27" s="48"/>
      <c r="AP27" s="48"/>
    </row>
    <row r="28" spans="1:42" x14ac:dyDescent="0.35">
      <c r="A28" s="54"/>
      <c r="B28" s="54"/>
      <c r="C28" s="54"/>
      <c r="D28" s="94"/>
      <c r="E28" s="94"/>
      <c r="F28" s="94"/>
      <c r="G28" s="94"/>
      <c r="H28" s="94"/>
      <c r="I28" s="94"/>
      <c r="J28" s="94"/>
      <c r="K28" s="94"/>
      <c r="L28" s="94"/>
      <c r="M28" s="94"/>
      <c r="N28" s="94"/>
      <c r="O28" s="94"/>
      <c r="P28" s="40">
        <f t="shared" si="14"/>
        <v>0</v>
      </c>
      <c r="Q28" s="40">
        <f t="shared" si="14"/>
        <v>0</v>
      </c>
      <c r="R28" s="94"/>
      <c r="S28" s="94"/>
      <c r="T28" s="94"/>
      <c r="U28" s="94"/>
      <c r="V28" s="94"/>
      <c r="W28" s="94"/>
      <c r="X28" s="94"/>
      <c r="Y28" s="94"/>
      <c r="Z28" s="42">
        <f t="shared" si="8"/>
        <v>0</v>
      </c>
      <c r="AA28" s="42">
        <f t="shared" si="9"/>
        <v>0</v>
      </c>
      <c r="AB28" s="44">
        <f t="shared" si="10"/>
        <v>0</v>
      </c>
      <c r="AC28" s="44">
        <f t="shared" si="10"/>
        <v>0</v>
      </c>
      <c r="AD28" s="91"/>
      <c r="AE28" s="91"/>
      <c r="AF28" s="91"/>
      <c r="AG28" s="91"/>
      <c r="AH28" s="91"/>
      <c r="AI28" s="91"/>
      <c r="AJ28" s="52">
        <f t="shared" si="11"/>
        <v>0</v>
      </c>
      <c r="AK28" s="90"/>
      <c r="AL28" s="90"/>
      <c r="AM28" s="52">
        <f t="shared" si="12"/>
        <v>0</v>
      </c>
      <c r="AN28" s="52">
        <f t="shared" si="13"/>
        <v>0</v>
      </c>
      <c r="AO28" s="48"/>
      <c r="AP28" s="48"/>
    </row>
    <row r="29" spans="1:42" x14ac:dyDescent="0.35">
      <c r="A29" s="54"/>
      <c r="B29" s="54"/>
      <c r="C29" s="54"/>
      <c r="D29" s="94"/>
      <c r="E29" s="94"/>
      <c r="F29" s="94"/>
      <c r="G29" s="94"/>
      <c r="H29" s="94"/>
      <c r="I29" s="94"/>
      <c r="J29" s="94"/>
      <c r="K29" s="94"/>
      <c r="L29" s="94"/>
      <c r="M29" s="94"/>
      <c r="N29" s="94"/>
      <c r="O29" s="94"/>
      <c r="P29" s="40">
        <f t="shared" si="14"/>
        <v>0</v>
      </c>
      <c r="Q29" s="40">
        <f t="shared" si="14"/>
        <v>0</v>
      </c>
      <c r="R29" s="94"/>
      <c r="S29" s="94"/>
      <c r="T29" s="94"/>
      <c r="U29" s="94"/>
      <c r="V29" s="94"/>
      <c r="W29" s="94"/>
      <c r="X29" s="94"/>
      <c r="Y29" s="94"/>
      <c r="Z29" s="42">
        <f t="shared" si="8"/>
        <v>0</v>
      </c>
      <c r="AA29" s="42">
        <f t="shared" si="9"/>
        <v>0</v>
      </c>
      <c r="AB29" s="44">
        <f t="shared" si="10"/>
        <v>0</v>
      </c>
      <c r="AC29" s="44">
        <f t="shared" si="10"/>
        <v>0</v>
      </c>
      <c r="AD29" s="91"/>
      <c r="AE29" s="91"/>
      <c r="AF29" s="91"/>
      <c r="AG29" s="91"/>
      <c r="AH29" s="91"/>
      <c r="AI29" s="91"/>
      <c r="AJ29" s="52">
        <f t="shared" si="11"/>
        <v>0</v>
      </c>
      <c r="AK29" s="90"/>
      <c r="AL29" s="90"/>
      <c r="AM29" s="52">
        <f t="shared" si="12"/>
        <v>0</v>
      </c>
      <c r="AN29" s="52">
        <f t="shared" si="13"/>
        <v>0</v>
      </c>
      <c r="AO29" s="48"/>
      <c r="AP29" s="48"/>
    </row>
    <row r="30" spans="1:42" x14ac:dyDescent="0.35">
      <c r="A30" s="54"/>
      <c r="B30" s="54"/>
      <c r="C30" s="54"/>
      <c r="D30" s="94"/>
      <c r="E30" s="94"/>
      <c r="F30" s="94"/>
      <c r="G30" s="94"/>
      <c r="H30" s="94"/>
      <c r="I30" s="94"/>
      <c r="J30" s="94"/>
      <c r="K30" s="94"/>
      <c r="L30" s="94"/>
      <c r="M30" s="94"/>
      <c r="N30" s="94"/>
      <c r="O30" s="94"/>
      <c r="P30" s="40">
        <f t="shared" si="14"/>
        <v>0</v>
      </c>
      <c r="Q30" s="40">
        <f t="shared" si="14"/>
        <v>0</v>
      </c>
      <c r="R30" s="94"/>
      <c r="S30" s="94"/>
      <c r="T30" s="94"/>
      <c r="U30" s="94"/>
      <c r="V30" s="94"/>
      <c r="W30" s="94"/>
      <c r="X30" s="94"/>
      <c r="Y30" s="94"/>
      <c r="Z30" s="42">
        <f t="shared" si="8"/>
        <v>0</v>
      </c>
      <c r="AA30" s="42">
        <f t="shared" si="9"/>
        <v>0</v>
      </c>
      <c r="AB30" s="44">
        <f t="shared" si="10"/>
        <v>0</v>
      </c>
      <c r="AC30" s="44">
        <f t="shared" si="10"/>
        <v>0</v>
      </c>
      <c r="AD30" s="91"/>
      <c r="AE30" s="91"/>
      <c r="AF30" s="91"/>
      <c r="AG30" s="91"/>
      <c r="AH30" s="91"/>
      <c r="AI30" s="91"/>
      <c r="AJ30" s="52">
        <f t="shared" si="11"/>
        <v>0</v>
      </c>
      <c r="AK30" s="90"/>
      <c r="AL30" s="90"/>
      <c r="AM30" s="52">
        <f t="shared" si="12"/>
        <v>0</v>
      </c>
      <c r="AN30" s="52">
        <f t="shared" si="13"/>
        <v>0</v>
      </c>
      <c r="AO30" s="48"/>
      <c r="AP30" s="48"/>
    </row>
    <row r="31" spans="1:42" x14ac:dyDescent="0.35">
      <c r="A31" s="54"/>
      <c r="B31" s="54"/>
      <c r="C31" s="54"/>
      <c r="D31" s="94"/>
      <c r="E31" s="94"/>
      <c r="F31" s="94"/>
      <c r="G31" s="94"/>
      <c r="H31" s="94"/>
      <c r="I31" s="94"/>
      <c r="J31" s="94"/>
      <c r="K31" s="94"/>
      <c r="L31" s="94"/>
      <c r="M31" s="94"/>
      <c r="N31" s="94"/>
      <c r="O31" s="94"/>
      <c r="P31" s="40">
        <f t="shared" si="14"/>
        <v>0</v>
      </c>
      <c r="Q31" s="40">
        <f t="shared" si="14"/>
        <v>0</v>
      </c>
      <c r="R31" s="94"/>
      <c r="S31" s="94"/>
      <c r="T31" s="94"/>
      <c r="U31" s="94"/>
      <c r="V31" s="94"/>
      <c r="W31" s="94"/>
      <c r="X31" s="94"/>
      <c r="Y31" s="94"/>
      <c r="Z31" s="42">
        <f t="shared" si="8"/>
        <v>0</v>
      </c>
      <c r="AA31" s="42">
        <f t="shared" si="9"/>
        <v>0</v>
      </c>
      <c r="AB31" s="44">
        <f t="shared" si="10"/>
        <v>0</v>
      </c>
      <c r="AC31" s="44">
        <f t="shared" si="10"/>
        <v>0</v>
      </c>
      <c r="AD31" s="91"/>
      <c r="AE31" s="91"/>
      <c r="AF31" s="91"/>
      <c r="AG31" s="91"/>
      <c r="AH31" s="91"/>
      <c r="AI31" s="91"/>
      <c r="AJ31" s="52">
        <f t="shared" si="11"/>
        <v>0</v>
      </c>
      <c r="AK31" s="90"/>
      <c r="AL31" s="90"/>
      <c r="AM31" s="52">
        <f t="shared" si="12"/>
        <v>0</v>
      </c>
      <c r="AN31" s="52">
        <f t="shared" si="13"/>
        <v>0</v>
      </c>
      <c r="AO31" s="48"/>
      <c r="AP31" s="48"/>
    </row>
    <row r="32" spans="1:42" x14ac:dyDescent="0.35">
      <c r="A32" s="54"/>
      <c r="B32" s="54"/>
      <c r="C32" s="54"/>
      <c r="D32" s="94"/>
      <c r="E32" s="94"/>
      <c r="F32" s="94"/>
      <c r="G32" s="94"/>
      <c r="H32" s="94"/>
      <c r="I32" s="94"/>
      <c r="J32" s="94"/>
      <c r="K32" s="94"/>
      <c r="L32" s="94"/>
      <c r="M32" s="94"/>
      <c r="N32" s="94"/>
      <c r="O32" s="94"/>
      <c r="P32" s="40">
        <f t="shared" si="14"/>
        <v>0</v>
      </c>
      <c r="Q32" s="40">
        <f t="shared" si="14"/>
        <v>0</v>
      </c>
      <c r="R32" s="94"/>
      <c r="S32" s="94"/>
      <c r="T32" s="94"/>
      <c r="U32" s="94"/>
      <c r="V32" s="94"/>
      <c r="W32" s="94"/>
      <c r="X32" s="94"/>
      <c r="Y32" s="94"/>
      <c r="Z32" s="42">
        <f t="shared" si="8"/>
        <v>0</v>
      </c>
      <c r="AA32" s="42">
        <f t="shared" si="9"/>
        <v>0</v>
      </c>
      <c r="AB32" s="44">
        <f t="shared" si="10"/>
        <v>0</v>
      </c>
      <c r="AC32" s="44">
        <f t="shared" si="10"/>
        <v>0</v>
      </c>
      <c r="AD32" s="91"/>
      <c r="AE32" s="91"/>
      <c r="AF32" s="91"/>
      <c r="AG32" s="91"/>
      <c r="AH32" s="91"/>
      <c r="AI32" s="91"/>
      <c r="AJ32" s="52">
        <f t="shared" si="11"/>
        <v>0</v>
      </c>
      <c r="AK32" s="90"/>
      <c r="AL32" s="90"/>
      <c r="AM32" s="52">
        <f t="shared" si="12"/>
        <v>0</v>
      </c>
      <c r="AN32" s="52">
        <f t="shared" si="13"/>
        <v>0</v>
      </c>
      <c r="AO32" s="48"/>
      <c r="AP32" s="48"/>
    </row>
    <row r="33" spans="1:42" x14ac:dyDescent="0.35">
      <c r="A33" s="54"/>
      <c r="B33" s="54"/>
      <c r="C33" s="54"/>
      <c r="D33" s="94"/>
      <c r="E33" s="94"/>
      <c r="F33" s="94"/>
      <c r="G33" s="94"/>
      <c r="H33" s="94"/>
      <c r="I33" s="94"/>
      <c r="J33" s="94"/>
      <c r="K33" s="94"/>
      <c r="L33" s="94"/>
      <c r="M33" s="94"/>
      <c r="N33" s="94"/>
      <c r="O33" s="94"/>
      <c r="P33" s="40">
        <f t="shared" si="14"/>
        <v>0</v>
      </c>
      <c r="Q33" s="40">
        <f t="shared" si="14"/>
        <v>0</v>
      </c>
      <c r="R33" s="94"/>
      <c r="S33" s="94"/>
      <c r="T33" s="94"/>
      <c r="U33" s="94"/>
      <c r="V33" s="94"/>
      <c r="W33" s="94"/>
      <c r="X33" s="94"/>
      <c r="Y33" s="94"/>
      <c r="Z33" s="42">
        <f t="shared" si="8"/>
        <v>0</v>
      </c>
      <c r="AA33" s="42">
        <f t="shared" si="9"/>
        <v>0</v>
      </c>
      <c r="AB33" s="44">
        <f t="shared" si="10"/>
        <v>0</v>
      </c>
      <c r="AC33" s="44">
        <f t="shared" si="10"/>
        <v>0</v>
      </c>
      <c r="AD33" s="91"/>
      <c r="AE33" s="91"/>
      <c r="AF33" s="91"/>
      <c r="AG33" s="91"/>
      <c r="AH33" s="91"/>
      <c r="AI33" s="91"/>
      <c r="AJ33" s="52">
        <f t="shared" si="11"/>
        <v>0</v>
      </c>
      <c r="AK33" s="90"/>
      <c r="AL33" s="90"/>
      <c r="AM33" s="52">
        <f t="shared" si="12"/>
        <v>0</v>
      </c>
      <c r="AN33" s="52">
        <f t="shared" si="13"/>
        <v>0</v>
      </c>
      <c r="AO33" s="48"/>
      <c r="AP33" s="48"/>
    </row>
    <row r="34" spans="1:42" x14ac:dyDescent="0.35">
      <c r="A34" s="54"/>
      <c r="B34" s="54"/>
      <c r="C34" s="54"/>
      <c r="D34" s="94"/>
      <c r="E34" s="94"/>
      <c r="F34" s="94"/>
      <c r="G34" s="94"/>
      <c r="H34" s="94"/>
      <c r="I34" s="94"/>
      <c r="J34" s="94"/>
      <c r="K34" s="94"/>
      <c r="L34" s="94"/>
      <c r="M34" s="94"/>
      <c r="N34" s="94"/>
      <c r="O34" s="94"/>
      <c r="P34" s="40">
        <f t="shared" si="14"/>
        <v>0</v>
      </c>
      <c r="Q34" s="40">
        <f t="shared" si="14"/>
        <v>0</v>
      </c>
      <c r="R34" s="94"/>
      <c r="S34" s="94"/>
      <c r="T34" s="94"/>
      <c r="U34" s="94"/>
      <c r="V34" s="94"/>
      <c r="W34" s="94"/>
      <c r="X34" s="94"/>
      <c r="Y34" s="94"/>
      <c r="Z34" s="42">
        <f t="shared" si="8"/>
        <v>0</v>
      </c>
      <c r="AA34" s="42">
        <f t="shared" si="9"/>
        <v>0</v>
      </c>
      <c r="AB34" s="44">
        <f t="shared" si="10"/>
        <v>0</v>
      </c>
      <c r="AC34" s="44">
        <f t="shared" si="10"/>
        <v>0</v>
      </c>
      <c r="AD34" s="91"/>
      <c r="AE34" s="91"/>
      <c r="AF34" s="91"/>
      <c r="AG34" s="91"/>
      <c r="AH34" s="91"/>
      <c r="AI34" s="91"/>
      <c r="AJ34" s="52">
        <f t="shared" si="11"/>
        <v>0</v>
      </c>
      <c r="AK34" s="90"/>
      <c r="AL34" s="90"/>
      <c r="AM34" s="52">
        <f t="shared" si="12"/>
        <v>0</v>
      </c>
      <c r="AN34" s="52">
        <f t="shared" si="13"/>
        <v>0</v>
      </c>
      <c r="AO34" s="48"/>
      <c r="AP34" s="48"/>
    </row>
    <row r="35" spans="1:42" x14ac:dyDescent="0.35">
      <c r="A35" s="54"/>
      <c r="B35" s="54"/>
      <c r="C35" s="54"/>
      <c r="D35" s="94"/>
      <c r="E35" s="94"/>
      <c r="F35" s="94"/>
      <c r="G35" s="94"/>
      <c r="H35" s="94"/>
      <c r="I35" s="94"/>
      <c r="J35" s="94"/>
      <c r="K35" s="94"/>
      <c r="L35" s="94"/>
      <c r="M35" s="94"/>
      <c r="N35" s="94"/>
      <c r="O35" s="94"/>
      <c r="P35" s="40">
        <f t="shared" si="14"/>
        <v>0</v>
      </c>
      <c r="Q35" s="40">
        <f t="shared" si="14"/>
        <v>0</v>
      </c>
      <c r="R35" s="94"/>
      <c r="S35" s="94"/>
      <c r="T35" s="94"/>
      <c r="U35" s="94"/>
      <c r="V35" s="94"/>
      <c r="W35" s="94"/>
      <c r="X35" s="94"/>
      <c r="Y35" s="94"/>
      <c r="Z35" s="42">
        <f t="shared" si="8"/>
        <v>0</v>
      </c>
      <c r="AA35" s="42">
        <f t="shared" si="9"/>
        <v>0</v>
      </c>
      <c r="AB35" s="44">
        <f t="shared" si="10"/>
        <v>0</v>
      </c>
      <c r="AC35" s="44">
        <f t="shared" si="10"/>
        <v>0</v>
      </c>
      <c r="AD35" s="91"/>
      <c r="AE35" s="91"/>
      <c r="AF35" s="91"/>
      <c r="AG35" s="91"/>
      <c r="AH35" s="91"/>
      <c r="AI35" s="91"/>
      <c r="AJ35" s="52">
        <f t="shared" si="11"/>
        <v>0</v>
      </c>
      <c r="AK35" s="90"/>
      <c r="AL35" s="90"/>
      <c r="AM35" s="52">
        <f t="shared" si="12"/>
        <v>0</v>
      </c>
      <c r="AN35" s="52">
        <f t="shared" si="13"/>
        <v>0</v>
      </c>
      <c r="AO35" s="48"/>
      <c r="AP35" s="48"/>
    </row>
    <row r="36" spans="1:42" x14ac:dyDescent="0.35">
      <c r="A36" s="54"/>
      <c r="B36" s="54"/>
      <c r="C36" s="54"/>
      <c r="D36" s="94"/>
      <c r="E36" s="94"/>
      <c r="F36" s="94"/>
      <c r="G36" s="94"/>
      <c r="H36" s="94"/>
      <c r="I36" s="94"/>
      <c r="J36" s="94"/>
      <c r="K36" s="94"/>
      <c r="L36" s="94"/>
      <c r="M36" s="94"/>
      <c r="N36" s="94"/>
      <c r="O36" s="94"/>
      <c r="P36" s="40">
        <f t="shared" si="14"/>
        <v>0</v>
      </c>
      <c r="Q36" s="40">
        <f t="shared" si="14"/>
        <v>0</v>
      </c>
      <c r="R36" s="94"/>
      <c r="S36" s="94"/>
      <c r="T36" s="94"/>
      <c r="U36" s="94"/>
      <c r="V36" s="94"/>
      <c r="W36" s="94"/>
      <c r="X36" s="94"/>
      <c r="Y36" s="94"/>
      <c r="Z36" s="42">
        <f t="shared" si="8"/>
        <v>0</v>
      </c>
      <c r="AA36" s="42">
        <f t="shared" si="9"/>
        <v>0</v>
      </c>
      <c r="AB36" s="44">
        <f t="shared" si="10"/>
        <v>0</v>
      </c>
      <c r="AC36" s="44">
        <f t="shared" si="10"/>
        <v>0</v>
      </c>
      <c r="AD36" s="91"/>
      <c r="AE36" s="91"/>
      <c r="AF36" s="91"/>
      <c r="AG36" s="91"/>
      <c r="AH36" s="91"/>
      <c r="AI36" s="91"/>
      <c r="AJ36" s="52">
        <f t="shared" si="11"/>
        <v>0</v>
      </c>
      <c r="AK36" s="90"/>
      <c r="AL36" s="90"/>
      <c r="AM36" s="52">
        <f t="shared" si="12"/>
        <v>0</v>
      </c>
      <c r="AN36" s="52">
        <f t="shared" si="13"/>
        <v>0</v>
      </c>
      <c r="AO36" s="48"/>
      <c r="AP36" s="48"/>
    </row>
    <row r="37" spans="1:42" x14ac:dyDescent="0.35">
      <c r="A37" s="54"/>
      <c r="B37" s="54"/>
      <c r="C37" s="54"/>
      <c r="D37" s="94"/>
      <c r="E37" s="94"/>
      <c r="F37" s="94"/>
      <c r="G37" s="94"/>
      <c r="H37" s="94"/>
      <c r="I37" s="94"/>
      <c r="J37" s="94"/>
      <c r="K37" s="94"/>
      <c r="L37" s="94"/>
      <c r="M37" s="94"/>
      <c r="N37" s="94"/>
      <c r="O37" s="94"/>
      <c r="P37" s="40">
        <f t="shared" si="14"/>
        <v>0</v>
      </c>
      <c r="Q37" s="40">
        <f t="shared" si="14"/>
        <v>0</v>
      </c>
      <c r="R37" s="94"/>
      <c r="S37" s="94"/>
      <c r="T37" s="94"/>
      <c r="U37" s="94"/>
      <c r="V37" s="94"/>
      <c r="W37" s="94"/>
      <c r="X37" s="94"/>
      <c r="Y37" s="94"/>
      <c r="Z37" s="42">
        <f t="shared" si="8"/>
        <v>0</v>
      </c>
      <c r="AA37" s="42">
        <f t="shared" si="9"/>
        <v>0</v>
      </c>
      <c r="AB37" s="44">
        <f t="shared" si="10"/>
        <v>0</v>
      </c>
      <c r="AC37" s="44">
        <f t="shared" si="10"/>
        <v>0</v>
      </c>
      <c r="AD37" s="91"/>
      <c r="AE37" s="91"/>
      <c r="AF37" s="91"/>
      <c r="AG37" s="91"/>
      <c r="AH37" s="91"/>
      <c r="AI37" s="91"/>
      <c r="AJ37" s="52">
        <f t="shared" si="11"/>
        <v>0</v>
      </c>
      <c r="AK37" s="90"/>
      <c r="AL37" s="90"/>
      <c r="AM37" s="52">
        <f t="shared" si="12"/>
        <v>0</v>
      </c>
      <c r="AN37" s="52">
        <f t="shared" si="13"/>
        <v>0</v>
      </c>
      <c r="AO37" s="48"/>
      <c r="AP37" s="48"/>
    </row>
    <row r="38" spans="1:42" x14ac:dyDescent="0.35">
      <c r="A38" s="54"/>
      <c r="B38" s="54"/>
      <c r="C38" s="54"/>
      <c r="D38" s="94"/>
      <c r="E38" s="94"/>
      <c r="F38" s="94"/>
      <c r="G38" s="94"/>
      <c r="H38" s="94"/>
      <c r="I38" s="94"/>
      <c r="J38" s="94"/>
      <c r="K38" s="94"/>
      <c r="L38" s="94"/>
      <c r="M38" s="94"/>
      <c r="N38" s="94"/>
      <c r="O38" s="94"/>
      <c r="P38" s="40">
        <f t="shared" si="14"/>
        <v>0</v>
      </c>
      <c r="Q38" s="40">
        <f t="shared" si="14"/>
        <v>0</v>
      </c>
      <c r="R38" s="94"/>
      <c r="S38" s="94"/>
      <c r="T38" s="94"/>
      <c r="U38" s="94"/>
      <c r="V38" s="94"/>
      <c r="W38" s="94"/>
      <c r="X38" s="94"/>
      <c r="Y38" s="94"/>
      <c r="Z38" s="42">
        <f t="shared" si="8"/>
        <v>0</v>
      </c>
      <c r="AA38" s="42">
        <f t="shared" si="9"/>
        <v>0</v>
      </c>
      <c r="AB38" s="44">
        <f t="shared" si="10"/>
        <v>0</v>
      </c>
      <c r="AC38" s="44">
        <f t="shared" si="10"/>
        <v>0</v>
      </c>
      <c r="AD38" s="91"/>
      <c r="AE38" s="91"/>
      <c r="AF38" s="91"/>
      <c r="AG38" s="91"/>
      <c r="AH38" s="91"/>
      <c r="AI38" s="91"/>
      <c r="AJ38" s="52">
        <f t="shared" si="11"/>
        <v>0</v>
      </c>
      <c r="AK38" s="90"/>
      <c r="AL38" s="90"/>
      <c r="AM38" s="52">
        <f t="shared" si="12"/>
        <v>0</v>
      </c>
      <c r="AN38" s="52">
        <f t="shared" si="13"/>
        <v>0</v>
      </c>
      <c r="AO38" s="48"/>
      <c r="AP38" s="48"/>
    </row>
    <row r="39" spans="1:42" x14ac:dyDescent="0.35">
      <c r="A39" s="54"/>
      <c r="B39" s="54"/>
      <c r="C39" s="54"/>
      <c r="D39" s="94"/>
      <c r="E39" s="94"/>
      <c r="F39" s="94"/>
      <c r="G39" s="94"/>
      <c r="H39" s="94"/>
      <c r="I39" s="94"/>
      <c r="J39" s="94"/>
      <c r="K39" s="94"/>
      <c r="L39" s="94"/>
      <c r="M39" s="94"/>
      <c r="N39" s="94"/>
      <c r="O39" s="94"/>
      <c r="P39" s="40">
        <f t="shared" si="14"/>
        <v>0</v>
      </c>
      <c r="Q39" s="40">
        <f t="shared" si="14"/>
        <v>0</v>
      </c>
      <c r="R39" s="94"/>
      <c r="S39" s="94"/>
      <c r="T39" s="94"/>
      <c r="U39" s="94"/>
      <c r="V39" s="94"/>
      <c r="W39" s="94"/>
      <c r="X39" s="94"/>
      <c r="Y39" s="94"/>
      <c r="Z39" s="42">
        <f t="shared" si="8"/>
        <v>0</v>
      </c>
      <c r="AA39" s="42">
        <f t="shared" si="9"/>
        <v>0</v>
      </c>
      <c r="AB39" s="44">
        <f t="shared" si="10"/>
        <v>0</v>
      </c>
      <c r="AC39" s="44">
        <f t="shared" si="10"/>
        <v>0</v>
      </c>
      <c r="AD39" s="91"/>
      <c r="AE39" s="91"/>
      <c r="AF39" s="91"/>
      <c r="AG39" s="91"/>
      <c r="AH39" s="91"/>
      <c r="AI39" s="91"/>
      <c r="AJ39" s="52">
        <f t="shared" si="11"/>
        <v>0</v>
      </c>
      <c r="AK39" s="90"/>
      <c r="AL39" s="90"/>
      <c r="AM39" s="52">
        <f t="shared" si="12"/>
        <v>0</v>
      </c>
      <c r="AN39" s="52">
        <f t="shared" si="13"/>
        <v>0</v>
      </c>
      <c r="AO39" s="48"/>
      <c r="AP39" s="48"/>
    </row>
    <row r="40" spans="1:42" x14ac:dyDescent="0.35">
      <c r="A40" s="54"/>
      <c r="B40" s="54"/>
      <c r="C40" s="54"/>
      <c r="D40" s="94"/>
      <c r="E40" s="94"/>
      <c r="F40" s="94"/>
      <c r="G40" s="94"/>
      <c r="H40" s="94"/>
      <c r="I40" s="94"/>
      <c r="J40" s="94"/>
      <c r="K40" s="94"/>
      <c r="L40" s="94"/>
      <c r="M40" s="94"/>
      <c r="N40" s="94"/>
      <c r="O40" s="94"/>
      <c r="P40" s="40">
        <f t="shared" si="14"/>
        <v>0</v>
      </c>
      <c r="Q40" s="40">
        <f t="shared" si="14"/>
        <v>0</v>
      </c>
      <c r="R40" s="94"/>
      <c r="S40" s="94"/>
      <c r="T40" s="94"/>
      <c r="U40" s="94"/>
      <c r="V40" s="94"/>
      <c r="W40" s="94"/>
      <c r="X40" s="94"/>
      <c r="Y40" s="94"/>
      <c r="Z40" s="42">
        <f t="shared" si="8"/>
        <v>0</v>
      </c>
      <c r="AA40" s="42">
        <f t="shared" si="9"/>
        <v>0</v>
      </c>
      <c r="AB40" s="44">
        <f t="shared" si="10"/>
        <v>0</v>
      </c>
      <c r="AC40" s="44">
        <f t="shared" si="10"/>
        <v>0</v>
      </c>
      <c r="AD40" s="91"/>
      <c r="AE40" s="91"/>
      <c r="AF40" s="91"/>
      <c r="AG40" s="91"/>
      <c r="AH40" s="91"/>
      <c r="AI40" s="91"/>
      <c r="AJ40" s="52">
        <f t="shared" si="11"/>
        <v>0</v>
      </c>
      <c r="AK40" s="90"/>
      <c r="AL40" s="90"/>
      <c r="AM40" s="52">
        <f t="shared" si="12"/>
        <v>0</v>
      </c>
      <c r="AN40" s="52">
        <f t="shared" si="13"/>
        <v>0</v>
      </c>
      <c r="AO40" s="48"/>
      <c r="AP40" s="48"/>
    </row>
    <row r="41" spans="1:42" x14ac:dyDescent="0.35">
      <c r="A41" s="54"/>
      <c r="B41" s="54"/>
      <c r="C41" s="54"/>
      <c r="D41" s="94"/>
      <c r="E41" s="94"/>
      <c r="F41" s="94"/>
      <c r="G41" s="94"/>
      <c r="H41" s="94"/>
      <c r="I41" s="94"/>
      <c r="J41" s="94"/>
      <c r="K41" s="94"/>
      <c r="L41" s="94"/>
      <c r="M41" s="94"/>
      <c r="N41" s="94"/>
      <c r="O41" s="94"/>
      <c r="P41" s="40">
        <f t="shared" si="14"/>
        <v>0</v>
      </c>
      <c r="Q41" s="40">
        <f t="shared" si="14"/>
        <v>0</v>
      </c>
      <c r="R41" s="94"/>
      <c r="S41" s="94"/>
      <c r="T41" s="94"/>
      <c r="U41" s="94"/>
      <c r="V41" s="94"/>
      <c r="W41" s="94"/>
      <c r="X41" s="94"/>
      <c r="Y41" s="94"/>
      <c r="Z41" s="42">
        <f t="shared" si="8"/>
        <v>0</v>
      </c>
      <c r="AA41" s="42">
        <f t="shared" si="9"/>
        <v>0</v>
      </c>
      <c r="AB41" s="44">
        <f t="shared" si="10"/>
        <v>0</v>
      </c>
      <c r="AC41" s="44">
        <f t="shared" si="10"/>
        <v>0</v>
      </c>
      <c r="AD41" s="91"/>
      <c r="AE41" s="91"/>
      <c r="AF41" s="91"/>
      <c r="AG41" s="91"/>
      <c r="AH41" s="91"/>
      <c r="AI41" s="91"/>
      <c r="AJ41" s="52">
        <f t="shared" si="11"/>
        <v>0</v>
      </c>
      <c r="AK41" s="90"/>
      <c r="AL41" s="90"/>
      <c r="AM41" s="52">
        <f t="shared" si="12"/>
        <v>0</v>
      </c>
      <c r="AN41" s="52">
        <f t="shared" si="13"/>
        <v>0</v>
      </c>
      <c r="AO41" s="48"/>
      <c r="AP41" s="48"/>
    </row>
    <row r="42" spans="1:42" x14ac:dyDescent="0.35">
      <c r="A42" s="54"/>
      <c r="B42" s="54"/>
      <c r="C42" s="54"/>
      <c r="D42" s="94"/>
      <c r="E42" s="94"/>
      <c r="F42" s="94"/>
      <c r="G42" s="94"/>
      <c r="H42" s="94"/>
      <c r="I42" s="94"/>
      <c r="J42" s="94"/>
      <c r="K42" s="94"/>
      <c r="L42" s="94"/>
      <c r="M42" s="94"/>
      <c r="N42" s="94"/>
      <c r="O42" s="94"/>
      <c r="P42" s="40">
        <f t="shared" si="14"/>
        <v>0</v>
      </c>
      <c r="Q42" s="40">
        <f t="shared" si="14"/>
        <v>0</v>
      </c>
      <c r="R42" s="94"/>
      <c r="S42" s="94"/>
      <c r="T42" s="94"/>
      <c r="U42" s="94"/>
      <c r="V42" s="94"/>
      <c r="W42" s="94"/>
      <c r="X42" s="94"/>
      <c r="Y42" s="94"/>
      <c r="Z42" s="42">
        <f t="shared" si="8"/>
        <v>0</v>
      </c>
      <c r="AA42" s="42">
        <f t="shared" si="9"/>
        <v>0</v>
      </c>
      <c r="AB42" s="44">
        <f t="shared" si="10"/>
        <v>0</v>
      </c>
      <c r="AC42" s="44">
        <f t="shared" si="10"/>
        <v>0</v>
      </c>
      <c r="AD42" s="91"/>
      <c r="AE42" s="91"/>
      <c r="AF42" s="91"/>
      <c r="AG42" s="91"/>
      <c r="AH42" s="91"/>
      <c r="AI42" s="91"/>
      <c r="AJ42" s="52">
        <f t="shared" si="11"/>
        <v>0</v>
      </c>
      <c r="AK42" s="90"/>
      <c r="AL42" s="90"/>
      <c r="AM42" s="52">
        <f t="shared" si="12"/>
        <v>0</v>
      </c>
      <c r="AN42" s="52">
        <f t="shared" si="13"/>
        <v>0</v>
      </c>
      <c r="AO42" s="48"/>
      <c r="AP42" s="48"/>
    </row>
    <row r="43" spans="1:42" x14ac:dyDescent="0.35">
      <c r="A43" s="54"/>
      <c r="B43" s="54"/>
      <c r="C43" s="54"/>
      <c r="D43" s="94"/>
      <c r="E43" s="94"/>
      <c r="F43" s="94"/>
      <c r="G43" s="94"/>
      <c r="H43" s="94"/>
      <c r="I43" s="94"/>
      <c r="J43" s="94"/>
      <c r="K43" s="94"/>
      <c r="L43" s="94"/>
      <c r="M43" s="94"/>
      <c r="N43" s="94"/>
      <c r="O43" s="94"/>
      <c r="P43" s="40">
        <f t="shared" si="14"/>
        <v>0</v>
      </c>
      <c r="Q43" s="40">
        <f t="shared" si="14"/>
        <v>0</v>
      </c>
      <c r="R43" s="94"/>
      <c r="S43" s="94"/>
      <c r="T43" s="94"/>
      <c r="U43" s="94"/>
      <c r="V43" s="94"/>
      <c r="W43" s="94"/>
      <c r="X43" s="94"/>
      <c r="Y43" s="94"/>
      <c r="Z43" s="42">
        <f t="shared" si="8"/>
        <v>0</v>
      </c>
      <c r="AA43" s="42">
        <f t="shared" si="9"/>
        <v>0</v>
      </c>
      <c r="AB43" s="44">
        <f t="shared" si="10"/>
        <v>0</v>
      </c>
      <c r="AC43" s="44">
        <f t="shared" si="10"/>
        <v>0</v>
      </c>
      <c r="AD43" s="91"/>
      <c r="AE43" s="91"/>
      <c r="AF43" s="91"/>
      <c r="AG43" s="91"/>
      <c r="AH43" s="91"/>
      <c r="AI43" s="91"/>
      <c r="AJ43" s="52">
        <f t="shared" si="11"/>
        <v>0</v>
      </c>
      <c r="AK43" s="90"/>
      <c r="AL43" s="90"/>
      <c r="AM43" s="52">
        <f t="shared" si="12"/>
        <v>0</v>
      </c>
      <c r="AN43" s="52">
        <f t="shared" si="13"/>
        <v>0</v>
      </c>
      <c r="AO43" s="48"/>
      <c r="AP43" s="48"/>
    </row>
    <row r="44" spans="1:42" x14ac:dyDescent="0.35">
      <c r="A44" s="54"/>
      <c r="B44" s="54"/>
      <c r="C44" s="54"/>
      <c r="D44" s="94"/>
      <c r="E44" s="94"/>
      <c r="F44" s="94"/>
      <c r="G44" s="94"/>
      <c r="H44" s="94"/>
      <c r="I44" s="94"/>
      <c r="J44" s="94"/>
      <c r="K44" s="94"/>
      <c r="L44" s="94"/>
      <c r="M44" s="94"/>
      <c r="N44" s="94"/>
      <c r="O44" s="94"/>
      <c r="P44" s="40">
        <f t="shared" si="14"/>
        <v>0</v>
      </c>
      <c r="Q44" s="40">
        <f t="shared" si="14"/>
        <v>0</v>
      </c>
      <c r="R44" s="94"/>
      <c r="S44" s="94"/>
      <c r="T44" s="94"/>
      <c r="U44" s="94"/>
      <c r="V44" s="94"/>
      <c r="W44" s="94"/>
      <c r="X44" s="94"/>
      <c r="Y44" s="94"/>
      <c r="Z44" s="42">
        <f t="shared" si="8"/>
        <v>0</v>
      </c>
      <c r="AA44" s="42">
        <f t="shared" si="9"/>
        <v>0</v>
      </c>
      <c r="AB44" s="44">
        <f t="shared" si="10"/>
        <v>0</v>
      </c>
      <c r="AC44" s="44">
        <f t="shared" si="10"/>
        <v>0</v>
      </c>
      <c r="AD44" s="91"/>
      <c r="AE44" s="91"/>
      <c r="AF44" s="91"/>
      <c r="AG44" s="91"/>
      <c r="AH44" s="91"/>
      <c r="AI44" s="91"/>
      <c r="AJ44" s="52">
        <f t="shared" si="11"/>
        <v>0</v>
      </c>
      <c r="AK44" s="90"/>
      <c r="AL44" s="90"/>
      <c r="AM44" s="52">
        <f t="shared" si="12"/>
        <v>0</v>
      </c>
      <c r="AN44" s="52">
        <f t="shared" si="13"/>
        <v>0</v>
      </c>
      <c r="AO44" s="48"/>
      <c r="AP44" s="48"/>
    </row>
    <row r="45" spans="1:42" x14ac:dyDescent="0.35">
      <c r="A45" s="54"/>
      <c r="B45" s="54"/>
      <c r="C45" s="54"/>
      <c r="D45" s="94"/>
      <c r="E45" s="94"/>
      <c r="F45" s="94"/>
      <c r="G45" s="94"/>
      <c r="H45" s="94"/>
      <c r="I45" s="94"/>
      <c r="J45" s="94"/>
      <c r="K45" s="94"/>
      <c r="L45" s="94"/>
      <c r="M45" s="94"/>
      <c r="N45" s="94"/>
      <c r="O45" s="94"/>
      <c r="P45" s="40">
        <f t="shared" si="14"/>
        <v>0</v>
      </c>
      <c r="Q45" s="40">
        <f t="shared" si="14"/>
        <v>0</v>
      </c>
      <c r="R45" s="94"/>
      <c r="S45" s="94"/>
      <c r="T45" s="94"/>
      <c r="U45" s="94"/>
      <c r="V45" s="94"/>
      <c r="W45" s="94"/>
      <c r="X45" s="94"/>
      <c r="Y45" s="94"/>
      <c r="Z45" s="42">
        <f t="shared" si="8"/>
        <v>0</v>
      </c>
      <c r="AA45" s="42">
        <f t="shared" si="9"/>
        <v>0</v>
      </c>
      <c r="AB45" s="44">
        <f t="shared" si="10"/>
        <v>0</v>
      </c>
      <c r="AC45" s="44">
        <f t="shared" si="10"/>
        <v>0</v>
      </c>
      <c r="AD45" s="91"/>
      <c r="AE45" s="91"/>
      <c r="AF45" s="91"/>
      <c r="AG45" s="91"/>
      <c r="AH45" s="91"/>
      <c r="AI45" s="91"/>
      <c r="AJ45" s="52">
        <f t="shared" si="11"/>
        <v>0</v>
      </c>
      <c r="AK45" s="90"/>
      <c r="AL45" s="90"/>
      <c r="AM45" s="52">
        <f t="shared" si="12"/>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14"/>
        <v>0</v>
      </c>
      <c r="Q46" s="40">
        <f t="shared" si="14"/>
        <v>0</v>
      </c>
      <c r="R46" s="94"/>
      <c r="S46" s="94"/>
      <c r="T46" s="94"/>
      <c r="U46" s="94"/>
      <c r="V46" s="94"/>
      <c r="W46" s="94"/>
      <c r="X46" s="94"/>
      <c r="Y46" s="94"/>
      <c r="Z46" s="42">
        <f t="shared" si="8"/>
        <v>0</v>
      </c>
      <c r="AA46" s="42">
        <f t="shared" si="9"/>
        <v>0</v>
      </c>
      <c r="AB46" s="44">
        <f t="shared" si="10"/>
        <v>0</v>
      </c>
      <c r="AC46" s="44">
        <f t="shared" si="10"/>
        <v>0</v>
      </c>
      <c r="AD46" s="91"/>
      <c r="AE46" s="91"/>
      <c r="AF46" s="91"/>
      <c r="AG46" s="91"/>
      <c r="AH46" s="91"/>
      <c r="AI46" s="91"/>
      <c r="AJ46" s="52">
        <f t="shared" si="11"/>
        <v>0</v>
      </c>
      <c r="AK46" s="90"/>
      <c r="AL46" s="90"/>
      <c r="AM46" s="52">
        <f t="shared" si="12"/>
        <v>0</v>
      </c>
      <c r="AN46" s="52">
        <f t="shared" ref="AN46:AN51" si="15">SUM(AM46,AJ46)</f>
        <v>0</v>
      </c>
      <c r="AO46" s="48"/>
      <c r="AP46" s="48"/>
    </row>
    <row r="47" spans="1:42" x14ac:dyDescent="0.35">
      <c r="A47" s="54"/>
      <c r="B47" s="54"/>
      <c r="C47" s="54"/>
      <c r="D47" s="94"/>
      <c r="E47" s="94"/>
      <c r="F47" s="94"/>
      <c r="G47" s="94"/>
      <c r="H47" s="94"/>
      <c r="I47" s="94"/>
      <c r="J47" s="94"/>
      <c r="K47" s="94"/>
      <c r="L47" s="94"/>
      <c r="M47" s="94"/>
      <c r="N47" s="94"/>
      <c r="O47" s="94"/>
      <c r="P47" s="40">
        <f t="shared" si="14"/>
        <v>0</v>
      </c>
      <c r="Q47" s="40">
        <f t="shared" si="14"/>
        <v>0</v>
      </c>
      <c r="R47" s="94"/>
      <c r="S47" s="94"/>
      <c r="T47" s="94"/>
      <c r="U47" s="94"/>
      <c r="V47" s="94"/>
      <c r="W47" s="94"/>
      <c r="X47" s="94"/>
      <c r="Y47" s="94"/>
      <c r="Z47" s="42">
        <f t="shared" si="8"/>
        <v>0</v>
      </c>
      <c r="AA47" s="42">
        <f t="shared" si="9"/>
        <v>0</v>
      </c>
      <c r="AB47" s="44">
        <f t="shared" si="10"/>
        <v>0</v>
      </c>
      <c r="AC47" s="44">
        <f t="shared" si="10"/>
        <v>0</v>
      </c>
      <c r="AD47" s="91"/>
      <c r="AE47" s="91"/>
      <c r="AF47" s="91"/>
      <c r="AG47" s="91"/>
      <c r="AH47" s="91"/>
      <c r="AI47" s="91"/>
      <c r="AJ47" s="52">
        <f t="shared" si="11"/>
        <v>0</v>
      </c>
      <c r="AK47" s="90"/>
      <c r="AL47" s="90"/>
      <c r="AM47" s="52">
        <f t="shared" si="12"/>
        <v>0</v>
      </c>
      <c r="AN47" s="52">
        <f t="shared" si="15"/>
        <v>0</v>
      </c>
      <c r="AO47" s="48"/>
      <c r="AP47" s="48"/>
    </row>
    <row r="48" spans="1:42" x14ac:dyDescent="0.35">
      <c r="A48" s="54"/>
      <c r="B48" s="54"/>
      <c r="C48" s="54"/>
      <c r="D48" s="94"/>
      <c r="E48" s="94"/>
      <c r="F48" s="94"/>
      <c r="G48" s="94"/>
      <c r="H48" s="94"/>
      <c r="I48" s="94"/>
      <c r="J48" s="94"/>
      <c r="K48" s="94"/>
      <c r="L48" s="94"/>
      <c r="M48" s="94"/>
      <c r="N48" s="94"/>
      <c r="O48" s="94"/>
      <c r="P48" s="40">
        <f t="shared" si="14"/>
        <v>0</v>
      </c>
      <c r="Q48" s="40">
        <f t="shared" si="14"/>
        <v>0</v>
      </c>
      <c r="R48" s="94"/>
      <c r="S48" s="94"/>
      <c r="T48" s="94"/>
      <c r="U48" s="94"/>
      <c r="V48" s="94"/>
      <c r="W48" s="94"/>
      <c r="X48" s="94"/>
      <c r="Y48" s="94"/>
      <c r="Z48" s="42">
        <f t="shared" si="8"/>
        <v>0</v>
      </c>
      <c r="AA48" s="42">
        <f t="shared" si="9"/>
        <v>0</v>
      </c>
      <c r="AB48" s="44">
        <f t="shared" si="10"/>
        <v>0</v>
      </c>
      <c r="AC48" s="44">
        <f t="shared" si="10"/>
        <v>0</v>
      </c>
      <c r="AD48" s="91"/>
      <c r="AE48" s="91"/>
      <c r="AF48" s="91"/>
      <c r="AG48" s="91"/>
      <c r="AH48" s="91"/>
      <c r="AI48" s="91"/>
      <c r="AJ48" s="52">
        <f t="shared" si="11"/>
        <v>0</v>
      </c>
      <c r="AK48" s="90"/>
      <c r="AL48" s="90"/>
      <c r="AM48" s="52">
        <f t="shared" si="12"/>
        <v>0</v>
      </c>
      <c r="AN48" s="52">
        <f t="shared" si="15"/>
        <v>0</v>
      </c>
      <c r="AO48" s="48"/>
      <c r="AP48" s="48"/>
    </row>
    <row r="49" spans="1:42" x14ac:dyDescent="0.35">
      <c r="A49" s="54"/>
      <c r="B49" s="54"/>
      <c r="C49" s="54"/>
      <c r="D49" s="94"/>
      <c r="E49" s="94"/>
      <c r="F49" s="94"/>
      <c r="G49" s="94"/>
      <c r="H49" s="94"/>
      <c r="I49" s="94"/>
      <c r="J49" s="94"/>
      <c r="K49" s="94"/>
      <c r="L49" s="94"/>
      <c r="M49" s="94"/>
      <c r="N49" s="94"/>
      <c r="O49" s="94"/>
      <c r="P49" s="40">
        <f t="shared" si="14"/>
        <v>0</v>
      </c>
      <c r="Q49" s="40">
        <f t="shared" si="14"/>
        <v>0</v>
      </c>
      <c r="R49" s="94"/>
      <c r="S49" s="94"/>
      <c r="T49" s="94"/>
      <c r="U49" s="94"/>
      <c r="V49" s="94"/>
      <c r="W49" s="94"/>
      <c r="X49" s="94"/>
      <c r="Y49" s="94"/>
      <c r="Z49" s="42">
        <f t="shared" si="8"/>
        <v>0</v>
      </c>
      <c r="AA49" s="42">
        <f t="shared" si="9"/>
        <v>0</v>
      </c>
      <c r="AB49" s="44">
        <f t="shared" si="10"/>
        <v>0</v>
      </c>
      <c r="AC49" s="44">
        <f t="shared" si="10"/>
        <v>0</v>
      </c>
      <c r="AD49" s="91"/>
      <c r="AE49" s="91"/>
      <c r="AF49" s="91"/>
      <c r="AG49" s="91"/>
      <c r="AH49" s="91"/>
      <c r="AI49" s="91"/>
      <c r="AJ49" s="52">
        <f t="shared" si="11"/>
        <v>0</v>
      </c>
      <c r="AK49" s="90"/>
      <c r="AL49" s="90"/>
      <c r="AM49" s="52">
        <f t="shared" si="12"/>
        <v>0</v>
      </c>
      <c r="AN49" s="52">
        <f t="shared" si="15"/>
        <v>0</v>
      </c>
      <c r="AO49" s="48"/>
      <c r="AP49" s="48"/>
    </row>
    <row r="50" spans="1:42" x14ac:dyDescent="0.35">
      <c r="A50" s="54"/>
      <c r="B50" s="54"/>
      <c r="C50" s="54"/>
      <c r="D50" s="94"/>
      <c r="E50" s="94"/>
      <c r="F50" s="94"/>
      <c r="G50" s="94"/>
      <c r="H50" s="94"/>
      <c r="I50" s="94"/>
      <c r="J50" s="94"/>
      <c r="K50" s="94"/>
      <c r="L50" s="94"/>
      <c r="M50" s="94"/>
      <c r="N50" s="94"/>
      <c r="O50" s="94"/>
      <c r="P50" s="40">
        <f t="shared" si="14"/>
        <v>0</v>
      </c>
      <c r="Q50" s="40">
        <f t="shared" si="14"/>
        <v>0</v>
      </c>
      <c r="R50" s="94"/>
      <c r="S50" s="94"/>
      <c r="T50" s="94"/>
      <c r="U50" s="94"/>
      <c r="V50" s="94"/>
      <c r="W50" s="94"/>
      <c r="X50" s="94"/>
      <c r="Y50" s="94"/>
      <c r="Z50" s="42">
        <f t="shared" si="8"/>
        <v>0</v>
      </c>
      <c r="AA50" s="42">
        <f t="shared" si="9"/>
        <v>0</v>
      </c>
      <c r="AB50" s="44">
        <f t="shared" si="10"/>
        <v>0</v>
      </c>
      <c r="AC50" s="44">
        <f t="shared" si="10"/>
        <v>0</v>
      </c>
      <c r="AD50" s="91"/>
      <c r="AE50" s="91"/>
      <c r="AF50" s="91"/>
      <c r="AG50" s="91"/>
      <c r="AH50" s="91"/>
      <c r="AI50" s="91"/>
      <c r="AJ50" s="52">
        <f t="shared" si="11"/>
        <v>0</v>
      </c>
      <c r="AK50" s="90"/>
      <c r="AL50" s="90"/>
      <c r="AM50" s="52">
        <f t="shared" si="12"/>
        <v>0</v>
      </c>
      <c r="AN50" s="52">
        <f t="shared" si="15"/>
        <v>0</v>
      </c>
      <c r="AO50" s="48"/>
      <c r="AP50" s="48"/>
    </row>
    <row r="51" spans="1:42" x14ac:dyDescent="0.35">
      <c r="A51" s="54"/>
      <c r="B51" s="54"/>
      <c r="C51" s="54"/>
      <c r="D51" s="94"/>
      <c r="E51" s="94"/>
      <c r="F51" s="94"/>
      <c r="G51" s="94"/>
      <c r="H51" s="94"/>
      <c r="I51" s="94"/>
      <c r="J51" s="94"/>
      <c r="K51" s="94"/>
      <c r="L51" s="94"/>
      <c r="M51" s="94"/>
      <c r="N51" s="94"/>
      <c r="O51" s="94"/>
      <c r="P51" s="40">
        <f t="shared" si="14"/>
        <v>0</v>
      </c>
      <c r="Q51" s="40">
        <f t="shared" si="14"/>
        <v>0</v>
      </c>
      <c r="R51" s="94"/>
      <c r="S51" s="94"/>
      <c r="T51" s="94"/>
      <c r="U51" s="94"/>
      <c r="V51" s="94"/>
      <c r="W51" s="94"/>
      <c r="X51" s="94"/>
      <c r="Y51" s="94"/>
      <c r="Z51" s="42">
        <f t="shared" si="8"/>
        <v>0</v>
      </c>
      <c r="AA51" s="42">
        <f t="shared" si="9"/>
        <v>0</v>
      </c>
      <c r="AB51" s="44">
        <f t="shared" si="10"/>
        <v>0</v>
      </c>
      <c r="AC51" s="44">
        <f t="shared" si="10"/>
        <v>0</v>
      </c>
      <c r="AD51" s="91"/>
      <c r="AE51" s="91"/>
      <c r="AF51" s="91"/>
      <c r="AG51" s="91"/>
      <c r="AH51" s="91"/>
      <c r="AI51" s="91"/>
      <c r="AJ51" s="52">
        <f t="shared" si="11"/>
        <v>0</v>
      </c>
      <c r="AK51" s="90"/>
      <c r="AL51" s="90"/>
      <c r="AM51" s="52">
        <f t="shared" si="12"/>
        <v>0</v>
      </c>
      <c r="AN51" s="52">
        <f t="shared" si="15"/>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3950" priority="152">
      <formula>AND(NOT(ISBLANK($A7)),ISBLANK(B7))</formula>
    </cfRule>
  </conditionalFormatting>
  <conditionalFormatting sqref="C7:C51">
    <cfRule type="expression" dxfId="3949" priority="151">
      <formula>AND(NOT(ISBLANK(A7)),ISBLANK(C7))</formula>
    </cfRule>
  </conditionalFormatting>
  <conditionalFormatting sqref="D7:D8 F7:F8 H7:H8 J7:J8 L7:L8 N7:N8 V7:V8 X7:X8 D15:D51">
    <cfRule type="expression" dxfId="3948" priority="150">
      <formula>AND(NOT(ISBLANK(E7)),ISBLANK(D7))</formula>
    </cfRule>
  </conditionalFormatting>
  <conditionalFormatting sqref="E7:E8 G7:G8 I7:I8 K7:K8 M7:M8 O7:O8 W7:W8 Y7:Y8 E15:E51">
    <cfRule type="expression" dxfId="3947" priority="149">
      <formula>AND(NOT(ISBLANK(D7)),ISBLANK(E7))</formula>
    </cfRule>
  </conditionalFormatting>
  <conditionalFormatting sqref="F15:F51">
    <cfRule type="expression" dxfId="3946" priority="148">
      <formula>AND(NOT(ISBLANK(G15)),ISBLANK(F15))</formula>
    </cfRule>
  </conditionalFormatting>
  <conditionalFormatting sqref="G15:G51">
    <cfRule type="expression" dxfId="3945" priority="147">
      <formula>AND(NOT(ISBLANK(F15)),ISBLANK(G15))</formula>
    </cfRule>
  </conditionalFormatting>
  <conditionalFormatting sqref="H15:H51">
    <cfRule type="expression" dxfId="3944" priority="146">
      <formula>AND(NOT(ISBLANK(I15)),ISBLANK(H15))</formula>
    </cfRule>
  </conditionalFormatting>
  <conditionalFormatting sqref="I15:I51">
    <cfRule type="expression" dxfId="3943" priority="145">
      <formula>AND(NOT(ISBLANK(H15)),ISBLANK(I15))</formula>
    </cfRule>
  </conditionalFormatting>
  <conditionalFormatting sqref="J15:J51">
    <cfRule type="expression" dxfId="3942" priority="144">
      <formula>AND(NOT(ISBLANK(K15)),ISBLANK(J15))</formula>
    </cfRule>
  </conditionalFormatting>
  <conditionalFormatting sqref="K15:K51">
    <cfRule type="expression" dxfId="3941" priority="143">
      <formula>AND(NOT(ISBLANK(J15)),ISBLANK(K15))</formula>
    </cfRule>
  </conditionalFormatting>
  <conditionalFormatting sqref="L15:L51">
    <cfRule type="expression" dxfId="3940" priority="142">
      <formula>AND(NOT(ISBLANK(M15)),ISBLANK(L15))</formula>
    </cfRule>
  </conditionalFormatting>
  <conditionalFormatting sqref="M15:M51">
    <cfRule type="expression" dxfId="3939" priority="141">
      <formula>AND(NOT(ISBLANK(L15)),ISBLANK(M15))</formula>
    </cfRule>
  </conditionalFormatting>
  <conditionalFormatting sqref="N15:N51">
    <cfRule type="expression" dxfId="3938" priority="140">
      <formula>AND(NOT(ISBLANK(O15)),ISBLANK(N15))</formula>
    </cfRule>
  </conditionalFormatting>
  <conditionalFormatting sqref="O15:O51">
    <cfRule type="expression" dxfId="3937" priority="139">
      <formula>AND(NOT(ISBLANK(N15)),ISBLANK(O15))</formula>
    </cfRule>
  </conditionalFormatting>
  <conditionalFormatting sqref="R15:R51 R7:Y7 R13:Y13">
    <cfRule type="expression" dxfId="3936" priority="138">
      <formula>AND(NOT(ISBLANK(S7)),ISBLANK(R7))</formula>
    </cfRule>
  </conditionalFormatting>
  <conditionalFormatting sqref="S7 S13 S15:S51">
    <cfRule type="expression" dxfId="3935" priority="137">
      <formula>AND(NOT(ISBLANK(R7)),ISBLANK(S7))</formula>
    </cfRule>
  </conditionalFormatting>
  <conditionalFormatting sqref="T7 T13 T15:T51">
    <cfRule type="expression" dxfId="3934" priority="136">
      <formula>AND(NOT(ISBLANK(U7)),ISBLANK(T7))</formula>
    </cfRule>
  </conditionalFormatting>
  <conditionalFormatting sqref="U7 U13 U15:U51">
    <cfRule type="expression" dxfId="3933" priority="135">
      <formula>AND(NOT(ISBLANK(T7)),ISBLANK(U7))</formula>
    </cfRule>
  </conditionalFormatting>
  <conditionalFormatting sqref="V13 V15:V51">
    <cfRule type="expression" dxfId="3932" priority="134">
      <formula>AND(NOT(ISBLANK(W13)),ISBLANK(V13))</formula>
    </cfRule>
  </conditionalFormatting>
  <conditionalFormatting sqref="W13 W15:W51">
    <cfRule type="expression" dxfId="3931" priority="133">
      <formula>AND(NOT(ISBLANK(V13)),ISBLANK(W13))</formula>
    </cfRule>
  </conditionalFormatting>
  <conditionalFormatting sqref="X13 X15:X51">
    <cfRule type="expression" dxfId="3930" priority="132">
      <formula>AND(NOT(ISBLANK(Y13)),ISBLANK(X13))</formula>
    </cfRule>
  </conditionalFormatting>
  <conditionalFormatting sqref="Y13 Y15:Y51">
    <cfRule type="expression" dxfId="3929" priority="131">
      <formula>AND(NOT(ISBLANK(X13)),ISBLANK(Y13))</formula>
    </cfRule>
  </conditionalFormatting>
  <conditionalFormatting sqref="R8:Y8">
    <cfRule type="expression" dxfId="3928" priority="130">
      <formula>AND(NOT(ISBLANK(S8)),ISBLANK(R8))</formula>
    </cfRule>
  </conditionalFormatting>
  <conditionalFormatting sqref="S8">
    <cfRule type="expression" dxfId="3927" priority="129">
      <formula>AND(NOT(ISBLANK(R8)),ISBLANK(S8))</formula>
    </cfRule>
  </conditionalFormatting>
  <conditionalFormatting sqref="T8">
    <cfRule type="expression" dxfId="3926" priority="128">
      <formula>AND(NOT(ISBLANK(U8)),ISBLANK(T8))</formula>
    </cfRule>
  </conditionalFormatting>
  <conditionalFormatting sqref="U8">
    <cfRule type="expression" dxfId="3925" priority="127">
      <formula>AND(NOT(ISBLANK(T8)),ISBLANK(U8))</formula>
    </cfRule>
  </conditionalFormatting>
  <conditionalFormatting sqref="R9">
    <cfRule type="expression" dxfId="3924" priority="126">
      <formula>AND(NOT(ISBLANK(S9)),ISBLANK(R9))</formula>
    </cfRule>
  </conditionalFormatting>
  <conditionalFormatting sqref="S9">
    <cfRule type="expression" dxfId="3923" priority="125">
      <formula>AND(NOT(ISBLANK(R9)),ISBLANK(S9))</formula>
    </cfRule>
  </conditionalFormatting>
  <conditionalFormatting sqref="T9">
    <cfRule type="expression" dxfId="3922" priority="124">
      <formula>AND(NOT(ISBLANK(U9)),ISBLANK(T9))</formula>
    </cfRule>
  </conditionalFormatting>
  <conditionalFormatting sqref="U9">
    <cfRule type="expression" dxfId="3921" priority="123">
      <formula>AND(NOT(ISBLANK(T9)),ISBLANK(U9))</formula>
    </cfRule>
  </conditionalFormatting>
  <conditionalFormatting sqref="V9">
    <cfRule type="expression" dxfId="3920" priority="122">
      <formula>AND(NOT(ISBLANK(W9)),ISBLANK(V9))</formula>
    </cfRule>
  </conditionalFormatting>
  <conditionalFormatting sqref="W9">
    <cfRule type="expression" dxfId="3919" priority="121">
      <formula>AND(NOT(ISBLANK(V9)),ISBLANK(W9))</formula>
    </cfRule>
  </conditionalFormatting>
  <conditionalFormatting sqref="X9">
    <cfRule type="expression" dxfId="3918" priority="120">
      <formula>AND(NOT(ISBLANK(Y9)),ISBLANK(X9))</formula>
    </cfRule>
  </conditionalFormatting>
  <conditionalFormatting sqref="Y9">
    <cfRule type="expression" dxfId="3917" priority="119">
      <formula>AND(NOT(ISBLANK(X9)),ISBLANK(Y9))</formula>
    </cfRule>
  </conditionalFormatting>
  <conditionalFormatting sqref="R9">
    <cfRule type="expression" dxfId="3916" priority="118">
      <formula>AND(NOT(ISBLANK(S9)),ISBLANK(R9))</formula>
    </cfRule>
  </conditionalFormatting>
  <conditionalFormatting sqref="S9">
    <cfRule type="expression" dxfId="3915" priority="117">
      <formula>AND(NOT(ISBLANK(R9)),ISBLANK(S9))</formula>
    </cfRule>
  </conditionalFormatting>
  <conditionalFormatting sqref="T9">
    <cfRule type="expression" dxfId="3914" priority="116">
      <formula>AND(NOT(ISBLANK(U9)),ISBLANK(T9))</formula>
    </cfRule>
  </conditionalFormatting>
  <conditionalFormatting sqref="U9">
    <cfRule type="expression" dxfId="3913" priority="115">
      <formula>AND(NOT(ISBLANK(T9)),ISBLANK(U9))</formula>
    </cfRule>
  </conditionalFormatting>
  <conditionalFormatting sqref="V9">
    <cfRule type="expression" dxfId="3912" priority="114">
      <formula>AND(NOT(ISBLANK(W9)),ISBLANK(V9))</formula>
    </cfRule>
  </conditionalFormatting>
  <conditionalFormatting sqref="W9">
    <cfRule type="expression" dxfId="3911" priority="113">
      <formula>AND(NOT(ISBLANK(V9)),ISBLANK(W9))</formula>
    </cfRule>
  </conditionalFormatting>
  <conditionalFormatting sqref="X9">
    <cfRule type="expression" dxfId="3910" priority="112">
      <formula>AND(NOT(ISBLANK(Y9)),ISBLANK(X9))</formula>
    </cfRule>
  </conditionalFormatting>
  <conditionalFormatting sqref="Y9">
    <cfRule type="expression" dxfId="3909" priority="111">
      <formula>AND(NOT(ISBLANK(X9)),ISBLANK(Y9))</formula>
    </cfRule>
  </conditionalFormatting>
  <conditionalFormatting sqref="R9">
    <cfRule type="expression" dxfId="3908" priority="110">
      <formula>AND(NOT(ISBLANK(S9)),ISBLANK(R9))</formula>
    </cfRule>
  </conditionalFormatting>
  <conditionalFormatting sqref="S9">
    <cfRule type="expression" dxfId="3907" priority="109">
      <formula>AND(NOT(ISBLANK(R9)),ISBLANK(S9))</formula>
    </cfRule>
  </conditionalFormatting>
  <conditionalFormatting sqref="T9">
    <cfRule type="expression" dxfId="3906" priority="108">
      <formula>AND(NOT(ISBLANK(U9)),ISBLANK(T9))</formula>
    </cfRule>
  </conditionalFormatting>
  <conditionalFormatting sqref="U9">
    <cfRule type="expression" dxfId="3905" priority="107">
      <formula>AND(NOT(ISBLANK(T9)),ISBLANK(U9))</formula>
    </cfRule>
  </conditionalFormatting>
  <conditionalFormatting sqref="V9">
    <cfRule type="expression" dxfId="3904" priority="106">
      <formula>AND(NOT(ISBLANK(W9)),ISBLANK(V9))</formula>
    </cfRule>
  </conditionalFormatting>
  <conditionalFormatting sqref="W9">
    <cfRule type="expression" dxfId="3903" priority="105">
      <formula>AND(NOT(ISBLANK(V9)),ISBLANK(W9))</formula>
    </cfRule>
  </conditionalFormatting>
  <conditionalFormatting sqref="X9">
    <cfRule type="expression" dxfId="3902" priority="104">
      <formula>AND(NOT(ISBLANK(Y9)),ISBLANK(X9))</formula>
    </cfRule>
  </conditionalFormatting>
  <conditionalFormatting sqref="Y9">
    <cfRule type="expression" dxfId="3901" priority="103">
      <formula>AND(NOT(ISBLANK(X9)),ISBLANK(Y9))</formula>
    </cfRule>
  </conditionalFormatting>
  <conditionalFormatting sqref="R9">
    <cfRule type="expression" dxfId="3900" priority="102">
      <formula>AND(NOT(ISBLANK(S9)),ISBLANK(R9))</formula>
    </cfRule>
  </conditionalFormatting>
  <conditionalFormatting sqref="S9">
    <cfRule type="expression" dxfId="3899" priority="101">
      <formula>AND(NOT(ISBLANK(R9)),ISBLANK(S9))</formula>
    </cfRule>
  </conditionalFormatting>
  <conditionalFormatting sqref="T9">
    <cfRule type="expression" dxfId="3898" priority="100">
      <formula>AND(NOT(ISBLANK(U9)),ISBLANK(T9))</formula>
    </cfRule>
  </conditionalFormatting>
  <conditionalFormatting sqref="U9">
    <cfRule type="expression" dxfId="3897" priority="99">
      <formula>AND(NOT(ISBLANK(T9)),ISBLANK(U9))</formula>
    </cfRule>
  </conditionalFormatting>
  <conditionalFormatting sqref="V9">
    <cfRule type="expression" dxfId="3896" priority="98">
      <formula>AND(NOT(ISBLANK(W9)),ISBLANK(V9))</formula>
    </cfRule>
  </conditionalFormatting>
  <conditionalFormatting sqref="W9">
    <cfRule type="expression" dxfId="3895" priority="97">
      <formula>AND(NOT(ISBLANK(V9)),ISBLANK(W9))</formula>
    </cfRule>
  </conditionalFormatting>
  <conditionalFormatting sqref="X9">
    <cfRule type="expression" dxfId="3894" priority="96">
      <formula>AND(NOT(ISBLANK(Y9)),ISBLANK(X9))</formula>
    </cfRule>
  </conditionalFormatting>
  <conditionalFormatting sqref="Y9">
    <cfRule type="expression" dxfId="3893" priority="95">
      <formula>AND(NOT(ISBLANK(X9)),ISBLANK(Y9))</formula>
    </cfRule>
  </conditionalFormatting>
  <conditionalFormatting sqref="D11">
    <cfRule type="expression" dxfId="3892" priority="94">
      <formula>AND(NOT(ISBLANK(E11)),ISBLANK(D11))</formula>
    </cfRule>
  </conditionalFormatting>
  <conditionalFormatting sqref="E11">
    <cfRule type="expression" dxfId="3891" priority="93">
      <formula>AND(NOT(ISBLANK(D11)),ISBLANK(E11))</formula>
    </cfRule>
  </conditionalFormatting>
  <conditionalFormatting sqref="F11">
    <cfRule type="expression" dxfId="3890" priority="92">
      <formula>AND(NOT(ISBLANK(G11)),ISBLANK(F11))</formula>
    </cfRule>
  </conditionalFormatting>
  <conditionalFormatting sqref="G11">
    <cfRule type="expression" dxfId="3889" priority="91">
      <formula>AND(NOT(ISBLANK(F11)),ISBLANK(G11))</formula>
    </cfRule>
  </conditionalFormatting>
  <conditionalFormatting sqref="H11">
    <cfRule type="expression" dxfId="3888" priority="90">
      <formula>AND(NOT(ISBLANK(I11)),ISBLANK(H11))</formula>
    </cfRule>
  </conditionalFormatting>
  <conditionalFormatting sqref="I11">
    <cfRule type="expression" dxfId="3887" priority="89">
      <formula>AND(NOT(ISBLANK(H11)),ISBLANK(I11))</formula>
    </cfRule>
  </conditionalFormatting>
  <conditionalFormatting sqref="J11">
    <cfRule type="expression" dxfId="3886" priority="88">
      <formula>AND(NOT(ISBLANK(K11)),ISBLANK(J11))</formula>
    </cfRule>
  </conditionalFormatting>
  <conditionalFormatting sqref="K11">
    <cfRule type="expression" dxfId="3885" priority="87">
      <formula>AND(NOT(ISBLANK(J11)),ISBLANK(K11))</formula>
    </cfRule>
  </conditionalFormatting>
  <conditionalFormatting sqref="L11">
    <cfRule type="expression" dxfId="3884" priority="86">
      <formula>AND(NOT(ISBLANK(M11)),ISBLANK(L11))</formula>
    </cfRule>
  </conditionalFormatting>
  <conditionalFormatting sqref="M11">
    <cfRule type="expression" dxfId="3883" priority="85">
      <formula>AND(NOT(ISBLANK(L11)),ISBLANK(M11))</formula>
    </cfRule>
  </conditionalFormatting>
  <conditionalFormatting sqref="N11">
    <cfRule type="expression" dxfId="3882" priority="84">
      <formula>AND(NOT(ISBLANK(O11)),ISBLANK(N11))</formula>
    </cfRule>
  </conditionalFormatting>
  <conditionalFormatting sqref="O11">
    <cfRule type="expression" dxfId="3881" priority="83">
      <formula>AND(NOT(ISBLANK(N11)),ISBLANK(O11))</formula>
    </cfRule>
  </conditionalFormatting>
  <conditionalFormatting sqref="R11">
    <cfRule type="expression" dxfId="3880" priority="82">
      <formula>AND(NOT(ISBLANK(S11)),ISBLANK(R11))</formula>
    </cfRule>
  </conditionalFormatting>
  <conditionalFormatting sqref="S11">
    <cfRule type="expression" dxfId="3879" priority="81">
      <formula>AND(NOT(ISBLANK(R11)),ISBLANK(S11))</formula>
    </cfRule>
  </conditionalFormatting>
  <conditionalFormatting sqref="T11">
    <cfRule type="expression" dxfId="3878" priority="80">
      <formula>AND(NOT(ISBLANK(U11)),ISBLANK(T11))</formula>
    </cfRule>
  </conditionalFormatting>
  <conditionalFormatting sqref="U11">
    <cfRule type="expression" dxfId="3877" priority="79">
      <formula>AND(NOT(ISBLANK(T11)),ISBLANK(U11))</formula>
    </cfRule>
  </conditionalFormatting>
  <conditionalFormatting sqref="V11">
    <cfRule type="expression" dxfId="3876" priority="78">
      <formula>AND(NOT(ISBLANK(W11)),ISBLANK(V11))</formula>
    </cfRule>
  </conditionalFormatting>
  <conditionalFormatting sqref="W11">
    <cfRule type="expression" dxfId="3875" priority="77">
      <formula>AND(NOT(ISBLANK(V11)),ISBLANK(W11))</formula>
    </cfRule>
  </conditionalFormatting>
  <conditionalFormatting sqref="X11">
    <cfRule type="expression" dxfId="3874" priority="76">
      <formula>AND(NOT(ISBLANK(Y11)),ISBLANK(X11))</formula>
    </cfRule>
  </conditionalFormatting>
  <conditionalFormatting sqref="Y11">
    <cfRule type="expression" dxfId="3873" priority="75">
      <formula>AND(NOT(ISBLANK(X11)),ISBLANK(Y11))</formula>
    </cfRule>
  </conditionalFormatting>
  <conditionalFormatting sqref="D10">
    <cfRule type="expression" dxfId="3872" priority="74">
      <formula>AND(NOT(ISBLANK(E10)),ISBLANK(D10))</formula>
    </cfRule>
  </conditionalFormatting>
  <conditionalFormatting sqref="E10">
    <cfRule type="expression" dxfId="3871" priority="73">
      <formula>AND(NOT(ISBLANK(D10)),ISBLANK(E10))</formula>
    </cfRule>
  </conditionalFormatting>
  <conditionalFormatting sqref="F10">
    <cfRule type="expression" dxfId="3870" priority="72">
      <formula>AND(NOT(ISBLANK(G10)),ISBLANK(F10))</formula>
    </cfRule>
  </conditionalFormatting>
  <conditionalFormatting sqref="G10">
    <cfRule type="expression" dxfId="3869" priority="71">
      <formula>AND(NOT(ISBLANK(F10)),ISBLANK(G10))</formula>
    </cfRule>
  </conditionalFormatting>
  <conditionalFormatting sqref="H10">
    <cfRule type="expression" dxfId="3868" priority="70">
      <formula>AND(NOT(ISBLANK(I10)),ISBLANK(H10))</formula>
    </cfRule>
  </conditionalFormatting>
  <conditionalFormatting sqref="I10">
    <cfRule type="expression" dxfId="3867" priority="69">
      <formula>AND(NOT(ISBLANK(H10)),ISBLANK(I10))</formula>
    </cfRule>
  </conditionalFormatting>
  <conditionalFormatting sqref="J10">
    <cfRule type="expression" dxfId="3866" priority="68">
      <formula>AND(NOT(ISBLANK(K10)),ISBLANK(J10))</formula>
    </cfRule>
  </conditionalFormatting>
  <conditionalFormatting sqref="K10">
    <cfRule type="expression" dxfId="3865" priority="67">
      <formula>AND(NOT(ISBLANK(J10)),ISBLANK(K10))</formula>
    </cfRule>
  </conditionalFormatting>
  <conditionalFormatting sqref="L10">
    <cfRule type="expression" dxfId="3864" priority="66">
      <formula>AND(NOT(ISBLANK(M10)),ISBLANK(L10))</formula>
    </cfRule>
  </conditionalFormatting>
  <conditionalFormatting sqref="M10">
    <cfRule type="expression" dxfId="3863" priority="65">
      <formula>AND(NOT(ISBLANK(L10)),ISBLANK(M10))</formula>
    </cfRule>
  </conditionalFormatting>
  <conditionalFormatting sqref="N10">
    <cfRule type="expression" dxfId="3862" priority="64">
      <formula>AND(NOT(ISBLANK(O10)),ISBLANK(N10))</formula>
    </cfRule>
  </conditionalFormatting>
  <conditionalFormatting sqref="O10">
    <cfRule type="expression" dxfId="3861" priority="63">
      <formula>AND(NOT(ISBLANK(N10)),ISBLANK(O10))</formula>
    </cfRule>
  </conditionalFormatting>
  <conditionalFormatting sqref="R10">
    <cfRule type="expression" dxfId="3860" priority="62">
      <formula>AND(NOT(ISBLANK(S10)),ISBLANK(R10))</formula>
    </cfRule>
  </conditionalFormatting>
  <conditionalFormatting sqref="S10">
    <cfRule type="expression" dxfId="3859" priority="61">
      <formula>AND(NOT(ISBLANK(R10)),ISBLANK(S10))</formula>
    </cfRule>
  </conditionalFormatting>
  <conditionalFormatting sqref="T10">
    <cfRule type="expression" dxfId="3858" priority="60">
      <formula>AND(NOT(ISBLANK(U10)),ISBLANK(T10))</formula>
    </cfRule>
  </conditionalFormatting>
  <conditionalFormatting sqref="U10">
    <cfRule type="expression" dxfId="3857" priority="59">
      <formula>AND(NOT(ISBLANK(T10)),ISBLANK(U10))</formula>
    </cfRule>
  </conditionalFormatting>
  <conditionalFormatting sqref="V10">
    <cfRule type="expression" dxfId="3856" priority="58">
      <formula>AND(NOT(ISBLANK(W10)),ISBLANK(V10))</formula>
    </cfRule>
  </conditionalFormatting>
  <conditionalFormatting sqref="W10">
    <cfRule type="expression" dxfId="3855" priority="57">
      <formula>AND(NOT(ISBLANK(V10)),ISBLANK(W10))</formula>
    </cfRule>
  </conditionalFormatting>
  <conditionalFormatting sqref="X10">
    <cfRule type="expression" dxfId="3854" priority="56">
      <formula>AND(NOT(ISBLANK(Y10)),ISBLANK(X10))</formula>
    </cfRule>
  </conditionalFormatting>
  <conditionalFormatting sqref="Y10">
    <cfRule type="expression" dxfId="3853" priority="55">
      <formula>AND(NOT(ISBLANK(X10)),ISBLANK(Y10))</formula>
    </cfRule>
  </conditionalFormatting>
  <conditionalFormatting sqref="D14">
    <cfRule type="expression" dxfId="3852" priority="54">
      <formula>AND(NOT(ISBLANK(E14)),ISBLANK(D14))</formula>
    </cfRule>
  </conditionalFormatting>
  <conditionalFormatting sqref="E14">
    <cfRule type="expression" dxfId="3851" priority="53">
      <formula>AND(NOT(ISBLANK(D14)),ISBLANK(E14))</formula>
    </cfRule>
  </conditionalFormatting>
  <conditionalFormatting sqref="F14">
    <cfRule type="expression" dxfId="3850" priority="52">
      <formula>AND(NOT(ISBLANK(G14)),ISBLANK(F14))</formula>
    </cfRule>
  </conditionalFormatting>
  <conditionalFormatting sqref="G14">
    <cfRule type="expression" dxfId="3849" priority="51">
      <formula>AND(NOT(ISBLANK(F14)),ISBLANK(G14))</formula>
    </cfRule>
  </conditionalFormatting>
  <conditionalFormatting sqref="H14">
    <cfRule type="expression" dxfId="3848" priority="50">
      <formula>AND(NOT(ISBLANK(I14)),ISBLANK(H14))</formula>
    </cfRule>
  </conditionalFormatting>
  <conditionalFormatting sqref="I14">
    <cfRule type="expression" dxfId="3847" priority="49">
      <formula>AND(NOT(ISBLANK(H14)),ISBLANK(I14))</formula>
    </cfRule>
  </conditionalFormatting>
  <conditionalFormatting sqref="J14">
    <cfRule type="expression" dxfId="3846" priority="48">
      <formula>AND(NOT(ISBLANK(K14)),ISBLANK(J14))</formula>
    </cfRule>
  </conditionalFormatting>
  <conditionalFormatting sqref="K14">
    <cfRule type="expression" dxfId="3845" priority="47">
      <formula>AND(NOT(ISBLANK(J14)),ISBLANK(K14))</formula>
    </cfRule>
  </conditionalFormatting>
  <conditionalFormatting sqref="L14">
    <cfRule type="expression" dxfId="3844" priority="46">
      <formula>AND(NOT(ISBLANK(M14)),ISBLANK(L14))</formula>
    </cfRule>
  </conditionalFormatting>
  <conditionalFormatting sqref="M14">
    <cfRule type="expression" dxfId="3843" priority="45">
      <formula>AND(NOT(ISBLANK(L14)),ISBLANK(M14))</formula>
    </cfRule>
  </conditionalFormatting>
  <conditionalFormatting sqref="N14">
    <cfRule type="expression" dxfId="3842" priority="44">
      <formula>AND(NOT(ISBLANK(O14)),ISBLANK(N14))</formula>
    </cfRule>
  </conditionalFormatting>
  <conditionalFormatting sqref="O14">
    <cfRule type="expression" dxfId="3841" priority="43">
      <formula>AND(NOT(ISBLANK(N14)),ISBLANK(O14))</formula>
    </cfRule>
  </conditionalFormatting>
  <conditionalFormatting sqref="R14">
    <cfRule type="expression" dxfId="3840" priority="42">
      <formula>AND(NOT(ISBLANK(S14)),ISBLANK(R14))</formula>
    </cfRule>
  </conditionalFormatting>
  <conditionalFormatting sqref="S14">
    <cfRule type="expression" dxfId="3839" priority="41">
      <formula>AND(NOT(ISBLANK(R14)),ISBLANK(S14))</formula>
    </cfRule>
  </conditionalFormatting>
  <conditionalFormatting sqref="T14">
    <cfRule type="expression" dxfId="3838" priority="40">
      <formula>AND(NOT(ISBLANK(U14)),ISBLANK(T14))</formula>
    </cfRule>
  </conditionalFormatting>
  <conditionalFormatting sqref="U14">
    <cfRule type="expression" dxfId="3837" priority="39">
      <formula>AND(NOT(ISBLANK(T14)),ISBLANK(U14))</formula>
    </cfRule>
  </conditionalFormatting>
  <conditionalFormatting sqref="V14">
    <cfRule type="expression" dxfId="3836" priority="38">
      <formula>AND(NOT(ISBLANK(W14)),ISBLANK(V14))</formula>
    </cfRule>
  </conditionalFormatting>
  <conditionalFormatting sqref="W14">
    <cfRule type="expression" dxfId="3835" priority="37">
      <formula>AND(NOT(ISBLANK(V14)),ISBLANK(W14))</formula>
    </cfRule>
  </conditionalFormatting>
  <conditionalFormatting sqref="X14">
    <cfRule type="expression" dxfId="3834" priority="36">
      <formula>AND(NOT(ISBLANK(Y14)),ISBLANK(X14))</formula>
    </cfRule>
  </conditionalFormatting>
  <conditionalFormatting sqref="Y14">
    <cfRule type="expression" dxfId="3833" priority="35">
      <formula>AND(NOT(ISBLANK(X14)),ISBLANK(Y14))</formula>
    </cfRule>
  </conditionalFormatting>
  <conditionalFormatting sqref="D12">
    <cfRule type="expression" dxfId="3832" priority="34">
      <formula>AND(NOT(ISBLANK(E12)),ISBLANK(D12))</formula>
    </cfRule>
  </conditionalFormatting>
  <conditionalFormatting sqref="E12">
    <cfRule type="expression" dxfId="3831" priority="33">
      <formula>AND(NOT(ISBLANK(D12)),ISBLANK(E12))</formula>
    </cfRule>
  </conditionalFormatting>
  <conditionalFormatting sqref="F12">
    <cfRule type="expression" dxfId="3830" priority="32">
      <formula>AND(NOT(ISBLANK(G12)),ISBLANK(F12))</formula>
    </cfRule>
  </conditionalFormatting>
  <conditionalFormatting sqref="G12">
    <cfRule type="expression" dxfId="3829" priority="31">
      <formula>AND(NOT(ISBLANK(F12)),ISBLANK(G12))</formula>
    </cfRule>
  </conditionalFormatting>
  <conditionalFormatting sqref="H12">
    <cfRule type="expression" dxfId="3828" priority="30">
      <formula>AND(NOT(ISBLANK(I12)),ISBLANK(H12))</formula>
    </cfRule>
  </conditionalFormatting>
  <conditionalFormatting sqref="I12">
    <cfRule type="expression" dxfId="3827" priority="29">
      <formula>AND(NOT(ISBLANK(H12)),ISBLANK(I12))</formula>
    </cfRule>
  </conditionalFormatting>
  <conditionalFormatting sqref="J12">
    <cfRule type="expression" dxfId="3826" priority="28">
      <formula>AND(NOT(ISBLANK(K12)),ISBLANK(J12))</formula>
    </cfRule>
  </conditionalFormatting>
  <conditionalFormatting sqref="K12">
    <cfRule type="expression" dxfId="3825" priority="27">
      <formula>AND(NOT(ISBLANK(J12)),ISBLANK(K12))</formula>
    </cfRule>
  </conditionalFormatting>
  <conditionalFormatting sqref="L12">
    <cfRule type="expression" dxfId="3824" priority="26">
      <formula>AND(NOT(ISBLANK(M12)),ISBLANK(L12))</formula>
    </cfRule>
  </conditionalFormatting>
  <conditionalFormatting sqref="M12">
    <cfRule type="expression" dxfId="3823" priority="25">
      <formula>AND(NOT(ISBLANK(L12)),ISBLANK(M12))</formula>
    </cfRule>
  </conditionalFormatting>
  <conditionalFormatting sqref="N12">
    <cfRule type="expression" dxfId="3822" priority="24">
      <formula>AND(NOT(ISBLANK(O12)),ISBLANK(N12))</formula>
    </cfRule>
  </conditionalFormatting>
  <conditionalFormatting sqref="O12">
    <cfRule type="expression" dxfId="3821" priority="23">
      <formula>AND(NOT(ISBLANK(N12)),ISBLANK(O12))</formula>
    </cfRule>
  </conditionalFormatting>
  <conditionalFormatting sqref="R12">
    <cfRule type="expression" dxfId="3820" priority="22">
      <formula>AND(NOT(ISBLANK(S12)),ISBLANK(R12))</formula>
    </cfRule>
  </conditionalFormatting>
  <conditionalFormatting sqref="S12">
    <cfRule type="expression" dxfId="3819" priority="21">
      <formula>AND(NOT(ISBLANK(R12)),ISBLANK(S12))</formula>
    </cfRule>
  </conditionalFormatting>
  <conditionalFormatting sqref="T12">
    <cfRule type="expression" dxfId="3818" priority="20">
      <formula>AND(NOT(ISBLANK(U12)),ISBLANK(T12))</formula>
    </cfRule>
  </conditionalFormatting>
  <conditionalFormatting sqref="U12">
    <cfRule type="expression" dxfId="3817" priority="19">
      <formula>AND(NOT(ISBLANK(T12)),ISBLANK(U12))</formula>
    </cfRule>
  </conditionalFormatting>
  <conditionalFormatting sqref="V12">
    <cfRule type="expression" dxfId="3816" priority="18">
      <formula>AND(NOT(ISBLANK(W12)),ISBLANK(V12))</formula>
    </cfRule>
  </conditionalFormatting>
  <conditionalFormatting sqref="W12">
    <cfRule type="expression" dxfId="3815" priority="17">
      <formula>AND(NOT(ISBLANK(V12)),ISBLANK(W12))</formula>
    </cfRule>
  </conditionalFormatting>
  <conditionalFormatting sqref="X12">
    <cfRule type="expression" dxfId="3814" priority="16">
      <formula>AND(NOT(ISBLANK(Y12)),ISBLANK(X12))</formula>
    </cfRule>
  </conditionalFormatting>
  <conditionalFormatting sqref="Y12">
    <cfRule type="expression" dxfId="3813" priority="15">
      <formula>AND(NOT(ISBLANK(X12)),ISBLANK(Y12))</formula>
    </cfRule>
  </conditionalFormatting>
  <conditionalFormatting sqref="D9 F9 H9 J9 L9 N9">
    <cfRule type="expression" dxfId="3812" priority="14">
      <formula>AND(NOT(ISBLANK(E9)),ISBLANK(D9))</formula>
    </cfRule>
  </conditionalFormatting>
  <conditionalFormatting sqref="E9 G9 I9 K9 M9 O9">
    <cfRule type="expression" dxfId="3811" priority="13">
      <formula>AND(NOT(ISBLANK(D9)),ISBLANK(E9))</formula>
    </cfRule>
  </conditionalFormatting>
  <conditionalFormatting sqref="D13">
    <cfRule type="expression" dxfId="3810" priority="12">
      <formula>AND(NOT(ISBLANK(E13)),ISBLANK(D13))</formula>
    </cfRule>
  </conditionalFormatting>
  <conditionalFormatting sqref="E13">
    <cfRule type="expression" dxfId="3809" priority="11">
      <formula>AND(NOT(ISBLANK(D13)),ISBLANK(E13))</formula>
    </cfRule>
  </conditionalFormatting>
  <conditionalFormatting sqref="F13">
    <cfRule type="expression" dxfId="3808" priority="10">
      <formula>AND(NOT(ISBLANK(G13)),ISBLANK(F13))</formula>
    </cfRule>
  </conditionalFormatting>
  <conditionalFormatting sqref="G13">
    <cfRule type="expression" dxfId="3807" priority="9">
      <formula>AND(NOT(ISBLANK(F13)),ISBLANK(G13))</formula>
    </cfRule>
  </conditionalFormatting>
  <conditionalFormatting sqref="H13">
    <cfRule type="expression" dxfId="3806" priority="8">
      <formula>AND(NOT(ISBLANK(I13)),ISBLANK(H13))</formula>
    </cfRule>
  </conditionalFormatting>
  <conditionalFormatting sqref="I13">
    <cfRule type="expression" dxfId="3805" priority="7">
      <formula>AND(NOT(ISBLANK(H13)),ISBLANK(I13))</formula>
    </cfRule>
  </conditionalFormatting>
  <conditionalFormatting sqref="J13">
    <cfRule type="expression" dxfId="3804" priority="6">
      <formula>AND(NOT(ISBLANK(K13)),ISBLANK(J13))</formula>
    </cfRule>
  </conditionalFormatting>
  <conditionalFormatting sqref="K13">
    <cfRule type="expression" dxfId="3803" priority="5">
      <formula>AND(NOT(ISBLANK(J13)),ISBLANK(K13))</formula>
    </cfRule>
  </conditionalFormatting>
  <conditionalFormatting sqref="L13">
    <cfRule type="expression" dxfId="3802" priority="4">
      <formula>AND(NOT(ISBLANK(M13)),ISBLANK(L13))</formula>
    </cfRule>
  </conditionalFormatting>
  <conditionalFormatting sqref="M13">
    <cfRule type="expression" dxfId="3801" priority="3">
      <formula>AND(NOT(ISBLANK(L13)),ISBLANK(M13))</formula>
    </cfRule>
  </conditionalFormatting>
  <conditionalFormatting sqref="N13">
    <cfRule type="expression" dxfId="3800" priority="2">
      <formula>AND(NOT(ISBLANK(O13)),ISBLANK(N13))</formula>
    </cfRule>
  </conditionalFormatting>
  <conditionalFormatting sqref="O13">
    <cfRule type="expression" dxfId="3799" priority="1">
      <formula>AND(NOT(ISBLANK(N13)),ISBLANK(O13))</formula>
    </cfRule>
  </conditionalFormatting>
  <dataValidations count="9">
    <dataValidation type="decimal" operator="greaterThanOrEqual" allowBlank="1" showInputMessage="1" showErrorMessage="1" sqref="AG11:AI12 AD11:AE12 AK14:AL14 AD10:AI10 AD14:AE14 AG14:AI14 AK10:AL12" xr:uid="{00000000-0002-0000-0F00-000000000000}">
      <formula1>0</formula1>
    </dataValidation>
    <dataValidation operator="greaterThanOrEqual" allowBlank="1" showInputMessage="1" showErrorMessage="1" sqref="AD13:AI13 AL9 AF11:AF12 AD7:AI8 AK7:AL8 AF14 AD15:AI51 AK13:AL13 AK15:AL51" xr:uid="{00000000-0002-0000-0F00-000001000000}"/>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00000000-0002-0000-0F00-000002000000}">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00000000-0002-0000-0F00-000003000000}">
      <formula1>INDIRECT("Organisation_Type")</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00000000-0002-0000-0F00-000004000000}">
      <formula1>D7&gt;=E7</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00000000-0002-0000-0F00-000005000000}">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00000000-0002-0000-0F00-000006000000}">
      <formula1>INDIRECT("List_of_organisations")</formula1>
    </dataValidation>
    <dataValidation operator="lessThanOrEqual" allowBlank="1" showInputMessage="1" showErrorMessage="1" error="FTE cannot be greater than Headcount_x000a_" sqref="AO4:AP4 AB4 P5 A4:C4 R4 R52:AN65535 A52:O65535 AO7:AP65535 AB6:AC51 AQ1:IV1048576 P7:Q65535" xr:uid="{00000000-0002-0000-0F00-000007000000}"/>
    <dataValidation type="decimal" operator="greaterThan" allowBlank="1" showInputMessage="1" showErrorMessage="1" sqref="AD9:AI9 AK9" xr:uid="{00000000-0002-0000-0F00-000008000000}">
      <formula1>0</formula1>
    </dataValidation>
  </dataValidation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P473"/>
  <sheetViews>
    <sheetView topLeftCell="K4" workbookViewId="0">
      <selection activeCell="AL10" sqref="AL10"/>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77"/>
      <c r="AE6" s="377"/>
      <c r="AF6" s="377"/>
      <c r="AG6" s="377"/>
      <c r="AH6" s="377"/>
      <c r="AI6" s="377"/>
      <c r="AJ6" s="380"/>
      <c r="AK6" s="377"/>
      <c r="AL6" s="377"/>
      <c r="AM6" s="377"/>
      <c r="AN6" s="373"/>
      <c r="AO6" s="377"/>
      <c r="AP6" s="377"/>
    </row>
    <row r="7" spans="1:42" ht="31" x14ac:dyDescent="0.35">
      <c r="A7" s="54" t="s">
        <v>104</v>
      </c>
      <c r="B7" s="54" t="s">
        <v>105</v>
      </c>
      <c r="C7" s="54" t="s">
        <v>104</v>
      </c>
      <c r="D7" s="38">
        <v>9798</v>
      </c>
      <c r="E7" s="39">
        <v>9315.0389189189191</v>
      </c>
      <c r="F7" s="39">
        <v>5700</v>
      </c>
      <c r="G7" s="39">
        <v>5534.6951351351354</v>
      </c>
      <c r="H7" s="39">
        <v>9160</v>
      </c>
      <c r="I7" s="39">
        <v>8934.2605405405411</v>
      </c>
      <c r="J7" s="39">
        <v>1814</v>
      </c>
      <c r="K7" s="39">
        <v>1783.7332432432434</v>
      </c>
      <c r="L7" s="39">
        <v>220</v>
      </c>
      <c r="M7" s="39">
        <v>216.52567567567567</v>
      </c>
      <c r="N7" s="39">
        <v>10274</v>
      </c>
      <c r="O7" s="39">
        <v>9906.5637837837839</v>
      </c>
      <c r="P7" s="40">
        <f t="shared" ref="P7:Q19" si="0">SUM(D7,F7,H7,J7,L7,N7)</f>
        <v>36966</v>
      </c>
      <c r="Q7" s="40">
        <f t="shared" si="0"/>
        <v>35690.817297297297</v>
      </c>
      <c r="R7" s="39">
        <v>79</v>
      </c>
      <c r="S7" s="39">
        <v>79</v>
      </c>
      <c r="T7" s="39">
        <v>300</v>
      </c>
      <c r="U7" s="39">
        <v>299.68</v>
      </c>
      <c r="V7" s="41" t="s">
        <v>115</v>
      </c>
      <c r="W7" s="41">
        <v>184.0972972972973</v>
      </c>
      <c r="X7" s="41" t="s">
        <v>116</v>
      </c>
      <c r="Y7" s="41" t="s">
        <v>116</v>
      </c>
      <c r="Z7" s="42">
        <f>SUM(R7,T7,V7,X7,)</f>
        <v>379</v>
      </c>
      <c r="AA7" s="43">
        <f>SUM(S7,U7,W7,Y7)</f>
        <v>562.77729729729731</v>
      </c>
      <c r="AB7" s="44">
        <f>P7+Z7</f>
        <v>37345</v>
      </c>
      <c r="AC7" s="44">
        <f>Q7+AA7</f>
        <v>36253.594594594593</v>
      </c>
      <c r="AD7" s="45">
        <v>121860416.86</v>
      </c>
      <c r="AE7" s="45">
        <v>0</v>
      </c>
      <c r="AF7" s="45">
        <v>0</v>
      </c>
      <c r="AG7" s="45">
        <v>5062034.95</v>
      </c>
      <c r="AH7" s="45">
        <v>23614481.82</v>
      </c>
      <c r="AI7" s="45">
        <v>12541728.109999999</v>
      </c>
      <c r="AJ7" s="46">
        <f>SUM(AD7:AI7)</f>
        <v>163078661.74000001</v>
      </c>
      <c r="AK7" s="47">
        <v>12345712.779999999</v>
      </c>
      <c r="AL7" s="47">
        <v>5295375.97</v>
      </c>
      <c r="AM7" s="46">
        <f>SUM(AK7:AL7)</f>
        <v>17641088.75</v>
      </c>
      <c r="AN7" s="46">
        <f>SUM(AM7,AJ7)</f>
        <v>180719750.49000001</v>
      </c>
      <c r="AO7" s="48"/>
      <c r="AP7" s="48"/>
    </row>
    <row r="8" spans="1:42" ht="31" x14ac:dyDescent="0.35">
      <c r="A8" s="54" t="s">
        <v>106</v>
      </c>
      <c r="B8" s="54" t="s">
        <v>105</v>
      </c>
      <c r="C8" s="54" t="s">
        <v>104</v>
      </c>
      <c r="D8" s="38">
        <v>0</v>
      </c>
      <c r="E8" s="39">
        <v>0</v>
      </c>
      <c r="F8" s="39">
        <v>0</v>
      </c>
      <c r="G8" s="39">
        <v>0</v>
      </c>
      <c r="H8" s="39">
        <v>0</v>
      </c>
      <c r="I8" s="39">
        <v>0</v>
      </c>
      <c r="J8" s="39">
        <v>0</v>
      </c>
      <c r="K8" s="39">
        <v>0</v>
      </c>
      <c r="L8" s="39">
        <v>0</v>
      </c>
      <c r="M8" s="39">
        <v>0</v>
      </c>
      <c r="N8" s="39">
        <v>10653</v>
      </c>
      <c r="O8" s="39">
        <v>10340.473783783784</v>
      </c>
      <c r="P8" s="40">
        <f t="shared" si="0"/>
        <v>10653</v>
      </c>
      <c r="Q8" s="40">
        <f t="shared" si="0"/>
        <v>10340.473783783784</v>
      </c>
      <c r="R8" s="39">
        <v>7</v>
      </c>
      <c r="S8" s="39">
        <v>7</v>
      </c>
      <c r="T8" s="39">
        <v>95</v>
      </c>
      <c r="U8" s="39">
        <v>95</v>
      </c>
      <c r="V8" s="41" t="s">
        <v>117</v>
      </c>
      <c r="W8" s="41">
        <v>313</v>
      </c>
      <c r="X8" s="41" t="s">
        <v>118</v>
      </c>
      <c r="Y8" s="41" t="s">
        <v>118</v>
      </c>
      <c r="Z8" s="42">
        <f t="shared" ref="Z8:Z19" si="1">SUM(R8,T8,V8,X8,)</f>
        <v>102</v>
      </c>
      <c r="AA8" s="42">
        <f t="shared" ref="AA8:AA19" si="2">SUM(S8,U8,W8,Y8)</f>
        <v>415</v>
      </c>
      <c r="AB8" s="44">
        <f t="shared" ref="AB8:AC19" si="3">P8+Z8</f>
        <v>10755</v>
      </c>
      <c r="AC8" s="44">
        <f t="shared" si="3"/>
        <v>10755.473783783784</v>
      </c>
      <c r="AD8" s="45">
        <v>31394025.489999998</v>
      </c>
      <c r="AE8" s="45">
        <v>0</v>
      </c>
      <c r="AF8" s="45">
        <v>0</v>
      </c>
      <c r="AG8" s="45">
        <v>1146646.93</v>
      </c>
      <c r="AH8" s="45">
        <v>6182637.9199999999</v>
      </c>
      <c r="AI8" s="45">
        <v>3234814.93</v>
      </c>
      <c r="AJ8" s="46">
        <f t="shared" ref="AJ8:AJ19" si="4">SUM(AD8:AI8)</f>
        <v>41958125.269999996</v>
      </c>
      <c r="AK8" s="47">
        <v>14086239.289999999</v>
      </c>
      <c r="AL8" s="47">
        <v>438228.65</v>
      </c>
      <c r="AM8" s="46">
        <f t="shared" ref="AM8:AM19" si="5">SUM(AK8:AL8)</f>
        <v>14524467.939999999</v>
      </c>
      <c r="AN8" s="46">
        <f t="shared" ref="AN8:AN19" si="6">SUM(AM8,AJ8)</f>
        <v>56482593.209999993</v>
      </c>
      <c r="AO8" s="48"/>
      <c r="AP8" s="48"/>
    </row>
    <row r="9" spans="1:42" ht="50.25" customHeight="1" x14ac:dyDescent="0.35">
      <c r="A9" s="54" t="s">
        <v>107</v>
      </c>
      <c r="B9" s="54" t="s">
        <v>108</v>
      </c>
      <c r="C9" s="54" t="s">
        <v>104</v>
      </c>
      <c r="D9" s="38">
        <v>151</v>
      </c>
      <c r="E9" s="39">
        <v>144.25</v>
      </c>
      <c r="F9" s="39">
        <v>221</v>
      </c>
      <c r="G9" s="39">
        <v>208.39</v>
      </c>
      <c r="H9" s="39">
        <v>1901</v>
      </c>
      <c r="I9" s="39">
        <v>1831.1</v>
      </c>
      <c r="J9" s="39">
        <v>1673</v>
      </c>
      <c r="K9" s="39">
        <v>1585.81</v>
      </c>
      <c r="L9" s="39">
        <v>36</v>
      </c>
      <c r="M9" s="39">
        <v>32</v>
      </c>
      <c r="N9" s="39">
        <v>0</v>
      </c>
      <c r="O9" s="39">
        <v>0</v>
      </c>
      <c r="P9" s="40">
        <f t="shared" si="0"/>
        <v>3982</v>
      </c>
      <c r="Q9" s="40">
        <f t="shared" si="0"/>
        <v>3801.5499999999997</v>
      </c>
      <c r="R9" s="94">
        <v>0</v>
      </c>
      <c r="S9" s="94">
        <v>0</v>
      </c>
      <c r="T9" s="94">
        <v>0</v>
      </c>
      <c r="U9" s="94">
        <v>0</v>
      </c>
      <c r="V9" s="94">
        <v>163</v>
      </c>
      <c r="W9" s="49">
        <v>153.19999999999999</v>
      </c>
      <c r="X9" s="94">
        <v>0</v>
      </c>
      <c r="Y9" s="94">
        <v>0</v>
      </c>
      <c r="Z9" s="42">
        <f t="shared" si="1"/>
        <v>163</v>
      </c>
      <c r="AA9" s="43">
        <f t="shared" si="2"/>
        <v>153.19999999999999</v>
      </c>
      <c r="AB9" s="44">
        <f t="shared" si="3"/>
        <v>4145</v>
      </c>
      <c r="AC9" s="44">
        <f t="shared" si="3"/>
        <v>3954.7499999999995</v>
      </c>
      <c r="AD9" s="45">
        <v>14034421.779999999</v>
      </c>
      <c r="AE9" s="45">
        <v>237402.77</v>
      </c>
      <c r="AF9" s="45">
        <v>41107</v>
      </c>
      <c r="AG9" s="45">
        <v>543047.6</v>
      </c>
      <c r="AH9" s="45">
        <v>2985860.68</v>
      </c>
      <c r="AI9" s="45">
        <v>1609090.25</v>
      </c>
      <c r="AJ9" s="46">
        <f t="shared" si="4"/>
        <v>19450930.079999998</v>
      </c>
      <c r="AK9" s="50">
        <v>1398769.25</v>
      </c>
      <c r="AL9" s="50">
        <v>0</v>
      </c>
      <c r="AM9" s="46">
        <f t="shared" si="5"/>
        <v>1398769.25</v>
      </c>
      <c r="AN9" s="46">
        <f t="shared" si="6"/>
        <v>20849699.329999998</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79</v>
      </c>
      <c r="E11" s="49">
        <v>68.36</v>
      </c>
      <c r="F11" s="49">
        <v>65</v>
      </c>
      <c r="G11" s="49">
        <v>63.1</v>
      </c>
      <c r="H11" s="49">
        <v>20</v>
      </c>
      <c r="I11" s="49">
        <v>19.8</v>
      </c>
      <c r="J11" s="49">
        <v>14</v>
      </c>
      <c r="K11" s="49">
        <v>14</v>
      </c>
      <c r="L11" s="49">
        <v>4</v>
      </c>
      <c r="M11" s="49">
        <v>4</v>
      </c>
      <c r="N11" s="49">
        <v>0</v>
      </c>
      <c r="O11" s="49">
        <v>0</v>
      </c>
      <c r="P11" s="40">
        <f t="shared" si="0"/>
        <v>182</v>
      </c>
      <c r="Q11" s="40">
        <f t="shared" si="0"/>
        <v>169.26000000000002</v>
      </c>
      <c r="R11" s="94">
        <v>4</v>
      </c>
      <c r="S11" s="94">
        <v>1.5</v>
      </c>
      <c r="T11" s="94">
        <v>0</v>
      </c>
      <c r="U11" s="94">
        <v>0</v>
      </c>
      <c r="V11" s="94">
        <v>0</v>
      </c>
      <c r="W11" s="94">
        <v>0</v>
      </c>
      <c r="X11" s="94">
        <v>0</v>
      </c>
      <c r="Y11" s="94">
        <v>0</v>
      </c>
      <c r="Z11" s="42">
        <f t="shared" si="1"/>
        <v>4</v>
      </c>
      <c r="AA11" s="43">
        <f t="shared" si="2"/>
        <v>1.5</v>
      </c>
      <c r="AB11" s="44">
        <f t="shared" si="3"/>
        <v>186</v>
      </c>
      <c r="AC11" s="44">
        <f t="shared" si="3"/>
        <v>170.76000000000002</v>
      </c>
      <c r="AD11" s="91">
        <v>397259</v>
      </c>
      <c r="AE11" s="91">
        <v>381</v>
      </c>
      <c r="AF11" s="91">
        <v>0</v>
      </c>
      <c r="AG11" s="91">
        <v>3390</v>
      </c>
      <c r="AH11" s="91">
        <v>21906</v>
      </c>
      <c r="AI11" s="91">
        <v>35981</v>
      </c>
      <c r="AJ11" s="46">
        <f t="shared" si="4"/>
        <v>458917</v>
      </c>
      <c r="AK11" s="99">
        <v>5756</v>
      </c>
      <c r="AL11" s="99">
        <v>0</v>
      </c>
      <c r="AM11" s="46">
        <f t="shared" si="5"/>
        <v>5756</v>
      </c>
      <c r="AN11" s="46">
        <f t="shared" si="6"/>
        <v>464673</v>
      </c>
      <c r="AO11" s="99"/>
      <c r="AP11" s="99"/>
    </row>
    <row r="12" spans="1:42" ht="46.5" x14ac:dyDescent="0.35">
      <c r="A12" s="54" t="s">
        <v>112</v>
      </c>
      <c r="B12" s="54" t="s">
        <v>110</v>
      </c>
      <c r="C12" s="54" t="s">
        <v>104</v>
      </c>
      <c r="D12" s="94">
        <v>40</v>
      </c>
      <c r="E12" s="49">
        <v>31.54</v>
      </c>
      <c r="F12" s="94">
        <v>14</v>
      </c>
      <c r="G12" s="49">
        <v>13.48</v>
      </c>
      <c r="H12" s="94">
        <v>32</v>
      </c>
      <c r="I12" s="49">
        <v>30.45</v>
      </c>
      <c r="J12" s="94">
        <v>4</v>
      </c>
      <c r="K12" s="94">
        <v>4</v>
      </c>
      <c r="L12" s="94">
        <v>1</v>
      </c>
      <c r="M12" s="94">
        <v>1</v>
      </c>
      <c r="N12" s="94">
        <v>0</v>
      </c>
      <c r="O12" s="49">
        <v>0</v>
      </c>
      <c r="P12" s="40">
        <f t="shared" si="0"/>
        <v>91</v>
      </c>
      <c r="Q12" s="40">
        <f t="shared" si="0"/>
        <v>80.47</v>
      </c>
      <c r="R12" s="94">
        <v>0</v>
      </c>
      <c r="S12" s="94">
        <v>0</v>
      </c>
      <c r="T12" s="94">
        <v>0</v>
      </c>
      <c r="U12" s="94">
        <v>0</v>
      </c>
      <c r="V12" s="94">
        <v>0</v>
      </c>
      <c r="W12" s="94">
        <v>0</v>
      </c>
      <c r="X12" s="94">
        <v>0</v>
      </c>
      <c r="Y12" s="49">
        <v>0</v>
      </c>
      <c r="Z12" s="42">
        <f t="shared" si="1"/>
        <v>0</v>
      </c>
      <c r="AA12" s="43">
        <f t="shared" si="2"/>
        <v>0</v>
      </c>
      <c r="AB12" s="44">
        <f t="shared" si="3"/>
        <v>91</v>
      </c>
      <c r="AC12" s="44">
        <f t="shared" si="3"/>
        <v>80.47</v>
      </c>
      <c r="AD12" s="45">
        <v>229377.09</v>
      </c>
      <c r="AE12" s="45">
        <v>0</v>
      </c>
      <c r="AF12" s="45">
        <v>0</v>
      </c>
      <c r="AG12" s="45">
        <v>0</v>
      </c>
      <c r="AH12" s="45">
        <v>21662.01</v>
      </c>
      <c r="AI12" s="45">
        <v>23034.35</v>
      </c>
      <c r="AJ12" s="46">
        <f t="shared" si="4"/>
        <v>274073.45</v>
      </c>
      <c r="AK12" s="50">
        <v>0</v>
      </c>
      <c r="AL12" s="50">
        <v>0</v>
      </c>
      <c r="AM12" s="46">
        <f t="shared" si="5"/>
        <v>0</v>
      </c>
      <c r="AN12" s="46">
        <f t="shared" si="6"/>
        <v>274073.45</v>
      </c>
      <c r="AO12" s="48"/>
      <c r="AP12" s="48"/>
    </row>
    <row r="13" spans="1:42" ht="46.5" x14ac:dyDescent="0.35">
      <c r="A13" s="54" t="s">
        <v>113</v>
      </c>
      <c r="B13" s="54" t="s">
        <v>110</v>
      </c>
      <c r="C13" s="54" t="s">
        <v>104</v>
      </c>
      <c r="D13" s="94">
        <v>260</v>
      </c>
      <c r="E13" s="49">
        <v>102.68</v>
      </c>
      <c r="F13" s="94">
        <v>90</v>
      </c>
      <c r="G13" s="49">
        <v>81.239999999999995</v>
      </c>
      <c r="H13" s="94">
        <v>46</v>
      </c>
      <c r="I13" s="49">
        <v>42.6</v>
      </c>
      <c r="J13" s="94">
        <v>0</v>
      </c>
      <c r="K13" s="94">
        <v>0</v>
      </c>
      <c r="L13" s="94">
        <v>4</v>
      </c>
      <c r="M13" s="94">
        <v>4</v>
      </c>
      <c r="N13" s="94">
        <v>0</v>
      </c>
      <c r="O13" s="49">
        <v>0</v>
      </c>
      <c r="P13" s="40">
        <f t="shared" si="0"/>
        <v>400</v>
      </c>
      <c r="Q13" s="40">
        <f t="shared" si="0"/>
        <v>230.52</v>
      </c>
      <c r="R13" s="94">
        <v>0</v>
      </c>
      <c r="S13" s="49">
        <v>0</v>
      </c>
      <c r="T13" s="94">
        <v>0</v>
      </c>
      <c r="U13" s="94">
        <v>0</v>
      </c>
      <c r="V13" s="94">
        <v>0</v>
      </c>
      <c r="W13" s="94">
        <v>0</v>
      </c>
      <c r="X13" s="94">
        <v>0</v>
      </c>
      <c r="Y13" s="49">
        <v>0</v>
      </c>
      <c r="Z13" s="42">
        <f t="shared" si="1"/>
        <v>0</v>
      </c>
      <c r="AA13" s="43">
        <f t="shared" si="2"/>
        <v>0</v>
      </c>
      <c r="AB13" s="44">
        <f t="shared" si="3"/>
        <v>400</v>
      </c>
      <c r="AC13" s="44">
        <f t="shared" si="3"/>
        <v>230.52</v>
      </c>
      <c r="AD13" s="45">
        <v>480084</v>
      </c>
      <c r="AE13" s="45">
        <v>0</v>
      </c>
      <c r="AF13" s="45">
        <v>0</v>
      </c>
      <c r="AG13" s="45">
        <v>0</v>
      </c>
      <c r="AH13" s="45">
        <v>40241</v>
      </c>
      <c r="AI13" s="45">
        <v>32160</v>
      </c>
      <c r="AJ13" s="46">
        <f t="shared" si="4"/>
        <v>552485</v>
      </c>
      <c r="AK13" s="47">
        <v>3267</v>
      </c>
      <c r="AL13" s="47">
        <v>0</v>
      </c>
      <c r="AM13" s="46">
        <f t="shared" si="5"/>
        <v>3267</v>
      </c>
      <c r="AN13" s="46">
        <f t="shared" si="6"/>
        <v>555752</v>
      </c>
      <c r="AO13" s="48"/>
      <c r="AP13" s="48"/>
    </row>
    <row r="14" spans="1:42" ht="31" x14ac:dyDescent="0.35">
      <c r="A14" s="54" t="s">
        <v>114</v>
      </c>
      <c r="B14" s="54" t="s">
        <v>108</v>
      </c>
      <c r="C14" s="54" t="s">
        <v>104</v>
      </c>
      <c r="D14" s="94">
        <v>76</v>
      </c>
      <c r="E14" s="49">
        <v>71.745947999999999</v>
      </c>
      <c r="F14" s="94">
        <v>258</v>
      </c>
      <c r="G14" s="49">
        <v>243.986435</v>
      </c>
      <c r="H14" s="94">
        <v>73</v>
      </c>
      <c r="I14" s="49">
        <v>72.710811000000007</v>
      </c>
      <c r="J14" s="94">
        <v>14</v>
      </c>
      <c r="K14" s="94">
        <v>14</v>
      </c>
      <c r="L14" s="94">
        <v>1</v>
      </c>
      <c r="M14" s="94">
        <v>1</v>
      </c>
      <c r="N14" s="94">
        <v>0</v>
      </c>
      <c r="O14" s="94">
        <v>0</v>
      </c>
      <c r="P14" s="40">
        <f t="shared" si="0"/>
        <v>422</v>
      </c>
      <c r="Q14" s="40">
        <f t="shared" si="0"/>
        <v>403.44319400000006</v>
      </c>
      <c r="R14" s="94">
        <v>7</v>
      </c>
      <c r="S14" s="94">
        <v>7</v>
      </c>
      <c r="T14" s="94">
        <v>0</v>
      </c>
      <c r="U14" s="94">
        <v>0</v>
      </c>
      <c r="V14" s="94">
        <v>0</v>
      </c>
      <c r="W14" s="94">
        <v>0</v>
      </c>
      <c r="X14" s="94">
        <v>0</v>
      </c>
      <c r="Y14" s="94">
        <v>0</v>
      </c>
      <c r="Z14" s="42">
        <f t="shared" si="1"/>
        <v>7</v>
      </c>
      <c r="AA14" s="42">
        <f t="shared" si="2"/>
        <v>7</v>
      </c>
      <c r="AB14" s="44">
        <f t="shared" si="3"/>
        <v>429</v>
      </c>
      <c r="AC14" s="44">
        <f t="shared" si="3"/>
        <v>410.44319400000006</v>
      </c>
      <c r="AD14" s="45">
        <v>960252.20000000077</v>
      </c>
      <c r="AE14" s="45">
        <v>35121.520000000033</v>
      </c>
      <c r="AF14" s="45">
        <v>0</v>
      </c>
      <c r="AG14" s="45">
        <v>31859.48000000001</v>
      </c>
      <c r="AH14" s="45">
        <v>208299.53000000009</v>
      </c>
      <c r="AI14" s="45">
        <v>99361.589999999924</v>
      </c>
      <c r="AJ14" s="46">
        <f t="shared" si="4"/>
        <v>1334894.3200000008</v>
      </c>
      <c r="AK14" s="50">
        <v>43530.17</v>
      </c>
      <c r="AL14" s="50">
        <v>0</v>
      </c>
      <c r="AM14" s="46">
        <f t="shared" si="5"/>
        <v>43530.17</v>
      </c>
      <c r="AN14" s="46">
        <f t="shared" si="6"/>
        <v>1378424.4900000007</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ref="P20:Q22" si="7">SUM(D20,F20,H20,J20,L20,N20)</f>
        <v>0</v>
      </c>
      <c r="Q20" s="40">
        <f t="shared" si="7"/>
        <v>0</v>
      </c>
      <c r="R20" s="94"/>
      <c r="S20" s="94"/>
      <c r="T20" s="94"/>
      <c r="U20" s="94"/>
      <c r="V20" s="94"/>
      <c r="W20" s="94"/>
      <c r="X20" s="94"/>
      <c r="Y20" s="94"/>
      <c r="Z20" s="42">
        <f t="shared" ref="Z20:Z51" si="8">SUM(R20,T20,V20,X20,)</f>
        <v>0</v>
      </c>
      <c r="AA20" s="42">
        <f t="shared" ref="AA20:AA51" si="9">SUM(S20,U20,W20,Y20)</f>
        <v>0</v>
      </c>
      <c r="AB20" s="44">
        <f t="shared" ref="AB20:AC51" si="10">P20+Z20</f>
        <v>0</v>
      </c>
      <c r="AC20" s="44">
        <f t="shared" si="10"/>
        <v>0</v>
      </c>
      <c r="AD20" s="91"/>
      <c r="AE20" s="91"/>
      <c r="AF20" s="91"/>
      <c r="AG20" s="91"/>
      <c r="AH20" s="91"/>
      <c r="AI20" s="91"/>
      <c r="AJ20" s="52">
        <f t="shared" ref="AJ20:AJ51" si="11">SUM(AD20:AI20)</f>
        <v>0</v>
      </c>
      <c r="AK20" s="90"/>
      <c r="AL20" s="90"/>
      <c r="AM20" s="52">
        <f t="shared" ref="AM20:AM51" si="12">SUM(AK20:AL20)</f>
        <v>0</v>
      </c>
      <c r="AN20" s="52">
        <f t="shared" ref="AN20:AN44" si="13">SUM(AM20,AJ20)</f>
        <v>0</v>
      </c>
      <c r="AO20" s="48"/>
      <c r="AP20" s="48"/>
    </row>
    <row r="21" spans="1:42" x14ac:dyDescent="0.35">
      <c r="A21" s="54"/>
      <c r="B21" s="54"/>
      <c r="C21" s="54"/>
      <c r="D21" s="94"/>
      <c r="E21" s="94"/>
      <c r="F21" s="94"/>
      <c r="G21" s="94"/>
      <c r="H21" s="94"/>
      <c r="I21" s="94"/>
      <c r="J21" s="94"/>
      <c r="K21" s="94"/>
      <c r="L21" s="94"/>
      <c r="M21" s="94"/>
      <c r="N21" s="94"/>
      <c r="O21" s="94"/>
      <c r="P21" s="40">
        <f t="shared" si="7"/>
        <v>0</v>
      </c>
      <c r="Q21" s="40">
        <f t="shared" si="7"/>
        <v>0</v>
      </c>
      <c r="R21" s="94"/>
      <c r="S21" s="94"/>
      <c r="T21" s="94"/>
      <c r="U21" s="94"/>
      <c r="V21" s="94"/>
      <c r="W21" s="94"/>
      <c r="X21" s="94"/>
      <c r="Y21" s="94"/>
      <c r="Z21" s="42">
        <f t="shared" si="8"/>
        <v>0</v>
      </c>
      <c r="AA21" s="42">
        <f t="shared" si="9"/>
        <v>0</v>
      </c>
      <c r="AB21" s="44">
        <f t="shared" si="10"/>
        <v>0</v>
      </c>
      <c r="AC21" s="44">
        <f t="shared" si="10"/>
        <v>0</v>
      </c>
      <c r="AD21" s="91"/>
      <c r="AE21" s="91"/>
      <c r="AF21" s="91"/>
      <c r="AG21" s="91"/>
      <c r="AH21" s="91"/>
      <c r="AI21" s="91"/>
      <c r="AJ21" s="52">
        <f t="shared" si="11"/>
        <v>0</v>
      </c>
      <c r="AK21" s="90"/>
      <c r="AL21" s="90"/>
      <c r="AM21" s="52">
        <f t="shared" si="12"/>
        <v>0</v>
      </c>
      <c r="AN21" s="52">
        <f t="shared" si="13"/>
        <v>0</v>
      </c>
      <c r="AO21" s="48"/>
      <c r="AP21" s="48"/>
    </row>
    <row r="22" spans="1:42" x14ac:dyDescent="0.35">
      <c r="A22" s="54"/>
      <c r="B22" s="54"/>
      <c r="C22" s="54"/>
      <c r="D22" s="94"/>
      <c r="E22" s="94"/>
      <c r="F22" s="94"/>
      <c r="G22" s="94"/>
      <c r="H22" s="94"/>
      <c r="I22" s="94"/>
      <c r="J22" s="94"/>
      <c r="K22" s="94"/>
      <c r="L22" s="94"/>
      <c r="M22" s="94"/>
      <c r="N22" s="94"/>
      <c r="O22" s="94"/>
      <c r="P22" s="40">
        <f t="shared" si="7"/>
        <v>0</v>
      </c>
      <c r="Q22" s="40">
        <f t="shared" si="7"/>
        <v>0</v>
      </c>
      <c r="R22" s="94"/>
      <c r="S22" s="94"/>
      <c r="T22" s="94"/>
      <c r="U22" s="94"/>
      <c r="V22" s="94"/>
      <c r="W22" s="94"/>
      <c r="X22" s="94"/>
      <c r="Y22" s="94"/>
      <c r="Z22" s="42">
        <f t="shared" si="8"/>
        <v>0</v>
      </c>
      <c r="AA22" s="42">
        <f t="shared" si="9"/>
        <v>0</v>
      </c>
      <c r="AB22" s="44">
        <f t="shared" si="10"/>
        <v>0</v>
      </c>
      <c r="AC22" s="44">
        <f t="shared" si="10"/>
        <v>0</v>
      </c>
      <c r="AD22" s="91"/>
      <c r="AE22" s="91"/>
      <c r="AF22" s="91"/>
      <c r="AG22" s="91"/>
      <c r="AH22" s="91"/>
      <c r="AI22" s="91"/>
      <c r="AJ22" s="52">
        <f t="shared" si="11"/>
        <v>0</v>
      </c>
      <c r="AK22" s="90"/>
      <c r="AL22" s="90"/>
      <c r="AM22" s="52">
        <f t="shared" si="12"/>
        <v>0</v>
      </c>
      <c r="AN22" s="52">
        <f t="shared" si="13"/>
        <v>0</v>
      </c>
      <c r="AO22" s="48"/>
      <c r="AP22" s="48"/>
    </row>
    <row r="23" spans="1:42" x14ac:dyDescent="0.35">
      <c r="A23" s="54"/>
      <c r="B23" s="54"/>
      <c r="C23" s="54"/>
      <c r="D23" s="94"/>
      <c r="E23" s="94"/>
      <c r="F23" s="94"/>
      <c r="G23" s="94"/>
      <c r="H23" s="94"/>
      <c r="I23" s="94"/>
      <c r="J23" s="94"/>
      <c r="K23" s="94"/>
      <c r="L23" s="94"/>
      <c r="M23" s="94"/>
      <c r="N23" s="94"/>
      <c r="O23" s="94"/>
      <c r="P23" s="40">
        <f t="shared" ref="P23:Q51" si="14">SUM(D23,F23,H23,J23,L23,N23)</f>
        <v>0</v>
      </c>
      <c r="Q23" s="40">
        <f t="shared" si="14"/>
        <v>0</v>
      </c>
      <c r="R23" s="94"/>
      <c r="S23" s="94"/>
      <c r="T23" s="94"/>
      <c r="U23" s="94"/>
      <c r="V23" s="94"/>
      <c r="W23" s="94"/>
      <c r="X23" s="94"/>
      <c r="Y23" s="94"/>
      <c r="Z23" s="42">
        <f t="shared" si="8"/>
        <v>0</v>
      </c>
      <c r="AA23" s="42">
        <f t="shared" si="9"/>
        <v>0</v>
      </c>
      <c r="AB23" s="44">
        <f t="shared" si="10"/>
        <v>0</v>
      </c>
      <c r="AC23" s="44">
        <f t="shared" si="10"/>
        <v>0</v>
      </c>
      <c r="AD23" s="91"/>
      <c r="AE23" s="91"/>
      <c r="AF23" s="91"/>
      <c r="AG23" s="91"/>
      <c r="AH23" s="91"/>
      <c r="AI23" s="91"/>
      <c r="AJ23" s="52">
        <f t="shared" si="11"/>
        <v>0</v>
      </c>
      <c r="AK23" s="90"/>
      <c r="AL23" s="90"/>
      <c r="AM23" s="52">
        <f t="shared" si="12"/>
        <v>0</v>
      </c>
      <c r="AN23" s="52">
        <f t="shared" si="13"/>
        <v>0</v>
      </c>
      <c r="AO23" s="48"/>
      <c r="AP23" s="48"/>
    </row>
    <row r="24" spans="1:42" x14ac:dyDescent="0.35">
      <c r="A24" s="54"/>
      <c r="B24" s="54"/>
      <c r="C24" s="54"/>
      <c r="D24" s="94"/>
      <c r="E24" s="94"/>
      <c r="F24" s="94"/>
      <c r="G24" s="94"/>
      <c r="H24" s="94"/>
      <c r="I24" s="94"/>
      <c r="J24" s="94"/>
      <c r="K24" s="94"/>
      <c r="L24" s="94"/>
      <c r="M24" s="94"/>
      <c r="N24" s="94"/>
      <c r="O24" s="94"/>
      <c r="P24" s="40">
        <f t="shared" si="14"/>
        <v>0</v>
      </c>
      <c r="Q24" s="40">
        <f t="shared" si="14"/>
        <v>0</v>
      </c>
      <c r="R24" s="94"/>
      <c r="S24" s="94"/>
      <c r="T24" s="94"/>
      <c r="U24" s="94"/>
      <c r="V24" s="94"/>
      <c r="W24" s="94"/>
      <c r="X24" s="94"/>
      <c r="Y24" s="94"/>
      <c r="Z24" s="42">
        <f t="shared" si="8"/>
        <v>0</v>
      </c>
      <c r="AA24" s="42">
        <f t="shared" si="9"/>
        <v>0</v>
      </c>
      <c r="AB24" s="44">
        <f t="shared" si="10"/>
        <v>0</v>
      </c>
      <c r="AC24" s="44">
        <f t="shared" si="10"/>
        <v>0</v>
      </c>
      <c r="AD24" s="91"/>
      <c r="AE24" s="91"/>
      <c r="AF24" s="91"/>
      <c r="AG24" s="91"/>
      <c r="AH24" s="91"/>
      <c r="AI24" s="91"/>
      <c r="AJ24" s="52">
        <f t="shared" si="11"/>
        <v>0</v>
      </c>
      <c r="AK24" s="90"/>
      <c r="AL24" s="90"/>
      <c r="AM24" s="52">
        <f t="shared" si="12"/>
        <v>0</v>
      </c>
      <c r="AN24" s="52">
        <f t="shared" si="13"/>
        <v>0</v>
      </c>
      <c r="AO24" s="48"/>
      <c r="AP24" s="48"/>
    </row>
    <row r="25" spans="1:42" x14ac:dyDescent="0.35">
      <c r="A25" s="54"/>
      <c r="B25" s="54"/>
      <c r="C25" s="54"/>
      <c r="D25" s="94"/>
      <c r="E25" s="94"/>
      <c r="F25" s="94"/>
      <c r="G25" s="94"/>
      <c r="H25" s="94"/>
      <c r="I25" s="94"/>
      <c r="J25" s="94"/>
      <c r="K25" s="94"/>
      <c r="L25" s="94"/>
      <c r="M25" s="94"/>
      <c r="N25" s="94"/>
      <c r="O25" s="94"/>
      <c r="P25" s="40">
        <f t="shared" si="14"/>
        <v>0</v>
      </c>
      <c r="Q25" s="40">
        <f t="shared" si="14"/>
        <v>0</v>
      </c>
      <c r="R25" s="94"/>
      <c r="S25" s="94"/>
      <c r="T25" s="94"/>
      <c r="U25" s="94"/>
      <c r="V25" s="94"/>
      <c r="W25" s="94"/>
      <c r="X25" s="94"/>
      <c r="Y25" s="94"/>
      <c r="Z25" s="42">
        <f t="shared" si="8"/>
        <v>0</v>
      </c>
      <c r="AA25" s="42">
        <f t="shared" si="9"/>
        <v>0</v>
      </c>
      <c r="AB25" s="44">
        <f t="shared" si="10"/>
        <v>0</v>
      </c>
      <c r="AC25" s="44">
        <f t="shared" si="10"/>
        <v>0</v>
      </c>
      <c r="AD25" s="91"/>
      <c r="AE25" s="91"/>
      <c r="AF25" s="91"/>
      <c r="AG25" s="91"/>
      <c r="AH25" s="91"/>
      <c r="AI25" s="91"/>
      <c r="AJ25" s="52">
        <f t="shared" si="11"/>
        <v>0</v>
      </c>
      <c r="AK25" s="90"/>
      <c r="AL25" s="90"/>
      <c r="AM25" s="52">
        <f t="shared" si="12"/>
        <v>0</v>
      </c>
      <c r="AN25" s="52">
        <f t="shared" si="13"/>
        <v>0</v>
      </c>
      <c r="AO25" s="48"/>
      <c r="AP25" s="48"/>
    </row>
    <row r="26" spans="1:42" x14ac:dyDescent="0.35">
      <c r="A26" s="54"/>
      <c r="B26" s="54"/>
      <c r="C26" s="54"/>
      <c r="D26" s="94"/>
      <c r="E26" s="94"/>
      <c r="F26" s="94"/>
      <c r="G26" s="94"/>
      <c r="H26" s="94"/>
      <c r="I26" s="94"/>
      <c r="J26" s="94"/>
      <c r="K26" s="94"/>
      <c r="L26" s="94"/>
      <c r="M26" s="94"/>
      <c r="N26" s="94"/>
      <c r="O26" s="94"/>
      <c r="P26" s="40">
        <f t="shared" si="14"/>
        <v>0</v>
      </c>
      <c r="Q26" s="40">
        <f t="shared" si="14"/>
        <v>0</v>
      </c>
      <c r="R26" s="94"/>
      <c r="S26" s="94"/>
      <c r="T26" s="94"/>
      <c r="U26" s="94"/>
      <c r="V26" s="94"/>
      <c r="W26" s="94"/>
      <c r="X26" s="94"/>
      <c r="Y26" s="94"/>
      <c r="Z26" s="42">
        <f t="shared" si="8"/>
        <v>0</v>
      </c>
      <c r="AA26" s="42">
        <f t="shared" si="9"/>
        <v>0</v>
      </c>
      <c r="AB26" s="44">
        <f t="shared" si="10"/>
        <v>0</v>
      </c>
      <c r="AC26" s="44">
        <f t="shared" si="10"/>
        <v>0</v>
      </c>
      <c r="AD26" s="91"/>
      <c r="AE26" s="91"/>
      <c r="AF26" s="91"/>
      <c r="AG26" s="91"/>
      <c r="AH26" s="91"/>
      <c r="AI26" s="91"/>
      <c r="AJ26" s="52">
        <f t="shared" si="11"/>
        <v>0</v>
      </c>
      <c r="AK26" s="90"/>
      <c r="AL26" s="90"/>
      <c r="AM26" s="52">
        <f t="shared" si="12"/>
        <v>0</v>
      </c>
      <c r="AN26" s="52">
        <f t="shared" si="13"/>
        <v>0</v>
      </c>
      <c r="AO26" s="48"/>
      <c r="AP26" s="48"/>
    </row>
    <row r="27" spans="1:42" x14ac:dyDescent="0.35">
      <c r="A27" s="54"/>
      <c r="B27" s="54"/>
      <c r="C27" s="54"/>
      <c r="D27" s="94"/>
      <c r="E27" s="94"/>
      <c r="F27" s="94"/>
      <c r="G27" s="94"/>
      <c r="H27" s="94"/>
      <c r="I27" s="94"/>
      <c r="J27" s="94"/>
      <c r="K27" s="94"/>
      <c r="L27" s="94"/>
      <c r="M27" s="94"/>
      <c r="N27" s="94"/>
      <c r="O27" s="94"/>
      <c r="P27" s="40">
        <f t="shared" si="14"/>
        <v>0</v>
      </c>
      <c r="Q27" s="40">
        <f t="shared" si="14"/>
        <v>0</v>
      </c>
      <c r="R27" s="94"/>
      <c r="S27" s="94"/>
      <c r="T27" s="94"/>
      <c r="U27" s="94"/>
      <c r="V27" s="94"/>
      <c r="W27" s="94"/>
      <c r="X27" s="94"/>
      <c r="Y27" s="94"/>
      <c r="Z27" s="42">
        <f t="shared" si="8"/>
        <v>0</v>
      </c>
      <c r="AA27" s="42">
        <f t="shared" si="9"/>
        <v>0</v>
      </c>
      <c r="AB27" s="44">
        <f t="shared" si="10"/>
        <v>0</v>
      </c>
      <c r="AC27" s="44">
        <f t="shared" si="10"/>
        <v>0</v>
      </c>
      <c r="AD27" s="91"/>
      <c r="AE27" s="91"/>
      <c r="AF27" s="91"/>
      <c r="AG27" s="91"/>
      <c r="AH27" s="91"/>
      <c r="AI27" s="91"/>
      <c r="AJ27" s="52">
        <f t="shared" si="11"/>
        <v>0</v>
      </c>
      <c r="AK27" s="90"/>
      <c r="AL27" s="90"/>
      <c r="AM27" s="52">
        <f t="shared" si="12"/>
        <v>0</v>
      </c>
      <c r="AN27" s="52">
        <f t="shared" si="13"/>
        <v>0</v>
      </c>
      <c r="AO27" s="48"/>
      <c r="AP27" s="48"/>
    </row>
    <row r="28" spans="1:42" x14ac:dyDescent="0.35">
      <c r="A28" s="54"/>
      <c r="B28" s="54"/>
      <c r="C28" s="54"/>
      <c r="D28" s="94"/>
      <c r="E28" s="94"/>
      <c r="F28" s="94"/>
      <c r="G28" s="94"/>
      <c r="H28" s="94"/>
      <c r="I28" s="94"/>
      <c r="J28" s="94"/>
      <c r="K28" s="94"/>
      <c r="L28" s="94"/>
      <c r="M28" s="94"/>
      <c r="N28" s="94"/>
      <c r="O28" s="94"/>
      <c r="P28" s="40">
        <f t="shared" si="14"/>
        <v>0</v>
      </c>
      <c r="Q28" s="40">
        <f t="shared" si="14"/>
        <v>0</v>
      </c>
      <c r="R28" s="94"/>
      <c r="S28" s="94"/>
      <c r="T28" s="94"/>
      <c r="U28" s="94"/>
      <c r="V28" s="94"/>
      <c r="W28" s="94"/>
      <c r="X28" s="94"/>
      <c r="Y28" s="94"/>
      <c r="Z28" s="42">
        <f t="shared" si="8"/>
        <v>0</v>
      </c>
      <c r="AA28" s="42">
        <f t="shared" si="9"/>
        <v>0</v>
      </c>
      <c r="AB28" s="44">
        <f t="shared" si="10"/>
        <v>0</v>
      </c>
      <c r="AC28" s="44">
        <f t="shared" si="10"/>
        <v>0</v>
      </c>
      <c r="AD28" s="91"/>
      <c r="AE28" s="91"/>
      <c r="AF28" s="91"/>
      <c r="AG28" s="91"/>
      <c r="AH28" s="91"/>
      <c r="AI28" s="91"/>
      <c r="AJ28" s="52">
        <f t="shared" si="11"/>
        <v>0</v>
      </c>
      <c r="AK28" s="90"/>
      <c r="AL28" s="90"/>
      <c r="AM28" s="52">
        <f t="shared" si="12"/>
        <v>0</v>
      </c>
      <c r="AN28" s="52">
        <f t="shared" si="13"/>
        <v>0</v>
      </c>
      <c r="AO28" s="48"/>
      <c r="AP28" s="48"/>
    </row>
    <row r="29" spans="1:42" x14ac:dyDescent="0.35">
      <c r="A29" s="54"/>
      <c r="B29" s="54"/>
      <c r="C29" s="54"/>
      <c r="D29" s="94"/>
      <c r="E29" s="94"/>
      <c r="F29" s="94"/>
      <c r="G29" s="94"/>
      <c r="H29" s="94"/>
      <c r="I29" s="94"/>
      <c r="J29" s="94"/>
      <c r="K29" s="94"/>
      <c r="L29" s="94"/>
      <c r="M29" s="94"/>
      <c r="N29" s="94"/>
      <c r="O29" s="94"/>
      <c r="P29" s="40">
        <f t="shared" si="14"/>
        <v>0</v>
      </c>
      <c r="Q29" s="40">
        <f t="shared" si="14"/>
        <v>0</v>
      </c>
      <c r="R29" s="94"/>
      <c r="S29" s="94"/>
      <c r="T29" s="94"/>
      <c r="U29" s="94"/>
      <c r="V29" s="94"/>
      <c r="W29" s="94"/>
      <c r="X29" s="94"/>
      <c r="Y29" s="94"/>
      <c r="Z29" s="42">
        <f t="shared" si="8"/>
        <v>0</v>
      </c>
      <c r="AA29" s="42">
        <f t="shared" si="9"/>
        <v>0</v>
      </c>
      <c r="AB29" s="44">
        <f t="shared" si="10"/>
        <v>0</v>
      </c>
      <c r="AC29" s="44">
        <f t="shared" si="10"/>
        <v>0</v>
      </c>
      <c r="AD29" s="91"/>
      <c r="AE29" s="91"/>
      <c r="AF29" s="91"/>
      <c r="AG29" s="91"/>
      <c r="AH29" s="91"/>
      <c r="AI29" s="91"/>
      <c r="AJ29" s="52">
        <f t="shared" si="11"/>
        <v>0</v>
      </c>
      <c r="AK29" s="90"/>
      <c r="AL29" s="90"/>
      <c r="AM29" s="52">
        <f t="shared" si="12"/>
        <v>0</v>
      </c>
      <c r="AN29" s="52">
        <f t="shared" si="13"/>
        <v>0</v>
      </c>
      <c r="AO29" s="48"/>
      <c r="AP29" s="48"/>
    </row>
    <row r="30" spans="1:42" x14ac:dyDescent="0.35">
      <c r="A30" s="54"/>
      <c r="B30" s="54"/>
      <c r="C30" s="54"/>
      <c r="D30" s="94"/>
      <c r="E30" s="94"/>
      <c r="F30" s="94"/>
      <c r="G30" s="94"/>
      <c r="H30" s="94"/>
      <c r="I30" s="94"/>
      <c r="J30" s="94"/>
      <c r="K30" s="94"/>
      <c r="L30" s="94"/>
      <c r="M30" s="94"/>
      <c r="N30" s="94"/>
      <c r="O30" s="94"/>
      <c r="P30" s="40">
        <f t="shared" si="14"/>
        <v>0</v>
      </c>
      <c r="Q30" s="40">
        <f t="shared" si="14"/>
        <v>0</v>
      </c>
      <c r="R30" s="94"/>
      <c r="S30" s="94"/>
      <c r="T30" s="94"/>
      <c r="U30" s="94"/>
      <c r="V30" s="94"/>
      <c r="W30" s="94"/>
      <c r="X30" s="94"/>
      <c r="Y30" s="94"/>
      <c r="Z30" s="42">
        <f t="shared" si="8"/>
        <v>0</v>
      </c>
      <c r="AA30" s="42">
        <f t="shared" si="9"/>
        <v>0</v>
      </c>
      <c r="AB30" s="44">
        <f t="shared" si="10"/>
        <v>0</v>
      </c>
      <c r="AC30" s="44">
        <f t="shared" si="10"/>
        <v>0</v>
      </c>
      <c r="AD30" s="91"/>
      <c r="AE30" s="91"/>
      <c r="AF30" s="91"/>
      <c r="AG30" s="91"/>
      <c r="AH30" s="91"/>
      <c r="AI30" s="91"/>
      <c r="AJ30" s="52">
        <f t="shared" si="11"/>
        <v>0</v>
      </c>
      <c r="AK30" s="90"/>
      <c r="AL30" s="90"/>
      <c r="AM30" s="52">
        <f t="shared" si="12"/>
        <v>0</v>
      </c>
      <c r="AN30" s="52">
        <f t="shared" si="13"/>
        <v>0</v>
      </c>
      <c r="AO30" s="48"/>
      <c r="AP30" s="48"/>
    </row>
    <row r="31" spans="1:42" x14ac:dyDescent="0.35">
      <c r="A31" s="54"/>
      <c r="B31" s="54"/>
      <c r="C31" s="54"/>
      <c r="D31" s="94"/>
      <c r="E31" s="94"/>
      <c r="F31" s="94"/>
      <c r="G31" s="94"/>
      <c r="H31" s="94"/>
      <c r="I31" s="94"/>
      <c r="J31" s="94"/>
      <c r="K31" s="94"/>
      <c r="L31" s="94"/>
      <c r="M31" s="94"/>
      <c r="N31" s="94"/>
      <c r="O31" s="94"/>
      <c r="P31" s="40">
        <f t="shared" si="14"/>
        <v>0</v>
      </c>
      <c r="Q31" s="40">
        <f t="shared" si="14"/>
        <v>0</v>
      </c>
      <c r="R31" s="94"/>
      <c r="S31" s="94"/>
      <c r="T31" s="94"/>
      <c r="U31" s="94"/>
      <c r="V31" s="94"/>
      <c r="W31" s="94"/>
      <c r="X31" s="94"/>
      <c r="Y31" s="94"/>
      <c r="Z31" s="42">
        <f t="shared" si="8"/>
        <v>0</v>
      </c>
      <c r="AA31" s="42">
        <f t="shared" si="9"/>
        <v>0</v>
      </c>
      <c r="AB31" s="44">
        <f t="shared" si="10"/>
        <v>0</v>
      </c>
      <c r="AC31" s="44">
        <f t="shared" si="10"/>
        <v>0</v>
      </c>
      <c r="AD31" s="91"/>
      <c r="AE31" s="91"/>
      <c r="AF31" s="91"/>
      <c r="AG31" s="91"/>
      <c r="AH31" s="91"/>
      <c r="AI31" s="91"/>
      <c r="AJ31" s="52">
        <f t="shared" si="11"/>
        <v>0</v>
      </c>
      <c r="AK31" s="90"/>
      <c r="AL31" s="90"/>
      <c r="AM31" s="52">
        <f t="shared" si="12"/>
        <v>0</v>
      </c>
      <c r="AN31" s="52">
        <f t="shared" si="13"/>
        <v>0</v>
      </c>
      <c r="AO31" s="48"/>
      <c r="AP31" s="48"/>
    </row>
    <row r="32" spans="1:42" x14ac:dyDescent="0.35">
      <c r="A32" s="54"/>
      <c r="B32" s="54"/>
      <c r="C32" s="54"/>
      <c r="D32" s="94"/>
      <c r="E32" s="94"/>
      <c r="F32" s="94"/>
      <c r="G32" s="94"/>
      <c r="H32" s="94"/>
      <c r="I32" s="94"/>
      <c r="J32" s="94"/>
      <c r="K32" s="94"/>
      <c r="L32" s="94"/>
      <c r="M32" s="94"/>
      <c r="N32" s="94"/>
      <c r="O32" s="94"/>
      <c r="P32" s="40">
        <f t="shared" si="14"/>
        <v>0</v>
      </c>
      <c r="Q32" s="40">
        <f t="shared" si="14"/>
        <v>0</v>
      </c>
      <c r="R32" s="94"/>
      <c r="S32" s="94"/>
      <c r="T32" s="94"/>
      <c r="U32" s="94"/>
      <c r="V32" s="94"/>
      <c r="W32" s="94"/>
      <c r="X32" s="94"/>
      <c r="Y32" s="94"/>
      <c r="Z32" s="42">
        <f t="shared" si="8"/>
        <v>0</v>
      </c>
      <c r="AA32" s="42">
        <f t="shared" si="9"/>
        <v>0</v>
      </c>
      <c r="AB32" s="44">
        <f t="shared" si="10"/>
        <v>0</v>
      </c>
      <c r="AC32" s="44">
        <f t="shared" si="10"/>
        <v>0</v>
      </c>
      <c r="AD32" s="91"/>
      <c r="AE32" s="91"/>
      <c r="AF32" s="91"/>
      <c r="AG32" s="91"/>
      <c r="AH32" s="91"/>
      <c r="AI32" s="91"/>
      <c r="AJ32" s="52">
        <f t="shared" si="11"/>
        <v>0</v>
      </c>
      <c r="AK32" s="90"/>
      <c r="AL32" s="90"/>
      <c r="AM32" s="52">
        <f t="shared" si="12"/>
        <v>0</v>
      </c>
      <c r="AN32" s="52">
        <f t="shared" si="13"/>
        <v>0</v>
      </c>
      <c r="AO32" s="48"/>
      <c r="AP32" s="48"/>
    </row>
    <row r="33" spans="1:42" x14ac:dyDescent="0.35">
      <c r="A33" s="54"/>
      <c r="B33" s="54"/>
      <c r="C33" s="54"/>
      <c r="D33" s="94"/>
      <c r="E33" s="94"/>
      <c r="F33" s="94"/>
      <c r="G33" s="94"/>
      <c r="H33" s="94"/>
      <c r="I33" s="94"/>
      <c r="J33" s="94"/>
      <c r="K33" s="94"/>
      <c r="L33" s="94"/>
      <c r="M33" s="94"/>
      <c r="N33" s="94"/>
      <c r="O33" s="94"/>
      <c r="P33" s="40">
        <f t="shared" si="14"/>
        <v>0</v>
      </c>
      <c r="Q33" s="40">
        <f t="shared" si="14"/>
        <v>0</v>
      </c>
      <c r="R33" s="94"/>
      <c r="S33" s="94"/>
      <c r="T33" s="94"/>
      <c r="U33" s="94"/>
      <c r="V33" s="94"/>
      <c r="W33" s="94"/>
      <c r="X33" s="94"/>
      <c r="Y33" s="94"/>
      <c r="Z33" s="42">
        <f t="shared" si="8"/>
        <v>0</v>
      </c>
      <c r="AA33" s="42">
        <f t="shared" si="9"/>
        <v>0</v>
      </c>
      <c r="AB33" s="44">
        <f t="shared" si="10"/>
        <v>0</v>
      </c>
      <c r="AC33" s="44">
        <f t="shared" si="10"/>
        <v>0</v>
      </c>
      <c r="AD33" s="91"/>
      <c r="AE33" s="91"/>
      <c r="AF33" s="91"/>
      <c r="AG33" s="91"/>
      <c r="AH33" s="91"/>
      <c r="AI33" s="91"/>
      <c r="AJ33" s="52">
        <f t="shared" si="11"/>
        <v>0</v>
      </c>
      <c r="AK33" s="90"/>
      <c r="AL33" s="90"/>
      <c r="AM33" s="52">
        <f t="shared" si="12"/>
        <v>0</v>
      </c>
      <c r="AN33" s="52">
        <f t="shared" si="13"/>
        <v>0</v>
      </c>
      <c r="AO33" s="48"/>
      <c r="AP33" s="48"/>
    </row>
    <row r="34" spans="1:42" x14ac:dyDescent="0.35">
      <c r="A34" s="54"/>
      <c r="B34" s="54"/>
      <c r="C34" s="54"/>
      <c r="D34" s="94"/>
      <c r="E34" s="94"/>
      <c r="F34" s="94"/>
      <c r="G34" s="94"/>
      <c r="H34" s="94"/>
      <c r="I34" s="94"/>
      <c r="J34" s="94"/>
      <c r="K34" s="94"/>
      <c r="L34" s="94"/>
      <c r="M34" s="94"/>
      <c r="N34" s="94"/>
      <c r="O34" s="94"/>
      <c r="P34" s="40">
        <f t="shared" si="14"/>
        <v>0</v>
      </c>
      <c r="Q34" s="40">
        <f t="shared" si="14"/>
        <v>0</v>
      </c>
      <c r="R34" s="94"/>
      <c r="S34" s="94"/>
      <c r="T34" s="94"/>
      <c r="U34" s="94"/>
      <c r="V34" s="94"/>
      <c r="W34" s="94"/>
      <c r="X34" s="94"/>
      <c r="Y34" s="94"/>
      <c r="Z34" s="42">
        <f t="shared" si="8"/>
        <v>0</v>
      </c>
      <c r="AA34" s="42">
        <f t="shared" si="9"/>
        <v>0</v>
      </c>
      <c r="AB34" s="44">
        <f t="shared" si="10"/>
        <v>0</v>
      </c>
      <c r="AC34" s="44">
        <f t="shared" si="10"/>
        <v>0</v>
      </c>
      <c r="AD34" s="91"/>
      <c r="AE34" s="91"/>
      <c r="AF34" s="91"/>
      <c r="AG34" s="91"/>
      <c r="AH34" s="91"/>
      <c r="AI34" s="91"/>
      <c r="AJ34" s="52">
        <f t="shared" si="11"/>
        <v>0</v>
      </c>
      <c r="AK34" s="90"/>
      <c r="AL34" s="90"/>
      <c r="AM34" s="52">
        <f t="shared" si="12"/>
        <v>0</v>
      </c>
      <c r="AN34" s="52">
        <f t="shared" si="13"/>
        <v>0</v>
      </c>
      <c r="AO34" s="48"/>
      <c r="AP34" s="48"/>
    </row>
    <row r="35" spans="1:42" x14ac:dyDescent="0.35">
      <c r="A35" s="54"/>
      <c r="B35" s="54"/>
      <c r="C35" s="54"/>
      <c r="D35" s="94"/>
      <c r="E35" s="94"/>
      <c r="F35" s="94"/>
      <c r="G35" s="94"/>
      <c r="H35" s="94"/>
      <c r="I35" s="94"/>
      <c r="J35" s="94"/>
      <c r="K35" s="94"/>
      <c r="L35" s="94"/>
      <c r="M35" s="94"/>
      <c r="N35" s="94"/>
      <c r="O35" s="94"/>
      <c r="P35" s="40">
        <f t="shared" si="14"/>
        <v>0</v>
      </c>
      <c r="Q35" s="40">
        <f t="shared" si="14"/>
        <v>0</v>
      </c>
      <c r="R35" s="94"/>
      <c r="S35" s="94"/>
      <c r="T35" s="94"/>
      <c r="U35" s="94"/>
      <c r="V35" s="94"/>
      <c r="W35" s="94"/>
      <c r="X35" s="94"/>
      <c r="Y35" s="94"/>
      <c r="Z35" s="42">
        <f t="shared" si="8"/>
        <v>0</v>
      </c>
      <c r="AA35" s="42">
        <f t="shared" si="9"/>
        <v>0</v>
      </c>
      <c r="AB35" s="44">
        <f t="shared" si="10"/>
        <v>0</v>
      </c>
      <c r="AC35" s="44">
        <f t="shared" si="10"/>
        <v>0</v>
      </c>
      <c r="AD35" s="91"/>
      <c r="AE35" s="91"/>
      <c r="AF35" s="91"/>
      <c r="AG35" s="91"/>
      <c r="AH35" s="91"/>
      <c r="AI35" s="91"/>
      <c r="AJ35" s="52">
        <f t="shared" si="11"/>
        <v>0</v>
      </c>
      <c r="AK35" s="90"/>
      <c r="AL35" s="90"/>
      <c r="AM35" s="52">
        <f t="shared" si="12"/>
        <v>0</v>
      </c>
      <c r="AN35" s="52">
        <f t="shared" si="13"/>
        <v>0</v>
      </c>
      <c r="AO35" s="48"/>
      <c r="AP35" s="48"/>
    </row>
    <row r="36" spans="1:42" x14ac:dyDescent="0.35">
      <c r="A36" s="54"/>
      <c r="B36" s="54"/>
      <c r="C36" s="54"/>
      <c r="D36" s="94"/>
      <c r="E36" s="94"/>
      <c r="F36" s="94"/>
      <c r="G36" s="94"/>
      <c r="H36" s="94"/>
      <c r="I36" s="94"/>
      <c r="J36" s="94"/>
      <c r="K36" s="94"/>
      <c r="L36" s="94"/>
      <c r="M36" s="94"/>
      <c r="N36" s="94"/>
      <c r="O36" s="94"/>
      <c r="P36" s="40">
        <f t="shared" si="14"/>
        <v>0</v>
      </c>
      <c r="Q36" s="40">
        <f t="shared" si="14"/>
        <v>0</v>
      </c>
      <c r="R36" s="94"/>
      <c r="S36" s="94"/>
      <c r="T36" s="94"/>
      <c r="U36" s="94"/>
      <c r="V36" s="94"/>
      <c r="W36" s="94"/>
      <c r="X36" s="94"/>
      <c r="Y36" s="94"/>
      <c r="Z36" s="42">
        <f t="shared" si="8"/>
        <v>0</v>
      </c>
      <c r="AA36" s="42">
        <f t="shared" si="9"/>
        <v>0</v>
      </c>
      <c r="AB36" s="44">
        <f t="shared" si="10"/>
        <v>0</v>
      </c>
      <c r="AC36" s="44">
        <f t="shared" si="10"/>
        <v>0</v>
      </c>
      <c r="AD36" s="91"/>
      <c r="AE36" s="91"/>
      <c r="AF36" s="91"/>
      <c r="AG36" s="91"/>
      <c r="AH36" s="91"/>
      <c r="AI36" s="91"/>
      <c r="AJ36" s="52">
        <f t="shared" si="11"/>
        <v>0</v>
      </c>
      <c r="AK36" s="90"/>
      <c r="AL36" s="90"/>
      <c r="AM36" s="52">
        <f t="shared" si="12"/>
        <v>0</v>
      </c>
      <c r="AN36" s="52">
        <f t="shared" si="13"/>
        <v>0</v>
      </c>
      <c r="AO36" s="48"/>
      <c r="AP36" s="48"/>
    </row>
    <row r="37" spans="1:42" x14ac:dyDescent="0.35">
      <c r="A37" s="54"/>
      <c r="B37" s="54"/>
      <c r="C37" s="54"/>
      <c r="D37" s="94"/>
      <c r="E37" s="94"/>
      <c r="F37" s="94"/>
      <c r="G37" s="94"/>
      <c r="H37" s="94"/>
      <c r="I37" s="94"/>
      <c r="J37" s="94"/>
      <c r="K37" s="94"/>
      <c r="L37" s="94"/>
      <c r="M37" s="94"/>
      <c r="N37" s="94"/>
      <c r="O37" s="94"/>
      <c r="P37" s="40">
        <f t="shared" si="14"/>
        <v>0</v>
      </c>
      <c r="Q37" s="40">
        <f t="shared" si="14"/>
        <v>0</v>
      </c>
      <c r="R37" s="94"/>
      <c r="S37" s="94"/>
      <c r="T37" s="94"/>
      <c r="U37" s="94"/>
      <c r="V37" s="94"/>
      <c r="W37" s="94"/>
      <c r="X37" s="94"/>
      <c r="Y37" s="94"/>
      <c r="Z37" s="42">
        <f t="shared" si="8"/>
        <v>0</v>
      </c>
      <c r="AA37" s="42">
        <f t="shared" si="9"/>
        <v>0</v>
      </c>
      <c r="AB37" s="44">
        <f t="shared" si="10"/>
        <v>0</v>
      </c>
      <c r="AC37" s="44">
        <f t="shared" si="10"/>
        <v>0</v>
      </c>
      <c r="AD37" s="91"/>
      <c r="AE37" s="91"/>
      <c r="AF37" s="91"/>
      <c r="AG37" s="91"/>
      <c r="AH37" s="91"/>
      <c r="AI37" s="91"/>
      <c r="AJ37" s="52">
        <f t="shared" si="11"/>
        <v>0</v>
      </c>
      <c r="AK37" s="90"/>
      <c r="AL37" s="90"/>
      <c r="AM37" s="52">
        <f t="shared" si="12"/>
        <v>0</v>
      </c>
      <c r="AN37" s="52">
        <f t="shared" si="13"/>
        <v>0</v>
      </c>
      <c r="AO37" s="48"/>
      <c r="AP37" s="48"/>
    </row>
    <row r="38" spans="1:42" x14ac:dyDescent="0.35">
      <c r="A38" s="54"/>
      <c r="B38" s="54"/>
      <c r="C38" s="54"/>
      <c r="D38" s="94"/>
      <c r="E38" s="94"/>
      <c r="F38" s="94"/>
      <c r="G38" s="94"/>
      <c r="H38" s="94"/>
      <c r="I38" s="94"/>
      <c r="J38" s="94"/>
      <c r="K38" s="94"/>
      <c r="L38" s="94"/>
      <c r="M38" s="94"/>
      <c r="N38" s="94"/>
      <c r="O38" s="94"/>
      <c r="P38" s="40">
        <f t="shared" si="14"/>
        <v>0</v>
      </c>
      <c r="Q38" s="40">
        <f t="shared" si="14"/>
        <v>0</v>
      </c>
      <c r="R38" s="94"/>
      <c r="S38" s="94"/>
      <c r="T38" s="94"/>
      <c r="U38" s="94"/>
      <c r="V38" s="94"/>
      <c r="W38" s="94"/>
      <c r="X38" s="94"/>
      <c r="Y38" s="94"/>
      <c r="Z38" s="42">
        <f t="shared" si="8"/>
        <v>0</v>
      </c>
      <c r="AA38" s="42">
        <f t="shared" si="9"/>
        <v>0</v>
      </c>
      <c r="AB38" s="44">
        <f t="shared" si="10"/>
        <v>0</v>
      </c>
      <c r="AC38" s="44">
        <f t="shared" si="10"/>
        <v>0</v>
      </c>
      <c r="AD38" s="91"/>
      <c r="AE38" s="91"/>
      <c r="AF38" s="91"/>
      <c r="AG38" s="91"/>
      <c r="AH38" s="91"/>
      <c r="AI38" s="91"/>
      <c r="AJ38" s="52">
        <f t="shared" si="11"/>
        <v>0</v>
      </c>
      <c r="AK38" s="90"/>
      <c r="AL38" s="90"/>
      <c r="AM38" s="52">
        <f t="shared" si="12"/>
        <v>0</v>
      </c>
      <c r="AN38" s="52">
        <f t="shared" si="13"/>
        <v>0</v>
      </c>
      <c r="AO38" s="48"/>
      <c r="AP38" s="48"/>
    </row>
    <row r="39" spans="1:42" x14ac:dyDescent="0.35">
      <c r="A39" s="54"/>
      <c r="B39" s="54"/>
      <c r="C39" s="54"/>
      <c r="D39" s="94"/>
      <c r="E39" s="94"/>
      <c r="F39" s="94"/>
      <c r="G39" s="94"/>
      <c r="H39" s="94"/>
      <c r="I39" s="94"/>
      <c r="J39" s="94"/>
      <c r="K39" s="94"/>
      <c r="L39" s="94"/>
      <c r="M39" s="94"/>
      <c r="N39" s="94"/>
      <c r="O39" s="94"/>
      <c r="P39" s="40">
        <f t="shared" si="14"/>
        <v>0</v>
      </c>
      <c r="Q39" s="40">
        <f t="shared" si="14"/>
        <v>0</v>
      </c>
      <c r="R39" s="94"/>
      <c r="S39" s="94"/>
      <c r="T39" s="94"/>
      <c r="U39" s="94"/>
      <c r="V39" s="94"/>
      <c r="W39" s="94"/>
      <c r="X39" s="94"/>
      <c r="Y39" s="94"/>
      <c r="Z39" s="42">
        <f t="shared" si="8"/>
        <v>0</v>
      </c>
      <c r="AA39" s="42">
        <f t="shared" si="9"/>
        <v>0</v>
      </c>
      <c r="AB39" s="44">
        <f t="shared" si="10"/>
        <v>0</v>
      </c>
      <c r="AC39" s="44">
        <f t="shared" si="10"/>
        <v>0</v>
      </c>
      <c r="AD39" s="91"/>
      <c r="AE39" s="91"/>
      <c r="AF39" s="91"/>
      <c r="AG39" s="91"/>
      <c r="AH39" s="91"/>
      <c r="AI39" s="91"/>
      <c r="AJ39" s="52">
        <f t="shared" si="11"/>
        <v>0</v>
      </c>
      <c r="AK39" s="90"/>
      <c r="AL39" s="90"/>
      <c r="AM39" s="52">
        <f t="shared" si="12"/>
        <v>0</v>
      </c>
      <c r="AN39" s="52">
        <f t="shared" si="13"/>
        <v>0</v>
      </c>
      <c r="AO39" s="48"/>
      <c r="AP39" s="48"/>
    </row>
    <row r="40" spans="1:42" x14ac:dyDescent="0.35">
      <c r="A40" s="54"/>
      <c r="B40" s="54"/>
      <c r="C40" s="54"/>
      <c r="D40" s="94"/>
      <c r="E40" s="94"/>
      <c r="F40" s="94"/>
      <c r="G40" s="94"/>
      <c r="H40" s="94"/>
      <c r="I40" s="94"/>
      <c r="J40" s="94"/>
      <c r="K40" s="94"/>
      <c r="L40" s="94"/>
      <c r="M40" s="94"/>
      <c r="N40" s="94"/>
      <c r="O40" s="94"/>
      <c r="P40" s="40">
        <f t="shared" si="14"/>
        <v>0</v>
      </c>
      <c r="Q40" s="40">
        <f t="shared" si="14"/>
        <v>0</v>
      </c>
      <c r="R40" s="94"/>
      <c r="S40" s="94"/>
      <c r="T40" s="94"/>
      <c r="U40" s="94"/>
      <c r="V40" s="94"/>
      <c r="W40" s="94"/>
      <c r="X40" s="94"/>
      <c r="Y40" s="94"/>
      <c r="Z40" s="42">
        <f t="shared" si="8"/>
        <v>0</v>
      </c>
      <c r="AA40" s="42">
        <f t="shared" si="9"/>
        <v>0</v>
      </c>
      <c r="AB40" s="44">
        <f t="shared" si="10"/>
        <v>0</v>
      </c>
      <c r="AC40" s="44">
        <f t="shared" si="10"/>
        <v>0</v>
      </c>
      <c r="AD40" s="91"/>
      <c r="AE40" s="91"/>
      <c r="AF40" s="91"/>
      <c r="AG40" s="91"/>
      <c r="AH40" s="91"/>
      <c r="AI40" s="91"/>
      <c r="AJ40" s="52">
        <f t="shared" si="11"/>
        <v>0</v>
      </c>
      <c r="AK40" s="90"/>
      <c r="AL40" s="90"/>
      <c r="AM40" s="52">
        <f t="shared" si="12"/>
        <v>0</v>
      </c>
      <c r="AN40" s="52">
        <f t="shared" si="13"/>
        <v>0</v>
      </c>
      <c r="AO40" s="48"/>
      <c r="AP40" s="48"/>
    </row>
    <row r="41" spans="1:42" x14ac:dyDescent="0.35">
      <c r="A41" s="54"/>
      <c r="B41" s="54"/>
      <c r="C41" s="54"/>
      <c r="D41" s="94"/>
      <c r="E41" s="94"/>
      <c r="F41" s="94"/>
      <c r="G41" s="94"/>
      <c r="H41" s="94"/>
      <c r="I41" s="94"/>
      <c r="J41" s="94"/>
      <c r="K41" s="94"/>
      <c r="L41" s="94"/>
      <c r="M41" s="94"/>
      <c r="N41" s="94"/>
      <c r="O41" s="94"/>
      <c r="P41" s="40">
        <f t="shared" si="14"/>
        <v>0</v>
      </c>
      <c r="Q41" s="40">
        <f t="shared" si="14"/>
        <v>0</v>
      </c>
      <c r="R41" s="94"/>
      <c r="S41" s="94"/>
      <c r="T41" s="94"/>
      <c r="U41" s="94"/>
      <c r="V41" s="94"/>
      <c r="W41" s="94"/>
      <c r="X41" s="94"/>
      <c r="Y41" s="94"/>
      <c r="Z41" s="42">
        <f t="shared" si="8"/>
        <v>0</v>
      </c>
      <c r="AA41" s="42">
        <f t="shared" si="9"/>
        <v>0</v>
      </c>
      <c r="AB41" s="44">
        <f t="shared" si="10"/>
        <v>0</v>
      </c>
      <c r="AC41" s="44">
        <f t="shared" si="10"/>
        <v>0</v>
      </c>
      <c r="AD41" s="91"/>
      <c r="AE41" s="91"/>
      <c r="AF41" s="91"/>
      <c r="AG41" s="91"/>
      <c r="AH41" s="91"/>
      <c r="AI41" s="91"/>
      <c r="AJ41" s="52">
        <f t="shared" si="11"/>
        <v>0</v>
      </c>
      <c r="AK41" s="90"/>
      <c r="AL41" s="90"/>
      <c r="AM41" s="52">
        <f t="shared" si="12"/>
        <v>0</v>
      </c>
      <c r="AN41" s="52">
        <f t="shared" si="13"/>
        <v>0</v>
      </c>
      <c r="AO41" s="48"/>
      <c r="AP41" s="48"/>
    </row>
    <row r="42" spans="1:42" x14ac:dyDescent="0.35">
      <c r="A42" s="54"/>
      <c r="B42" s="54"/>
      <c r="C42" s="54"/>
      <c r="D42" s="94"/>
      <c r="E42" s="94"/>
      <c r="F42" s="94"/>
      <c r="G42" s="94"/>
      <c r="H42" s="94"/>
      <c r="I42" s="94"/>
      <c r="J42" s="94"/>
      <c r="K42" s="94"/>
      <c r="L42" s="94"/>
      <c r="M42" s="94"/>
      <c r="N42" s="94"/>
      <c r="O42" s="94"/>
      <c r="P42" s="40">
        <f t="shared" si="14"/>
        <v>0</v>
      </c>
      <c r="Q42" s="40">
        <f t="shared" si="14"/>
        <v>0</v>
      </c>
      <c r="R42" s="94"/>
      <c r="S42" s="94"/>
      <c r="T42" s="94"/>
      <c r="U42" s="94"/>
      <c r="V42" s="94"/>
      <c r="W42" s="94"/>
      <c r="X42" s="94"/>
      <c r="Y42" s="94"/>
      <c r="Z42" s="42">
        <f t="shared" si="8"/>
        <v>0</v>
      </c>
      <c r="AA42" s="42">
        <f t="shared" si="9"/>
        <v>0</v>
      </c>
      <c r="AB42" s="44">
        <f t="shared" si="10"/>
        <v>0</v>
      </c>
      <c r="AC42" s="44">
        <f t="shared" si="10"/>
        <v>0</v>
      </c>
      <c r="AD42" s="91"/>
      <c r="AE42" s="91"/>
      <c r="AF42" s="91"/>
      <c r="AG42" s="91"/>
      <c r="AH42" s="91"/>
      <c r="AI42" s="91"/>
      <c r="AJ42" s="52">
        <f t="shared" si="11"/>
        <v>0</v>
      </c>
      <c r="AK42" s="90"/>
      <c r="AL42" s="90"/>
      <c r="AM42" s="52">
        <f t="shared" si="12"/>
        <v>0</v>
      </c>
      <c r="AN42" s="52">
        <f t="shared" si="13"/>
        <v>0</v>
      </c>
      <c r="AO42" s="48"/>
      <c r="AP42" s="48"/>
    </row>
    <row r="43" spans="1:42" x14ac:dyDescent="0.35">
      <c r="A43" s="54"/>
      <c r="B43" s="54"/>
      <c r="C43" s="54"/>
      <c r="D43" s="94"/>
      <c r="E43" s="94"/>
      <c r="F43" s="94"/>
      <c r="G43" s="94"/>
      <c r="H43" s="94"/>
      <c r="I43" s="94"/>
      <c r="J43" s="94"/>
      <c r="K43" s="94"/>
      <c r="L43" s="94"/>
      <c r="M43" s="94"/>
      <c r="N43" s="94"/>
      <c r="O43" s="94"/>
      <c r="P43" s="40">
        <f t="shared" si="14"/>
        <v>0</v>
      </c>
      <c r="Q43" s="40">
        <f t="shared" si="14"/>
        <v>0</v>
      </c>
      <c r="R43" s="94"/>
      <c r="S43" s="94"/>
      <c r="T43" s="94"/>
      <c r="U43" s="94"/>
      <c r="V43" s="94"/>
      <c r="W43" s="94"/>
      <c r="X43" s="94"/>
      <c r="Y43" s="94"/>
      <c r="Z43" s="42">
        <f t="shared" si="8"/>
        <v>0</v>
      </c>
      <c r="AA43" s="42">
        <f t="shared" si="9"/>
        <v>0</v>
      </c>
      <c r="AB43" s="44">
        <f t="shared" si="10"/>
        <v>0</v>
      </c>
      <c r="AC43" s="44">
        <f t="shared" si="10"/>
        <v>0</v>
      </c>
      <c r="AD43" s="91"/>
      <c r="AE43" s="91"/>
      <c r="AF43" s="91"/>
      <c r="AG43" s="91"/>
      <c r="AH43" s="91"/>
      <c r="AI43" s="91"/>
      <c r="AJ43" s="52">
        <f t="shared" si="11"/>
        <v>0</v>
      </c>
      <c r="AK43" s="90"/>
      <c r="AL43" s="90"/>
      <c r="AM43" s="52">
        <f t="shared" si="12"/>
        <v>0</v>
      </c>
      <c r="AN43" s="52">
        <f t="shared" si="13"/>
        <v>0</v>
      </c>
      <c r="AO43" s="48"/>
      <c r="AP43" s="48"/>
    </row>
    <row r="44" spans="1:42" x14ac:dyDescent="0.35">
      <c r="A44" s="54"/>
      <c r="B44" s="54"/>
      <c r="C44" s="54"/>
      <c r="D44" s="94"/>
      <c r="E44" s="94"/>
      <c r="F44" s="94"/>
      <c r="G44" s="94"/>
      <c r="H44" s="94"/>
      <c r="I44" s="94"/>
      <c r="J44" s="94"/>
      <c r="K44" s="94"/>
      <c r="L44" s="94"/>
      <c r="M44" s="94"/>
      <c r="N44" s="94"/>
      <c r="O44" s="94"/>
      <c r="P44" s="40">
        <f t="shared" si="14"/>
        <v>0</v>
      </c>
      <c r="Q44" s="40">
        <f t="shared" si="14"/>
        <v>0</v>
      </c>
      <c r="R44" s="94"/>
      <c r="S44" s="94"/>
      <c r="T44" s="94"/>
      <c r="U44" s="94"/>
      <c r="V44" s="94"/>
      <c r="W44" s="94"/>
      <c r="X44" s="94"/>
      <c r="Y44" s="94"/>
      <c r="Z44" s="42">
        <f t="shared" si="8"/>
        <v>0</v>
      </c>
      <c r="AA44" s="42">
        <f t="shared" si="9"/>
        <v>0</v>
      </c>
      <c r="AB44" s="44">
        <f t="shared" si="10"/>
        <v>0</v>
      </c>
      <c r="AC44" s="44">
        <f t="shared" si="10"/>
        <v>0</v>
      </c>
      <c r="AD44" s="91"/>
      <c r="AE44" s="91"/>
      <c r="AF44" s="91"/>
      <c r="AG44" s="91"/>
      <c r="AH44" s="91"/>
      <c r="AI44" s="91"/>
      <c r="AJ44" s="52">
        <f t="shared" si="11"/>
        <v>0</v>
      </c>
      <c r="AK44" s="90"/>
      <c r="AL44" s="90"/>
      <c r="AM44" s="52">
        <f t="shared" si="12"/>
        <v>0</v>
      </c>
      <c r="AN44" s="52">
        <f t="shared" si="13"/>
        <v>0</v>
      </c>
      <c r="AO44" s="48"/>
      <c r="AP44" s="48"/>
    </row>
    <row r="45" spans="1:42" x14ac:dyDescent="0.35">
      <c r="A45" s="54"/>
      <c r="B45" s="54"/>
      <c r="C45" s="54"/>
      <c r="D45" s="94"/>
      <c r="E45" s="94"/>
      <c r="F45" s="94"/>
      <c r="G45" s="94"/>
      <c r="H45" s="94"/>
      <c r="I45" s="94"/>
      <c r="J45" s="94"/>
      <c r="K45" s="94"/>
      <c r="L45" s="94"/>
      <c r="M45" s="94"/>
      <c r="N45" s="94"/>
      <c r="O45" s="94"/>
      <c r="P45" s="40">
        <f t="shared" si="14"/>
        <v>0</v>
      </c>
      <c r="Q45" s="40">
        <f t="shared" si="14"/>
        <v>0</v>
      </c>
      <c r="R45" s="94"/>
      <c r="S45" s="94"/>
      <c r="T45" s="94"/>
      <c r="U45" s="94"/>
      <c r="V45" s="94"/>
      <c r="W45" s="94"/>
      <c r="X45" s="94"/>
      <c r="Y45" s="94"/>
      <c r="Z45" s="42">
        <f t="shared" si="8"/>
        <v>0</v>
      </c>
      <c r="AA45" s="42">
        <f t="shared" si="9"/>
        <v>0</v>
      </c>
      <c r="AB45" s="44">
        <f t="shared" si="10"/>
        <v>0</v>
      </c>
      <c r="AC45" s="44">
        <f t="shared" si="10"/>
        <v>0</v>
      </c>
      <c r="AD45" s="91"/>
      <c r="AE45" s="91"/>
      <c r="AF45" s="91"/>
      <c r="AG45" s="91"/>
      <c r="AH45" s="91"/>
      <c r="AI45" s="91"/>
      <c r="AJ45" s="52">
        <f t="shared" si="11"/>
        <v>0</v>
      </c>
      <c r="AK45" s="90"/>
      <c r="AL45" s="90"/>
      <c r="AM45" s="52">
        <f t="shared" si="12"/>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14"/>
        <v>0</v>
      </c>
      <c r="Q46" s="40">
        <f t="shared" si="14"/>
        <v>0</v>
      </c>
      <c r="R46" s="94"/>
      <c r="S46" s="94"/>
      <c r="T46" s="94"/>
      <c r="U46" s="94"/>
      <c r="V46" s="94"/>
      <c r="W46" s="94"/>
      <c r="X46" s="94"/>
      <c r="Y46" s="94"/>
      <c r="Z46" s="42">
        <f t="shared" si="8"/>
        <v>0</v>
      </c>
      <c r="AA46" s="42">
        <f t="shared" si="9"/>
        <v>0</v>
      </c>
      <c r="AB46" s="44">
        <f t="shared" si="10"/>
        <v>0</v>
      </c>
      <c r="AC46" s="44">
        <f t="shared" si="10"/>
        <v>0</v>
      </c>
      <c r="AD46" s="91"/>
      <c r="AE46" s="91"/>
      <c r="AF46" s="91"/>
      <c r="AG46" s="91"/>
      <c r="AH46" s="91"/>
      <c r="AI46" s="91"/>
      <c r="AJ46" s="52">
        <f t="shared" si="11"/>
        <v>0</v>
      </c>
      <c r="AK46" s="90"/>
      <c r="AL46" s="90"/>
      <c r="AM46" s="52">
        <f t="shared" si="12"/>
        <v>0</v>
      </c>
      <c r="AN46" s="52">
        <f t="shared" ref="AN46:AN51" si="15">SUM(AM46,AJ46)</f>
        <v>0</v>
      </c>
      <c r="AO46" s="48"/>
      <c r="AP46" s="48"/>
    </row>
    <row r="47" spans="1:42" x14ac:dyDescent="0.35">
      <c r="A47" s="54"/>
      <c r="B47" s="54"/>
      <c r="C47" s="54"/>
      <c r="D47" s="94"/>
      <c r="E47" s="94"/>
      <c r="F47" s="94"/>
      <c r="G47" s="94"/>
      <c r="H47" s="94"/>
      <c r="I47" s="94"/>
      <c r="J47" s="94"/>
      <c r="K47" s="94"/>
      <c r="L47" s="94"/>
      <c r="M47" s="94"/>
      <c r="N47" s="94"/>
      <c r="O47" s="94"/>
      <c r="P47" s="40">
        <f t="shared" si="14"/>
        <v>0</v>
      </c>
      <c r="Q47" s="40">
        <f t="shared" si="14"/>
        <v>0</v>
      </c>
      <c r="R47" s="94"/>
      <c r="S47" s="94"/>
      <c r="T47" s="94"/>
      <c r="U47" s="94"/>
      <c r="V47" s="94"/>
      <c r="W47" s="94"/>
      <c r="X47" s="94"/>
      <c r="Y47" s="94"/>
      <c r="Z47" s="42">
        <f t="shared" si="8"/>
        <v>0</v>
      </c>
      <c r="AA47" s="42">
        <f t="shared" si="9"/>
        <v>0</v>
      </c>
      <c r="AB47" s="44">
        <f t="shared" si="10"/>
        <v>0</v>
      </c>
      <c r="AC47" s="44">
        <f t="shared" si="10"/>
        <v>0</v>
      </c>
      <c r="AD47" s="91"/>
      <c r="AE47" s="91"/>
      <c r="AF47" s="91"/>
      <c r="AG47" s="91"/>
      <c r="AH47" s="91"/>
      <c r="AI47" s="91"/>
      <c r="AJ47" s="52">
        <f t="shared" si="11"/>
        <v>0</v>
      </c>
      <c r="AK47" s="90"/>
      <c r="AL47" s="90"/>
      <c r="AM47" s="52">
        <f t="shared" si="12"/>
        <v>0</v>
      </c>
      <c r="AN47" s="52">
        <f t="shared" si="15"/>
        <v>0</v>
      </c>
      <c r="AO47" s="48"/>
      <c r="AP47" s="48"/>
    </row>
    <row r="48" spans="1:42" x14ac:dyDescent="0.35">
      <c r="A48" s="54"/>
      <c r="B48" s="54"/>
      <c r="C48" s="54"/>
      <c r="D48" s="94"/>
      <c r="E48" s="94"/>
      <c r="F48" s="94"/>
      <c r="G48" s="94"/>
      <c r="H48" s="94"/>
      <c r="I48" s="94"/>
      <c r="J48" s="94"/>
      <c r="K48" s="94"/>
      <c r="L48" s="94"/>
      <c r="M48" s="94"/>
      <c r="N48" s="94"/>
      <c r="O48" s="94"/>
      <c r="P48" s="40">
        <f t="shared" si="14"/>
        <v>0</v>
      </c>
      <c r="Q48" s="40">
        <f t="shared" si="14"/>
        <v>0</v>
      </c>
      <c r="R48" s="94"/>
      <c r="S48" s="94"/>
      <c r="T48" s="94"/>
      <c r="U48" s="94"/>
      <c r="V48" s="94"/>
      <c r="W48" s="94"/>
      <c r="X48" s="94"/>
      <c r="Y48" s="94"/>
      <c r="Z48" s="42">
        <f t="shared" si="8"/>
        <v>0</v>
      </c>
      <c r="AA48" s="42">
        <f t="shared" si="9"/>
        <v>0</v>
      </c>
      <c r="AB48" s="44">
        <f t="shared" si="10"/>
        <v>0</v>
      </c>
      <c r="AC48" s="44">
        <f t="shared" si="10"/>
        <v>0</v>
      </c>
      <c r="AD48" s="91"/>
      <c r="AE48" s="91"/>
      <c r="AF48" s="91"/>
      <c r="AG48" s="91"/>
      <c r="AH48" s="91"/>
      <c r="AI48" s="91"/>
      <c r="AJ48" s="52">
        <f t="shared" si="11"/>
        <v>0</v>
      </c>
      <c r="AK48" s="90"/>
      <c r="AL48" s="90"/>
      <c r="AM48" s="52">
        <f t="shared" si="12"/>
        <v>0</v>
      </c>
      <c r="AN48" s="52">
        <f t="shared" si="15"/>
        <v>0</v>
      </c>
      <c r="AO48" s="48"/>
      <c r="AP48" s="48"/>
    </row>
    <row r="49" spans="1:42" x14ac:dyDescent="0.35">
      <c r="A49" s="54"/>
      <c r="B49" s="54"/>
      <c r="C49" s="54"/>
      <c r="D49" s="94"/>
      <c r="E49" s="94"/>
      <c r="F49" s="94"/>
      <c r="G49" s="94"/>
      <c r="H49" s="94"/>
      <c r="I49" s="94"/>
      <c r="J49" s="94"/>
      <c r="K49" s="94"/>
      <c r="L49" s="94"/>
      <c r="M49" s="94"/>
      <c r="N49" s="94"/>
      <c r="O49" s="94"/>
      <c r="P49" s="40">
        <f t="shared" si="14"/>
        <v>0</v>
      </c>
      <c r="Q49" s="40">
        <f t="shared" si="14"/>
        <v>0</v>
      </c>
      <c r="R49" s="94"/>
      <c r="S49" s="94"/>
      <c r="T49" s="94"/>
      <c r="U49" s="94"/>
      <c r="V49" s="94"/>
      <c r="W49" s="94"/>
      <c r="X49" s="94"/>
      <c r="Y49" s="94"/>
      <c r="Z49" s="42">
        <f t="shared" si="8"/>
        <v>0</v>
      </c>
      <c r="AA49" s="42">
        <f t="shared" si="9"/>
        <v>0</v>
      </c>
      <c r="AB49" s="44">
        <f t="shared" si="10"/>
        <v>0</v>
      </c>
      <c r="AC49" s="44">
        <f t="shared" si="10"/>
        <v>0</v>
      </c>
      <c r="AD49" s="91"/>
      <c r="AE49" s="91"/>
      <c r="AF49" s="91"/>
      <c r="AG49" s="91"/>
      <c r="AH49" s="91"/>
      <c r="AI49" s="91"/>
      <c r="AJ49" s="52">
        <f t="shared" si="11"/>
        <v>0</v>
      </c>
      <c r="AK49" s="90"/>
      <c r="AL49" s="90"/>
      <c r="AM49" s="52">
        <f t="shared" si="12"/>
        <v>0</v>
      </c>
      <c r="AN49" s="52">
        <f t="shared" si="15"/>
        <v>0</v>
      </c>
      <c r="AO49" s="48"/>
      <c r="AP49" s="48"/>
    </row>
    <row r="50" spans="1:42" x14ac:dyDescent="0.35">
      <c r="A50" s="54"/>
      <c r="B50" s="54"/>
      <c r="C50" s="54"/>
      <c r="D50" s="94"/>
      <c r="E50" s="94"/>
      <c r="F50" s="94"/>
      <c r="G50" s="94"/>
      <c r="H50" s="94"/>
      <c r="I50" s="94"/>
      <c r="J50" s="94"/>
      <c r="K50" s="94"/>
      <c r="L50" s="94"/>
      <c r="M50" s="94"/>
      <c r="N50" s="94"/>
      <c r="O50" s="94"/>
      <c r="P50" s="40">
        <f t="shared" si="14"/>
        <v>0</v>
      </c>
      <c r="Q50" s="40">
        <f t="shared" si="14"/>
        <v>0</v>
      </c>
      <c r="R50" s="94"/>
      <c r="S50" s="94"/>
      <c r="T50" s="94"/>
      <c r="U50" s="94"/>
      <c r="V50" s="94"/>
      <c r="W50" s="94"/>
      <c r="X50" s="94"/>
      <c r="Y50" s="94"/>
      <c r="Z50" s="42">
        <f t="shared" si="8"/>
        <v>0</v>
      </c>
      <c r="AA50" s="42">
        <f t="shared" si="9"/>
        <v>0</v>
      </c>
      <c r="AB50" s="44">
        <f t="shared" si="10"/>
        <v>0</v>
      </c>
      <c r="AC50" s="44">
        <f t="shared" si="10"/>
        <v>0</v>
      </c>
      <c r="AD50" s="91"/>
      <c r="AE50" s="91"/>
      <c r="AF50" s="91"/>
      <c r="AG50" s="91"/>
      <c r="AH50" s="91"/>
      <c r="AI50" s="91"/>
      <c r="AJ50" s="52">
        <f t="shared" si="11"/>
        <v>0</v>
      </c>
      <c r="AK50" s="90"/>
      <c r="AL50" s="90"/>
      <c r="AM50" s="52">
        <f t="shared" si="12"/>
        <v>0</v>
      </c>
      <c r="AN50" s="52">
        <f t="shared" si="15"/>
        <v>0</v>
      </c>
      <c r="AO50" s="48"/>
      <c r="AP50" s="48"/>
    </row>
    <row r="51" spans="1:42" x14ac:dyDescent="0.35">
      <c r="A51" s="54"/>
      <c r="B51" s="54"/>
      <c r="C51" s="54"/>
      <c r="D51" s="94"/>
      <c r="E51" s="94"/>
      <c r="F51" s="94"/>
      <c r="G51" s="94"/>
      <c r="H51" s="94"/>
      <c r="I51" s="94"/>
      <c r="J51" s="94"/>
      <c r="K51" s="94"/>
      <c r="L51" s="94"/>
      <c r="M51" s="94"/>
      <c r="N51" s="94"/>
      <c r="O51" s="94"/>
      <c r="P51" s="40">
        <f t="shared" si="14"/>
        <v>0</v>
      </c>
      <c r="Q51" s="40">
        <f t="shared" si="14"/>
        <v>0</v>
      </c>
      <c r="R51" s="94"/>
      <c r="S51" s="94"/>
      <c r="T51" s="94"/>
      <c r="U51" s="94"/>
      <c r="V51" s="94"/>
      <c r="W51" s="94"/>
      <c r="X51" s="94"/>
      <c r="Y51" s="94"/>
      <c r="Z51" s="42">
        <f t="shared" si="8"/>
        <v>0</v>
      </c>
      <c r="AA51" s="42">
        <f t="shared" si="9"/>
        <v>0</v>
      </c>
      <c r="AB51" s="44">
        <f t="shared" si="10"/>
        <v>0</v>
      </c>
      <c r="AC51" s="44">
        <f t="shared" si="10"/>
        <v>0</v>
      </c>
      <c r="AD51" s="91"/>
      <c r="AE51" s="91"/>
      <c r="AF51" s="91"/>
      <c r="AG51" s="91"/>
      <c r="AH51" s="91"/>
      <c r="AI51" s="91"/>
      <c r="AJ51" s="52">
        <f t="shared" si="11"/>
        <v>0</v>
      </c>
      <c r="AK51" s="90"/>
      <c r="AL51" s="90"/>
      <c r="AM51" s="52">
        <f t="shared" si="12"/>
        <v>0</v>
      </c>
      <c r="AN51" s="52">
        <f t="shared" si="15"/>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84">
        <v>9798</v>
      </c>
      <c r="D55" s="1">
        <v>9315.0389189189191</v>
      </c>
      <c r="E55" s="84">
        <v>5700</v>
      </c>
      <c r="F55" s="1">
        <v>5534.6951351351354</v>
      </c>
      <c r="G55" s="84">
        <v>9160</v>
      </c>
      <c r="H55" s="1">
        <v>8934.2605405405411</v>
      </c>
      <c r="I55" s="84">
        <v>1814</v>
      </c>
      <c r="J55" s="1">
        <v>1783.7332432432434</v>
      </c>
      <c r="K55" s="84">
        <v>220</v>
      </c>
      <c r="L55" s="1">
        <v>216.52567567567567</v>
      </c>
      <c r="M55" s="84">
        <v>10274</v>
      </c>
      <c r="N55" s="1">
        <v>9906.5637837837839</v>
      </c>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3798" priority="152">
      <formula>AND(NOT(ISBLANK($A7)),ISBLANK(B7))</formula>
    </cfRule>
  </conditionalFormatting>
  <conditionalFormatting sqref="C7:C51">
    <cfRule type="expression" dxfId="3797" priority="151">
      <formula>AND(NOT(ISBLANK(A7)),ISBLANK(C7))</formula>
    </cfRule>
  </conditionalFormatting>
  <conditionalFormatting sqref="D7:D8 F7:F8 H7:H8 J7:J8 L7:L8 N7:N8 V7:V8 X7:X8 D15:D51">
    <cfRule type="expression" dxfId="3796" priority="150">
      <formula>AND(NOT(ISBLANK(E7)),ISBLANK(D7))</formula>
    </cfRule>
  </conditionalFormatting>
  <conditionalFormatting sqref="E7:E8 G7:G8 I7:I8 K7:K8 M7:M8 O7:O8 W7:W8 Y7:Y8 E15:E51">
    <cfRule type="expression" dxfId="3795" priority="149">
      <formula>AND(NOT(ISBLANK(D7)),ISBLANK(E7))</formula>
    </cfRule>
  </conditionalFormatting>
  <conditionalFormatting sqref="F15:F51">
    <cfRule type="expression" dxfId="3794" priority="148">
      <formula>AND(NOT(ISBLANK(G15)),ISBLANK(F15))</formula>
    </cfRule>
  </conditionalFormatting>
  <conditionalFormatting sqref="G15:G51">
    <cfRule type="expression" dxfId="3793" priority="147">
      <formula>AND(NOT(ISBLANK(F15)),ISBLANK(G15))</formula>
    </cfRule>
  </conditionalFormatting>
  <conditionalFormatting sqref="H15:H51">
    <cfRule type="expression" dxfId="3792" priority="146">
      <formula>AND(NOT(ISBLANK(I15)),ISBLANK(H15))</formula>
    </cfRule>
  </conditionalFormatting>
  <conditionalFormatting sqref="I15:I51">
    <cfRule type="expression" dxfId="3791" priority="145">
      <formula>AND(NOT(ISBLANK(H15)),ISBLANK(I15))</formula>
    </cfRule>
  </conditionalFormatting>
  <conditionalFormatting sqref="J15:J51">
    <cfRule type="expression" dxfId="3790" priority="144">
      <formula>AND(NOT(ISBLANK(K15)),ISBLANK(J15))</formula>
    </cfRule>
  </conditionalFormatting>
  <conditionalFormatting sqref="K15:K51">
    <cfRule type="expression" dxfId="3789" priority="143">
      <formula>AND(NOT(ISBLANK(J15)),ISBLANK(K15))</formula>
    </cfRule>
  </conditionalFormatting>
  <conditionalFormatting sqref="L15:L51">
    <cfRule type="expression" dxfId="3788" priority="142">
      <formula>AND(NOT(ISBLANK(M15)),ISBLANK(L15))</formula>
    </cfRule>
  </conditionalFormatting>
  <conditionalFormatting sqref="M15:M51">
    <cfRule type="expression" dxfId="3787" priority="141">
      <formula>AND(NOT(ISBLANK(L15)),ISBLANK(M15))</formula>
    </cfRule>
  </conditionalFormatting>
  <conditionalFormatting sqref="N15:N51">
    <cfRule type="expression" dxfId="3786" priority="140">
      <formula>AND(NOT(ISBLANK(O15)),ISBLANK(N15))</formula>
    </cfRule>
  </conditionalFormatting>
  <conditionalFormatting sqref="O15:O51">
    <cfRule type="expression" dxfId="3785" priority="139">
      <formula>AND(NOT(ISBLANK(N15)),ISBLANK(O15))</formula>
    </cfRule>
  </conditionalFormatting>
  <conditionalFormatting sqref="R15:R51 R7:Y7 R13:Y13">
    <cfRule type="expression" dxfId="3784" priority="138">
      <formula>AND(NOT(ISBLANK(S7)),ISBLANK(R7))</formula>
    </cfRule>
  </conditionalFormatting>
  <conditionalFormatting sqref="S7 S13 S15:S51">
    <cfRule type="expression" dxfId="3783" priority="137">
      <formula>AND(NOT(ISBLANK(R7)),ISBLANK(S7))</formula>
    </cfRule>
  </conditionalFormatting>
  <conditionalFormatting sqref="T7 T13 T15:T51">
    <cfRule type="expression" dxfId="3782" priority="136">
      <formula>AND(NOT(ISBLANK(U7)),ISBLANK(T7))</formula>
    </cfRule>
  </conditionalFormatting>
  <conditionalFormatting sqref="U7 U13 U15:U51">
    <cfRule type="expression" dxfId="3781" priority="135">
      <formula>AND(NOT(ISBLANK(T7)),ISBLANK(U7))</formula>
    </cfRule>
  </conditionalFormatting>
  <conditionalFormatting sqref="V13 V15:V51">
    <cfRule type="expression" dxfId="3780" priority="134">
      <formula>AND(NOT(ISBLANK(W13)),ISBLANK(V13))</formula>
    </cfRule>
  </conditionalFormatting>
  <conditionalFormatting sqref="W13 W15:W51">
    <cfRule type="expression" dxfId="3779" priority="133">
      <formula>AND(NOT(ISBLANK(V13)),ISBLANK(W13))</formula>
    </cfRule>
  </conditionalFormatting>
  <conditionalFormatting sqref="X13 X15:X51">
    <cfRule type="expression" dxfId="3778" priority="132">
      <formula>AND(NOT(ISBLANK(Y13)),ISBLANK(X13))</formula>
    </cfRule>
  </conditionalFormatting>
  <conditionalFormatting sqref="Y13 Y15:Y51">
    <cfRule type="expression" dxfId="3777" priority="131">
      <formula>AND(NOT(ISBLANK(X13)),ISBLANK(Y13))</formula>
    </cfRule>
  </conditionalFormatting>
  <conditionalFormatting sqref="R8:Y8">
    <cfRule type="expression" dxfId="3776" priority="130">
      <formula>AND(NOT(ISBLANK(S8)),ISBLANK(R8))</formula>
    </cfRule>
  </conditionalFormatting>
  <conditionalFormatting sqref="S8">
    <cfRule type="expression" dxfId="3775" priority="129">
      <formula>AND(NOT(ISBLANK(R8)),ISBLANK(S8))</formula>
    </cfRule>
  </conditionalFormatting>
  <conditionalFormatting sqref="T8">
    <cfRule type="expression" dxfId="3774" priority="128">
      <formula>AND(NOT(ISBLANK(U8)),ISBLANK(T8))</formula>
    </cfRule>
  </conditionalFormatting>
  <conditionalFormatting sqref="U8">
    <cfRule type="expression" dxfId="3773" priority="127">
      <formula>AND(NOT(ISBLANK(T8)),ISBLANK(U8))</formula>
    </cfRule>
  </conditionalFormatting>
  <conditionalFormatting sqref="R9">
    <cfRule type="expression" dxfId="3772" priority="126">
      <formula>AND(NOT(ISBLANK(S9)),ISBLANK(R9))</formula>
    </cfRule>
  </conditionalFormatting>
  <conditionalFormatting sqref="S9">
    <cfRule type="expression" dxfId="3771" priority="125">
      <formula>AND(NOT(ISBLANK(R9)),ISBLANK(S9))</formula>
    </cfRule>
  </conditionalFormatting>
  <conditionalFormatting sqref="T9">
    <cfRule type="expression" dxfId="3770" priority="124">
      <formula>AND(NOT(ISBLANK(U9)),ISBLANK(T9))</formula>
    </cfRule>
  </conditionalFormatting>
  <conditionalFormatting sqref="U9">
    <cfRule type="expression" dxfId="3769" priority="123">
      <formula>AND(NOT(ISBLANK(T9)),ISBLANK(U9))</formula>
    </cfRule>
  </conditionalFormatting>
  <conditionalFormatting sqref="V9">
    <cfRule type="expression" dxfId="3768" priority="122">
      <formula>AND(NOT(ISBLANK(W9)),ISBLANK(V9))</formula>
    </cfRule>
  </conditionalFormatting>
  <conditionalFormatting sqref="W9">
    <cfRule type="expression" dxfId="3767" priority="121">
      <formula>AND(NOT(ISBLANK(V9)),ISBLANK(W9))</formula>
    </cfRule>
  </conditionalFormatting>
  <conditionalFormatting sqref="X9">
    <cfRule type="expression" dxfId="3766" priority="120">
      <formula>AND(NOT(ISBLANK(Y9)),ISBLANK(X9))</formula>
    </cfRule>
  </conditionalFormatting>
  <conditionalFormatting sqref="Y9">
    <cfRule type="expression" dxfId="3765" priority="119">
      <formula>AND(NOT(ISBLANK(X9)),ISBLANK(Y9))</formula>
    </cfRule>
  </conditionalFormatting>
  <conditionalFormatting sqref="R9">
    <cfRule type="expression" dxfId="3764" priority="118">
      <formula>AND(NOT(ISBLANK(S9)),ISBLANK(R9))</formula>
    </cfRule>
  </conditionalFormatting>
  <conditionalFormatting sqref="S9">
    <cfRule type="expression" dxfId="3763" priority="117">
      <formula>AND(NOT(ISBLANK(R9)),ISBLANK(S9))</formula>
    </cfRule>
  </conditionalFormatting>
  <conditionalFormatting sqref="T9">
    <cfRule type="expression" dxfId="3762" priority="116">
      <formula>AND(NOT(ISBLANK(U9)),ISBLANK(T9))</formula>
    </cfRule>
  </conditionalFormatting>
  <conditionalFormatting sqref="U9">
    <cfRule type="expression" dxfId="3761" priority="115">
      <formula>AND(NOT(ISBLANK(T9)),ISBLANK(U9))</formula>
    </cfRule>
  </conditionalFormatting>
  <conditionalFormatting sqref="V9">
    <cfRule type="expression" dxfId="3760" priority="114">
      <formula>AND(NOT(ISBLANK(W9)),ISBLANK(V9))</formula>
    </cfRule>
  </conditionalFormatting>
  <conditionalFormatting sqref="W9">
    <cfRule type="expression" dxfId="3759" priority="113">
      <formula>AND(NOT(ISBLANK(V9)),ISBLANK(W9))</formula>
    </cfRule>
  </conditionalFormatting>
  <conditionalFormatting sqref="X9">
    <cfRule type="expression" dxfId="3758" priority="112">
      <formula>AND(NOT(ISBLANK(Y9)),ISBLANK(X9))</formula>
    </cfRule>
  </conditionalFormatting>
  <conditionalFormatting sqref="Y9">
    <cfRule type="expression" dxfId="3757" priority="111">
      <formula>AND(NOT(ISBLANK(X9)),ISBLANK(Y9))</formula>
    </cfRule>
  </conditionalFormatting>
  <conditionalFormatting sqref="R9">
    <cfRule type="expression" dxfId="3756" priority="110">
      <formula>AND(NOT(ISBLANK(S9)),ISBLANK(R9))</formula>
    </cfRule>
  </conditionalFormatting>
  <conditionalFormatting sqref="S9">
    <cfRule type="expression" dxfId="3755" priority="109">
      <formula>AND(NOT(ISBLANK(R9)),ISBLANK(S9))</formula>
    </cfRule>
  </conditionalFormatting>
  <conditionalFormatting sqref="T9">
    <cfRule type="expression" dxfId="3754" priority="108">
      <formula>AND(NOT(ISBLANK(U9)),ISBLANK(T9))</formula>
    </cfRule>
  </conditionalFormatting>
  <conditionalFormatting sqref="U9">
    <cfRule type="expression" dxfId="3753" priority="107">
      <formula>AND(NOT(ISBLANK(T9)),ISBLANK(U9))</formula>
    </cfRule>
  </conditionalFormatting>
  <conditionalFormatting sqref="V9">
    <cfRule type="expression" dxfId="3752" priority="106">
      <formula>AND(NOT(ISBLANK(W9)),ISBLANK(V9))</formula>
    </cfRule>
  </conditionalFormatting>
  <conditionalFormatting sqref="W9">
    <cfRule type="expression" dxfId="3751" priority="105">
      <formula>AND(NOT(ISBLANK(V9)),ISBLANK(W9))</formula>
    </cfRule>
  </conditionalFormatting>
  <conditionalFormatting sqref="X9">
    <cfRule type="expression" dxfId="3750" priority="104">
      <formula>AND(NOT(ISBLANK(Y9)),ISBLANK(X9))</formula>
    </cfRule>
  </conditionalFormatting>
  <conditionalFormatting sqref="Y9">
    <cfRule type="expression" dxfId="3749" priority="103">
      <formula>AND(NOT(ISBLANK(X9)),ISBLANK(Y9))</formula>
    </cfRule>
  </conditionalFormatting>
  <conditionalFormatting sqref="R9">
    <cfRule type="expression" dxfId="3748" priority="102">
      <formula>AND(NOT(ISBLANK(S9)),ISBLANK(R9))</formula>
    </cfRule>
  </conditionalFormatting>
  <conditionalFormatting sqref="S9">
    <cfRule type="expression" dxfId="3747" priority="101">
      <formula>AND(NOT(ISBLANK(R9)),ISBLANK(S9))</formula>
    </cfRule>
  </conditionalFormatting>
  <conditionalFormatting sqref="T9">
    <cfRule type="expression" dxfId="3746" priority="100">
      <formula>AND(NOT(ISBLANK(U9)),ISBLANK(T9))</formula>
    </cfRule>
  </conditionalFormatting>
  <conditionalFormatting sqref="U9">
    <cfRule type="expression" dxfId="3745" priority="99">
      <formula>AND(NOT(ISBLANK(T9)),ISBLANK(U9))</formula>
    </cfRule>
  </conditionalFormatting>
  <conditionalFormatting sqref="V9">
    <cfRule type="expression" dxfId="3744" priority="98">
      <formula>AND(NOT(ISBLANK(W9)),ISBLANK(V9))</formula>
    </cfRule>
  </conditionalFormatting>
  <conditionalFormatting sqref="W9">
    <cfRule type="expression" dxfId="3743" priority="97">
      <formula>AND(NOT(ISBLANK(V9)),ISBLANK(W9))</formula>
    </cfRule>
  </conditionalFormatting>
  <conditionalFormatting sqref="X9">
    <cfRule type="expression" dxfId="3742" priority="96">
      <formula>AND(NOT(ISBLANK(Y9)),ISBLANK(X9))</formula>
    </cfRule>
  </conditionalFormatting>
  <conditionalFormatting sqref="Y9">
    <cfRule type="expression" dxfId="3741" priority="95">
      <formula>AND(NOT(ISBLANK(X9)),ISBLANK(Y9))</formula>
    </cfRule>
  </conditionalFormatting>
  <conditionalFormatting sqref="D11">
    <cfRule type="expression" dxfId="3740" priority="94">
      <formula>AND(NOT(ISBLANK(E11)),ISBLANK(D11))</formula>
    </cfRule>
  </conditionalFormatting>
  <conditionalFormatting sqref="E11">
    <cfRule type="expression" dxfId="3739" priority="93">
      <formula>AND(NOT(ISBLANK(D11)),ISBLANK(E11))</formula>
    </cfRule>
  </conditionalFormatting>
  <conditionalFormatting sqref="F11">
    <cfRule type="expression" dxfId="3738" priority="92">
      <formula>AND(NOT(ISBLANK(G11)),ISBLANK(F11))</formula>
    </cfRule>
  </conditionalFormatting>
  <conditionalFormatting sqref="G11">
    <cfRule type="expression" dxfId="3737" priority="91">
      <formula>AND(NOT(ISBLANK(F11)),ISBLANK(G11))</formula>
    </cfRule>
  </conditionalFormatting>
  <conditionalFormatting sqref="H11">
    <cfRule type="expression" dxfId="3736" priority="90">
      <formula>AND(NOT(ISBLANK(I11)),ISBLANK(H11))</formula>
    </cfRule>
  </conditionalFormatting>
  <conditionalFormatting sqref="I11">
    <cfRule type="expression" dxfId="3735" priority="89">
      <formula>AND(NOT(ISBLANK(H11)),ISBLANK(I11))</formula>
    </cfRule>
  </conditionalFormatting>
  <conditionalFormatting sqref="J11">
    <cfRule type="expression" dxfId="3734" priority="88">
      <formula>AND(NOT(ISBLANK(K11)),ISBLANK(J11))</formula>
    </cfRule>
  </conditionalFormatting>
  <conditionalFormatting sqref="K11">
    <cfRule type="expression" dxfId="3733" priority="87">
      <formula>AND(NOT(ISBLANK(J11)),ISBLANK(K11))</formula>
    </cfRule>
  </conditionalFormatting>
  <conditionalFormatting sqref="L11">
    <cfRule type="expression" dxfId="3732" priority="86">
      <formula>AND(NOT(ISBLANK(M11)),ISBLANK(L11))</formula>
    </cfRule>
  </conditionalFormatting>
  <conditionalFormatting sqref="M11">
    <cfRule type="expression" dxfId="3731" priority="85">
      <formula>AND(NOT(ISBLANK(L11)),ISBLANK(M11))</formula>
    </cfRule>
  </conditionalFormatting>
  <conditionalFormatting sqref="N11">
    <cfRule type="expression" dxfId="3730" priority="84">
      <formula>AND(NOT(ISBLANK(O11)),ISBLANK(N11))</formula>
    </cfRule>
  </conditionalFormatting>
  <conditionalFormatting sqref="O11">
    <cfRule type="expression" dxfId="3729" priority="83">
      <formula>AND(NOT(ISBLANK(N11)),ISBLANK(O11))</formula>
    </cfRule>
  </conditionalFormatting>
  <conditionalFormatting sqref="R11">
    <cfRule type="expression" dxfId="3728" priority="82">
      <formula>AND(NOT(ISBLANK(S11)),ISBLANK(R11))</formula>
    </cfRule>
  </conditionalFormatting>
  <conditionalFormatting sqref="S11">
    <cfRule type="expression" dxfId="3727" priority="81">
      <formula>AND(NOT(ISBLANK(R11)),ISBLANK(S11))</formula>
    </cfRule>
  </conditionalFormatting>
  <conditionalFormatting sqref="T11">
    <cfRule type="expression" dxfId="3726" priority="80">
      <formula>AND(NOT(ISBLANK(U11)),ISBLANK(T11))</formula>
    </cfRule>
  </conditionalFormatting>
  <conditionalFormatting sqref="U11">
    <cfRule type="expression" dxfId="3725" priority="79">
      <formula>AND(NOT(ISBLANK(T11)),ISBLANK(U11))</formula>
    </cfRule>
  </conditionalFormatting>
  <conditionalFormatting sqref="V11">
    <cfRule type="expression" dxfId="3724" priority="78">
      <formula>AND(NOT(ISBLANK(W11)),ISBLANK(V11))</formula>
    </cfRule>
  </conditionalFormatting>
  <conditionalFormatting sqref="W11">
    <cfRule type="expression" dxfId="3723" priority="77">
      <formula>AND(NOT(ISBLANK(V11)),ISBLANK(W11))</formula>
    </cfRule>
  </conditionalFormatting>
  <conditionalFormatting sqref="X11">
    <cfRule type="expression" dxfId="3722" priority="76">
      <formula>AND(NOT(ISBLANK(Y11)),ISBLANK(X11))</formula>
    </cfRule>
  </conditionalFormatting>
  <conditionalFormatting sqref="Y11">
    <cfRule type="expression" dxfId="3721" priority="75">
      <formula>AND(NOT(ISBLANK(X11)),ISBLANK(Y11))</formula>
    </cfRule>
  </conditionalFormatting>
  <conditionalFormatting sqref="D10">
    <cfRule type="expression" dxfId="3720" priority="74">
      <formula>AND(NOT(ISBLANK(E10)),ISBLANK(D10))</formula>
    </cfRule>
  </conditionalFormatting>
  <conditionalFormatting sqref="E10">
    <cfRule type="expression" dxfId="3719" priority="73">
      <formula>AND(NOT(ISBLANK(D10)),ISBLANK(E10))</formula>
    </cfRule>
  </conditionalFormatting>
  <conditionalFormatting sqref="F10">
    <cfRule type="expression" dxfId="3718" priority="72">
      <formula>AND(NOT(ISBLANK(G10)),ISBLANK(F10))</formula>
    </cfRule>
  </conditionalFormatting>
  <conditionalFormatting sqref="G10">
    <cfRule type="expression" dxfId="3717" priority="71">
      <formula>AND(NOT(ISBLANK(F10)),ISBLANK(G10))</formula>
    </cfRule>
  </conditionalFormatting>
  <conditionalFormatting sqref="H10">
    <cfRule type="expression" dxfId="3716" priority="70">
      <formula>AND(NOT(ISBLANK(I10)),ISBLANK(H10))</formula>
    </cfRule>
  </conditionalFormatting>
  <conditionalFormatting sqref="I10">
    <cfRule type="expression" dxfId="3715" priority="69">
      <formula>AND(NOT(ISBLANK(H10)),ISBLANK(I10))</formula>
    </cfRule>
  </conditionalFormatting>
  <conditionalFormatting sqref="J10">
    <cfRule type="expression" dxfId="3714" priority="68">
      <formula>AND(NOT(ISBLANK(K10)),ISBLANK(J10))</formula>
    </cfRule>
  </conditionalFormatting>
  <conditionalFormatting sqref="K10">
    <cfRule type="expression" dxfId="3713" priority="67">
      <formula>AND(NOT(ISBLANK(J10)),ISBLANK(K10))</formula>
    </cfRule>
  </conditionalFormatting>
  <conditionalFormatting sqref="L10">
    <cfRule type="expression" dxfId="3712" priority="66">
      <formula>AND(NOT(ISBLANK(M10)),ISBLANK(L10))</formula>
    </cfRule>
  </conditionalFormatting>
  <conditionalFormatting sqref="M10">
    <cfRule type="expression" dxfId="3711" priority="65">
      <formula>AND(NOT(ISBLANK(L10)),ISBLANK(M10))</formula>
    </cfRule>
  </conditionalFormatting>
  <conditionalFormatting sqref="N10">
    <cfRule type="expression" dxfId="3710" priority="64">
      <formula>AND(NOT(ISBLANK(O10)),ISBLANK(N10))</formula>
    </cfRule>
  </conditionalFormatting>
  <conditionalFormatting sqref="O10">
    <cfRule type="expression" dxfId="3709" priority="63">
      <formula>AND(NOT(ISBLANK(N10)),ISBLANK(O10))</formula>
    </cfRule>
  </conditionalFormatting>
  <conditionalFormatting sqref="R10">
    <cfRule type="expression" dxfId="3708" priority="62">
      <formula>AND(NOT(ISBLANK(S10)),ISBLANK(R10))</formula>
    </cfRule>
  </conditionalFormatting>
  <conditionalFormatting sqref="S10">
    <cfRule type="expression" dxfId="3707" priority="61">
      <formula>AND(NOT(ISBLANK(R10)),ISBLANK(S10))</formula>
    </cfRule>
  </conditionalFormatting>
  <conditionalFormatting sqref="T10">
    <cfRule type="expression" dxfId="3706" priority="60">
      <formula>AND(NOT(ISBLANK(U10)),ISBLANK(T10))</formula>
    </cfRule>
  </conditionalFormatting>
  <conditionalFormatting sqref="U10">
    <cfRule type="expression" dxfId="3705" priority="59">
      <formula>AND(NOT(ISBLANK(T10)),ISBLANK(U10))</formula>
    </cfRule>
  </conditionalFormatting>
  <conditionalFormatting sqref="V10">
    <cfRule type="expression" dxfId="3704" priority="58">
      <formula>AND(NOT(ISBLANK(W10)),ISBLANK(V10))</formula>
    </cfRule>
  </conditionalFormatting>
  <conditionalFormatting sqref="W10">
    <cfRule type="expression" dxfId="3703" priority="57">
      <formula>AND(NOT(ISBLANK(V10)),ISBLANK(W10))</formula>
    </cfRule>
  </conditionalFormatting>
  <conditionalFormatting sqref="X10">
    <cfRule type="expression" dxfId="3702" priority="56">
      <formula>AND(NOT(ISBLANK(Y10)),ISBLANK(X10))</formula>
    </cfRule>
  </conditionalFormatting>
  <conditionalFormatting sqref="Y10">
    <cfRule type="expression" dxfId="3701" priority="55">
      <formula>AND(NOT(ISBLANK(X10)),ISBLANK(Y10))</formula>
    </cfRule>
  </conditionalFormatting>
  <conditionalFormatting sqref="D14">
    <cfRule type="expression" dxfId="3700" priority="54">
      <formula>AND(NOT(ISBLANK(E14)),ISBLANK(D14))</formula>
    </cfRule>
  </conditionalFormatting>
  <conditionalFormatting sqref="E14">
    <cfRule type="expression" dxfId="3699" priority="53">
      <formula>AND(NOT(ISBLANK(D14)),ISBLANK(E14))</formula>
    </cfRule>
  </conditionalFormatting>
  <conditionalFormatting sqref="F14">
    <cfRule type="expression" dxfId="3698" priority="52">
      <formula>AND(NOT(ISBLANK(G14)),ISBLANK(F14))</formula>
    </cfRule>
  </conditionalFormatting>
  <conditionalFormatting sqref="G14">
    <cfRule type="expression" dxfId="3697" priority="51">
      <formula>AND(NOT(ISBLANK(F14)),ISBLANK(G14))</formula>
    </cfRule>
  </conditionalFormatting>
  <conditionalFormatting sqref="H14">
    <cfRule type="expression" dxfId="3696" priority="50">
      <formula>AND(NOT(ISBLANK(I14)),ISBLANK(H14))</formula>
    </cfRule>
  </conditionalFormatting>
  <conditionalFormatting sqref="I14">
    <cfRule type="expression" dxfId="3695" priority="49">
      <formula>AND(NOT(ISBLANK(H14)),ISBLANK(I14))</formula>
    </cfRule>
  </conditionalFormatting>
  <conditionalFormatting sqref="J14">
    <cfRule type="expression" dxfId="3694" priority="48">
      <formula>AND(NOT(ISBLANK(K14)),ISBLANK(J14))</formula>
    </cfRule>
  </conditionalFormatting>
  <conditionalFormatting sqref="K14">
    <cfRule type="expression" dxfId="3693" priority="47">
      <formula>AND(NOT(ISBLANK(J14)),ISBLANK(K14))</formula>
    </cfRule>
  </conditionalFormatting>
  <conditionalFormatting sqref="L14">
    <cfRule type="expression" dxfId="3692" priority="46">
      <formula>AND(NOT(ISBLANK(M14)),ISBLANK(L14))</formula>
    </cfRule>
  </conditionalFormatting>
  <conditionalFormatting sqref="M14">
    <cfRule type="expression" dxfId="3691" priority="45">
      <formula>AND(NOT(ISBLANK(L14)),ISBLANK(M14))</formula>
    </cfRule>
  </conditionalFormatting>
  <conditionalFormatting sqref="N14">
    <cfRule type="expression" dxfId="3690" priority="44">
      <formula>AND(NOT(ISBLANK(O14)),ISBLANK(N14))</formula>
    </cfRule>
  </conditionalFormatting>
  <conditionalFormatting sqref="O14">
    <cfRule type="expression" dxfId="3689" priority="43">
      <formula>AND(NOT(ISBLANK(N14)),ISBLANK(O14))</formula>
    </cfRule>
  </conditionalFormatting>
  <conditionalFormatting sqref="R14">
    <cfRule type="expression" dxfId="3688" priority="42">
      <formula>AND(NOT(ISBLANK(S14)),ISBLANK(R14))</formula>
    </cfRule>
  </conditionalFormatting>
  <conditionalFormatting sqref="S14">
    <cfRule type="expression" dxfId="3687" priority="41">
      <formula>AND(NOT(ISBLANK(R14)),ISBLANK(S14))</formula>
    </cfRule>
  </conditionalFormatting>
  <conditionalFormatting sqref="T14">
    <cfRule type="expression" dxfId="3686" priority="40">
      <formula>AND(NOT(ISBLANK(U14)),ISBLANK(T14))</formula>
    </cfRule>
  </conditionalFormatting>
  <conditionalFormatting sqref="U14">
    <cfRule type="expression" dxfId="3685" priority="39">
      <formula>AND(NOT(ISBLANK(T14)),ISBLANK(U14))</formula>
    </cfRule>
  </conditionalFormatting>
  <conditionalFormatting sqref="V14">
    <cfRule type="expression" dxfId="3684" priority="38">
      <formula>AND(NOT(ISBLANK(W14)),ISBLANK(V14))</formula>
    </cfRule>
  </conditionalFormatting>
  <conditionalFormatting sqref="W14">
    <cfRule type="expression" dxfId="3683" priority="37">
      <formula>AND(NOT(ISBLANK(V14)),ISBLANK(W14))</formula>
    </cfRule>
  </conditionalFormatting>
  <conditionalFormatting sqref="X14">
    <cfRule type="expression" dxfId="3682" priority="36">
      <formula>AND(NOT(ISBLANK(Y14)),ISBLANK(X14))</formula>
    </cfRule>
  </conditionalFormatting>
  <conditionalFormatting sqref="Y14">
    <cfRule type="expression" dxfId="3681" priority="35">
      <formula>AND(NOT(ISBLANK(X14)),ISBLANK(Y14))</formula>
    </cfRule>
  </conditionalFormatting>
  <conditionalFormatting sqref="D12">
    <cfRule type="expression" dxfId="3680" priority="34">
      <formula>AND(NOT(ISBLANK(E12)),ISBLANK(D12))</formula>
    </cfRule>
  </conditionalFormatting>
  <conditionalFormatting sqref="E12">
    <cfRule type="expression" dxfId="3679" priority="33">
      <formula>AND(NOT(ISBLANK(D12)),ISBLANK(E12))</formula>
    </cfRule>
  </conditionalFormatting>
  <conditionalFormatting sqref="F12">
    <cfRule type="expression" dxfId="3678" priority="32">
      <formula>AND(NOT(ISBLANK(G12)),ISBLANK(F12))</formula>
    </cfRule>
  </conditionalFormatting>
  <conditionalFormatting sqref="G12">
    <cfRule type="expression" dxfId="3677" priority="31">
      <formula>AND(NOT(ISBLANK(F12)),ISBLANK(G12))</formula>
    </cfRule>
  </conditionalFormatting>
  <conditionalFormatting sqref="H12">
    <cfRule type="expression" dxfId="3676" priority="30">
      <formula>AND(NOT(ISBLANK(I12)),ISBLANK(H12))</formula>
    </cfRule>
  </conditionalFormatting>
  <conditionalFormatting sqref="I12">
    <cfRule type="expression" dxfId="3675" priority="29">
      <formula>AND(NOT(ISBLANK(H12)),ISBLANK(I12))</formula>
    </cfRule>
  </conditionalFormatting>
  <conditionalFormatting sqref="J12">
    <cfRule type="expression" dxfId="3674" priority="28">
      <formula>AND(NOT(ISBLANK(K12)),ISBLANK(J12))</formula>
    </cfRule>
  </conditionalFormatting>
  <conditionalFormatting sqref="K12">
    <cfRule type="expression" dxfId="3673" priority="27">
      <formula>AND(NOT(ISBLANK(J12)),ISBLANK(K12))</formula>
    </cfRule>
  </conditionalFormatting>
  <conditionalFormatting sqref="L12">
    <cfRule type="expression" dxfId="3672" priority="26">
      <formula>AND(NOT(ISBLANK(M12)),ISBLANK(L12))</formula>
    </cfRule>
  </conditionalFormatting>
  <conditionalFormatting sqref="M12">
    <cfRule type="expression" dxfId="3671" priority="25">
      <formula>AND(NOT(ISBLANK(L12)),ISBLANK(M12))</formula>
    </cfRule>
  </conditionalFormatting>
  <conditionalFormatting sqref="N12">
    <cfRule type="expression" dxfId="3670" priority="24">
      <formula>AND(NOT(ISBLANK(O12)),ISBLANK(N12))</formula>
    </cfRule>
  </conditionalFormatting>
  <conditionalFormatting sqref="O12">
    <cfRule type="expression" dxfId="3669" priority="23">
      <formula>AND(NOT(ISBLANK(N12)),ISBLANK(O12))</formula>
    </cfRule>
  </conditionalFormatting>
  <conditionalFormatting sqref="R12">
    <cfRule type="expression" dxfId="3668" priority="22">
      <formula>AND(NOT(ISBLANK(S12)),ISBLANK(R12))</formula>
    </cfRule>
  </conditionalFormatting>
  <conditionalFormatting sqref="S12">
    <cfRule type="expression" dxfId="3667" priority="21">
      <formula>AND(NOT(ISBLANK(R12)),ISBLANK(S12))</formula>
    </cfRule>
  </conditionalFormatting>
  <conditionalFormatting sqref="T12">
    <cfRule type="expression" dxfId="3666" priority="20">
      <formula>AND(NOT(ISBLANK(U12)),ISBLANK(T12))</formula>
    </cfRule>
  </conditionalFormatting>
  <conditionalFormatting sqref="U12">
    <cfRule type="expression" dxfId="3665" priority="19">
      <formula>AND(NOT(ISBLANK(T12)),ISBLANK(U12))</formula>
    </cfRule>
  </conditionalFormatting>
  <conditionalFormatting sqref="V12">
    <cfRule type="expression" dxfId="3664" priority="18">
      <formula>AND(NOT(ISBLANK(W12)),ISBLANK(V12))</formula>
    </cfRule>
  </conditionalFormatting>
  <conditionalFormatting sqref="W12">
    <cfRule type="expression" dxfId="3663" priority="17">
      <formula>AND(NOT(ISBLANK(V12)),ISBLANK(W12))</formula>
    </cfRule>
  </conditionalFormatting>
  <conditionalFormatting sqref="X12">
    <cfRule type="expression" dxfId="3662" priority="16">
      <formula>AND(NOT(ISBLANK(Y12)),ISBLANK(X12))</formula>
    </cfRule>
  </conditionalFormatting>
  <conditionalFormatting sqref="Y12">
    <cfRule type="expression" dxfId="3661" priority="15">
      <formula>AND(NOT(ISBLANK(X12)),ISBLANK(Y12))</formula>
    </cfRule>
  </conditionalFormatting>
  <conditionalFormatting sqref="D9 F9 H9 J9 L9 N9">
    <cfRule type="expression" dxfId="3660" priority="14">
      <formula>AND(NOT(ISBLANK(E9)),ISBLANK(D9))</formula>
    </cfRule>
  </conditionalFormatting>
  <conditionalFormatting sqref="E9 G9 I9 K9 M9 O9">
    <cfRule type="expression" dxfId="3659" priority="13">
      <formula>AND(NOT(ISBLANK(D9)),ISBLANK(E9))</formula>
    </cfRule>
  </conditionalFormatting>
  <conditionalFormatting sqref="D13">
    <cfRule type="expression" dxfId="3658" priority="12">
      <formula>AND(NOT(ISBLANK(E13)),ISBLANK(D13))</formula>
    </cfRule>
  </conditionalFormatting>
  <conditionalFormatting sqref="E13">
    <cfRule type="expression" dxfId="3657" priority="11">
      <formula>AND(NOT(ISBLANK(D13)),ISBLANK(E13))</formula>
    </cfRule>
  </conditionalFormatting>
  <conditionalFormatting sqref="F13">
    <cfRule type="expression" dxfId="3656" priority="10">
      <formula>AND(NOT(ISBLANK(G13)),ISBLANK(F13))</formula>
    </cfRule>
  </conditionalFormatting>
  <conditionalFormatting sqref="G13">
    <cfRule type="expression" dxfId="3655" priority="9">
      <formula>AND(NOT(ISBLANK(F13)),ISBLANK(G13))</formula>
    </cfRule>
  </conditionalFormatting>
  <conditionalFormatting sqref="H13">
    <cfRule type="expression" dxfId="3654" priority="8">
      <formula>AND(NOT(ISBLANK(I13)),ISBLANK(H13))</formula>
    </cfRule>
  </conditionalFormatting>
  <conditionalFormatting sqref="I13">
    <cfRule type="expression" dxfId="3653" priority="7">
      <formula>AND(NOT(ISBLANK(H13)),ISBLANK(I13))</formula>
    </cfRule>
  </conditionalFormatting>
  <conditionalFormatting sqref="J13">
    <cfRule type="expression" dxfId="3652" priority="6">
      <formula>AND(NOT(ISBLANK(K13)),ISBLANK(J13))</formula>
    </cfRule>
  </conditionalFormatting>
  <conditionalFormatting sqref="K13">
    <cfRule type="expression" dxfId="3651" priority="5">
      <formula>AND(NOT(ISBLANK(J13)),ISBLANK(K13))</formula>
    </cfRule>
  </conditionalFormatting>
  <conditionalFormatting sqref="L13">
    <cfRule type="expression" dxfId="3650" priority="4">
      <formula>AND(NOT(ISBLANK(M13)),ISBLANK(L13))</formula>
    </cfRule>
  </conditionalFormatting>
  <conditionalFormatting sqref="M13">
    <cfRule type="expression" dxfId="3649" priority="3">
      <formula>AND(NOT(ISBLANK(L13)),ISBLANK(M13))</formula>
    </cfRule>
  </conditionalFormatting>
  <conditionalFormatting sqref="N13">
    <cfRule type="expression" dxfId="3648" priority="2">
      <formula>AND(NOT(ISBLANK(O13)),ISBLANK(N13))</formula>
    </cfRule>
  </conditionalFormatting>
  <conditionalFormatting sqref="O13">
    <cfRule type="expression" dxfId="3647" priority="1">
      <formula>AND(NOT(ISBLANK(N13)),ISBLANK(O13))</formula>
    </cfRule>
  </conditionalFormatting>
  <dataValidations count="9">
    <dataValidation type="decimal" operator="greaterThan" allowBlank="1" showInputMessage="1" showErrorMessage="1" sqref="AD9:AI9" xr:uid="{00000000-0002-0000-1000-000000000000}">
      <formula1>0</formula1>
    </dataValidation>
    <dataValidation operator="lessThanOrEqual" allowBlank="1" showInputMessage="1" showErrorMessage="1" error="FTE cannot be greater than Headcount_x000a_" sqref="AO4:AP4 AB4 P5 A4:C4 R4 R52:AN65535 A52:O65535 AO7:AP65535 AB6:AC51 AQ1:IV1048576 P7:Q65535" xr:uid="{00000000-0002-0000-1000-000001000000}"/>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00000000-0002-0000-1000-000002000000}">
      <formula1>INDIRECT("List_of_organisations")</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00000000-0002-0000-1000-000003000000}">
      <formula1>E7&lt;=D7</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00000000-0002-0000-1000-000004000000}">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00000000-0002-0000-1000-000005000000}">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00000000-0002-0000-1000-000006000000}">
      <formula1>INDIRECT("Main_Department")</formula1>
    </dataValidation>
    <dataValidation operator="greaterThanOrEqual" allowBlank="1" showInputMessage="1" showErrorMessage="1" sqref="AD13:AI13 AL9 AF11:AF12 AD7:AI8 AK7:AL8 AF14 AD15:AI51 AK13:AL13 AK15:AL51" xr:uid="{00000000-0002-0000-1000-000007000000}"/>
    <dataValidation type="decimal" operator="greaterThanOrEqual" allowBlank="1" showInputMessage="1" showErrorMessage="1" sqref="AG11:AI12 AD11:AE12 AK14:AL14 AD10:AI10 AD14:AE14 AG14:AI14 AK10:AL12 AK9" xr:uid="{00000000-0002-0000-1000-000008000000}">
      <formula1>0</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P473"/>
  <sheetViews>
    <sheetView topLeftCell="A4" workbookViewId="0">
      <selection activeCell="D19" sqref="D19"/>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77"/>
      <c r="AE6" s="377"/>
      <c r="AF6" s="377"/>
      <c r="AG6" s="377"/>
      <c r="AH6" s="377"/>
      <c r="AI6" s="377"/>
      <c r="AJ6" s="380"/>
      <c r="AK6" s="377"/>
      <c r="AL6" s="377"/>
      <c r="AM6" s="377"/>
      <c r="AN6" s="373"/>
      <c r="AO6" s="377"/>
      <c r="AP6" s="377"/>
    </row>
    <row r="7" spans="1:42" ht="31" x14ac:dyDescent="0.35">
      <c r="A7" s="54" t="s">
        <v>104</v>
      </c>
      <c r="B7" s="54" t="s">
        <v>105</v>
      </c>
      <c r="C7" s="54" t="s">
        <v>104</v>
      </c>
      <c r="D7" s="38">
        <v>9778</v>
      </c>
      <c r="E7" s="39">
        <v>9286.9151351351356</v>
      </c>
      <c r="F7" s="39">
        <v>5732</v>
      </c>
      <c r="G7" s="39">
        <v>5562.5427027027026</v>
      </c>
      <c r="H7" s="39">
        <v>9402</v>
      </c>
      <c r="I7" s="39">
        <v>9157.1845945945952</v>
      </c>
      <c r="J7" s="39">
        <v>1864</v>
      </c>
      <c r="K7" s="39">
        <v>1829.015945945946</v>
      </c>
      <c r="L7" s="39">
        <v>234</v>
      </c>
      <c r="M7" s="39">
        <v>230.25540540540541</v>
      </c>
      <c r="N7" s="39">
        <v>10404</v>
      </c>
      <c r="O7" s="39">
        <v>10033.206216216216</v>
      </c>
      <c r="P7" s="40">
        <f t="shared" ref="P7:Q22" si="0">SUM(D7,F7,H7,J7,L7,N7)</f>
        <v>37414</v>
      </c>
      <c r="Q7" s="40">
        <f t="shared" si="0"/>
        <v>36099.120000000003</v>
      </c>
      <c r="R7" s="39">
        <v>84</v>
      </c>
      <c r="S7" s="39">
        <v>84</v>
      </c>
      <c r="T7" s="39">
        <v>313</v>
      </c>
      <c r="U7" s="39">
        <v>311.68</v>
      </c>
      <c r="V7" s="41" t="s">
        <v>119</v>
      </c>
      <c r="W7" s="41">
        <v>192.0972972972973</v>
      </c>
      <c r="X7" s="41" t="s">
        <v>120</v>
      </c>
      <c r="Y7" s="41" t="s">
        <v>120</v>
      </c>
      <c r="Z7" s="42">
        <f>SUM(R7,T7,V7,X7,)</f>
        <v>397</v>
      </c>
      <c r="AA7" s="43">
        <f>SUM(S7,U7,W7,Y7)</f>
        <v>587.77729729729731</v>
      </c>
      <c r="AB7" s="44">
        <f>P7+Z7</f>
        <v>37811</v>
      </c>
      <c r="AC7" s="44">
        <f>Q7+AA7</f>
        <v>36686.897297297299</v>
      </c>
      <c r="AD7" s="45">
        <v>112902414.34</v>
      </c>
      <c r="AE7" s="45"/>
      <c r="AF7" s="45"/>
      <c r="AG7" s="45">
        <v>4122626.14</v>
      </c>
      <c r="AH7" s="45">
        <v>28699953.859999999</v>
      </c>
      <c r="AI7" s="45">
        <v>11871685.49</v>
      </c>
      <c r="AJ7" s="46">
        <f>SUM(AD7:AI7)</f>
        <v>157596679.83000001</v>
      </c>
      <c r="AK7" s="47">
        <v>10131407.789999999</v>
      </c>
      <c r="AL7" s="47">
        <v>2030923.85</v>
      </c>
      <c r="AM7" s="46">
        <f>SUM(AK7:AL7)</f>
        <v>12162331.639999999</v>
      </c>
      <c r="AN7" s="46">
        <f>SUM(AM7,AJ7)</f>
        <v>169759011.47</v>
      </c>
      <c r="AO7" s="48"/>
      <c r="AP7" s="51"/>
    </row>
    <row r="8" spans="1:42" ht="31" x14ac:dyDescent="0.35">
      <c r="A8" s="54" t="s">
        <v>106</v>
      </c>
      <c r="B8" s="54" t="s">
        <v>105</v>
      </c>
      <c r="C8" s="54" t="s">
        <v>104</v>
      </c>
      <c r="D8" s="38">
        <v>1</v>
      </c>
      <c r="E8" s="39">
        <v>0.81081081081081086</v>
      </c>
      <c r="F8" s="39">
        <v>0</v>
      </c>
      <c r="G8" s="39">
        <v>0</v>
      </c>
      <c r="H8" s="39">
        <v>0</v>
      </c>
      <c r="I8" s="39">
        <v>0</v>
      </c>
      <c r="J8" s="39" t="s">
        <v>121</v>
      </c>
      <c r="K8" s="39">
        <v>0</v>
      </c>
      <c r="L8" s="39" t="s">
        <v>121</v>
      </c>
      <c r="M8" s="39">
        <v>0</v>
      </c>
      <c r="N8" s="39">
        <v>10410</v>
      </c>
      <c r="O8" s="39">
        <v>10104.849459459459</v>
      </c>
      <c r="P8" s="40">
        <f t="shared" si="0"/>
        <v>10411</v>
      </c>
      <c r="Q8" s="40">
        <f t="shared" si="0"/>
        <v>10105.660270270269</v>
      </c>
      <c r="R8" s="39">
        <v>7</v>
      </c>
      <c r="S8" s="39">
        <v>7</v>
      </c>
      <c r="T8" s="39">
        <v>81</v>
      </c>
      <c r="U8" s="39">
        <v>81</v>
      </c>
      <c r="V8" s="41" t="s">
        <v>122</v>
      </c>
      <c r="W8" s="41">
        <v>394</v>
      </c>
      <c r="X8" s="41" t="s">
        <v>118</v>
      </c>
      <c r="Y8" s="41" t="s">
        <v>118</v>
      </c>
      <c r="Z8" s="42">
        <f t="shared" ref="Z8:Z19" si="1">SUM(R8,T8,V8,X8,)</f>
        <v>88</v>
      </c>
      <c r="AA8" s="42">
        <f t="shared" ref="AA8:AA19" si="2">SUM(S8,U8,W8,Y8)</f>
        <v>482</v>
      </c>
      <c r="AB8" s="44">
        <f t="shared" ref="AB8:AC19" si="3">P8+Z8</f>
        <v>10499</v>
      </c>
      <c r="AC8" s="44">
        <f t="shared" si="3"/>
        <v>10587.660270270269</v>
      </c>
      <c r="AD8" s="45">
        <v>29253289.780000001</v>
      </c>
      <c r="AE8" s="45"/>
      <c r="AF8" s="45"/>
      <c r="AG8" s="45">
        <v>640398.49</v>
      </c>
      <c r="AH8" s="45">
        <v>7708302.5800000001</v>
      </c>
      <c r="AI8" s="45">
        <v>2956994.62</v>
      </c>
      <c r="AJ8" s="46">
        <f t="shared" ref="AJ8:AJ19" si="4">SUM(AD8:AI8)</f>
        <v>40558985.469999999</v>
      </c>
      <c r="AK8" s="47">
        <v>5188024.24</v>
      </c>
      <c r="AL8" s="47">
        <v>73998.740000000005</v>
      </c>
      <c r="AM8" s="46">
        <f t="shared" ref="AM8:AM19" si="5">SUM(AK8:AL8)</f>
        <v>5262022.9800000004</v>
      </c>
      <c r="AN8" s="46">
        <f t="shared" ref="AN8:AN19" si="6">SUM(AM8,AJ8)</f>
        <v>45821008.450000003</v>
      </c>
      <c r="AO8" s="48"/>
      <c r="AP8" s="51"/>
    </row>
    <row r="9" spans="1:42" ht="50.25" customHeight="1" x14ac:dyDescent="0.35">
      <c r="A9" s="54" t="s">
        <v>107</v>
      </c>
      <c r="B9" s="54" t="s">
        <v>108</v>
      </c>
      <c r="C9" s="54" t="s">
        <v>104</v>
      </c>
      <c r="D9" s="38">
        <v>151</v>
      </c>
      <c r="E9" s="39">
        <v>145.06</v>
      </c>
      <c r="F9" s="39">
        <v>227</v>
      </c>
      <c r="G9" s="39">
        <v>214.09</v>
      </c>
      <c r="H9" s="39">
        <v>1925</v>
      </c>
      <c r="I9" s="39">
        <v>1853.45</v>
      </c>
      <c r="J9" s="39">
        <v>1687</v>
      </c>
      <c r="K9" s="39">
        <v>1597.3</v>
      </c>
      <c r="L9" s="39">
        <v>37</v>
      </c>
      <c r="M9" s="39">
        <v>32.72</v>
      </c>
      <c r="N9" s="39">
        <v>0</v>
      </c>
      <c r="O9" s="39">
        <v>0</v>
      </c>
      <c r="P9" s="40">
        <f t="shared" si="0"/>
        <v>4027</v>
      </c>
      <c r="Q9" s="40">
        <f t="shared" si="0"/>
        <v>3842.6199999999994</v>
      </c>
      <c r="R9" s="94">
        <v>0</v>
      </c>
      <c r="S9" s="94">
        <v>0</v>
      </c>
      <c r="T9" s="94">
        <v>0</v>
      </c>
      <c r="U9" s="94">
        <v>0</v>
      </c>
      <c r="V9" s="94">
        <v>149</v>
      </c>
      <c r="W9" s="49">
        <v>142.9</v>
      </c>
      <c r="X9" s="94">
        <v>0</v>
      </c>
      <c r="Y9" s="94">
        <v>0</v>
      </c>
      <c r="Z9" s="42">
        <f t="shared" si="1"/>
        <v>149</v>
      </c>
      <c r="AA9" s="43">
        <f t="shared" si="2"/>
        <v>142.9</v>
      </c>
      <c r="AB9" s="44">
        <f t="shared" si="3"/>
        <v>4176</v>
      </c>
      <c r="AC9" s="44">
        <f t="shared" si="3"/>
        <v>3985.5199999999995</v>
      </c>
      <c r="AD9" s="45">
        <v>12453553.240000004</v>
      </c>
      <c r="AE9" s="45">
        <v>221311.15000000011</v>
      </c>
      <c r="AF9" s="45">
        <v>958350</v>
      </c>
      <c r="AG9" s="45">
        <v>555913.84999999986</v>
      </c>
      <c r="AH9" s="45">
        <v>3413912.2400000007</v>
      </c>
      <c r="AI9" s="45">
        <v>1528460.53</v>
      </c>
      <c r="AJ9" s="46">
        <f t="shared" si="4"/>
        <v>19131501.010000005</v>
      </c>
      <c r="AK9" s="50">
        <v>1129618.45</v>
      </c>
      <c r="AL9" s="50"/>
      <c r="AM9" s="46">
        <f t="shared" si="5"/>
        <v>1129618.45</v>
      </c>
      <c r="AN9" s="46">
        <f t="shared" si="6"/>
        <v>20261119.460000005</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87</v>
      </c>
      <c r="E11" s="49">
        <v>71.39</v>
      </c>
      <c r="F11" s="49">
        <v>65</v>
      </c>
      <c r="G11" s="49">
        <v>63.1</v>
      </c>
      <c r="H11" s="49">
        <v>22</v>
      </c>
      <c r="I11" s="49">
        <v>21.8</v>
      </c>
      <c r="J11" s="49">
        <v>14</v>
      </c>
      <c r="K11" s="49">
        <v>14</v>
      </c>
      <c r="L11" s="49">
        <v>4</v>
      </c>
      <c r="M11" s="49">
        <v>4</v>
      </c>
      <c r="N11" s="49">
        <v>0</v>
      </c>
      <c r="O11" s="49">
        <v>0</v>
      </c>
      <c r="P11" s="40">
        <f t="shared" si="0"/>
        <v>192</v>
      </c>
      <c r="Q11" s="40">
        <f t="shared" si="0"/>
        <v>174.29000000000002</v>
      </c>
      <c r="R11" s="94">
        <v>3</v>
      </c>
      <c r="S11" s="49">
        <v>2</v>
      </c>
      <c r="T11" s="94">
        <v>1</v>
      </c>
      <c r="U11" s="94">
        <v>1</v>
      </c>
      <c r="V11" s="94">
        <v>0</v>
      </c>
      <c r="W11" s="94">
        <v>0</v>
      </c>
      <c r="X11" s="94">
        <v>0</v>
      </c>
      <c r="Y11" s="94">
        <v>0</v>
      </c>
      <c r="Z11" s="42">
        <f t="shared" si="1"/>
        <v>4</v>
      </c>
      <c r="AA11" s="43">
        <f t="shared" si="2"/>
        <v>3</v>
      </c>
      <c r="AB11" s="44">
        <f t="shared" si="3"/>
        <v>196</v>
      </c>
      <c r="AC11" s="44">
        <f t="shared" si="3"/>
        <v>177.29000000000002</v>
      </c>
      <c r="AD11" s="45">
        <v>406223</v>
      </c>
      <c r="AE11" s="45">
        <v>422</v>
      </c>
      <c r="AF11" s="45">
        <v>0</v>
      </c>
      <c r="AG11" s="45">
        <v>5792</v>
      </c>
      <c r="AH11" s="45">
        <v>26144</v>
      </c>
      <c r="AI11" s="45">
        <v>36768</v>
      </c>
      <c r="AJ11" s="46">
        <f t="shared" si="4"/>
        <v>475349</v>
      </c>
      <c r="AK11" s="50">
        <v>738</v>
      </c>
      <c r="AL11" s="50">
        <v>0</v>
      </c>
      <c r="AM11" s="46">
        <f t="shared" si="5"/>
        <v>738</v>
      </c>
      <c r="AN11" s="46">
        <f t="shared" si="6"/>
        <v>476087</v>
      </c>
      <c r="AO11" s="99"/>
      <c r="AP11" s="48"/>
    </row>
    <row r="12" spans="1:42" ht="46.5" x14ac:dyDescent="0.35">
      <c r="A12" s="54" t="s">
        <v>112</v>
      </c>
      <c r="B12" s="54" t="s">
        <v>110</v>
      </c>
      <c r="C12" s="54" t="s">
        <v>104</v>
      </c>
      <c r="D12" s="94">
        <v>41</v>
      </c>
      <c r="E12" s="49">
        <v>32.14</v>
      </c>
      <c r="F12" s="94">
        <v>14</v>
      </c>
      <c r="G12" s="49">
        <v>13.48</v>
      </c>
      <c r="H12" s="94">
        <v>32</v>
      </c>
      <c r="I12" s="49">
        <v>30.45</v>
      </c>
      <c r="J12" s="94">
        <v>4</v>
      </c>
      <c r="K12" s="94">
        <v>4</v>
      </c>
      <c r="L12" s="94">
        <v>1</v>
      </c>
      <c r="M12" s="94">
        <v>1</v>
      </c>
      <c r="N12" s="94">
        <v>0</v>
      </c>
      <c r="O12" s="49">
        <v>0</v>
      </c>
      <c r="P12" s="40">
        <f t="shared" si="0"/>
        <v>92</v>
      </c>
      <c r="Q12" s="40">
        <f t="shared" si="0"/>
        <v>81.070000000000007</v>
      </c>
      <c r="R12" s="94">
        <v>0</v>
      </c>
      <c r="S12" s="94">
        <v>0</v>
      </c>
      <c r="T12" s="94">
        <v>0</v>
      </c>
      <c r="U12" s="94">
        <v>0</v>
      </c>
      <c r="V12" s="94">
        <v>0</v>
      </c>
      <c r="W12" s="94">
        <v>0</v>
      </c>
      <c r="X12" s="94">
        <v>0</v>
      </c>
      <c r="Y12" s="49">
        <v>0</v>
      </c>
      <c r="Z12" s="42">
        <f t="shared" si="1"/>
        <v>0</v>
      </c>
      <c r="AA12" s="43">
        <f t="shared" si="2"/>
        <v>0</v>
      </c>
      <c r="AB12" s="44">
        <f t="shared" si="3"/>
        <v>92</v>
      </c>
      <c r="AC12" s="44">
        <f t="shared" si="3"/>
        <v>81.070000000000007</v>
      </c>
      <c r="AD12" s="45">
        <v>229329.92000000001</v>
      </c>
      <c r="AE12" s="45">
        <v>0</v>
      </c>
      <c r="AF12" s="45">
        <v>0</v>
      </c>
      <c r="AG12" s="45">
        <v>0</v>
      </c>
      <c r="AH12" s="45">
        <v>23273.91</v>
      </c>
      <c r="AI12" s="45">
        <v>22704.54</v>
      </c>
      <c r="AJ12" s="46">
        <f t="shared" si="4"/>
        <v>275308.37</v>
      </c>
      <c r="AK12" s="50">
        <v>0</v>
      </c>
      <c r="AL12" s="50"/>
      <c r="AM12" s="46">
        <f t="shared" si="5"/>
        <v>0</v>
      </c>
      <c r="AN12" s="46">
        <f t="shared" si="6"/>
        <v>275308.37</v>
      </c>
      <c r="AO12" s="48"/>
      <c r="AP12" s="48"/>
    </row>
    <row r="13" spans="1:42" ht="46.5" x14ac:dyDescent="0.35">
      <c r="A13" s="54" t="s">
        <v>113</v>
      </c>
      <c r="B13" s="54" t="s">
        <v>110</v>
      </c>
      <c r="C13" s="54" t="s">
        <v>104</v>
      </c>
      <c r="D13" s="94">
        <v>279</v>
      </c>
      <c r="E13" s="49">
        <v>108.93</v>
      </c>
      <c r="F13" s="94">
        <v>85</v>
      </c>
      <c r="G13" s="49">
        <v>77.55</v>
      </c>
      <c r="H13" s="94">
        <v>43</v>
      </c>
      <c r="I13" s="49">
        <v>38.56</v>
      </c>
      <c r="J13" s="94">
        <v>0</v>
      </c>
      <c r="K13" s="94">
        <v>0</v>
      </c>
      <c r="L13" s="94">
        <v>4</v>
      </c>
      <c r="M13" s="94">
        <v>4</v>
      </c>
      <c r="N13" s="94">
        <v>0</v>
      </c>
      <c r="O13" s="49">
        <v>0</v>
      </c>
      <c r="P13" s="40">
        <f t="shared" si="0"/>
        <v>411</v>
      </c>
      <c r="Q13" s="40">
        <f t="shared" si="0"/>
        <v>229.04000000000002</v>
      </c>
      <c r="R13" s="94">
        <v>0</v>
      </c>
      <c r="S13" s="49">
        <v>0</v>
      </c>
      <c r="T13" s="94">
        <v>0</v>
      </c>
      <c r="U13" s="94">
        <v>0</v>
      </c>
      <c r="V13" s="94">
        <v>0</v>
      </c>
      <c r="W13" s="94">
        <v>0</v>
      </c>
      <c r="X13" s="94">
        <v>0</v>
      </c>
      <c r="Y13" s="49">
        <v>0</v>
      </c>
      <c r="Z13" s="42">
        <f t="shared" si="1"/>
        <v>0</v>
      </c>
      <c r="AA13" s="43">
        <f t="shared" si="2"/>
        <v>0</v>
      </c>
      <c r="AB13" s="44">
        <f t="shared" si="3"/>
        <v>411</v>
      </c>
      <c r="AC13" s="44">
        <f t="shared" si="3"/>
        <v>229.04000000000002</v>
      </c>
      <c r="AD13" s="45">
        <v>510050</v>
      </c>
      <c r="AE13" s="45">
        <v>0</v>
      </c>
      <c r="AF13" s="45">
        <v>0</v>
      </c>
      <c r="AG13" s="45">
        <v>0</v>
      </c>
      <c r="AH13" s="45">
        <v>37164</v>
      </c>
      <c r="AI13" s="45">
        <v>28145</v>
      </c>
      <c r="AJ13" s="46">
        <f t="shared" si="4"/>
        <v>575359</v>
      </c>
      <c r="AK13" s="47">
        <v>0</v>
      </c>
      <c r="AL13" s="47">
        <v>0</v>
      </c>
      <c r="AM13" s="46">
        <f t="shared" si="5"/>
        <v>0</v>
      </c>
      <c r="AN13" s="46">
        <f t="shared" si="6"/>
        <v>575359</v>
      </c>
      <c r="AO13" s="48"/>
      <c r="AP13" s="48"/>
    </row>
    <row r="14" spans="1:42" ht="31" x14ac:dyDescent="0.35">
      <c r="A14" s="54" t="s">
        <v>114</v>
      </c>
      <c r="B14" s="54" t="s">
        <v>108</v>
      </c>
      <c r="C14" s="54" t="s">
        <v>104</v>
      </c>
      <c r="D14" s="94">
        <v>75</v>
      </c>
      <c r="E14" s="49">
        <v>70.745947999999999</v>
      </c>
      <c r="F14" s="94">
        <v>257</v>
      </c>
      <c r="G14" s="49">
        <v>243.37832700000001</v>
      </c>
      <c r="H14" s="94">
        <v>75</v>
      </c>
      <c r="I14" s="49">
        <v>74.710811000000007</v>
      </c>
      <c r="J14" s="94">
        <v>14</v>
      </c>
      <c r="K14" s="94">
        <v>14</v>
      </c>
      <c r="L14" s="94">
        <v>1</v>
      </c>
      <c r="M14" s="94">
        <v>1</v>
      </c>
      <c r="N14" s="94">
        <v>0</v>
      </c>
      <c r="O14" s="94">
        <v>0</v>
      </c>
      <c r="P14" s="40">
        <f t="shared" si="0"/>
        <v>422</v>
      </c>
      <c r="Q14" s="40">
        <f t="shared" si="0"/>
        <v>403.83508600000005</v>
      </c>
      <c r="R14" s="94">
        <v>12</v>
      </c>
      <c r="S14" s="94">
        <v>12</v>
      </c>
      <c r="T14" s="94">
        <v>0</v>
      </c>
      <c r="U14" s="94">
        <v>0</v>
      </c>
      <c r="V14" s="94">
        <v>0</v>
      </c>
      <c r="W14" s="94">
        <v>0</v>
      </c>
      <c r="X14" s="94">
        <v>0</v>
      </c>
      <c r="Y14" s="94">
        <v>0</v>
      </c>
      <c r="Z14" s="42">
        <f t="shared" si="1"/>
        <v>12</v>
      </c>
      <c r="AA14" s="42">
        <f t="shared" si="2"/>
        <v>12</v>
      </c>
      <c r="AB14" s="44">
        <f t="shared" si="3"/>
        <v>434</v>
      </c>
      <c r="AC14" s="44">
        <f t="shared" si="3"/>
        <v>415.83508600000005</v>
      </c>
      <c r="AD14" s="45">
        <v>951556.57000000065</v>
      </c>
      <c r="AE14" s="45">
        <v>38802.600000000006</v>
      </c>
      <c r="AF14" s="45">
        <v>0</v>
      </c>
      <c r="AG14" s="45">
        <v>33179.630000000005</v>
      </c>
      <c r="AH14" s="45">
        <v>269164.88999999984</v>
      </c>
      <c r="AI14" s="45">
        <v>98191.930000000153</v>
      </c>
      <c r="AJ14" s="46">
        <f t="shared" si="4"/>
        <v>1390895.6200000006</v>
      </c>
      <c r="AK14" s="50">
        <v>30552.18</v>
      </c>
      <c r="AL14" s="50">
        <v>0</v>
      </c>
      <c r="AM14" s="46">
        <f t="shared" si="5"/>
        <v>30552.18</v>
      </c>
      <c r="AN14" s="46">
        <f t="shared" si="6"/>
        <v>1421447.8000000005</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ref="Z20:Z51" si="7">SUM(R20,T20,V20,X20,)</f>
        <v>0</v>
      </c>
      <c r="AA20" s="42">
        <f t="shared" ref="AA20:AA51" si="8">SUM(S20,U20,W20,Y20)</f>
        <v>0</v>
      </c>
      <c r="AB20" s="44">
        <f t="shared" ref="AB20:AC51" si="9">P20+Z20</f>
        <v>0</v>
      </c>
      <c r="AC20" s="44">
        <f t="shared" si="9"/>
        <v>0</v>
      </c>
      <c r="AD20" s="91"/>
      <c r="AE20" s="91"/>
      <c r="AF20" s="91"/>
      <c r="AG20" s="91"/>
      <c r="AH20" s="91"/>
      <c r="AI20" s="91"/>
      <c r="AJ20" s="52">
        <f t="shared" ref="AJ20:AJ51" si="10">SUM(AD20:AI20)</f>
        <v>0</v>
      </c>
      <c r="AK20" s="90"/>
      <c r="AL20" s="90"/>
      <c r="AM20" s="52">
        <f t="shared" ref="AM20:AM51" si="11">SUM(AK20:AL20)</f>
        <v>0</v>
      </c>
      <c r="AN20" s="52">
        <f t="shared" ref="AN20:AN44" si="12">SUM(AM20,AJ20)</f>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7"/>
        <v>0</v>
      </c>
      <c r="AA21" s="42">
        <f t="shared" si="8"/>
        <v>0</v>
      </c>
      <c r="AB21" s="44">
        <f t="shared" si="9"/>
        <v>0</v>
      </c>
      <c r="AC21" s="44">
        <f t="shared" si="9"/>
        <v>0</v>
      </c>
      <c r="AD21" s="91"/>
      <c r="AE21" s="91"/>
      <c r="AF21" s="91"/>
      <c r="AG21" s="91"/>
      <c r="AH21" s="91"/>
      <c r="AI21" s="91"/>
      <c r="AJ21" s="52">
        <f t="shared" si="10"/>
        <v>0</v>
      </c>
      <c r="AK21" s="90"/>
      <c r="AL21" s="90"/>
      <c r="AM21" s="52">
        <f t="shared" si="11"/>
        <v>0</v>
      </c>
      <c r="AN21" s="52">
        <f t="shared" si="12"/>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7"/>
        <v>0</v>
      </c>
      <c r="AA22" s="42">
        <f t="shared" si="8"/>
        <v>0</v>
      </c>
      <c r="AB22" s="44">
        <f t="shared" si="9"/>
        <v>0</v>
      </c>
      <c r="AC22" s="44">
        <f t="shared" si="9"/>
        <v>0</v>
      </c>
      <c r="AD22" s="91"/>
      <c r="AE22" s="91"/>
      <c r="AF22" s="91"/>
      <c r="AG22" s="91"/>
      <c r="AH22" s="91"/>
      <c r="AI22" s="91"/>
      <c r="AJ22" s="52">
        <f t="shared" si="10"/>
        <v>0</v>
      </c>
      <c r="AK22" s="90"/>
      <c r="AL22" s="90"/>
      <c r="AM22" s="52">
        <f t="shared" si="11"/>
        <v>0</v>
      </c>
      <c r="AN22" s="52">
        <f t="shared" si="12"/>
        <v>0</v>
      </c>
      <c r="AO22" s="48"/>
      <c r="AP22" s="48"/>
    </row>
    <row r="23" spans="1:42" x14ac:dyDescent="0.35">
      <c r="A23" s="54"/>
      <c r="B23" s="54"/>
      <c r="C23" s="54"/>
      <c r="D23" s="94"/>
      <c r="E23" s="94"/>
      <c r="F23" s="94"/>
      <c r="G23" s="94"/>
      <c r="H23" s="94"/>
      <c r="I23" s="94"/>
      <c r="J23" s="94"/>
      <c r="K23" s="94"/>
      <c r="L23" s="94"/>
      <c r="M23" s="94"/>
      <c r="N23" s="94"/>
      <c r="O23" s="94"/>
      <c r="P23" s="40">
        <f t="shared" ref="P23:Q27" si="13">SUM(D23,F23,H23,J23,L23,N23)</f>
        <v>0</v>
      </c>
      <c r="Q23" s="40">
        <f t="shared" si="13"/>
        <v>0</v>
      </c>
      <c r="R23" s="94"/>
      <c r="S23" s="94"/>
      <c r="T23" s="94"/>
      <c r="U23" s="94"/>
      <c r="V23" s="94"/>
      <c r="W23" s="94"/>
      <c r="X23" s="94"/>
      <c r="Y23" s="94"/>
      <c r="Z23" s="42">
        <f t="shared" si="7"/>
        <v>0</v>
      </c>
      <c r="AA23" s="42">
        <f t="shared" si="8"/>
        <v>0</v>
      </c>
      <c r="AB23" s="44">
        <f t="shared" si="9"/>
        <v>0</v>
      </c>
      <c r="AC23" s="44">
        <f t="shared" si="9"/>
        <v>0</v>
      </c>
      <c r="AD23" s="91"/>
      <c r="AE23" s="91"/>
      <c r="AF23" s="91"/>
      <c r="AG23" s="91"/>
      <c r="AH23" s="91"/>
      <c r="AI23" s="91"/>
      <c r="AJ23" s="52">
        <f t="shared" si="10"/>
        <v>0</v>
      </c>
      <c r="AK23" s="90"/>
      <c r="AL23" s="90"/>
      <c r="AM23" s="52">
        <f t="shared" si="11"/>
        <v>0</v>
      </c>
      <c r="AN23" s="52">
        <f t="shared" si="12"/>
        <v>0</v>
      </c>
      <c r="AO23" s="48"/>
      <c r="AP23" s="48"/>
    </row>
    <row r="24" spans="1:42" x14ac:dyDescent="0.35">
      <c r="A24" s="54"/>
      <c r="B24" s="54"/>
      <c r="C24" s="54"/>
      <c r="D24" s="94"/>
      <c r="E24" s="94"/>
      <c r="F24" s="94"/>
      <c r="G24" s="94"/>
      <c r="H24" s="94"/>
      <c r="I24" s="94"/>
      <c r="J24" s="94"/>
      <c r="K24" s="94"/>
      <c r="L24" s="94"/>
      <c r="M24" s="94"/>
      <c r="N24" s="94"/>
      <c r="O24" s="94"/>
      <c r="P24" s="40">
        <f t="shared" si="13"/>
        <v>0</v>
      </c>
      <c r="Q24" s="40">
        <f t="shared" si="13"/>
        <v>0</v>
      </c>
      <c r="R24" s="94"/>
      <c r="S24" s="94"/>
      <c r="T24" s="94"/>
      <c r="U24" s="94"/>
      <c r="V24" s="94"/>
      <c r="W24" s="94"/>
      <c r="X24" s="94"/>
      <c r="Y24" s="94"/>
      <c r="Z24" s="42">
        <f t="shared" si="7"/>
        <v>0</v>
      </c>
      <c r="AA24" s="42">
        <f t="shared" si="8"/>
        <v>0</v>
      </c>
      <c r="AB24" s="44">
        <f t="shared" si="9"/>
        <v>0</v>
      </c>
      <c r="AC24" s="44">
        <f t="shared" si="9"/>
        <v>0</v>
      </c>
      <c r="AD24" s="91"/>
      <c r="AE24" s="91"/>
      <c r="AF24" s="91"/>
      <c r="AG24" s="91"/>
      <c r="AH24" s="91"/>
      <c r="AI24" s="91"/>
      <c r="AJ24" s="52">
        <f t="shared" si="10"/>
        <v>0</v>
      </c>
      <c r="AK24" s="90"/>
      <c r="AL24" s="90"/>
      <c r="AM24" s="52">
        <f t="shared" si="11"/>
        <v>0</v>
      </c>
      <c r="AN24" s="52">
        <f t="shared" si="12"/>
        <v>0</v>
      </c>
      <c r="AO24" s="48"/>
      <c r="AP24" s="48"/>
    </row>
    <row r="25" spans="1:42" x14ac:dyDescent="0.35">
      <c r="A25" s="54"/>
      <c r="B25" s="54"/>
      <c r="C25" s="54"/>
      <c r="D25" s="94"/>
      <c r="E25" s="94"/>
      <c r="F25" s="94"/>
      <c r="G25" s="94"/>
      <c r="H25" s="94"/>
      <c r="I25" s="94"/>
      <c r="J25" s="94"/>
      <c r="K25" s="94"/>
      <c r="L25" s="94"/>
      <c r="M25" s="94"/>
      <c r="N25" s="94"/>
      <c r="O25" s="94"/>
      <c r="P25" s="40">
        <f t="shared" si="13"/>
        <v>0</v>
      </c>
      <c r="Q25" s="40">
        <f t="shared" si="13"/>
        <v>0</v>
      </c>
      <c r="R25" s="94"/>
      <c r="S25" s="94"/>
      <c r="T25" s="94"/>
      <c r="U25" s="94"/>
      <c r="V25" s="94"/>
      <c r="W25" s="94"/>
      <c r="X25" s="94"/>
      <c r="Y25" s="94"/>
      <c r="Z25" s="42">
        <f t="shared" si="7"/>
        <v>0</v>
      </c>
      <c r="AA25" s="42">
        <f t="shared" si="8"/>
        <v>0</v>
      </c>
      <c r="AB25" s="44">
        <f t="shared" si="9"/>
        <v>0</v>
      </c>
      <c r="AC25" s="44">
        <f t="shared" si="9"/>
        <v>0</v>
      </c>
      <c r="AD25" s="91"/>
      <c r="AE25" s="91"/>
      <c r="AF25" s="91"/>
      <c r="AG25" s="91"/>
      <c r="AH25" s="91"/>
      <c r="AI25" s="91"/>
      <c r="AJ25" s="52">
        <f t="shared" si="10"/>
        <v>0</v>
      </c>
      <c r="AK25" s="90"/>
      <c r="AL25" s="90"/>
      <c r="AM25" s="52">
        <f t="shared" si="11"/>
        <v>0</v>
      </c>
      <c r="AN25" s="52">
        <f t="shared" si="12"/>
        <v>0</v>
      </c>
      <c r="AO25" s="48"/>
      <c r="AP25" s="48"/>
    </row>
    <row r="26" spans="1:42" x14ac:dyDescent="0.35">
      <c r="A26" s="54"/>
      <c r="B26" s="54"/>
      <c r="C26" s="54"/>
      <c r="D26" s="94"/>
      <c r="E26" s="94"/>
      <c r="F26" s="94"/>
      <c r="G26" s="94"/>
      <c r="H26" s="94"/>
      <c r="I26" s="94"/>
      <c r="J26" s="94"/>
      <c r="K26" s="94"/>
      <c r="L26" s="94"/>
      <c r="M26" s="94"/>
      <c r="N26" s="94"/>
      <c r="O26" s="94"/>
      <c r="P26" s="40">
        <f t="shared" si="13"/>
        <v>0</v>
      </c>
      <c r="Q26" s="40">
        <f t="shared" si="13"/>
        <v>0</v>
      </c>
      <c r="R26" s="94"/>
      <c r="S26" s="94"/>
      <c r="T26" s="94"/>
      <c r="U26" s="94"/>
      <c r="V26" s="94"/>
      <c r="W26" s="94"/>
      <c r="X26" s="94"/>
      <c r="Y26" s="94"/>
      <c r="Z26" s="42">
        <f t="shared" si="7"/>
        <v>0</v>
      </c>
      <c r="AA26" s="42">
        <f t="shared" si="8"/>
        <v>0</v>
      </c>
      <c r="AB26" s="44">
        <f t="shared" si="9"/>
        <v>0</v>
      </c>
      <c r="AC26" s="44">
        <f t="shared" si="9"/>
        <v>0</v>
      </c>
      <c r="AD26" s="91"/>
      <c r="AE26" s="91"/>
      <c r="AF26" s="91"/>
      <c r="AG26" s="91"/>
      <c r="AH26" s="91"/>
      <c r="AI26" s="91"/>
      <c r="AJ26" s="52">
        <f t="shared" si="10"/>
        <v>0</v>
      </c>
      <c r="AK26" s="90"/>
      <c r="AL26" s="90"/>
      <c r="AM26" s="52">
        <f t="shared" si="11"/>
        <v>0</v>
      </c>
      <c r="AN26" s="52">
        <f t="shared" si="12"/>
        <v>0</v>
      </c>
      <c r="AO26" s="48"/>
      <c r="AP26" s="48"/>
    </row>
    <row r="27" spans="1:42" x14ac:dyDescent="0.35">
      <c r="A27" s="54"/>
      <c r="B27" s="54"/>
      <c r="C27" s="54"/>
      <c r="D27" s="94"/>
      <c r="E27" s="94"/>
      <c r="F27" s="94"/>
      <c r="G27" s="94"/>
      <c r="H27" s="94"/>
      <c r="I27" s="94"/>
      <c r="J27" s="94"/>
      <c r="K27" s="94"/>
      <c r="L27" s="94"/>
      <c r="M27" s="94"/>
      <c r="N27" s="94"/>
      <c r="O27" s="94"/>
      <c r="P27" s="40">
        <f t="shared" si="13"/>
        <v>0</v>
      </c>
      <c r="Q27" s="40">
        <f t="shared" si="13"/>
        <v>0</v>
      </c>
      <c r="R27" s="94"/>
      <c r="S27" s="94"/>
      <c r="T27" s="94"/>
      <c r="U27" s="94"/>
      <c r="V27" s="94"/>
      <c r="W27" s="94"/>
      <c r="X27" s="94"/>
      <c r="Y27" s="94"/>
      <c r="Z27" s="42">
        <f t="shared" si="7"/>
        <v>0</v>
      </c>
      <c r="AA27" s="42">
        <f t="shared" si="8"/>
        <v>0</v>
      </c>
      <c r="AB27" s="44">
        <f t="shared" si="9"/>
        <v>0</v>
      </c>
      <c r="AC27" s="44">
        <f t="shared" si="9"/>
        <v>0</v>
      </c>
      <c r="AD27" s="91"/>
      <c r="AE27" s="91"/>
      <c r="AF27" s="91"/>
      <c r="AG27" s="91"/>
      <c r="AH27" s="91"/>
      <c r="AI27" s="91"/>
      <c r="AJ27" s="52">
        <f t="shared" si="10"/>
        <v>0</v>
      </c>
      <c r="AK27" s="90"/>
      <c r="AL27" s="90"/>
      <c r="AM27" s="52">
        <f t="shared" si="11"/>
        <v>0</v>
      </c>
      <c r="AN27" s="52">
        <f t="shared" si="12"/>
        <v>0</v>
      </c>
      <c r="AO27" s="48"/>
      <c r="AP27" s="48"/>
    </row>
    <row r="28" spans="1:42" x14ac:dyDescent="0.35">
      <c r="A28" s="54"/>
      <c r="B28" s="54"/>
      <c r="C28" s="54"/>
      <c r="D28" s="94"/>
      <c r="E28" s="94"/>
      <c r="F28" s="94"/>
      <c r="G28" s="94"/>
      <c r="H28" s="94"/>
      <c r="I28" s="94"/>
      <c r="J28" s="94"/>
      <c r="K28" s="94"/>
      <c r="L28" s="94"/>
      <c r="M28" s="94"/>
      <c r="N28" s="94"/>
      <c r="O28" s="94"/>
      <c r="P28" s="40">
        <f t="shared" ref="P28:Q51" si="14">SUM(D28,F28,H28,J28,L28,N28)</f>
        <v>0</v>
      </c>
      <c r="Q28" s="40">
        <f t="shared" si="14"/>
        <v>0</v>
      </c>
      <c r="R28" s="94"/>
      <c r="S28" s="94"/>
      <c r="T28" s="94"/>
      <c r="U28" s="94"/>
      <c r="V28" s="94"/>
      <c r="W28" s="94"/>
      <c r="X28" s="94"/>
      <c r="Y28" s="94"/>
      <c r="Z28" s="42">
        <f t="shared" si="7"/>
        <v>0</v>
      </c>
      <c r="AA28" s="42">
        <f t="shared" si="8"/>
        <v>0</v>
      </c>
      <c r="AB28" s="44">
        <f t="shared" si="9"/>
        <v>0</v>
      </c>
      <c r="AC28" s="44">
        <f t="shared" si="9"/>
        <v>0</v>
      </c>
      <c r="AD28" s="91"/>
      <c r="AE28" s="91"/>
      <c r="AF28" s="91"/>
      <c r="AG28" s="91"/>
      <c r="AH28" s="91"/>
      <c r="AI28" s="91"/>
      <c r="AJ28" s="52">
        <f t="shared" si="10"/>
        <v>0</v>
      </c>
      <c r="AK28" s="90"/>
      <c r="AL28" s="90"/>
      <c r="AM28" s="52">
        <f t="shared" si="11"/>
        <v>0</v>
      </c>
      <c r="AN28" s="52">
        <f t="shared" si="12"/>
        <v>0</v>
      </c>
      <c r="AO28" s="48"/>
      <c r="AP28" s="48"/>
    </row>
    <row r="29" spans="1:42" x14ac:dyDescent="0.35">
      <c r="A29" s="54"/>
      <c r="B29" s="54"/>
      <c r="C29" s="54"/>
      <c r="D29" s="94"/>
      <c r="E29" s="94"/>
      <c r="F29" s="94"/>
      <c r="G29" s="94"/>
      <c r="H29" s="94"/>
      <c r="I29" s="94"/>
      <c r="J29" s="94"/>
      <c r="K29" s="94"/>
      <c r="L29" s="94"/>
      <c r="M29" s="94"/>
      <c r="N29" s="94"/>
      <c r="O29" s="94"/>
      <c r="P29" s="40">
        <f t="shared" si="14"/>
        <v>0</v>
      </c>
      <c r="Q29" s="40">
        <f t="shared" si="14"/>
        <v>0</v>
      </c>
      <c r="R29" s="94"/>
      <c r="S29" s="94"/>
      <c r="T29" s="94"/>
      <c r="U29" s="94"/>
      <c r="V29" s="94"/>
      <c r="W29" s="94"/>
      <c r="X29" s="94"/>
      <c r="Y29" s="94"/>
      <c r="Z29" s="42">
        <f t="shared" si="7"/>
        <v>0</v>
      </c>
      <c r="AA29" s="42">
        <f t="shared" si="8"/>
        <v>0</v>
      </c>
      <c r="AB29" s="44">
        <f t="shared" si="9"/>
        <v>0</v>
      </c>
      <c r="AC29" s="44">
        <f t="shared" si="9"/>
        <v>0</v>
      </c>
      <c r="AD29" s="91"/>
      <c r="AE29" s="91"/>
      <c r="AF29" s="91"/>
      <c r="AG29" s="91"/>
      <c r="AH29" s="91"/>
      <c r="AI29" s="91"/>
      <c r="AJ29" s="52">
        <f t="shared" si="10"/>
        <v>0</v>
      </c>
      <c r="AK29" s="90"/>
      <c r="AL29" s="90"/>
      <c r="AM29" s="52">
        <f t="shared" si="11"/>
        <v>0</v>
      </c>
      <c r="AN29" s="52">
        <f t="shared" si="12"/>
        <v>0</v>
      </c>
      <c r="AO29" s="48"/>
      <c r="AP29" s="48"/>
    </row>
    <row r="30" spans="1:42" x14ac:dyDescent="0.35">
      <c r="A30" s="54"/>
      <c r="B30" s="54"/>
      <c r="C30" s="54"/>
      <c r="D30" s="94"/>
      <c r="E30" s="94"/>
      <c r="F30" s="94"/>
      <c r="G30" s="94"/>
      <c r="H30" s="94"/>
      <c r="I30" s="94"/>
      <c r="J30" s="94"/>
      <c r="K30" s="94"/>
      <c r="L30" s="94"/>
      <c r="M30" s="94"/>
      <c r="N30" s="94"/>
      <c r="O30" s="94"/>
      <c r="P30" s="40">
        <f t="shared" si="14"/>
        <v>0</v>
      </c>
      <c r="Q30" s="40">
        <f t="shared" si="14"/>
        <v>0</v>
      </c>
      <c r="R30" s="94"/>
      <c r="S30" s="94"/>
      <c r="T30" s="94"/>
      <c r="U30" s="94"/>
      <c r="V30" s="94"/>
      <c r="W30" s="94"/>
      <c r="X30" s="94"/>
      <c r="Y30" s="94"/>
      <c r="Z30" s="42">
        <f t="shared" si="7"/>
        <v>0</v>
      </c>
      <c r="AA30" s="42">
        <f t="shared" si="8"/>
        <v>0</v>
      </c>
      <c r="AB30" s="44">
        <f t="shared" si="9"/>
        <v>0</v>
      </c>
      <c r="AC30" s="44">
        <f t="shared" si="9"/>
        <v>0</v>
      </c>
      <c r="AD30" s="91"/>
      <c r="AE30" s="91"/>
      <c r="AF30" s="91"/>
      <c r="AG30" s="91"/>
      <c r="AH30" s="91"/>
      <c r="AI30" s="91"/>
      <c r="AJ30" s="52">
        <f t="shared" si="10"/>
        <v>0</v>
      </c>
      <c r="AK30" s="90"/>
      <c r="AL30" s="90"/>
      <c r="AM30" s="52">
        <f t="shared" si="11"/>
        <v>0</v>
      </c>
      <c r="AN30" s="52">
        <f t="shared" si="12"/>
        <v>0</v>
      </c>
      <c r="AO30" s="48"/>
      <c r="AP30" s="48"/>
    </row>
    <row r="31" spans="1:42" x14ac:dyDescent="0.35">
      <c r="A31" s="54"/>
      <c r="B31" s="54"/>
      <c r="C31" s="54"/>
      <c r="D31" s="94"/>
      <c r="E31" s="94"/>
      <c r="F31" s="94"/>
      <c r="G31" s="94"/>
      <c r="H31" s="94"/>
      <c r="I31" s="94"/>
      <c r="J31" s="94"/>
      <c r="K31" s="94"/>
      <c r="L31" s="94"/>
      <c r="M31" s="94"/>
      <c r="N31" s="94"/>
      <c r="O31" s="94"/>
      <c r="P31" s="40">
        <f t="shared" si="14"/>
        <v>0</v>
      </c>
      <c r="Q31" s="40">
        <f t="shared" si="14"/>
        <v>0</v>
      </c>
      <c r="R31" s="94"/>
      <c r="S31" s="94"/>
      <c r="T31" s="94"/>
      <c r="U31" s="94"/>
      <c r="V31" s="94"/>
      <c r="W31" s="94"/>
      <c r="X31" s="94"/>
      <c r="Y31" s="94"/>
      <c r="Z31" s="42">
        <f t="shared" si="7"/>
        <v>0</v>
      </c>
      <c r="AA31" s="42">
        <f t="shared" si="8"/>
        <v>0</v>
      </c>
      <c r="AB31" s="44">
        <f t="shared" si="9"/>
        <v>0</v>
      </c>
      <c r="AC31" s="44">
        <f t="shared" si="9"/>
        <v>0</v>
      </c>
      <c r="AD31" s="91"/>
      <c r="AE31" s="91"/>
      <c r="AF31" s="91"/>
      <c r="AG31" s="91"/>
      <c r="AH31" s="91"/>
      <c r="AI31" s="91"/>
      <c r="AJ31" s="52">
        <f t="shared" si="10"/>
        <v>0</v>
      </c>
      <c r="AK31" s="90"/>
      <c r="AL31" s="90"/>
      <c r="AM31" s="52">
        <f t="shared" si="11"/>
        <v>0</v>
      </c>
      <c r="AN31" s="52">
        <f t="shared" si="12"/>
        <v>0</v>
      </c>
      <c r="AO31" s="48"/>
      <c r="AP31" s="48"/>
    </row>
    <row r="32" spans="1:42" x14ac:dyDescent="0.35">
      <c r="A32" s="54"/>
      <c r="B32" s="54"/>
      <c r="C32" s="54"/>
      <c r="D32" s="94"/>
      <c r="E32" s="94"/>
      <c r="F32" s="94"/>
      <c r="G32" s="94"/>
      <c r="H32" s="94"/>
      <c r="I32" s="94"/>
      <c r="J32" s="94"/>
      <c r="K32" s="94"/>
      <c r="L32" s="94"/>
      <c r="M32" s="94"/>
      <c r="N32" s="94"/>
      <c r="O32" s="94"/>
      <c r="P32" s="40">
        <f t="shared" si="14"/>
        <v>0</v>
      </c>
      <c r="Q32" s="40">
        <f t="shared" si="14"/>
        <v>0</v>
      </c>
      <c r="R32" s="94"/>
      <c r="S32" s="94"/>
      <c r="T32" s="94"/>
      <c r="U32" s="94"/>
      <c r="V32" s="94"/>
      <c r="W32" s="94"/>
      <c r="X32" s="94"/>
      <c r="Y32" s="94"/>
      <c r="Z32" s="42">
        <f t="shared" si="7"/>
        <v>0</v>
      </c>
      <c r="AA32" s="42">
        <f t="shared" si="8"/>
        <v>0</v>
      </c>
      <c r="AB32" s="44">
        <f t="shared" si="9"/>
        <v>0</v>
      </c>
      <c r="AC32" s="44">
        <f t="shared" si="9"/>
        <v>0</v>
      </c>
      <c r="AD32" s="91"/>
      <c r="AE32" s="91"/>
      <c r="AF32" s="91"/>
      <c r="AG32" s="91"/>
      <c r="AH32" s="91"/>
      <c r="AI32" s="91"/>
      <c r="AJ32" s="52">
        <f t="shared" si="10"/>
        <v>0</v>
      </c>
      <c r="AK32" s="90"/>
      <c r="AL32" s="90"/>
      <c r="AM32" s="52">
        <f t="shared" si="11"/>
        <v>0</v>
      </c>
      <c r="AN32" s="52">
        <f t="shared" si="12"/>
        <v>0</v>
      </c>
      <c r="AO32" s="48"/>
      <c r="AP32" s="48"/>
    </row>
    <row r="33" spans="1:42" x14ac:dyDescent="0.35">
      <c r="A33" s="54"/>
      <c r="B33" s="54"/>
      <c r="C33" s="54"/>
      <c r="D33" s="94"/>
      <c r="E33" s="94"/>
      <c r="F33" s="94"/>
      <c r="G33" s="94"/>
      <c r="H33" s="94"/>
      <c r="I33" s="94"/>
      <c r="J33" s="94"/>
      <c r="K33" s="94"/>
      <c r="L33" s="94"/>
      <c r="M33" s="94"/>
      <c r="N33" s="94"/>
      <c r="O33" s="94"/>
      <c r="P33" s="40">
        <f t="shared" si="14"/>
        <v>0</v>
      </c>
      <c r="Q33" s="40">
        <f t="shared" si="14"/>
        <v>0</v>
      </c>
      <c r="R33" s="94"/>
      <c r="S33" s="94"/>
      <c r="T33" s="94"/>
      <c r="U33" s="94"/>
      <c r="V33" s="94"/>
      <c r="W33" s="94"/>
      <c r="X33" s="94"/>
      <c r="Y33" s="94"/>
      <c r="Z33" s="42">
        <f t="shared" si="7"/>
        <v>0</v>
      </c>
      <c r="AA33" s="42">
        <f t="shared" si="8"/>
        <v>0</v>
      </c>
      <c r="AB33" s="44">
        <f t="shared" si="9"/>
        <v>0</v>
      </c>
      <c r="AC33" s="44">
        <f t="shared" si="9"/>
        <v>0</v>
      </c>
      <c r="AD33" s="91"/>
      <c r="AE33" s="91"/>
      <c r="AF33" s="91"/>
      <c r="AG33" s="91"/>
      <c r="AH33" s="91"/>
      <c r="AI33" s="91"/>
      <c r="AJ33" s="52">
        <f t="shared" si="10"/>
        <v>0</v>
      </c>
      <c r="AK33" s="90"/>
      <c r="AL33" s="90"/>
      <c r="AM33" s="52">
        <f t="shared" si="11"/>
        <v>0</v>
      </c>
      <c r="AN33" s="52">
        <f t="shared" si="12"/>
        <v>0</v>
      </c>
      <c r="AO33" s="48"/>
      <c r="AP33" s="48"/>
    </row>
    <row r="34" spans="1:42" x14ac:dyDescent="0.35">
      <c r="A34" s="54"/>
      <c r="B34" s="54"/>
      <c r="C34" s="54"/>
      <c r="D34" s="94"/>
      <c r="E34" s="94"/>
      <c r="F34" s="94"/>
      <c r="G34" s="94"/>
      <c r="H34" s="94"/>
      <c r="I34" s="94"/>
      <c r="J34" s="94"/>
      <c r="K34" s="94"/>
      <c r="L34" s="94"/>
      <c r="M34" s="94"/>
      <c r="N34" s="94"/>
      <c r="O34" s="94"/>
      <c r="P34" s="40">
        <f t="shared" si="14"/>
        <v>0</v>
      </c>
      <c r="Q34" s="40">
        <f t="shared" si="14"/>
        <v>0</v>
      </c>
      <c r="R34" s="94"/>
      <c r="S34" s="94"/>
      <c r="T34" s="94"/>
      <c r="U34" s="94"/>
      <c r="V34" s="94"/>
      <c r="W34" s="94"/>
      <c r="X34" s="94"/>
      <c r="Y34" s="94"/>
      <c r="Z34" s="42">
        <f t="shared" si="7"/>
        <v>0</v>
      </c>
      <c r="AA34" s="42">
        <f t="shared" si="8"/>
        <v>0</v>
      </c>
      <c r="AB34" s="44">
        <f t="shared" si="9"/>
        <v>0</v>
      </c>
      <c r="AC34" s="44">
        <f t="shared" si="9"/>
        <v>0</v>
      </c>
      <c r="AD34" s="91"/>
      <c r="AE34" s="91"/>
      <c r="AF34" s="91"/>
      <c r="AG34" s="91"/>
      <c r="AH34" s="91"/>
      <c r="AI34" s="91"/>
      <c r="AJ34" s="52">
        <f t="shared" si="10"/>
        <v>0</v>
      </c>
      <c r="AK34" s="90"/>
      <c r="AL34" s="90"/>
      <c r="AM34" s="52">
        <f t="shared" si="11"/>
        <v>0</v>
      </c>
      <c r="AN34" s="52">
        <f t="shared" si="12"/>
        <v>0</v>
      </c>
      <c r="AO34" s="48"/>
      <c r="AP34" s="48"/>
    </row>
    <row r="35" spans="1:42" x14ac:dyDescent="0.35">
      <c r="A35" s="54"/>
      <c r="B35" s="54"/>
      <c r="C35" s="54"/>
      <c r="D35" s="94"/>
      <c r="E35" s="94"/>
      <c r="F35" s="94"/>
      <c r="G35" s="94"/>
      <c r="H35" s="94"/>
      <c r="I35" s="94"/>
      <c r="J35" s="94"/>
      <c r="K35" s="94"/>
      <c r="L35" s="94"/>
      <c r="M35" s="94"/>
      <c r="N35" s="94"/>
      <c r="O35" s="94"/>
      <c r="P35" s="40">
        <f t="shared" si="14"/>
        <v>0</v>
      </c>
      <c r="Q35" s="40">
        <f t="shared" si="14"/>
        <v>0</v>
      </c>
      <c r="R35" s="94"/>
      <c r="S35" s="94"/>
      <c r="T35" s="94"/>
      <c r="U35" s="94"/>
      <c r="V35" s="94"/>
      <c r="W35" s="94"/>
      <c r="X35" s="94"/>
      <c r="Y35" s="94"/>
      <c r="Z35" s="42">
        <f t="shared" si="7"/>
        <v>0</v>
      </c>
      <c r="AA35" s="42">
        <f t="shared" si="8"/>
        <v>0</v>
      </c>
      <c r="AB35" s="44">
        <f t="shared" si="9"/>
        <v>0</v>
      </c>
      <c r="AC35" s="44">
        <f t="shared" si="9"/>
        <v>0</v>
      </c>
      <c r="AD35" s="91"/>
      <c r="AE35" s="91"/>
      <c r="AF35" s="91"/>
      <c r="AG35" s="91"/>
      <c r="AH35" s="91"/>
      <c r="AI35" s="91"/>
      <c r="AJ35" s="52">
        <f t="shared" si="10"/>
        <v>0</v>
      </c>
      <c r="AK35" s="90"/>
      <c r="AL35" s="90"/>
      <c r="AM35" s="52">
        <f t="shared" si="11"/>
        <v>0</v>
      </c>
      <c r="AN35" s="52">
        <f t="shared" si="12"/>
        <v>0</v>
      </c>
      <c r="AO35" s="48"/>
      <c r="AP35" s="48"/>
    </row>
    <row r="36" spans="1:42" x14ac:dyDescent="0.35">
      <c r="A36" s="54"/>
      <c r="B36" s="54"/>
      <c r="C36" s="54"/>
      <c r="D36" s="94"/>
      <c r="E36" s="94"/>
      <c r="F36" s="94"/>
      <c r="G36" s="94"/>
      <c r="H36" s="94"/>
      <c r="I36" s="94"/>
      <c r="J36" s="94"/>
      <c r="K36" s="94"/>
      <c r="L36" s="94"/>
      <c r="M36" s="94"/>
      <c r="N36" s="94"/>
      <c r="O36" s="94"/>
      <c r="P36" s="40">
        <f t="shared" si="14"/>
        <v>0</v>
      </c>
      <c r="Q36" s="40">
        <f t="shared" si="14"/>
        <v>0</v>
      </c>
      <c r="R36" s="94"/>
      <c r="S36" s="94"/>
      <c r="T36" s="94"/>
      <c r="U36" s="94"/>
      <c r="V36" s="94"/>
      <c r="W36" s="94"/>
      <c r="X36" s="94"/>
      <c r="Y36" s="94"/>
      <c r="Z36" s="42">
        <f t="shared" si="7"/>
        <v>0</v>
      </c>
      <c r="AA36" s="42">
        <f t="shared" si="8"/>
        <v>0</v>
      </c>
      <c r="AB36" s="44">
        <f t="shared" si="9"/>
        <v>0</v>
      </c>
      <c r="AC36" s="44">
        <f t="shared" si="9"/>
        <v>0</v>
      </c>
      <c r="AD36" s="91"/>
      <c r="AE36" s="91"/>
      <c r="AF36" s="91"/>
      <c r="AG36" s="91"/>
      <c r="AH36" s="91"/>
      <c r="AI36" s="91"/>
      <c r="AJ36" s="52">
        <f t="shared" si="10"/>
        <v>0</v>
      </c>
      <c r="AK36" s="90"/>
      <c r="AL36" s="90"/>
      <c r="AM36" s="52">
        <f t="shared" si="11"/>
        <v>0</v>
      </c>
      <c r="AN36" s="52">
        <f t="shared" si="12"/>
        <v>0</v>
      </c>
      <c r="AO36" s="48"/>
      <c r="AP36" s="48"/>
    </row>
    <row r="37" spans="1:42" x14ac:dyDescent="0.35">
      <c r="A37" s="54"/>
      <c r="B37" s="54"/>
      <c r="C37" s="54"/>
      <c r="D37" s="94"/>
      <c r="E37" s="94"/>
      <c r="F37" s="94"/>
      <c r="G37" s="94"/>
      <c r="H37" s="94"/>
      <c r="I37" s="94"/>
      <c r="J37" s="94"/>
      <c r="K37" s="94"/>
      <c r="L37" s="94"/>
      <c r="M37" s="94"/>
      <c r="N37" s="94"/>
      <c r="O37" s="94"/>
      <c r="P37" s="40">
        <f t="shared" si="14"/>
        <v>0</v>
      </c>
      <c r="Q37" s="40">
        <f t="shared" si="14"/>
        <v>0</v>
      </c>
      <c r="R37" s="94"/>
      <c r="S37" s="94"/>
      <c r="T37" s="94"/>
      <c r="U37" s="94"/>
      <c r="V37" s="94"/>
      <c r="W37" s="94"/>
      <c r="X37" s="94"/>
      <c r="Y37" s="94"/>
      <c r="Z37" s="42">
        <f t="shared" si="7"/>
        <v>0</v>
      </c>
      <c r="AA37" s="42">
        <f t="shared" si="8"/>
        <v>0</v>
      </c>
      <c r="AB37" s="44">
        <f t="shared" si="9"/>
        <v>0</v>
      </c>
      <c r="AC37" s="44">
        <f t="shared" si="9"/>
        <v>0</v>
      </c>
      <c r="AD37" s="91"/>
      <c r="AE37" s="91"/>
      <c r="AF37" s="91"/>
      <c r="AG37" s="91"/>
      <c r="AH37" s="91"/>
      <c r="AI37" s="91"/>
      <c r="AJ37" s="52">
        <f t="shared" si="10"/>
        <v>0</v>
      </c>
      <c r="AK37" s="90"/>
      <c r="AL37" s="90"/>
      <c r="AM37" s="52">
        <f t="shared" si="11"/>
        <v>0</v>
      </c>
      <c r="AN37" s="52">
        <f t="shared" si="12"/>
        <v>0</v>
      </c>
      <c r="AO37" s="48"/>
      <c r="AP37" s="48"/>
    </row>
    <row r="38" spans="1:42" x14ac:dyDescent="0.35">
      <c r="A38" s="54"/>
      <c r="B38" s="54"/>
      <c r="C38" s="54"/>
      <c r="D38" s="94"/>
      <c r="E38" s="94"/>
      <c r="F38" s="94"/>
      <c r="G38" s="94"/>
      <c r="H38" s="94"/>
      <c r="I38" s="94"/>
      <c r="J38" s="94"/>
      <c r="K38" s="94"/>
      <c r="L38" s="94"/>
      <c r="M38" s="94"/>
      <c r="N38" s="94"/>
      <c r="O38" s="94"/>
      <c r="P38" s="40">
        <f t="shared" si="14"/>
        <v>0</v>
      </c>
      <c r="Q38" s="40">
        <f t="shared" si="14"/>
        <v>0</v>
      </c>
      <c r="R38" s="94"/>
      <c r="S38" s="94"/>
      <c r="T38" s="94"/>
      <c r="U38" s="94"/>
      <c r="V38" s="94"/>
      <c r="W38" s="94"/>
      <c r="X38" s="94"/>
      <c r="Y38" s="94"/>
      <c r="Z38" s="42">
        <f t="shared" si="7"/>
        <v>0</v>
      </c>
      <c r="AA38" s="42">
        <f t="shared" si="8"/>
        <v>0</v>
      </c>
      <c r="AB38" s="44">
        <f t="shared" si="9"/>
        <v>0</v>
      </c>
      <c r="AC38" s="44">
        <f t="shared" si="9"/>
        <v>0</v>
      </c>
      <c r="AD38" s="91"/>
      <c r="AE38" s="91"/>
      <c r="AF38" s="91"/>
      <c r="AG38" s="91"/>
      <c r="AH38" s="91"/>
      <c r="AI38" s="91"/>
      <c r="AJ38" s="52">
        <f t="shared" si="10"/>
        <v>0</v>
      </c>
      <c r="AK38" s="90"/>
      <c r="AL38" s="90"/>
      <c r="AM38" s="52">
        <f t="shared" si="11"/>
        <v>0</v>
      </c>
      <c r="AN38" s="52">
        <f t="shared" si="12"/>
        <v>0</v>
      </c>
      <c r="AO38" s="48"/>
      <c r="AP38" s="48"/>
    </row>
    <row r="39" spans="1:42" x14ac:dyDescent="0.35">
      <c r="A39" s="54"/>
      <c r="B39" s="54"/>
      <c r="C39" s="54"/>
      <c r="D39" s="94"/>
      <c r="E39" s="94"/>
      <c r="F39" s="94"/>
      <c r="G39" s="94"/>
      <c r="H39" s="94"/>
      <c r="I39" s="94"/>
      <c r="J39" s="94"/>
      <c r="K39" s="94"/>
      <c r="L39" s="94"/>
      <c r="M39" s="94"/>
      <c r="N39" s="94"/>
      <c r="O39" s="94"/>
      <c r="P39" s="40">
        <f t="shared" si="14"/>
        <v>0</v>
      </c>
      <c r="Q39" s="40">
        <f t="shared" si="14"/>
        <v>0</v>
      </c>
      <c r="R39" s="94"/>
      <c r="S39" s="94"/>
      <c r="T39" s="94"/>
      <c r="U39" s="94"/>
      <c r="V39" s="94"/>
      <c r="W39" s="94"/>
      <c r="X39" s="94"/>
      <c r="Y39" s="94"/>
      <c r="Z39" s="42">
        <f t="shared" si="7"/>
        <v>0</v>
      </c>
      <c r="AA39" s="42">
        <f t="shared" si="8"/>
        <v>0</v>
      </c>
      <c r="AB39" s="44">
        <f t="shared" si="9"/>
        <v>0</v>
      </c>
      <c r="AC39" s="44">
        <f t="shared" si="9"/>
        <v>0</v>
      </c>
      <c r="AD39" s="91"/>
      <c r="AE39" s="91"/>
      <c r="AF39" s="91"/>
      <c r="AG39" s="91"/>
      <c r="AH39" s="91"/>
      <c r="AI39" s="91"/>
      <c r="AJ39" s="52">
        <f t="shared" si="10"/>
        <v>0</v>
      </c>
      <c r="AK39" s="90"/>
      <c r="AL39" s="90"/>
      <c r="AM39" s="52">
        <f t="shared" si="11"/>
        <v>0</v>
      </c>
      <c r="AN39" s="52">
        <f t="shared" si="12"/>
        <v>0</v>
      </c>
      <c r="AO39" s="48"/>
      <c r="AP39" s="48"/>
    </row>
    <row r="40" spans="1:42" x14ac:dyDescent="0.35">
      <c r="A40" s="54"/>
      <c r="B40" s="54"/>
      <c r="C40" s="54"/>
      <c r="D40" s="94"/>
      <c r="E40" s="94"/>
      <c r="F40" s="94"/>
      <c r="G40" s="94"/>
      <c r="H40" s="94"/>
      <c r="I40" s="94"/>
      <c r="J40" s="94"/>
      <c r="K40" s="94"/>
      <c r="L40" s="94"/>
      <c r="M40" s="94"/>
      <c r="N40" s="94"/>
      <c r="O40" s="94"/>
      <c r="P40" s="40">
        <f t="shared" si="14"/>
        <v>0</v>
      </c>
      <c r="Q40" s="40">
        <f t="shared" si="14"/>
        <v>0</v>
      </c>
      <c r="R40" s="94"/>
      <c r="S40" s="94"/>
      <c r="T40" s="94"/>
      <c r="U40" s="94"/>
      <c r="V40" s="94"/>
      <c r="W40" s="94"/>
      <c r="X40" s="94"/>
      <c r="Y40" s="94"/>
      <c r="Z40" s="42">
        <f t="shared" si="7"/>
        <v>0</v>
      </c>
      <c r="AA40" s="42">
        <f t="shared" si="8"/>
        <v>0</v>
      </c>
      <c r="AB40" s="44">
        <f t="shared" si="9"/>
        <v>0</v>
      </c>
      <c r="AC40" s="44">
        <f t="shared" si="9"/>
        <v>0</v>
      </c>
      <c r="AD40" s="91"/>
      <c r="AE40" s="91"/>
      <c r="AF40" s="91"/>
      <c r="AG40" s="91"/>
      <c r="AH40" s="91"/>
      <c r="AI40" s="91"/>
      <c r="AJ40" s="52">
        <f t="shared" si="10"/>
        <v>0</v>
      </c>
      <c r="AK40" s="90"/>
      <c r="AL40" s="90"/>
      <c r="AM40" s="52">
        <f t="shared" si="11"/>
        <v>0</v>
      </c>
      <c r="AN40" s="52">
        <f t="shared" si="12"/>
        <v>0</v>
      </c>
      <c r="AO40" s="48"/>
      <c r="AP40" s="48"/>
    </row>
    <row r="41" spans="1:42" x14ac:dyDescent="0.35">
      <c r="A41" s="54"/>
      <c r="B41" s="54"/>
      <c r="C41" s="54"/>
      <c r="D41" s="94"/>
      <c r="E41" s="94"/>
      <c r="F41" s="94"/>
      <c r="G41" s="94"/>
      <c r="H41" s="94"/>
      <c r="I41" s="94"/>
      <c r="J41" s="94"/>
      <c r="K41" s="94"/>
      <c r="L41" s="94"/>
      <c r="M41" s="94"/>
      <c r="N41" s="94"/>
      <c r="O41" s="94"/>
      <c r="P41" s="40">
        <f t="shared" si="14"/>
        <v>0</v>
      </c>
      <c r="Q41" s="40">
        <f t="shared" si="14"/>
        <v>0</v>
      </c>
      <c r="R41" s="94"/>
      <c r="S41" s="94"/>
      <c r="T41" s="94"/>
      <c r="U41" s="94"/>
      <c r="V41" s="94"/>
      <c r="W41" s="94"/>
      <c r="X41" s="94"/>
      <c r="Y41" s="94"/>
      <c r="Z41" s="42">
        <f t="shared" si="7"/>
        <v>0</v>
      </c>
      <c r="AA41" s="42">
        <f t="shared" si="8"/>
        <v>0</v>
      </c>
      <c r="AB41" s="44">
        <f t="shared" si="9"/>
        <v>0</v>
      </c>
      <c r="AC41" s="44">
        <f t="shared" si="9"/>
        <v>0</v>
      </c>
      <c r="AD41" s="91"/>
      <c r="AE41" s="91"/>
      <c r="AF41" s="91"/>
      <c r="AG41" s="91"/>
      <c r="AH41" s="91"/>
      <c r="AI41" s="91"/>
      <c r="AJ41" s="52">
        <f t="shared" si="10"/>
        <v>0</v>
      </c>
      <c r="AK41" s="90"/>
      <c r="AL41" s="90"/>
      <c r="AM41" s="52">
        <f t="shared" si="11"/>
        <v>0</v>
      </c>
      <c r="AN41" s="52">
        <f t="shared" si="12"/>
        <v>0</v>
      </c>
      <c r="AO41" s="48"/>
      <c r="AP41" s="48"/>
    </row>
    <row r="42" spans="1:42" x14ac:dyDescent="0.35">
      <c r="A42" s="54"/>
      <c r="B42" s="54"/>
      <c r="C42" s="54"/>
      <c r="D42" s="94"/>
      <c r="E42" s="94"/>
      <c r="F42" s="94"/>
      <c r="G42" s="94"/>
      <c r="H42" s="94"/>
      <c r="I42" s="94"/>
      <c r="J42" s="94"/>
      <c r="K42" s="94"/>
      <c r="L42" s="94"/>
      <c r="M42" s="94"/>
      <c r="N42" s="94"/>
      <c r="O42" s="94"/>
      <c r="P42" s="40">
        <f t="shared" si="14"/>
        <v>0</v>
      </c>
      <c r="Q42" s="40">
        <f t="shared" si="14"/>
        <v>0</v>
      </c>
      <c r="R42" s="94"/>
      <c r="S42" s="94"/>
      <c r="T42" s="94"/>
      <c r="U42" s="94"/>
      <c r="V42" s="94"/>
      <c r="W42" s="94"/>
      <c r="X42" s="94"/>
      <c r="Y42" s="94"/>
      <c r="Z42" s="42">
        <f t="shared" si="7"/>
        <v>0</v>
      </c>
      <c r="AA42" s="42">
        <f t="shared" si="8"/>
        <v>0</v>
      </c>
      <c r="AB42" s="44">
        <f t="shared" si="9"/>
        <v>0</v>
      </c>
      <c r="AC42" s="44">
        <f t="shared" si="9"/>
        <v>0</v>
      </c>
      <c r="AD42" s="91"/>
      <c r="AE42" s="91"/>
      <c r="AF42" s="91"/>
      <c r="AG42" s="91"/>
      <c r="AH42" s="91"/>
      <c r="AI42" s="91"/>
      <c r="AJ42" s="52">
        <f t="shared" si="10"/>
        <v>0</v>
      </c>
      <c r="AK42" s="90"/>
      <c r="AL42" s="90"/>
      <c r="AM42" s="52">
        <f t="shared" si="11"/>
        <v>0</v>
      </c>
      <c r="AN42" s="52">
        <f t="shared" si="12"/>
        <v>0</v>
      </c>
      <c r="AO42" s="48"/>
      <c r="AP42" s="48"/>
    </row>
    <row r="43" spans="1:42" x14ac:dyDescent="0.35">
      <c r="A43" s="54"/>
      <c r="B43" s="54"/>
      <c r="C43" s="54"/>
      <c r="D43" s="94"/>
      <c r="E43" s="94"/>
      <c r="F43" s="94"/>
      <c r="G43" s="94"/>
      <c r="H43" s="94"/>
      <c r="I43" s="94"/>
      <c r="J43" s="94"/>
      <c r="K43" s="94"/>
      <c r="L43" s="94"/>
      <c r="M43" s="94"/>
      <c r="N43" s="94"/>
      <c r="O43" s="94"/>
      <c r="P43" s="40">
        <f t="shared" si="14"/>
        <v>0</v>
      </c>
      <c r="Q43" s="40">
        <f t="shared" si="14"/>
        <v>0</v>
      </c>
      <c r="R43" s="94"/>
      <c r="S43" s="94"/>
      <c r="T43" s="94"/>
      <c r="U43" s="94"/>
      <c r="V43" s="94"/>
      <c r="W43" s="94"/>
      <c r="X43" s="94"/>
      <c r="Y43" s="94"/>
      <c r="Z43" s="42">
        <f t="shared" si="7"/>
        <v>0</v>
      </c>
      <c r="AA43" s="42">
        <f t="shared" si="8"/>
        <v>0</v>
      </c>
      <c r="AB43" s="44">
        <f t="shared" si="9"/>
        <v>0</v>
      </c>
      <c r="AC43" s="44">
        <f t="shared" si="9"/>
        <v>0</v>
      </c>
      <c r="AD43" s="91"/>
      <c r="AE43" s="91"/>
      <c r="AF43" s="91"/>
      <c r="AG43" s="91"/>
      <c r="AH43" s="91"/>
      <c r="AI43" s="91"/>
      <c r="AJ43" s="52">
        <f t="shared" si="10"/>
        <v>0</v>
      </c>
      <c r="AK43" s="90"/>
      <c r="AL43" s="90"/>
      <c r="AM43" s="52">
        <f t="shared" si="11"/>
        <v>0</v>
      </c>
      <c r="AN43" s="52">
        <f t="shared" si="12"/>
        <v>0</v>
      </c>
      <c r="AO43" s="48"/>
      <c r="AP43" s="48"/>
    </row>
    <row r="44" spans="1:42" x14ac:dyDescent="0.35">
      <c r="A44" s="54"/>
      <c r="B44" s="54"/>
      <c r="C44" s="54"/>
      <c r="D44" s="94"/>
      <c r="E44" s="94"/>
      <c r="F44" s="94"/>
      <c r="G44" s="94"/>
      <c r="H44" s="94"/>
      <c r="I44" s="94"/>
      <c r="J44" s="94"/>
      <c r="K44" s="94"/>
      <c r="L44" s="94"/>
      <c r="M44" s="94"/>
      <c r="N44" s="94"/>
      <c r="O44" s="94"/>
      <c r="P44" s="40">
        <f t="shared" si="14"/>
        <v>0</v>
      </c>
      <c r="Q44" s="40">
        <f t="shared" si="14"/>
        <v>0</v>
      </c>
      <c r="R44" s="94"/>
      <c r="S44" s="94"/>
      <c r="T44" s="94"/>
      <c r="U44" s="94"/>
      <c r="V44" s="94"/>
      <c r="W44" s="94"/>
      <c r="X44" s="94"/>
      <c r="Y44" s="94"/>
      <c r="Z44" s="42">
        <f t="shared" si="7"/>
        <v>0</v>
      </c>
      <c r="AA44" s="42">
        <f t="shared" si="8"/>
        <v>0</v>
      </c>
      <c r="AB44" s="44">
        <f t="shared" si="9"/>
        <v>0</v>
      </c>
      <c r="AC44" s="44">
        <f t="shared" si="9"/>
        <v>0</v>
      </c>
      <c r="AD44" s="91"/>
      <c r="AE44" s="91"/>
      <c r="AF44" s="91"/>
      <c r="AG44" s="91"/>
      <c r="AH44" s="91"/>
      <c r="AI44" s="91"/>
      <c r="AJ44" s="52">
        <f t="shared" si="10"/>
        <v>0</v>
      </c>
      <c r="AK44" s="90"/>
      <c r="AL44" s="90"/>
      <c r="AM44" s="52">
        <f t="shared" si="11"/>
        <v>0</v>
      </c>
      <c r="AN44" s="52">
        <f t="shared" si="12"/>
        <v>0</v>
      </c>
      <c r="AO44" s="48"/>
      <c r="AP44" s="48"/>
    </row>
    <row r="45" spans="1:42" x14ac:dyDescent="0.35">
      <c r="A45" s="54"/>
      <c r="B45" s="54"/>
      <c r="C45" s="54"/>
      <c r="D45" s="94"/>
      <c r="E45" s="94"/>
      <c r="F45" s="94"/>
      <c r="G45" s="94"/>
      <c r="H45" s="94"/>
      <c r="I45" s="94"/>
      <c r="J45" s="94"/>
      <c r="K45" s="94"/>
      <c r="L45" s="94"/>
      <c r="M45" s="94"/>
      <c r="N45" s="94"/>
      <c r="O45" s="94"/>
      <c r="P45" s="40">
        <f t="shared" si="14"/>
        <v>0</v>
      </c>
      <c r="Q45" s="40">
        <f t="shared" si="14"/>
        <v>0</v>
      </c>
      <c r="R45" s="94"/>
      <c r="S45" s="94"/>
      <c r="T45" s="94"/>
      <c r="U45" s="94"/>
      <c r="V45" s="94"/>
      <c r="W45" s="94"/>
      <c r="X45" s="94"/>
      <c r="Y45" s="94"/>
      <c r="Z45" s="42">
        <f t="shared" si="7"/>
        <v>0</v>
      </c>
      <c r="AA45" s="42">
        <f t="shared" si="8"/>
        <v>0</v>
      </c>
      <c r="AB45" s="44">
        <f t="shared" si="9"/>
        <v>0</v>
      </c>
      <c r="AC45" s="44">
        <f t="shared" si="9"/>
        <v>0</v>
      </c>
      <c r="AD45" s="91"/>
      <c r="AE45" s="91"/>
      <c r="AF45" s="91"/>
      <c r="AG45" s="91"/>
      <c r="AH45" s="91"/>
      <c r="AI45" s="91"/>
      <c r="AJ45" s="52">
        <f t="shared" si="10"/>
        <v>0</v>
      </c>
      <c r="AK45" s="90"/>
      <c r="AL45" s="90"/>
      <c r="AM45" s="52">
        <f t="shared" si="11"/>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14"/>
        <v>0</v>
      </c>
      <c r="Q46" s="40">
        <f t="shared" si="14"/>
        <v>0</v>
      </c>
      <c r="R46" s="94"/>
      <c r="S46" s="94"/>
      <c r="T46" s="94"/>
      <c r="U46" s="94"/>
      <c r="V46" s="94"/>
      <c r="W46" s="94"/>
      <c r="X46" s="94"/>
      <c r="Y46" s="94"/>
      <c r="Z46" s="42">
        <f t="shared" si="7"/>
        <v>0</v>
      </c>
      <c r="AA46" s="42">
        <f t="shared" si="8"/>
        <v>0</v>
      </c>
      <c r="AB46" s="44">
        <f t="shared" si="9"/>
        <v>0</v>
      </c>
      <c r="AC46" s="44">
        <f t="shared" si="9"/>
        <v>0</v>
      </c>
      <c r="AD46" s="91"/>
      <c r="AE46" s="91"/>
      <c r="AF46" s="91"/>
      <c r="AG46" s="91"/>
      <c r="AH46" s="91"/>
      <c r="AI46" s="91"/>
      <c r="AJ46" s="52">
        <f t="shared" si="10"/>
        <v>0</v>
      </c>
      <c r="AK46" s="90"/>
      <c r="AL46" s="90"/>
      <c r="AM46" s="52">
        <f t="shared" si="11"/>
        <v>0</v>
      </c>
      <c r="AN46" s="52">
        <f t="shared" ref="AN46:AN51" si="15">SUM(AM46,AJ46)</f>
        <v>0</v>
      </c>
      <c r="AO46" s="48"/>
      <c r="AP46" s="48"/>
    </row>
    <row r="47" spans="1:42" x14ac:dyDescent="0.35">
      <c r="A47" s="54"/>
      <c r="B47" s="54"/>
      <c r="C47" s="54"/>
      <c r="D47" s="94"/>
      <c r="E47" s="94"/>
      <c r="F47" s="94"/>
      <c r="G47" s="94"/>
      <c r="H47" s="94"/>
      <c r="I47" s="94"/>
      <c r="J47" s="94"/>
      <c r="K47" s="94"/>
      <c r="L47" s="94"/>
      <c r="M47" s="94"/>
      <c r="N47" s="94"/>
      <c r="O47" s="94"/>
      <c r="P47" s="40">
        <f t="shared" si="14"/>
        <v>0</v>
      </c>
      <c r="Q47" s="40">
        <f t="shared" si="14"/>
        <v>0</v>
      </c>
      <c r="R47" s="94"/>
      <c r="S47" s="94"/>
      <c r="T47" s="94"/>
      <c r="U47" s="94"/>
      <c r="V47" s="94"/>
      <c r="W47" s="94"/>
      <c r="X47" s="94"/>
      <c r="Y47" s="94"/>
      <c r="Z47" s="42">
        <f t="shared" si="7"/>
        <v>0</v>
      </c>
      <c r="AA47" s="42">
        <f t="shared" si="8"/>
        <v>0</v>
      </c>
      <c r="AB47" s="44">
        <f t="shared" si="9"/>
        <v>0</v>
      </c>
      <c r="AC47" s="44">
        <f t="shared" si="9"/>
        <v>0</v>
      </c>
      <c r="AD47" s="91"/>
      <c r="AE47" s="91"/>
      <c r="AF47" s="91"/>
      <c r="AG47" s="91"/>
      <c r="AH47" s="91"/>
      <c r="AI47" s="91"/>
      <c r="AJ47" s="52">
        <f t="shared" si="10"/>
        <v>0</v>
      </c>
      <c r="AK47" s="90"/>
      <c r="AL47" s="90"/>
      <c r="AM47" s="52">
        <f t="shared" si="11"/>
        <v>0</v>
      </c>
      <c r="AN47" s="52">
        <f t="shared" si="15"/>
        <v>0</v>
      </c>
      <c r="AO47" s="48"/>
      <c r="AP47" s="48"/>
    </row>
    <row r="48" spans="1:42" x14ac:dyDescent="0.35">
      <c r="A48" s="54"/>
      <c r="B48" s="54"/>
      <c r="C48" s="54"/>
      <c r="D48" s="94"/>
      <c r="E48" s="94"/>
      <c r="F48" s="94"/>
      <c r="G48" s="94"/>
      <c r="H48" s="94"/>
      <c r="I48" s="94"/>
      <c r="J48" s="94"/>
      <c r="K48" s="94"/>
      <c r="L48" s="94"/>
      <c r="M48" s="94"/>
      <c r="N48" s="94"/>
      <c r="O48" s="94"/>
      <c r="P48" s="40">
        <f t="shared" si="14"/>
        <v>0</v>
      </c>
      <c r="Q48" s="40">
        <f t="shared" si="14"/>
        <v>0</v>
      </c>
      <c r="R48" s="94"/>
      <c r="S48" s="94"/>
      <c r="T48" s="94"/>
      <c r="U48" s="94"/>
      <c r="V48" s="94"/>
      <c r="W48" s="94"/>
      <c r="X48" s="94"/>
      <c r="Y48" s="94"/>
      <c r="Z48" s="42">
        <f t="shared" si="7"/>
        <v>0</v>
      </c>
      <c r="AA48" s="42">
        <f t="shared" si="8"/>
        <v>0</v>
      </c>
      <c r="AB48" s="44">
        <f t="shared" si="9"/>
        <v>0</v>
      </c>
      <c r="AC48" s="44">
        <f t="shared" si="9"/>
        <v>0</v>
      </c>
      <c r="AD48" s="91"/>
      <c r="AE48" s="91"/>
      <c r="AF48" s="91"/>
      <c r="AG48" s="91"/>
      <c r="AH48" s="91"/>
      <c r="AI48" s="91"/>
      <c r="AJ48" s="52">
        <f t="shared" si="10"/>
        <v>0</v>
      </c>
      <c r="AK48" s="90"/>
      <c r="AL48" s="90"/>
      <c r="AM48" s="52">
        <f t="shared" si="11"/>
        <v>0</v>
      </c>
      <c r="AN48" s="52">
        <f t="shared" si="15"/>
        <v>0</v>
      </c>
      <c r="AO48" s="48"/>
      <c r="AP48" s="48"/>
    </row>
    <row r="49" spans="1:42" x14ac:dyDescent="0.35">
      <c r="A49" s="54"/>
      <c r="B49" s="54"/>
      <c r="C49" s="54"/>
      <c r="D49" s="94"/>
      <c r="E49" s="94"/>
      <c r="F49" s="94"/>
      <c r="G49" s="94"/>
      <c r="H49" s="94"/>
      <c r="I49" s="94"/>
      <c r="J49" s="94"/>
      <c r="K49" s="94"/>
      <c r="L49" s="94"/>
      <c r="M49" s="94"/>
      <c r="N49" s="94"/>
      <c r="O49" s="94"/>
      <c r="P49" s="40">
        <f t="shared" si="14"/>
        <v>0</v>
      </c>
      <c r="Q49" s="40">
        <f t="shared" si="14"/>
        <v>0</v>
      </c>
      <c r="R49" s="94"/>
      <c r="S49" s="94"/>
      <c r="T49" s="94"/>
      <c r="U49" s="94"/>
      <c r="V49" s="94"/>
      <c r="W49" s="94"/>
      <c r="X49" s="94"/>
      <c r="Y49" s="94"/>
      <c r="Z49" s="42">
        <f t="shared" si="7"/>
        <v>0</v>
      </c>
      <c r="AA49" s="42">
        <f t="shared" si="8"/>
        <v>0</v>
      </c>
      <c r="AB49" s="44">
        <f t="shared" si="9"/>
        <v>0</v>
      </c>
      <c r="AC49" s="44">
        <f t="shared" si="9"/>
        <v>0</v>
      </c>
      <c r="AD49" s="91"/>
      <c r="AE49" s="91"/>
      <c r="AF49" s="91"/>
      <c r="AG49" s="91"/>
      <c r="AH49" s="91"/>
      <c r="AI49" s="91"/>
      <c r="AJ49" s="52">
        <f t="shared" si="10"/>
        <v>0</v>
      </c>
      <c r="AK49" s="90"/>
      <c r="AL49" s="90"/>
      <c r="AM49" s="52">
        <f t="shared" si="11"/>
        <v>0</v>
      </c>
      <c r="AN49" s="52">
        <f t="shared" si="15"/>
        <v>0</v>
      </c>
      <c r="AO49" s="48"/>
      <c r="AP49" s="48"/>
    </row>
    <row r="50" spans="1:42" x14ac:dyDescent="0.35">
      <c r="A50" s="54"/>
      <c r="B50" s="54"/>
      <c r="C50" s="54"/>
      <c r="D50" s="94"/>
      <c r="E50" s="94"/>
      <c r="F50" s="94"/>
      <c r="G50" s="94"/>
      <c r="H50" s="94"/>
      <c r="I50" s="94"/>
      <c r="J50" s="94"/>
      <c r="K50" s="94"/>
      <c r="L50" s="94"/>
      <c r="M50" s="94"/>
      <c r="N50" s="94"/>
      <c r="O50" s="94"/>
      <c r="P50" s="40">
        <f t="shared" si="14"/>
        <v>0</v>
      </c>
      <c r="Q50" s="40">
        <f t="shared" si="14"/>
        <v>0</v>
      </c>
      <c r="R50" s="94"/>
      <c r="S50" s="94"/>
      <c r="T50" s="94"/>
      <c r="U50" s="94"/>
      <c r="V50" s="94"/>
      <c r="W50" s="94"/>
      <c r="X50" s="94"/>
      <c r="Y50" s="94"/>
      <c r="Z50" s="42">
        <f t="shared" si="7"/>
        <v>0</v>
      </c>
      <c r="AA50" s="42">
        <f t="shared" si="8"/>
        <v>0</v>
      </c>
      <c r="AB50" s="44">
        <f t="shared" si="9"/>
        <v>0</v>
      </c>
      <c r="AC50" s="44">
        <f t="shared" si="9"/>
        <v>0</v>
      </c>
      <c r="AD50" s="91"/>
      <c r="AE50" s="91"/>
      <c r="AF50" s="91"/>
      <c r="AG50" s="91"/>
      <c r="AH50" s="91"/>
      <c r="AI50" s="91"/>
      <c r="AJ50" s="52">
        <f t="shared" si="10"/>
        <v>0</v>
      </c>
      <c r="AK50" s="90"/>
      <c r="AL50" s="90"/>
      <c r="AM50" s="52">
        <f t="shared" si="11"/>
        <v>0</v>
      </c>
      <c r="AN50" s="52">
        <f t="shared" si="15"/>
        <v>0</v>
      </c>
      <c r="AO50" s="48"/>
      <c r="AP50" s="48"/>
    </row>
    <row r="51" spans="1:42" x14ac:dyDescent="0.35">
      <c r="A51" s="54"/>
      <c r="B51" s="54"/>
      <c r="C51" s="54"/>
      <c r="D51" s="94"/>
      <c r="E51" s="94"/>
      <c r="F51" s="94"/>
      <c r="G51" s="94"/>
      <c r="H51" s="94"/>
      <c r="I51" s="94"/>
      <c r="J51" s="94"/>
      <c r="K51" s="94"/>
      <c r="L51" s="94"/>
      <c r="M51" s="94"/>
      <c r="N51" s="94"/>
      <c r="O51" s="94"/>
      <c r="P51" s="40">
        <f t="shared" si="14"/>
        <v>0</v>
      </c>
      <c r="Q51" s="40">
        <f t="shared" si="14"/>
        <v>0</v>
      </c>
      <c r="R51" s="94"/>
      <c r="S51" s="94"/>
      <c r="T51" s="94"/>
      <c r="U51" s="94"/>
      <c r="V51" s="94"/>
      <c r="W51" s="94"/>
      <c r="X51" s="94"/>
      <c r="Y51" s="94"/>
      <c r="Z51" s="42">
        <f t="shared" si="7"/>
        <v>0</v>
      </c>
      <c r="AA51" s="42">
        <f t="shared" si="8"/>
        <v>0</v>
      </c>
      <c r="AB51" s="44">
        <f t="shared" si="9"/>
        <v>0</v>
      </c>
      <c r="AC51" s="44">
        <f t="shared" si="9"/>
        <v>0</v>
      </c>
      <c r="AD51" s="91"/>
      <c r="AE51" s="91"/>
      <c r="AF51" s="91"/>
      <c r="AG51" s="91"/>
      <c r="AH51" s="91"/>
      <c r="AI51" s="91"/>
      <c r="AJ51" s="52">
        <f t="shared" si="10"/>
        <v>0</v>
      </c>
      <c r="AK51" s="90"/>
      <c r="AL51" s="90"/>
      <c r="AM51" s="52">
        <f t="shared" si="11"/>
        <v>0</v>
      </c>
      <c r="AN51" s="52">
        <f t="shared" si="15"/>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3646" priority="152">
      <formula>AND(NOT(ISBLANK($A7)),ISBLANK(B7))</formula>
    </cfRule>
  </conditionalFormatting>
  <conditionalFormatting sqref="C7:C51">
    <cfRule type="expression" dxfId="3645" priority="151">
      <formula>AND(NOT(ISBLANK(A7)),ISBLANK(C7))</formula>
    </cfRule>
  </conditionalFormatting>
  <conditionalFormatting sqref="D7:D8 F7:F8 H7:H8 J7:J8 L7:L8 N7:N8 V7:V8 X7:X8 D15:D51">
    <cfRule type="expression" dxfId="3644" priority="150">
      <formula>AND(NOT(ISBLANK(E7)),ISBLANK(D7))</formula>
    </cfRule>
  </conditionalFormatting>
  <conditionalFormatting sqref="E7:E8 G7:G8 I7:I8 K7:K8 M7:M8 O7:O8 W7:W8 Y7:Y8 E15:E51">
    <cfRule type="expression" dxfId="3643" priority="149">
      <formula>AND(NOT(ISBLANK(D7)),ISBLANK(E7))</formula>
    </cfRule>
  </conditionalFormatting>
  <conditionalFormatting sqref="F15:F51">
    <cfRule type="expression" dxfId="3642" priority="148">
      <formula>AND(NOT(ISBLANK(G15)),ISBLANK(F15))</formula>
    </cfRule>
  </conditionalFormatting>
  <conditionalFormatting sqref="G15:G51">
    <cfRule type="expression" dxfId="3641" priority="147">
      <formula>AND(NOT(ISBLANK(F15)),ISBLANK(G15))</formula>
    </cfRule>
  </conditionalFormatting>
  <conditionalFormatting sqref="H15:H51">
    <cfRule type="expression" dxfId="3640" priority="146">
      <formula>AND(NOT(ISBLANK(I15)),ISBLANK(H15))</formula>
    </cfRule>
  </conditionalFormatting>
  <conditionalFormatting sqref="I15:I51">
    <cfRule type="expression" dxfId="3639" priority="145">
      <formula>AND(NOT(ISBLANK(H15)),ISBLANK(I15))</formula>
    </cfRule>
  </conditionalFormatting>
  <conditionalFormatting sqref="J15:J51">
    <cfRule type="expression" dxfId="3638" priority="144">
      <formula>AND(NOT(ISBLANK(K15)),ISBLANK(J15))</formula>
    </cfRule>
  </conditionalFormatting>
  <conditionalFormatting sqref="K15:K51">
    <cfRule type="expression" dxfId="3637" priority="143">
      <formula>AND(NOT(ISBLANK(J15)),ISBLANK(K15))</formula>
    </cfRule>
  </conditionalFormatting>
  <conditionalFormatting sqref="L15:L51">
    <cfRule type="expression" dxfId="3636" priority="142">
      <formula>AND(NOT(ISBLANK(M15)),ISBLANK(L15))</formula>
    </cfRule>
  </conditionalFormatting>
  <conditionalFormatting sqref="M15:M51">
    <cfRule type="expression" dxfId="3635" priority="141">
      <formula>AND(NOT(ISBLANK(L15)),ISBLANK(M15))</formula>
    </cfRule>
  </conditionalFormatting>
  <conditionalFormatting sqref="N15:N51">
    <cfRule type="expression" dxfId="3634" priority="140">
      <formula>AND(NOT(ISBLANK(O15)),ISBLANK(N15))</formula>
    </cfRule>
  </conditionalFormatting>
  <conditionalFormatting sqref="O15:O51">
    <cfRule type="expression" dxfId="3633" priority="139">
      <formula>AND(NOT(ISBLANK(N15)),ISBLANK(O15))</formula>
    </cfRule>
  </conditionalFormatting>
  <conditionalFormatting sqref="R15:R51 R7:Y7 R13:Y13">
    <cfRule type="expression" dxfId="3632" priority="138">
      <formula>AND(NOT(ISBLANK(S7)),ISBLANK(R7))</formula>
    </cfRule>
  </conditionalFormatting>
  <conditionalFormatting sqref="S7 S13 S15:S51">
    <cfRule type="expression" dxfId="3631" priority="137">
      <formula>AND(NOT(ISBLANK(R7)),ISBLANK(S7))</formula>
    </cfRule>
  </conditionalFormatting>
  <conditionalFormatting sqref="T7 T13 T15:T51">
    <cfRule type="expression" dxfId="3630" priority="136">
      <formula>AND(NOT(ISBLANK(U7)),ISBLANK(T7))</formula>
    </cfRule>
  </conditionalFormatting>
  <conditionalFormatting sqref="U7 U13 U15:U51">
    <cfRule type="expression" dxfId="3629" priority="135">
      <formula>AND(NOT(ISBLANK(T7)),ISBLANK(U7))</formula>
    </cfRule>
  </conditionalFormatting>
  <conditionalFormatting sqref="V13 V15:V51">
    <cfRule type="expression" dxfId="3628" priority="134">
      <formula>AND(NOT(ISBLANK(W13)),ISBLANK(V13))</formula>
    </cfRule>
  </conditionalFormatting>
  <conditionalFormatting sqref="W13 W15:W51">
    <cfRule type="expression" dxfId="3627" priority="133">
      <formula>AND(NOT(ISBLANK(V13)),ISBLANK(W13))</formula>
    </cfRule>
  </conditionalFormatting>
  <conditionalFormatting sqref="X13 X15:X51">
    <cfRule type="expression" dxfId="3626" priority="132">
      <formula>AND(NOT(ISBLANK(Y13)),ISBLANK(X13))</formula>
    </cfRule>
  </conditionalFormatting>
  <conditionalFormatting sqref="Y13 Y15:Y51">
    <cfRule type="expression" dxfId="3625" priority="131">
      <formula>AND(NOT(ISBLANK(X13)),ISBLANK(Y13))</formula>
    </cfRule>
  </conditionalFormatting>
  <conditionalFormatting sqref="R8:Y8">
    <cfRule type="expression" dxfId="3624" priority="130">
      <formula>AND(NOT(ISBLANK(S8)),ISBLANK(R8))</formula>
    </cfRule>
  </conditionalFormatting>
  <conditionalFormatting sqref="S8">
    <cfRule type="expression" dxfId="3623" priority="129">
      <formula>AND(NOT(ISBLANK(R8)),ISBLANK(S8))</formula>
    </cfRule>
  </conditionalFormatting>
  <conditionalFormatting sqref="T8">
    <cfRule type="expression" dxfId="3622" priority="128">
      <formula>AND(NOT(ISBLANK(U8)),ISBLANK(T8))</formula>
    </cfRule>
  </conditionalFormatting>
  <conditionalFormatting sqref="U8">
    <cfRule type="expression" dxfId="3621" priority="127">
      <formula>AND(NOT(ISBLANK(T8)),ISBLANK(U8))</formula>
    </cfRule>
  </conditionalFormatting>
  <conditionalFormatting sqref="R9">
    <cfRule type="expression" dxfId="3620" priority="126">
      <formula>AND(NOT(ISBLANK(S9)),ISBLANK(R9))</formula>
    </cfRule>
  </conditionalFormatting>
  <conditionalFormatting sqref="S9">
    <cfRule type="expression" dxfId="3619" priority="125">
      <formula>AND(NOT(ISBLANK(R9)),ISBLANK(S9))</formula>
    </cfRule>
  </conditionalFormatting>
  <conditionalFormatting sqref="T9">
    <cfRule type="expression" dxfId="3618" priority="124">
      <formula>AND(NOT(ISBLANK(U9)),ISBLANK(T9))</formula>
    </cfRule>
  </conditionalFormatting>
  <conditionalFormatting sqref="U9">
    <cfRule type="expression" dxfId="3617" priority="123">
      <formula>AND(NOT(ISBLANK(T9)),ISBLANK(U9))</formula>
    </cfRule>
  </conditionalFormatting>
  <conditionalFormatting sqref="V9">
    <cfRule type="expression" dxfId="3616" priority="122">
      <formula>AND(NOT(ISBLANK(W9)),ISBLANK(V9))</formula>
    </cfRule>
  </conditionalFormatting>
  <conditionalFormatting sqref="W9">
    <cfRule type="expression" dxfId="3615" priority="121">
      <formula>AND(NOT(ISBLANK(V9)),ISBLANK(W9))</formula>
    </cfRule>
  </conditionalFormatting>
  <conditionalFormatting sqref="X9">
    <cfRule type="expression" dxfId="3614" priority="120">
      <formula>AND(NOT(ISBLANK(Y9)),ISBLANK(X9))</formula>
    </cfRule>
  </conditionalFormatting>
  <conditionalFormatting sqref="Y9">
    <cfRule type="expression" dxfId="3613" priority="119">
      <formula>AND(NOT(ISBLANK(X9)),ISBLANK(Y9))</formula>
    </cfRule>
  </conditionalFormatting>
  <conditionalFormatting sqref="R9">
    <cfRule type="expression" dxfId="3612" priority="118">
      <formula>AND(NOT(ISBLANK(S9)),ISBLANK(R9))</formula>
    </cfRule>
  </conditionalFormatting>
  <conditionalFormatting sqref="S9">
    <cfRule type="expression" dxfId="3611" priority="117">
      <formula>AND(NOT(ISBLANK(R9)),ISBLANK(S9))</formula>
    </cfRule>
  </conditionalFormatting>
  <conditionalFormatting sqref="T9">
    <cfRule type="expression" dxfId="3610" priority="116">
      <formula>AND(NOT(ISBLANK(U9)),ISBLANK(T9))</formula>
    </cfRule>
  </conditionalFormatting>
  <conditionalFormatting sqref="U9">
    <cfRule type="expression" dxfId="3609" priority="115">
      <formula>AND(NOT(ISBLANK(T9)),ISBLANK(U9))</formula>
    </cfRule>
  </conditionalFormatting>
  <conditionalFormatting sqref="V9">
    <cfRule type="expression" dxfId="3608" priority="114">
      <formula>AND(NOT(ISBLANK(W9)),ISBLANK(V9))</formula>
    </cfRule>
  </conditionalFormatting>
  <conditionalFormatting sqref="W9">
    <cfRule type="expression" dxfId="3607" priority="113">
      <formula>AND(NOT(ISBLANK(V9)),ISBLANK(W9))</formula>
    </cfRule>
  </conditionalFormatting>
  <conditionalFormatting sqref="X9">
    <cfRule type="expression" dxfId="3606" priority="112">
      <formula>AND(NOT(ISBLANK(Y9)),ISBLANK(X9))</formula>
    </cfRule>
  </conditionalFormatting>
  <conditionalFormatting sqref="Y9">
    <cfRule type="expression" dxfId="3605" priority="111">
      <formula>AND(NOT(ISBLANK(X9)),ISBLANK(Y9))</formula>
    </cfRule>
  </conditionalFormatting>
  <conditionalFormatting sqref="R9">
    <cfRule type="expression" dxfId="3604" priority="110">
      <formula>AND(NOT(ISBLANK(S9)),ISBLANK(R9))</formula>
    </cfRule>
  </conditionalFormatting>
  <conditionalFormatting sqref="S9">
    <cfRule type="expression" dxfId="3603" priority="109">
      <formula>AND(NOT(ISBLANK(R9)),ISBLANK(S9))</formula>
    </cfRule>
  </conditionalFormatting>
  <conditionalFormatting sqref="T9">
    <cfRule type="expression" dxfId="3602" priority="108">
      <formula>AND(NOT(ISBLANK(U9)),ISBLANK(T9))</formula>
    </cfRule>
  </conditionalFormatting>
  <conditionalFormatting sqref="U9">
    <cfRule type="expression" dxfId="3601" priority="107">
      <formula>AND(NOT(ISBLANK(T9)),ISBLANK(U9))</formula>
    </cfRule>
  </conditionalFormatting>
  <conditionalFormatting sqref="V9">
    <cfRule type="expression" dxfId="3600" priority="106">
      <formula>AND(NOT(ISBLANK(W9)),ISBLANK(V9))</formula>
    </cfRule>
  </conditionalFormatting>
  <conditionalFormatting sqref="W9">
    <cfRule type="expression" dxfId="3599" priority="105">
      <formula>AND(NOT(ISBLANK(V9)),ISBLANK(W9))</formula>
    </cfRule>
  </conditionalFormatting>
  <conditionalFormatting sqref="X9">
    <cfRule type="expression" dxfId="3598" priority="104">
      <formula>AND(NOT(ISBLANK(Y9)),ISBLANK(X9))</formula>
    </cfRule>
  </conditionalFormatting>
  <conditionalFormatting sqref="Y9">
    <cfRule type="expression" dxfId="3597" priority="103">
      <formula>AND(NOT(ISBLANK(X9)),ISBLANK(Y9))</formula>
    </cfRule>
  </conditionalFormatting>
  <conditionalFormatting sqref="R9">
    <cfRule type="expression" dxfId="3596" priority="102">
      <formula>AND(NOT(ISBLANK(S9)),ISBLANK(R9))</formula>
    </cfRule>
  </conditionalFormatting>
  <conditionalFormatting sqref="S9">
    <cfRule type="expression" dxfId="3595" priority="101">
      <formula>AND(NOT(ISBLANK(R9)),ISBLANK(S9))</formula>
    </cfRule>
  </conditionalFormatting>
  <conditionalFormatting sqref="T9">
    <cfRule type="expression" dxfId="3594" priority="100">
      <formula>AND(NOT(ISBLANK(U9)),ISBLANK(T9))</formula>
    </cfRule>
  </conditionalFormatting>
  <conditionalFormatting sqref="U9">
    <cfRule type="expression" dxfId="3593" priority="99">
      <formula>AND(NOT(ISBLANK(T9)),ISBLANK(U9))</formula>
    </cfRule>
  </conditionalFormatting>
  <conditionalFormatting sqref="V9">
    <cfRule type="expression" dxfId="3592" priority="98">
      <formula>AND(NOT(ISBLANK(W9)),ISBLANK(V9))</formula>
    </cfRule>
  </conditionalFormatting>
  <conditionalFormatting sqref="W9">
    <cfRule type="expression" dxfId="3591" priority="97">
      <formula>AND(NOT(ISBLANK(V9)),ISBLANK(W9))</formula>
    </cfRule>
  </conditionalFormatting>
  <conditionalFormatting sqref="X9">
    <cfRule type="expression" dxfId="3590" priority="96">
      <formula>AND(NOT(ISBLANK(Y9)),ISBLANK(X9))</formula>
    </cfRule>
  </conditionalFormatting>
  <conditionalFormatting sqref="Y9">
    <cfRule type="expression" dxfId="3589" priority="95">
      <formula>AND(NOT(ISBLANK(X9)),ISBLANK(Y9))</formula>
    </cfRule>
  </conditionalFormatting>
  <conditionalFormatting sqref="D11">
    <cfRule type="expression" dxfId="3588" priority="94">
      <formula>AND(NOT(ISBLANK(E11)),ISBLANK(D11))</formula>
    </cfRule>
  </conditionalFormatting>
  <conditionalFormatting sqref="E11">
    <cfRule type="expression" dxfId="3587" priority="93">
      <formula>AND(NOT(ISBLANK(D11)),ISBLANK(E11))</formula>
    </cfRule>
  </conditionalFormatting>
  <conditionalFormatting sqref="F11">
    <cfRule type="expression" dxfId="3586" priority="92">
      <formula>AND(NOT(ISBLANK(G11)),ISBLANK(F11))</formula>
    </cfRule>
  </conditionalFormatting>
  <conditionalFormatting sqref="G11">
    <cfRule type="expression" dxfId="3585" priority="91">
      <formula>AND(NOT(ISBLANK(F11)),ISBLANK(G11))</formula>
    </cfRule>
  </conditionalFormatting>
  <conditionalFormatting sqref="H11">
    <cfRule type="expression" dxfId="3584" priority="90">
      <formula>AND(NOT(ISBLANK(I11)),ISBLANK(H11))</formula>
    </cfRule>
  </conditionalFormatting>
  <conditionalFormatting sqref="I11">
    <cfRule type="expression" dxfId="3583" priority="89">
      <formula>AND(NOT(ISBLANK(H11)),ISBLANK(I11))</formula>
    </cfRule>
  </conditionalFormatting>
  <conditionalFormatting sqref="J11">
    <cfRule type="expression" dxfId="3582" priority="88">
      <formula>AND(NOT(ISBLANK(K11)),ISBLANK(J11))</formula>
    </cfRule>
  </conditionalFormatting>
  <conditionalFormatting sqref="K11">
    <cfRule type="expression" dxfId="3581" priority="87">
      <formula>AND(NOT(ISBLANK(J11)),ISBLANK(K11))</formula>
    </cfRule>
  </conditionalFormatting>
  <conditionalFormatting sqref="L11">
    <cfRule type="expression" dxfId="3580" priority="86">
      <formula>AND(NOT(ISBLANK(M11)),ISBLANK(L11))</formula>
    </cfRule>
  </conditionalFormatting>
  <conditionalFormatting sqref="M11">
    <cfRule type="expression" dxfId="3579" priority="85">
      <formula>AND(NOT(ISBLANK(L11)),ISBLANK(M11))</formula>
    </cfRule>
  </conditionalFormatting>
  <conditionalFormatting sqref="N11">
    <cfRule type="expression" dxfId="3578" priority="84">
      <formula>AND(NOT(ISBLANK(O11)),ISBLANK(N11))</formula>
    </cfRule>
  </conditionalFormatting>
  <conditionalFormatting sqref="O11">
    <cfRule type="expression" dxfId="3577" priority="83">
      <formula>AND(NOT(ISBLANK(N11)),ISBLANK(O11))</formula>
    </cfRule>
  </conditionalFormatting>
  <conditionalFormatting sqref="R11">
    <cfRule type="expression" dxfId="3576" priority="82">
      <formula>AND(NOT(ISBLANK(S11)),ISBLANK(R11))</formula>
    </cfRule>
  </conditionalFormatting>
  <conditionalFormatting sqref="S11">
    <cfRule type="expression" dxfId="3575" priority="81">
      <formula>AND(NOT(ISBLANK(R11)),ISBLANK(S11))</formula>
    </cfRule>
  </conditionalFormatting>
  <conditionalFormatting sqref="T11">
    <cfRule type="expression" dxfId="3574" priority="80">
      <formula>AND(NOT(ISBLANK(U11)),ISBLANK(T11))</formula>
    </cfRule>
  </conditionalFormatting>
  <conditionalFormatting sqref="U11">
    <cfRule type="expression" dxfId="3573" priority="79">
      <formula>AND(NOT(ISBLANK(T11)),ISBLANK(U11))</formula>
    </cfRule>
  </conditionalFormatting>
  <conditionalFormatting sqref="V11">
    <cfRule type="expression" dxfId="3572" priority="78">
      <formula>AND(NOT(ISBLANK(W11)),ISBLANK(V11))</formula>
    </cfRule>
  </conditionalFormatting>
  <conditionalFormatting sqref="W11">
    <cfRule type="expression" dxfId="3571" priority="77">
      <formula>AND(NOT(ISBLANK(V11)),ISBLANK(W11))</formula>
    </cfRule>
  </conditionalFormatting>
  <conditionalFormatting sqref="X11">
    <cfRule type="expression" dxfId="3570" priority="76">
      <formula>AND(NOT(ISBLANK(Y11)),ISBLANK(X11))</formula>
    </cfRule>
  </conditionalFormatting>
  <conditionalFormatting sqref="Y11">
    <cfRule type="expression" dxfId="3569" priority="75">
      <formula>AND(NOT(ISBLANK(X11)),ISBLANK(Y11))</formula>
    </cfRule>
  </conditionalFormatting>
  <conditionalFormatting sqref="D10">
    <cfRule type="expression" dxfId="3568" priority="74">
      <formula>AND(NOT(ISBLANK(E10)),ISBLANK(D10))</formula>
    </cfRule>
  </conditionalFormatting>
  <conditionalFormatting sqref="E10">
    <cfRule type="expression" dxfId="3567" priority="73">
      <formula>AND(NOT(ISBLANK(D10)),ISBLANK(E10))</formula>
    </cfRule>
  </conditionalFormatting>
  <conditionalFormatting sqref="F10">
    <cfRule type="expression" dxfId="3566" priority="72">
      <formula>AND(NOT(ISBLANK(G10)),ISBLANK(F10))</formula>
    </cfRule>
  </conditionalFormatting>
  <conditionalFormatting sqref="G10">
    <cfRule type="expression" dxfId="3565" priority="71">
      <formula>AND(NOT(ISBLANK(F10)),ISBLANK(G10))</formula>
    </cfRule>
  </conditionalFormatting>
  <conditionalFormatting sqref="H10">
    <cfRule type="expression" dxfId="3564" priority="70">
      <formula>AND(NOT(ISBLANK(I10)),ISBLANK(H10))</formula>
    </cfRule>
  </conditionalFormatting>
  <conditionalFormatting sqref="I10">
    <cfRule type="expression" dxfId="3563" priority="69">
      <formula>AND(NOT(ISBLANK(H10)),ISBLANK(I10))</formula>
    </cfRule>
  </conditionalFormatting>
  <conditionalFormatting sqref="J10">
    <cfRule type="expression" dxfId="3562" priority="68">
      <formula>AND(NOT(ISBLANK(K10)),ISBLANK(J10))</formula>
    </cfRule>
  </conditionalFormatting>
  <conditionalFormatting sqref="K10">
    <cfRule type="expression" dxfId="3561" priority="67">
      <formula>AND(NOT(ISBLANK(J10)),ISBLANK(K10))</formula>
    </cfRule>
  </conditionalFormatting>
  <conditionalFormatting sqref="L10">
    <cfRule type="expression" dxfId="3560" priority="66">
      <formula>AND(NOT(ISBLANK(M10)),ISBLANK(L10))</formula>
    </cfRule>
  </conditionalFormatting>
  <conditionalFormatting sqref="M10">
    <cfRule type="expression" dxfId="3559" priority="65">
      <formula>AND(NOT(ISBLANK(L10)),ISBLANK(M10))</formula>
    </cfRule>
  </conditionalFormatting>
  <conditionalFormatting sqref="N10">
    <cfRule type="expression" dxfId="3558" priority="64">
      <formula>AND(NOT(ISBLANK(O10)),ISBLANK(N10))</formula>
    </cfRule>
  </conditionalFormatting>
  <conditionalFormatting sqref="O10">
    <cfRule type="expression" dxfId="3557" priority="63">
      <formula>AND(NOT(ISBLANK(N10)),ISBLANK(O10))</formula>
    </cfRule>
  </conditionalFormatting>
  <conditionalFormatting sqref="R10">
    <cfRule type="expression" dxfId="3556" priority="62">
      <formula>AND(NOT(ISBLANK(S10)),ISBLANK(R10))</formula>
    </cfRule>
  </conditionalFormatting>
  <conditionalFormatting sqref="S10">
    <cfRule type="expression" dxfId="3555" priority="61">
      <formula>AND(NOT(ISBLANK(R10)),ISBLANK(S10))</formula>
    </cfRule>
  </conditionalFormatting>
  <conditionalFormatting sqref="T10">
    <cfRule type="expression" dxfId="3554" priority="60">
      <formula>AND(NOT(ISBLANK(U10)),ISBLANK(T10))</formula>
    </cfRule>
  </conditionalFormatting>
  <conditionalFormatting sqref="U10">
    <cfRule type="expression" dxfId="3553" priority="59">
      <formula>AND(NOT(ISBLANK(T10)),ISBLANK(U10))</formula>
    </cfRule>
  </conditionalFormatting>
  <conditionalFormatting sqref="V10">
    <cfRule type="expression" dxfId="3552" priority="58">
      <formula>AND(NOT(ISBLANK(W10)),ISBLANK(V10))</formula>
    </cfRule>
  </conditionalFormatting>
  <conditionalFormatting sqref="W10">
    <cfRule type="expression" dxfId="3551" priority="57">
      <formula>AND(NOT(ISBLANK(V10)),ISBLANK(W10))</formula>
    </cfRule>
  </conditionalFormatting>
  <conditionalFormatting sqref="X10">
    <cfRule type="expression" dxfId="3550" priority="56">
      <formula>AND(NOT(ISBLANK(Y10)),ISBLANK(X10))</formula>
    </cfRule>
  </conditionalFormatting>
  <conditionalFormatting sqref="Y10">
    <cfRule type="expression" dxfId="3549" priority="55">
      <formula>AND(NOT(ISBLANK(X10)),ISBLANK(Y10))</formula>
    </cfRule>
  </conditionalFormatting>
  <conditionalFormatting sqref="D14">
    <cfRule type="expression" dxfId="3548" priority="54">
      <formula>AND(NOT(ISBLANK(E14)),ISBLANK(D14))</formula>
    </cfRule>
  </conditionalFormatting>
  <conditionalFormatting sqref="E14">
    <cfRule type="expression" dxfId="3547" priority="53">
      <formula>AND(NOT(ISBLANK(D14)),ISBLANK(E14))</formula>
    </cfRule>
  </conditionalFormatting>
  <conditionalFormatting sqref="F14">
    <cfRule type="expression" dxfId="3546" priority="52">
      <formula>AND(NOT(ISBLANK(G14)),ISBLANK(F14))</formula>
    </cfRule>
  </conditionalFormatting>
  <conditionalFormatting sqref="G14">
    <cfRule type="expression" dxfId="3545" priority="51">
      <formula>AND(NOT(ISBLANK(F14)),ISBLANK(G14))</formula>
    </cfRule>
  </conditionalFormatting>
  <conditionalFormatting sqref="H14">
    <cfRule type="expression" dxfId="3544" priority="50">
      <formula>AND(NOT(ISBLANK(I14)),ISBLANK(H14))</formula>
    </cfRule>
  </conditionalFormatting>
  <conditionalFormatting sqref="J14">
    <cfRule type="expression" dxfId="3543" priority="48">
      <formula>AND(NOT(ISBLANK(K14)),ISBLANK(J14))</formula>
    </cfRule>
  </conditionalFormatting>
  <conditionalFormatting sqref="K14">
    <cfRule type="expression" dxfId="3542" priority="47">
      <formula>AND(NOT(ISBLANK(J14)),ISBLANK(K14))</formula>
    </cfRule>
  </conditionalFormatting>
  <conditionalFormatting sqref="L14">
    <cfRule type="expression" dxfId="3541" priority="46">
      <formula>AND(NOT(ISBLANK(M14)),ISBLANK(L14))</formula>
    </cfRule>
  </conditionalFormatting>
  <conditionalFormatting sqref="M14">
    <cfRule type="expression" dxfId="3540" priority="45">
      <formula>AND(NOT(ISBLANK(L14)),ISBLANK(M14))</formula>
    </cfRule>
  </conditionalFormatting>
  <conditionalFormatting sqref="N14">
    <cfRule type="expression" dxfId="3539" priority="44">
      <formula>AND(NOT(ISBLANK(O14)),ISBLANK(N14))</formula>
    </cfRule>
  </conditionalFormatting>
  <conditionalFormatting sqref="O14">
    <cfRule type="expression" dxfId="3538" priority="43">
      <formula>AND(NOT(ISBLANK(N14)),ISBLANK(O14))</formula>
    </cfRule>
  </conditionalFormatting>
  <conditionalFormatting sqref="R14">
    <cfRule type="expression" dxfId="3537" priority="42">
      <formula>AND(NOT(ISBLANK(S14)),ISBLANK(R14))</formula>
    </cfRule>
  </conditionalFormatting>
  <conditionalFormatting sqref="S14">
    <cfRule type="expression" dxfId="3536" priority="41">
      <formula>AND(NOT(ISBLANK(R14)),ISBLANK(S14))</formula>
    </cfRule>
  </conditionalFormatting>
  <conditionalFormatting sqref="T14">
    <cfRule type="expression" dxfId="3535" priority="40">
      <formula>AND(NOT(ISBLANK(U14)),ISBLANK(T14))</formula>
    </cfRule>
  </conditionalFormatting>
  <conditionalFormatting sqref="U14">
    <cfRule type="expression" dxfId="3534" priority="39">
      <formula>AND(NOT(ISBLANK(T14)),ISBLANK(U14))</formula>
    </cfRule>
  </conditionalFormatting>
  <conditionalFormatting sqref="V14">
    <cfRule type="expression" dxfId="3533" priority="38">
      <formula>AND(NOT(ISBLANK(W14)),ISBLANK(V14))</formula>
    </cfRule>
  </conditionalFormatting>
  <conditionalFormatting sqref="W14">
    <cfRule type="expression" dxfId="3532" priority="37">
      <formula>AND(NOT(ISBLANK(V14)),ISBLANK(W14))</formula>
    </cfRule>
  </conditionalFormatting>
  <conditionalFormatting sqref="X14">
    <cfRule type="expression" dxfId="3531" priority="36">
      <formula>AND(NOT(ISBLANK(Y14)),ISBLANK(X14))</formula>
    </cfRule>
  </conditionalFormatting>
  <conditionalFormatting sqref="Y14">
    <cfRule type="expression" dxfId="3530" priority="35">
      <formula>AND(NOT(ISBLANK(X14)),ISBLANK(Y14))</formula>
    </cfRule>
  </conditionalFormatting>
  <conditionalFormatting sqref="D12">
    <cfRule type="expression" dxfId="3529" priority="34">
      <formula>AND(NOT(ISBLANK(E12)),ISBLANK(D12))</formula>
    </cfRule>
  </conditionalFormatting>
  <conditionalFormatting sqref="E12">
    <cfRule type="expression" dxfId="3528" priority="33">
      <formula>AND(NOT(ISBLANK(D12)),ISBLANK(E12))</formula>
    </cfRule>
  </conditionalFormatting>
  <conditionalFormatting sqref="F12">
    <cfRule type="expression" dxfId="3527" priority="32">
      <formula>AND(NOT(ISBLANK(G12)),ISBLANK(F12))</formula>
    </cfRule>
  </conditionalFormatting>
  <conditionalFormatting sqref="G12">
    <cfRule type="expression" dxfId="3526" priority="31">
      <formula>AND(NOT(ISBLANK(F12)),ISBLANK(G12))</formula>
    </cfRule>
  </conditionalFormatting>
  <conditionalFormatting sqref="H12">
    <cfRule type="expression" dxfId="3525" priority="30">
      <formula>AND(NOT(ISBLANK(I12)),ISBLANK(H12))</formula>
    </cfRule>
  </conditionalFormatting>
  <conditionalFormatting sqref="I12:I14">
    <cfRule type="expression" dxfId="3524" priority="29">
      <formula>AND(NOT(ISBLANK(H12)),ISBLANK(I12))</formula>
    </cfRule>
  </conditionalFormatting>
  <conditionalFormatting sqref="J12">
    <cfRule type="expression" dxfId="3523" priority="28">
      <formula>AND(NOT(ISBLANK(K12)),ISBLANK(J12))</formula>
    </cfRule>
  </conditionalFormatting>
  <conditionalFormatting sqref="K12">
    <cfRule type="expression" dxfId="3522" priority="27">
      <formula>AND(NOT(ISBLANK(J12)),ISBLANK(K12))</formula>
    </cfRule>
  </conditionalFormatting>
  <conditionalFormatting sqref="L12">
    <cfRule type="expression" dxfId="3521" priority="26">
      <formula>AND(NOT(ISBLANK(M12)),ISBLANK(L12))</formula>
    </cfRule>
  </conditionalFormatting>
  <conditionalFormatting sqref="M12">
    <cfRule type="expression" dxfId="3520" priority="25">
      <formula>AND(NOT(ISBLANK(L12)),ISBLANK(M12))</formula>
    </cfRule>
  </conditionalFormatting>
  <conditionalFormatting sqref="N12">
    <cfRule type="expression" dxfId="3519" priority="24">
      <formula>AND(NOT(ISBLANK(O12)),ISBLANK(N12))</formula>
    </cfRule>
  </conditionalFormatting>
  <conditionalFormatting sqref="O12">
    <cfRule type="expression" dxfId="3518" priority="23">
      <formula>AND(NOT(ISBLANK(N12)),ISBLANK(O12))</formula>
    </cfRule>
  </conditionalFormatting>
  <conditionalFormatting sqref="R12">
    <cfRule type="expression" dxfId="3517" priority="22">
      <formula>AND(NOT(ISBLANK(S12)),ISBLANK(R12))</formula>
    </cfRule>
  </conditionalFormatting>
  <conditionalFormatting sqref="S12">
    <cfRule type="expression" dxfId="3516" priority="21">
      <formula>AND(NOT(ISBLANK(R12)),ISBLANK(S12))</formula>
    </cfRule>
  </conditionalFormatting>
  <conditionalFormatting sqref="T12">
    <cfRule type="expression" dxfId="3515" priority="20">
      <formula>AND(NOT(ISBLANK(U12)),ISBLANK(T12))</formula>
    </cfRule>
  </conditionalFormatting>
  <conditionalFormatting sqref="U12">
    <cfRule type="expression" dxfId="3514" priority="19">
      <formula>AND(NOT(ISBLANK(T12)),ISBLANK(U12))</formula>
    </cfRule>
  </conditionalFormatting>
  <conditionalFormatting sqref="V12">
    <cfRule type="expression" dxfId="3513" priority="18">
      <formula>AND(NOT(ISBLANK(W12)),ISBLANK(V12))</formula>
    </cfRule>
  </conditionalFormatting>
  <conditionalFormatting sqref="W12">
    <cfRule type="expression" dxfId="3512" priority="17">
      <formula>AND(NOT(ISBLANK(V12)),ISBLANK(W12))</formula>
    </cfRule>
  </conditionalFormatting>
  <conditionalFormatting sqref="X12">
    <cfRule type="expression" dxfId="3511" priority="16">
      <formula>AND(NOT(ISBLANK(Y12)),ISBLANK(X12))</formula>
    </cfRule>
  </conditionalFormatting>
  <conditionalFormatting sqref="Y12">
    <cfRule type="expression" dxfId="3510" priority="15">
      <formula>AND(NOT(ISBLANK(X12)),ISBLANK(Y12))</formula>
    </cfRule>
  </conditionalFormatting>
  <conditionalFormatting sqref="D9 F9 H9 J9 L9 N9">
    <cfRule type="expression" dxfId="3509" priority="14">
      <formula>AND(NOT(ISBLANK(E9)),ISBLANK(D9))</formula>
    </cfRule>
  </conditionalFormatting>
  <conditionalFormatting sqref="E9 G9 I9 K9 M9 O9">
    <cfRule type="expression" dxfId="3508" priority="13">
      <formula>AND(NOT(ISBLANK(D9)),ISBLANK(E9))</formula>
    </cfRule>
  </conditionalFormatting>
  <conditionalFormatting sqref="D13">
    <cfRule type="expression" dxfId="3507" priority="12">
      <formula>AND(NOT(ISBLANK(E13)),ISBLANK(D13))</formula>
    </cfRule>
  </conditionalFormatting>
  <conditionalFormatting sqref="E13">
    <cfRule type="expression" dxfId="3506" priority="11">
      <formula>AND(NOT(ISBLANK(D13)),ISBLANK(E13))</formula>
    </cfRule>
  </conditionalFormatting>
  <conditionalFormatting sqref="F13">
    <cfRule type="expression" dxfId="3505" priority="10">
      <formula>AND(NOT(ISBLANK(G13)),ISBLANK(F13))</formula>
    </cfRule>
  </conditionalFormatting>
  <conditionalFormatting sqref="G13">
    <cfRule type="expression" dxfId="3504" priority="9">
      <formula>AND(NOT(ISBLANK(F13)),ISBLANK(G13))</formula>
    </cfRule>
  </conditionalFormatting>
  <conditionalFormatting sqref="H13">
    <cfRule type="expression" dxfId="3503" priority="8">
      <formula>AND(NOT(ISBLANK(I13)),ISBLANK(H13))</formula>
    </cfRule>
  </conditionalFormatting>
  <conditionalFormatting sqref="J13">
    <cfRule type="expression" dxfId="3502" priority="6">
      <formula>AND(NOT(ISBLANK(K13)),ISBLANK(J13))</formula>
    </cfRule>
  </conditionalFormatting>
  <conditionalFormatting sqref="K13">
    <cfRule type="expression" dxfId="3501" priority="5">
      <formula>AND(NOT(ISBLANK(J13)),ISBLANK(K13))</formula>
    </cfRule>
  </conditionalFormatting>
  <conditionalFormatting sqref="L13">
    <cfRule type="expression" dxfId="3500" priority="4">
      <formula>AND(NOT(ISBLANK(M13)),ISBLANK(L13))</formula>
    </cfRule>
  </conditionalFormatting>
  <conditionalFormatting sqref="M13">
    <cfRule type="expression" dxfId="3499" priority="3">
      <formula>AND(NOT(ISBLANK(L13)),ISBLANK(M13))</formula>
    </cfRule>
  </conditionalFormatting>
  <conditionalFormatting sqref="N13">
    <cfRule type="expression" dxfId="3498" priority="2">
      <formula>AND(NOT(ISBLANK(O13)),ISBLANK(N13))</formula>
    </cfRule>
  </conditionalFormatting>
  <conditionalFormatting sqref="O13">
    <cfRule type="expression" dxfId="3497" priority="1">
      <formula>AND(NOT(ISBLANK(N13)),ISBLANK(O13))</formula>
    </cfRule>
  </conditionalFormatting>
  <dataValidations count="9">
    <dataValidation type="decimal" operator="greaterThanOrEqual" allowBlank="1" showInputMessage="1" showErrorMessage="1" sqref="AG11:AI12 AD11:AE12 AK14:AL14 AD10:AI10 AD14:AE14 AG14:AI14 AK10:AL12" xr:uid="{00000000-0002-0000-0500-000000000000}">
      <formula1>0</formula1>
    </dataValidation>
    <dataValidation operator="greaterThanOrEqual" allowBlank="1" showInputMessage="1" showErrorMessage="1" sqref="AD13:AI13 AF11:AF12 AD7:AI8 AK7:AL9 AF14 AD15:AI51 AK13:AL13 AK15:AL51" xr:uid="{00000000-0002-0000-0500-000001000000}"/>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00000000-0002-0000-0500-000002000000}">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00000000-0002-0000-0500-000003000000}">
      <formula1>INDIRECT("Organisation_Type")</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00000000-0002-0000-0500-000004000000}">
      <formula1>D7&gt;=E7</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00000000-0002-0000-0500-000005000000}">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00000000-0002-0000-0500-000006000000}">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00000000-0002-0000-0500-000007000000}"/>
    <dataValidation type="decimal" operator="greaterThan" allowBlank="1" showInputMessage="1" showErrorMessage="1" sqref="AD9:AI9" xr:uid="{00000000-0002-0000-0500-000008000000}">
      <formula1>0</formula1>
    </dataValidation>
  </dataValidation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20FCC-FCEC-4009-B457-5BA9FDEA70B1}">
  <dimension ref="A1:AP473"/>
  <sheetViews>
    <sheetView topLeftCell="A4" workbookViewId="0">
      <selection activeCell="O8" sqref="O8"/>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77"/>
      <c r="AE6" s="377"/>
      <c r="AF6" s="377"/>
      <c r="AG6" s="377"/>
      <c r="AH6" s="377"/>
      <c r="AI6" s="377"/>
      <c r="AJ6" s="380"/>
      <c r="AK6" s="377"/>
      <c r="AL6" s="377"/>
      <c r="AM6" s="377"/>
      <c r="AN6" s="373"/>
      <c r="AO6" s="377"/>
      <c r="AP6" s="377"/>
    </row>
    <row r="7" spans="1:42" ht="31" x14ac:dyDescent="0.35">
      <c r="A7" s="54" t="s">
        <v>104</v>
      </c>
      <c r="B7" s="54" t="s">
        <v>105</v>
      </c>
      <c r="C7" s="54" t="s">
        <v>104</v>
      </c>
      <c r="D7" s="38">
        <v>9764</v>
      </c>
      <c r="E7" s="39">
        <v>9273.3664864864859</v>
      </c>
      <c r="F7" s="39">
        <v>5736</v>
      </c>
      <c r="G7" s="39">
        <v>5565.9975675675678</v>
      </c>
      <c r="H7" s="39">
        <v>9410</v>
      </c>
      <c r="I7" s="39">
        <v>9166.0345945945937</v>
      </c>
      <c r="J7" s="39">
        <v>1874</v>
      </c>
      <c r="K7" s="39">
        <v>1838.851081081081</v>
      </c>
      <c r="L7" s="39">
        <v>234</v>
      </c>
      <c r="M7" s="39">
        <v>230.25540540540541</v>
      </c>
      <c r="N7" s="39">
        <v>10424</v>
      </c>
      <c r="O7" s="39">
        <v>10053.424864864865</v>
      </c>
      <c r="P7" s="40">
        <f t="shared" ref="P7:Q22" si="0">SUM(D7,F7,H7,J7,L7,N7)</f>
        <v>37442</v>
      </c>
      <c r="Q7" s="40">
        <f t="shared" si="0"/>
        <v>36127.929999999993</v>
      </c>
      <c r="R7" s="39">
        <v>82</v>
      </c>
      <c r="S7" s="39">
        <v>81.81</v>
      </c>
      <c r="T7" s="39">
        <v>312</v>
      </c>
      <c r="U7" s="39">
        <v>311.68</v>
      </c>
      <c r="V7" s="41" t="s">
        <v>119</v>
      </c>
      <c r="W7" s="41">
        <v>192.0972972972973</v>
      </c>
      <c r="X7" s="41" t="s">
        <v>120</v>
      </c>
      <c r="Y7" s="41" t="s">
        <v>120</v>
      </c>
      <c r="Z7" s="42">
        <f>SUM(R7,T7,V7,X7,)</f>
        <v>394</v>
      </c>
      <c r="AA7" s="43">
        <f>SUM(S7,U7,W7,Y7)</f>
        <v>585.58729729729725</v>
      </c>
      <c r="AB7" s="44">
        <f>P7+Z7</f>
        <v>37836</v>
      </c>
      <c r="AC7" s="44">
        <f>Q7+AA7</f>
        <v>36713.517297297287</v>
      </c>
      <c r="AD7" s="45">
        <v>114821899.15000001</v>
      </c>
      <c r="AE7" s="45">
        <v>5530193.8700000001</v>
      </c>
      <c r="AF7" s="45">
        <v>0</v>
      </c>
      <c r="AG7" s="45">
        <v>0</v>
      </c>
      <c r="AH7" s="45">
        <v>29478599.559999999</v>
      </c>
      <c r="AI7" s="45">
        <v>12281715.279999999</v>
      </c>
      <c r="AJ7" s="46">
        <f>SUM(AD7:AI7)</f>
        <v>162112407.86000001</v>
      </c>
      <c r="AK7" s="47">
        <v>4349177.5</v>
      </c>
      <c r="AL7" s="47">
        <v>1374282.33</v>
      </c>
      <c r="AM7" s="46">
        <f>SUM(AK7:AL7)</f>
        <v>5723459.8300000001</v>
      </c>
      <c r="AN7" s="46">
        <f>SUM(AM7,AJ7)</f>
        <v>167835867.69000003</v>
      </c>
      <c r="AO7" s="48"/>
      <c r="AP7" s="51"/>
    </row>
    <row r="8" spans="1:42" ht="31" x14ac:dyDescent="0.35">
      <c r="A8" s="54" t="s">
        <v>106</v>
      </c>
      <c r="B8" s="54" t="s">
        <v>105</v>
      </c>
      <c r="C8" s="54" t="s">
        <v>104</v>
      </c>
      <c r="D8" s="38">
        <v>1</v>
      </c>
      <c r="E8" s="39">
        <v>0.81081081081081086</v>
      </c>
      <c r="F8" s="39">
        <v>0</v>
      </c>
      <c r="G8" s="39">
        <v>0</v>
      </c>
      <c r="H8" s="39">
        <v>0</v>
      </c>
      <c r="I8" s="39">
        <v>0</v>
      </c>
      <c r="J8" s="39">
        <v>0</v>
      </c>
      <c r="K8" s="39">
        <v>0</v>
      </c>
      <c r="L8" s="39">
        <v>0</v>
      </c>
      <c r="M8" s="39">
        <v>0</v>
      </c>
      <c r="N8" s="39">
        <v>10383</v>
      </c>
      <c r="O8" s="39">
        <v>10080.073783783784</v>
      </c>
      <c r="P8" s="40">
        <f t="shared" si="0"/>
        <v>10384</v>
      </c>
      <c r="Q8" s="40">
        <f t="shared" si="0"/>
        <v>10080.884594594594</v>
      </c>
      <c r="R8" s="39">
        <v>5</v>
      </c>
      <c r="S8" s="39">
        <v>5</v>
      </c>
      <c r="T8" s="39">
        <v>83</v>
      </c>
      <c r="U8" s="39">
        <v>83</v>
      </c>
      <c r="V8" s="41" t="s">
        <v>122</v>
      </c>
      <c r="W8" s="41">
        <v>394</v>
      </c>
      <c r="X8" s="41" t="s">
        <v>118</v>
      </c>
      <c r="Y8" s="41" t="s">
        <v>118</v>
      </c>
      <c r="Z8" s="42">
        <f t="shared" ref="Z8:Z51" si="1">SUM(R8,T8,V8,X8,)</f>
        <v>88</v>
      </c>
      <c r="AA8" s="42">
        <f t="shared" ref="AA8:AA51" si="2">SUM(S8,U8,W8,Y8)</f>
        <v>482</v>
      </c>
      <c r="AB8" s="44">
        <f t="shared" ref="AB8:AC23" si="3">P8+Z8</f>
        <v>10472</v>
      </c>
      <c r="AC8" s="44">
        <f t="shared" si="3"/>
        <v>10562.884594594594</v>
      </c>
      <c r="AD8" s="45">
        <v>34880513.149999999</v>
      </c>
      <c r="AE8" s="45">
        <v>587588.09</v>
      </c>
      <c r="AF8" s="45">
        <v>0</v>
      </c>
      <c r="AG8" s="45">
        <v>0</v>
      </c>
      <c r="AH8" s="45">
        <v>7767395.5999999996</v>
      </c>
      <c r="AI8" s="45">
        <v>2979701.08</v>
      </c>
      <c r="AJ8" s="46">
        <f t="shared" ref="AJ8:AJ51" si="4">SUM(AD8:AI8)</f>
        <v>46215197.920000002</v>
      </c>
      <c r="AK8" s="47">
        <v>-2125849.5</v>
      </c>
      <c r="AL8" s="47">
        <v>609290.66</v>
      </c>
      <c r="AM8" s="46">
        <f t="shared" ref="AM8:AM51" si="5">SUM(AK8:AL8)</f>
        <v>-1516558.8399999999</v>
      </c>
      <c r="AN8" s="46">
        <f t="shared" ref="AN8:AN44" si="6">SUM(AM8,AJ8)</f>
        <v>44698639.079999998</v>
      </c>
      <c r="AO8" s="48"/>
      <c r="AP8" s="51"/>
    </row>
    <row r="9" spans="1:42" ht="50.25" customHeight="1" x14ac:dyDescent="0.35">
      <c r="A9" s="54" t="s">
        <v>107</v>
      </c>
      <c r="B9" s="54" t="s">
        <v>108</v>
      </c>
      <c r="C9" s="54" t="s">
        <v>104</v>
      </c>
      <c r="D9" s="38">
        <v>147</v>
      </c>
      <c r="E9" s="39">
        <v>140.9</v>
      </c>
      <c r="F9" s="39">
        <v>214</v>
      </c>
      <c r="G9" s="39">
        <v>201.79</v>
      </c>
      <c r="H9" s="39">
        <v>1915</v>
      </c>
      <c r="I9" s="39">
        <v>1844.34</v>
      </c>
      <c r="J9" s="39">
        <v>1702</v>
      </c>
      <c r="K9" s="39">
        <v>1609.03</v>
      </c>
      <c r="L9" s="39">
        <v>35</v>
      </c>
      <c r="M9" s="39">
        <v>30.22</v>
      </c>
      <c r="N9" s="39">
        <v>0</v>
      </c>
      <c r="O9" s="39">
        <v>0</v>
      </c>
      <c r="P9" s="40">
        <f t="shared" si="0"/>
        <v>4013</v>
      </c>
      <c r="Q9" s="40">
        <f t="shared" si="0"/>
        <v>3826.2799999999993</v>
      </c>
      <c r="R9" s="94">
        <v>0</v>
      </c>
      <c r="S9" s="94">
        <v>0</v>
      </c>
      <c r="T9" s="94">
        <v>0</v>
      </c>
      <c r="U9" s="94">
        <v>0</v>
      </c>
      <c r="V9" s="94">
        <v>149</v>
      </c>
      <c r="W9" s="49">
        <v>142.9</v>
      </c>
      <c r="X9" s="94">
        <v>0</v>
      </c>
      <c r="Y9" s="94">
        <v>0</v>
      </c>
      <c r="Z9" s="42">
        <f t="shared" si="1"/>
        <v>149</v>
      </c>
      <c r="AA9" s="43">
        <f t="shared" si="2"/>
        <v>142.9</v>
      </c>
      <c r="AB9" s="44">
        <f t="shared" si="3"/>
        <v>4162</v>
      </c>
      <c r="AC9" s="44">
        <f t="shared" si="3"/>
        <v>3969.1799999999994</v>
      </c>
      <c r="AD9" s="45">
        <v>12483794.41</v>
      </c>
      <c r="AE9" s="45">
        <v>219742.99</v>
      </c>
      <c r="AF9" s="45">
        <v>1102950</v>
      </c>
      <c r="AG9" s="45">
        <v>486841.31</v>
      </c>
      <c r="AH9" s="45">
        <v>3415411.25</v>
      </c>
      <c r="AI9" s="45">
        <v>1541999.54</v>
      </c>
      <c r="AJ9" s="46">
        <f t="shared" si="4"/>
        <v>19250739.5</v>
      </c>
      <c r="AK9" s="50">
        <v>1129618.45</v>
      </c>
      <c r="AL9" s="50">
        <v>0</v>
      </c>
      <c r="AM9" s="46">
        <f t="shared" si="5"/>
        <v>1129618.45</v>
      </c>
      <c r="AN9" s="46">
        <f t="shared" si="6"/>
        <v>20380357.949999999</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87</v>
      </c>
      <c r="E11" s="49">
        <v>71.540000000000006</v>
      </c>
      <c r="F11" s="49">
        <v>64</v>
      </c>
      <c r="G11" s="49">
        <v>62.1</v>
      </c>
      <c r="H11" s="49">
        <v>21</v>
      </c>
      <c r="I11" s="49">
        <v>20.8</v>
      </c>
      <c r="J11" s="49">
        <v>14</v>
      </c>
      <c r="K11" s="49">
        <v>14</v>
      </c>
      <c r="L11" s="49">
        <v>4</v>
      </c>
      <c r="M11" s="49">
        <v>4</v>
      </c>
      <c r="N11" s="49">
        <v>0</v>
      </c>
      <c r="O11" s="49">
        <v>0</v>
      </c>
      <c r="P11" s="40">
        <f t="shared" si="0"/>
        <v>190</v>
      </c>
      <c r="Q11" s="40">
        <f t="shared" si="0"/>
        <v>172.44000000000003</v>
      </c>
      <c r="R11" s="94">
        <v>1</v>
      </c>
      <c r="S11" s="49">
        <v>1</v>
      </c>
      <c r="T11" s="94">
        <v>0</v>
      </c>
      <c r="U11" s="94">
        <v>0</v>
      </c>
      <c r="V11" s="94">
        <v>0</v>
      </c>
      <c r="W11" s="94">
        <v>0</v>
      </c>
      <c r="X11" s="94">
        <v>0</v>
      </c>
      <c r="Y11" s="94">
        <v>0</v>
      </c>
      <c r="Z11" s="42">
        <f t="shared" si="1"/>
        <v>1</v>
      </c>
      <c r="AA11" s="43">
        <f t="shared" si="2"/>
        <v>1</v>
      </c>
      <c r="AB11" s="44">
        <f t="shared" si="3"/>
        <v>191</v>
      </c>
      <c r="AC11" s="44">
        <f t="shared" si="3"/>
        <v>173.44000000000003</v>
      </c>
      <c r="AD11" s="45">
        <v>412834</v>
      </c>
      <c r="AE11" s="45">
        <v>381</v>
      </c>
      <c r="AF11" s="45">
        <v>0</v>
      </c>
      <c r="AG11" s="45">
        <v>9776</v>
      </c>
      <c r="AH11" s="45">
        <v>26509</v>
      </c>
      <c r="AI11" s="45">
        <v>37955</v>
      </c>
      <c r="AJ11" s="46">
        <f t="shared" si="4"/>
        <v>487455</v>
      </c>
      <c r="AK11" s="50">
        <v>3504</v>
      </c>
      <c r="AL11" s="50">
        <v>0</v>
      </c>
      <c r="AM11" s="46">
        <f t="shared" si="5"/>
        <v>3504</v>
      </c>
      <c r="AN11" s="46">
        <f t="shared" si="6"/>
        <v>490959</v>
      </c>
      <c r="AO11" s="99"/>
      <c r="AP11" s="48"/>
    </row>
    <row r="12" spans="1:42" ht="46.5" x14ac:dyDescent="0.35">
      <c r="A12" s="54" t="s">
        <v>112</v>
      </c>
      <c r="B12" s="54" t="s">
        <v>110</v>
      </c>
      <c r="C12" s="54" t="s">
        <v>104</v>
      </c>
      <c r="D12" s="94">
        <v>41</v>
      </c>
      <c r="E12" s="49">
        <v>31.72</v>
      </c>
      <c r="F12" s="94">
        <v>15</v>
      </c>
      <c r="G12" s="49">
        <v>14.48</v>
      </c>
      <c r="H12" s="94">
        <v>31</v>
      </c>
      <c r="I12" s="49">
        <v>29.45</v>
      </c>
      <c r="J12" s="94">
        <v>4</v>
      </c>
      <c r="K12" s="94">
        <v>4</v>
      </c>
      <c r="L12" s="94">
        <v>1</v>
      </c>
      <c r="M12" s="94">
        <v>1</v>
      </c>
      <c r="N12" s="94">
        <v>0</v>
      </c>
      <c r="O12" s="49">
        <v>0</v>
      </c>
      <c r="P12" s="40">
        <f t="shared" si="0"/>
        <v>92</v>
      </c>
      <c r="Q12" s="40">
        <f t="shared" si="0"/>
        <v>80.650000000000006</v>
      </c>
      <c r="R12" s="94">
        <v>0</v>
      </c>
      <c r="S12" s="94">
        <v>0</v>
      </c>
      <c r="T12" s="94">
        <v>0</v>
      </c>
      <c r="U12" s="94">
        <v>0</v>
      </c>
      <c r="V12" s="94">
        <v>0</v>
      </c>
      <c r="W12" s="94">
        <v>0</v>
      </c>
      <c r="X12" s="94">
        <v>0</v>
      </c>
      <c r="Y12" s="49">
        <v>0</v>
      </c>
      <c r="Z12" s="42">
        <f t="shared" si="1"/>
        <v>0</v>
      </c>
      <c r="AA12" s="43">
        <f t="shared" si="2"/>
        <v>0</v>
      </c>
      <c r="AB12" s="44">
        <f t="shared" si="3"/>
        <v>92</v>
      </c>
      <c r="AC12" s="44">
        <f t="shared" si="3"/>
        <v>80.650000000000006</v>
      </c>
      <c r="AD12" s="45">
        <v>236786.66</v>
      </c>
      <c r="AE12" s="45">
        <v>0</v>
      </c>
      <c r="AF12" s="45">
        <v>0</v>
      </c>
      <c r="AG12" s="45">
        <v>0</v>
      </c>
      <c r="AH12" s="45">
        <v>23642.75</v>
      </c>
      <c r="AI12" s="45">
        <v>23763.01</v>
      </c>
      <c r="AJ12" s="46">
        <f t="shared" si="4"/>
        <v>284192.42</v>
      </c>
      <c r="AK12" s="50">
        <v>0</v>
      </c>
      <c r="AL12" s="50">
        <v>0</v>
      </c>
      <c r="AM12" s="46">
        <f t="shared" si="5"/>
        <v>0</v>
      </c>
      <c r="AN12" s="46">
        <f t="shared" si="6"/>
        <v>284192.42</v>
      </c>
      <c r="AO12" s="48"/>
      <c r="AP12" s="48"/>
    </row>
    <row r="13" spans="1:42" ht="46.5" x14ac:dyDescent="0.35">
      <c r="A13" s="54" t="s">
        <v>113</v>
      </c>
      <c r="B13" s="54" t="s">
        <v>110</v>
      </c>
      <c r="C13" s="54" t="s">
        <v>104</v>
      </c>
      <c r="D13" s="94">
        <v>294</v>
      </c>
      <c r="E13" s="49">
        <v>115</v>
      </c>
      <c r="F13" s="94">
        <v>93</v>
      </c>
      <c r="G13" s="49">
        <v>82.84</v>
      </c>
      <c r="H13" s="94">
        <v>48</v>
      </c>
      <c r="I13" s="49">
        <v>41.96</v>
      </c>
      <c r="J13" s="94">
        <v>0</v>
      </c>
      <c r="K13" s="94">
        <v>0</v>
      </c>
      <c r="L13" s="94">
        <v>4</v>
      </c>
      <c r="M13" s="94">
        <v>4</v>
      </c>
      <c r="N13" s="94">
        <v>0</v>
      </c>
      <c r="O13" s="49">
        <v>0</v>
      </c>
      <c r="P13" s="40">
        <f t="shared" si="0"/>
        <v>439</v>
      </c>
      <c r="Q13" s="40">
        <f t="shared" si="0"/>
        <v>243.8</v>
      </c>
      <c r="R13" s="94">
        <v>0</v>
      </c>
      <c r="S13" s="49">
        <v>0</v>
      </c>
      <c r="T13" s="94">
        <v>0</v>
      </c>
      <c r="U13" s="94">
        <v>0</v>
      </c>
      <c r="V13" s="94">
        <v>0</v>
      </c>
      <c r="W13" s="94">
        <v>0</v>
      </c>
      <c r="X13" s="94">
        <v>0</v>
      </c>
      <c r="Y13" s="49">
        <v>0</v>
      </c>
      <c r="Z13" s="42">
        <f t="shared" si="1"/>
        <v>0</v>
      </c>
      <c r="AA13" s="43">
        <f t="shared" si="2"/>
        <v>0</v>
      </c>
      <c r="AB13" s="44">
        <f t="shared" si="3"/>
        <v>439</v>
      </c>
      <c r="AC13" s="44">
        <f t="shared" si="3"/>
        <v>243.8</v>
      </c>
      <c r="AD13" s="45">
        <v>522061.28</v>
      </c>
      <c r="AE13" s="45">
        <v>0</v>
      </c>
      <c r="AF13" s="45">
        <v>0</v>
      </c>
      <c r="AG13" s="45">
        <v>0</v>
      </c>
      <c r="AH13" s="45">
        <v>38289.35</v>
      </c>
      <c r="AI13" s="45">
        <v>28832.32</v>
      </c>
      <c r="AJ13" s="46">
        <f t="shared" si="4"/>
        <v>589182.94999999995</v>
      </c>
      <c r="AK13" s="47">
        <v>2171.44</v>
      </c>
      <c r="AL13" s="47">
        <v>0</v>
      </c>
      <c r="AM13" s="46">
        <f t="shared" si="5"/>
        <v>2171.44</v>
      </c>
      <c r="AN13" s="46">
        <f t="shared" si="6"/>
        <v>591354.3899999999</v>
      </c>
      <c r="AO13" s="48"/>
      <c r="AP13" s="48"/>
    </row>
    <row r="14" spans="1:42" ht="31" x14ac:dyDescent="0.35">
      <c r="A14" s="54" t="s">
        <v>114</v>
      </c>
      <c r="B14" s="54" t="s">
        <v>108</v>
      </c>
      <c r="C14" s="54" t="s">
        <v>104</v>
      </c>
      <c r="D14" s="94">
        <v>74</v>
      </c>
      <c r="E14" s="49">
        <v>69.397299000000004</v>
      </c>
      <c r="F14" s="94">
        <v>255</v>
      </c>
      <c r="G14" s="49">
        <v>240.78913800000001</v>
      </c>
      <c r="H14" s="94">
        <v>73</v>
      </c>
      <c r="I14" s="49">
        <v>72.710811000000007</v>
      </c>
      <c r="J14" s="94">
        <v>15</v>
      </c>
      <c r="K14" s="94">
        <v>15</v>
      </c>
      <c r="L14" s="94">
        <v>1</v>
      </c>
      <c r="M14" s="94">
        <v>1</v>
      </c>
      <c r="N14" s="94">
        <v>0</v>
      </c>
      <c r="O14" s="94">
        <v>0</v>
      </c>
      <c r="P14" s="40">
        <f t="shared" si="0"/>
        <v>418</v>
      </c>
      <c r="Q14" s="40">
        <f t="shared" si="0"/>
        <v>398.89724799999999</v>
      </c>
      <c r="R14" s="94">
        <v>11</v>
      </c>
      <c r="S14" s="94">
        <v>11</v>
      </c>
      <c r="T14" s="94">
        <v>0</v>
      </c>
      <c r="U14" s="94">
        <v>0</v>
      </c>
      <c r="V14" s="94">
        <v>0</v>
      </c>
      <c r="W14" s="94">
        <v>0</v>
      </c>
      <c r="X14" s="94">
        <v>0</v>
      </c>
      <c r="Y14" s="94">
        <v>0</v>
      </c>
      <c r="Z14" s="42">
        <f t="shared" si="1"/>
        <v>11</v>
      </c>
      <c r="AA14" s="42">
        <f t="shared" si="2"/>
        <v>11</v>
      </c>
      <c r="AB14" s="44">
        <f t="shared" si="3"/>
        <v>429</v>
      </c>
      <c r="AC14" s="44">
        <f t="shared" si="3"/>
        <v>409.89724799999999</v>
      </c>
      <c r="AD14" s="45">
        <v>944759.38000000094</v>
      </c>
      <c r="AE14" s="45">
        <v>37935.870000000003</v>
      </c>
      <c r="AF14" s="45">
        <v>0</v>
      </c>
      <c r="AG14" s="45">
        <v>23310.350000000006</v>
      </c>
      <c r="AH14" s="45">
        <v>266694.0799999999</v>
      </c>
      <c r="AI14" s="45">
        <v>95984.620000000141</v>
      </c>
      <c r="AJ14" s="46">
        <f t="shared" si="4"/>
        <v>1368684.300000001</v>
      </c>
      <c r="AK14" s="50">
        <v>33507.630000000005</v>
      </c>
      <c r="AL14" s="50"/>
      <c r="AM14" s="46">
        <f t="shared" si="5"/>
        <v>33507.630000000005</v>
      </c>
      <c r="AN14" s="46">
        <f t="shared" si="6"/>
        <v>1402191.9300000011</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3496" priority="150">
      <formula>AND(NOT(ISBLANK($A7)),ISBLANK(B7))</formula>
    </cfRule>
  </conditionalFormatting>
  <conditionalFormatting sqref="C7:C51">
    <cfRule type="expression" dxfId="3495" priority="149">
      <formula>AND(NOT(ISBLANK(A7)),ISBLANK(C7))</formula>
    </cfRule>
  </conditionalFormatting>
  <conditionalFormatting sqref="D7:D8 F7:F8 H7:H8 J7:J8 L7:L8 N7:N8 V7:V8 X7:X8 D15:D51">
    <cfRule type="expression" dxfId="3494" priority="148">
      <formula>AND(NOT(ISBLANK(E7)),ISBLANK(D7))</formula>
    </cfRule>
  </conditionalFormatting>
  <conditionalFormatting sqref="E7:E8 G7:G8 I7:I8 K7:K8 M7:M8 O7:O8 W7:W8 Y7:Y8 E15:E51">
    <cfRule type="expression" dxfId="3493" priority="147">
      <formula>AND(NOT(ISBLANK(D7)),ISBLANK(E7))</formula>
    </cfRule>
  </conditionalFormatting>
  <conditionalFormatting sqref="F15:F51">
    <cfRule type="expression" dxfId="3492" priority="146">
      <formula>AND(NOT(ISBLANK(G15)),ISBLANK(F15))</formula>
    </cfRule>
  </conditionalFormatting>
  <conditionalFormatting sqref="G15:G51">
    <cfRule type="expression" dxfId="3491" priority="145">
      <formula>AND(NOT(ISBLANK(F15)),ISBLANK(G15))</formula>
    </cfRule>
  </conditionalFormatting>
  <conditionalFormatting sqref="H15:H51">
    <cfRule type="expression" dxfId="3490" priority="144">
      <formula>AND(NOT(ISBLANK(I15)),ISBLANK(H15))</formula>
    </cfRule>
  </conditionalFormatting>
  <conditionalFormatting sqref="I15:I51">
    <cfRule type="expression" dxfId="3489" priority="143">
      <formula>AND(NOT(ISBLANK(H15)),ISBLANK(I15))</formula>
    </cfRule>
  </conditionalFormatting>
  <conditionalFormatting sqref="J15:J51">
    <cfRule type="expression" dxfId="3488" priority="142">
      <formula>AND(NOT(ISBLANK(K15)),ISBLANK(J15))</formula>
    </cfRule>
  </conditionalFormatting>
  <conditionalFormatting sqref="K15:K51">
    <cfRule type="expression" dxfId="3487" priority="141">
      <formula>AND(NOT(ISBLANK(J15)),ISBLANK(K15))</formula>
    </cfRule>
  </conditionalFormatting>
  <conditionalFormatting sqref="L15:L51">
    <cfRule type="expression" dxfId="3486" priority="140">
      <formula>AND(NOT(ISBLANK(M15)),ISBLANK(L15))</formula>
    </cfRule>
  </conditionalFormatting>
  <conditionalFormatting sqref="M15:M51">
    <cfRule type="expression" dxfId="3485" priority="139">
      <formula>AND(NOT(ISBLANK(L15)),ISBLANK(M15))</formula>
    </cfRule>
  </conditionalFormatting>
  <conditionalFormatting sqref="N15:N51">
    <cfRule type="expression" dxfId="3484" priority="138">
      <formula>AND(NOT(ISBLANK(O15)),ISBLANK(N15))</formula>
    </cfRule>
  </conditionalFormatting>
  <conditionalFormatting sqref="O15:O51">
    <cfRule type="expression" dxfId="3483" priority="137">
      <formula>AND(NOT(ISBLANK(N15)),ISBLANK(O15))</formula>
    </cfRule>
  </conditionalFormatting>
  <conditionalFormatting sqref="R15:R51 R7:Y7 R13:Y13">
    <cfRule type="expression" dxfId="3482" priority="136">
      <formula>AND(NOT(ISBLANK(S7)),ISBLANK(R7))</formula>
    </cfRule>
  </conditionalFormatting>
  <conditionalFormatting sqref="S7 S13 S15:S51">
    <cfRule type="expression" dxfId="3481" priority="135">
      <formula>AND(NOT(ISBLANK(R7)),ISBLANK(S7))</formula>
    </cfRule>
  </conditionalFormatting>
  <conditionalFormatting sqref="T7 T13 T15:T51">
    <cfRule type="expression" dxfId="3480" priority="134">
      <formula>AND(NOT(ISBLANK(U7)),ISBLANK(T7))</formula>
    </cfRule>
  </conditionalFormatting>
  <conditionalFormatting sqref="U7 U13 U15:U51">
    <cfRule type="expression" dxfId="3479" priority="133">
      <formula>AND(NOT(ISBLANK(T7)),ISBLANK(U7))</formula>
    </cfRule>
  </conditionalFormatting>
  <conditionalFormatting sqref="V13 V15:V51">
    <cfRule type="expression" dxfId="3478" priority="132">
      <formula>AND(NOT(ISBLANK(W13)),ISBLANK(V13))</formula>
    </cfRule>
  </conditionalFormatting>
  <conditionalFormatting sqref="W13 W15:W51">
    <cfRule type="expression" dxfId="3477" priority="131">
      <formula>AND(NOT(ISBLANK(V13)),ISBLANK(W13))</formula>
    </cfRule>
  </conditionalFormatting>
  <conditionalFormatting sqref="X13 X15:X51">
    <cfRule type="expression" dxfId="3476" priority="130">
      <formula>AND(NOT(ISBLANK(Y13)),ISBLANK(X13))</formula>
    </cfRule>
  </conditionalFormatting>
  <conditionalFormatting sqref="Y13 Y15:Y51">
    <cfRule type="expression" dxfId="3475" priority="129">
      <formula>AND(NOT(ISBLANK(X13)),ISBLANK(Y13))</formula>
    </cfRule>
  </conditionalFormatting>
  <conditionalFormatting sqref="R8:Y8">
    <cfRule type="expression" dxfId="3474" priority="128">
      <formula>AND(NOT(ISBLANK(S8)),ISBLANK(R8))</formula>
    </cfRule>
  </conditionalFormatting>
  <conditionalFormatting sqref="S8">
    <cfRule type="expression" dxfId="3473" priority="127">
      <formula>AND(NOT(ISBLANK(R8)),ISBLANK(S8))</formula>
    </cfRule>
  </conditionalFormatting>
  <conditionalFormatting sqref="T8">
    <cfRule type="expression" dxfId="3472" priority="126">
      <formula>AND(NOT(ISBLANK(U8)),ISBLANK(T8))</formula>
    </cfRule>
  </conditionalFormatting>
  <conditionalFormatting sqref="U8">
    <cfRule type="expression" dxfId="3471" priority="125">
      <formula>AND(NOT(ISBLANK(T8)),ISBLANK(U8))</formula>
    </cfRule>
  </conditionalFormatting>
  <conditionalFormatting sqref="R9">
    <cfRule type="expression" dxfId="3470" priority="124">
      <formula>AND(NOT(ISBLANK(S9)),ISBLANK(R9))</formula>
    </cfRule>
  </conditionalFormatting>
  <conditionalFormatting sqref="S9">
    <cfRule type="expression" dxfId="3469" priority="123">
      <formula>AND(NOT(ISBLANK(R9)),ISBLANK(S9))</formula>
    </cfRule>
  </conditionalFormatting>
  <conditionalFormatting sqref="T9">
    <cfRule type="expression" dxfId="3468" priority="122">
      <formula>AND(NOT(ISBLANK(U9)),ISBLANK(T9))</formula>
    </cfRule>
  </conditionalFormatting>
  <conditionalFormatting sqref="U9">
    <cfRule type="expression" dxfId="3467" priority="121">
      <formula>AND(NOT(ISBLANK(T9)),ISBLANK(U9))</formula>
    </cfRule>
  </conditionalFormatting>
  <conditionalFormatting sqref="V9">
    <cfRule type="expression" dxfId="3466" priority="120">
      <formula>AND(NOT(ISBLANK(W9)),ISBLANK(V9))</formula>
    </cfRule>
  </conditionalFormatting>
  <conditionalFormatting sqref="W9">
    <cfRule type="expression" dxfId="3465" priority="119">
      <formula>AND(NOT(ISBLANK(V9)),ISBLANK(W9))</formula>
    </cfRule>
  </conditionalFormatting>
  <conditionalFormatting sqref="X9">
    <cfRule type="expression" dxfId="3464" priority="118">
      <formula>AND(NOT(ISBLANK(Y9)),ISBLANK(X9))</formula>
    </cfRule>
  </conditionalFormatting>
  <conditionalFormatting sqref="Y9">
    <cfRule type="expression" dxfId="3463" priority="117">
      <formula>AND(NOT(ISBLANK(X9)),ISBLANK(Y9))</formula>
    </cfRule>
  </conditionalFormatting>
  <conditionalFormatting sqref="R9">
    <cfRule type="expression" dxfId="3462" priority="116">
      <formula>AND(NOT(ISBLANK(S9)),ISBLANK(R9))</formula>
    </cfRule>
  </conditionalFormatting>
  <conditionalFormatting sqref="S9">
    <cfRule type="expression" dxfId="3461" priority="115">
      <formula>AND(NOT(ISBLANK(R9)),ISBLANK(S9))</formula>
    </cfRule>
  </conditionalFormatting>
  <conditionalFormatting sqref="T9">
    <cfRule type="expression" dxfId="3460" priority="114">
      <formula>AND(NOT(ISBLANK(U9)),ISBLANK(T9))</formula>
    </cfRule>
  </conditionalFormatting>
  <conditionalFormatting sqref="U9">
    <cfRule type="expression" dxfId="3459" priority="113">
      <formula>AND(NOT(ISBLANK(T9)),ISBLANK(U9))</formula>
    </cfRule>
  </conditionalFormatting>
  <conditionalFormatting sqref="V9">
    <cfRule type="expression" dxfId="3458" priority="112">
      <formula>AND(NOT(ISBLANK(W9)),ISBLANK(V9))</formula>
    </cfRule>
  </conditionalFormatting>
  <conditionalFormatting sqref="W9">
    <cfRule type="expression" dxfId="3457" priority="111">
      <formula>AND(NOT(ISBLANK(V9)),ISBLANK(W9))</formula>
    </cfRule>
  </conditionalFormatting>
  <conditionalFormatting sqref="X9">
    <cfRule type="expression" dxfId="3456" priority="110">
      <formula>AND(NOT(ISBLANK(Y9)),ISBLANK(X9))</formula>
    </cfRule>
  </conditionalFormatting>
  <conditionalFormatting sqref="Y9">
    <cfRule type="expression" dxfId="3455" priority="109">
      <formula>AND(NOT(ISBLANK(X9)),ISBLANK(Y9))</formula>
    </cfRule>
  </conditionalFormatting>
  <conditionalFormatting sqref="R9">
    <cfRule type="expression" dxfId="3454" priority="108">
      <formula>AND(NOT(ISBLANK(S9)),ISBLANK(R9))</formula>
    </cfRule>
  </conditionalFormatting>
  <conditionalFormatting sqref="S9">
    <cfRule type="expression" dxfId="3453" priority="107">
      <formula>AND(NOT(ISBLANK(R9)),ISBLANK(S9))</formula>
    </cfRule>
  </conditionalFormatting>
  <conditionalFormatting sqref="T9">
    <cfRule type="expression" dxfId="3452" priority="106">
      <formula>AND(NOT(ISBLANK(U9)),ISBLANK(T9))</formula>
    </cfRule>
  </conditionalFormatting>
  <conditionalFormatting sqref="U9">
    <cfRule type="expression" dxfId="3451" priority="105">
      <formula>AND(NOT(ISBLANK(T9)),ISBLANK(U9))</formula>
    </cfRule>
  </conditionalFormatting>
  <conditionalFormatting sqref="V9">
    <cfRule type="expression" dxfId="3450" priority="104">
      <formula>AND(NOT(ISBLANK(W9)),ISBLANK(V9))</formula>
    </cfRule>
  </conditionalFormatting>
  <conditionalFormatting sqref="W9">
    <cfRule type="expression" dxfId="3449" priority="103">
      <formula>AND(NOT(ISBLANK(V9)),ISBLANK(W9))</formula>
    </cfRule>
  </conditionalFormatting>
  <conditionalFormatting sqref="X9">
    <cfRule type="expression" dxfId="3448" priority="102">
      <formula>AND(NOT(ISBLANK(Y9)),ISBLANK(X9))</formula>
    </cfRule>
  </conditionalFormatting>
  <conditionalFormatting sqref="Y9">
    <cfRule type="expression" dxfId="3447" priority="101">
      <formula>AND(NOT(ISBLANK(X9)),ISBLANK(Y9))</formula>
    </cfRule>
  </conditionalFormatting>
  <conditionalFormatting sqref="R9">
    <cfRule type="expression" dxfId="3446" priority="100">
      <formula>AND(NOT(ISBLANK(S9)),ISBLANK(R9))</formula>
    </cfRule>
  </conditionalFormatting>
  <conditionalFormatting sqref="S9">
    <cfRule type="expression" dxfId="3445" priority="99">
      <formula>AND(NOT(ISBLANK(R9)),ISBLANK(S9))</formula>
    </cfRule>
  </conditionalFormatting>
  <conditionalFormatting sqref="T9">
    <cfRule type="expression" dxfId="3444" priority="98">
      <formula>AND(NOT(ISBLANK(U9)),ISBLANK(T9))</formula>
    </cfRule>
  </conditionalFormatting>
  <conditionalFormatting sqref="U9">
    <cfRule type="expression" dxfId="3443" priority="97">
      <formula>AND(NOT(ISBLANK(T9)),ISBLANK(U9))</formula>
    </cfRule>
  </conditionalFormatting>
  <conditionalFormatting sqref="V9">
    <cfRule type="expression" dxfId="3442" priority="96">
      <formula>AND(NOT(ISBLANK(W9)),ISBLANK(V9))</formula>
    </cfRule>
  </conditionalFormatting>
  <conditionalFormatting sqref="W9">
    <cfRule type="expression" dxfId="3441" priority="95">
      <formula>AND(NOT(ISBLANK(V9)),ISBLANK(W9))</formula>
    </cfRule>
  </conditionalFormatting>
  <conditionalFormatting sqref="X9">
    <cfRule type="expression" dxfId="3440" priority="94">
      <formula>AND(NOT(ISBLANK(Y9)),ISBLANK(X9))</formula>
    </cfRule>
  </conditionalFormatting>
  <conditionalFormatting sqref="Y9">
    <cfRule type="expression" dxfId="3439" priority="93">
      <formula>AND(NOT(ISBLANK(X9)),ISBLANK(Y9))</formula>
    </cfRule>
  </conditionalFormatting>
  <conditionalFormatting sqref="D11">
    <cfRule type="expression" dxfId="3438" priority="92">
      <formula>AND(NOT(ISBLANK(E11)),ISBLANK(D11))</formula>
    </cfRule>
  </conditionalFormatting>
  <conditionalFormatting sqref="E11">
    <cfRule type="expression" dxfId="3437" priority="91">
      <formula>AND(NOT(ISBLANK(D11)),ISBLANK(E11))</formula>
    </cfRule>
  </conditionalFormatting>
  <conditionalFormatting sqref="F11">
    <cfRule type="expression" dxfId="3436" priority="90">
      <formula>AND(NOT(ISBLANK(G11)),ISBLANK(F11))</formula>
    </cfRule>
  </conditionalFormatting>
  <conditionalFormatting sqref="G11">
    <cfRule type="expression" dxfId="3435" priority="89">
      <formula>AND(NOT(ISBLANK(F11)),ISBLANK(G11))</formula>
    </cfRule>
  </conditionalFormatting>
  <conditionalFormatting sqref="H11">
    <cfRule type="expression" dxfId="3434" priority="88">
      <formula>AND(NOT(ISBLANK(I11)),ISBLANK(H11))</formula>
    </cfRule>
  </conditionalFormatting>
  <conditionalFormatting sqref="I11">
    <cfRule type="expression" dxfId="3433" priority="87">
      <formula>AND(NOT(ISBLANK(H11)),ISBLANK(I11))</formula>
    </cfRule>
  </conditionalFormatting>
  <conditionalFormatting sqref="J11">
    <cfRule type="expression" dxfId="3432" priority="86">
      <formula>AND(NOT(ISBLANK(K11)),ISBLANK(J11))</formula>
    </cfRule>
  </conditionalFormatting>
  <conditionalFormatting sqref="K11">
    <cfRule type="expression" dxfId="3431" priority="85">
      <formula>AND(NOT(ISBLANK(J11)),ISBLANK(K11))</formula>
    </cfRule>
  </conditionalFormatting>
  <conditionalFormatting sqref="L11">
    <cfRule type="expression" dxfId="3430" priority="84">
      <formula>AND(NOT(ISBLANK(M11)),ISBLANK(L11))</formula>
    </cfRule>
  </conditionalFormatting>
  <conditionalFormatting sqref="M11">
    <cfRule type="expression" dxfId="3429" priority="83">
      <formula>AND(NOT(ISBLANK(L11)),ISBLANK(M11))</formula>
    </cfRule>
  </conditionalFormatting>
  <conditionalFormatting sqref="N11">
    <cfRule type="expression" dxfId="3428" priority="82">
      <formula>AND(NOT(ISBLANK(O11)),ISBLANK(N11))</formula>
    </cfRule>
  </conditionalFormatting>
  <conditionalFormatting sqref="O11">
    <cfRule type="expression" dxfId="3427" priority="81">
      <formula>AND(NOT(ISBLANK(N11)),ISBLANK(O11))</formula>
    </cfRule>
  </conditionalFormatting>
  <conditionalFormatting sqref="R11">
    <cfRule type="expression" dxfId="3426" priority="80">
      <formula>AND(NOT(ISBLANK(S11)),ISBLANK(R11))</formula>
    </cfRule>
  </conditionalFormatting>
  <conditionalFormatting sqref="S11">
    <cfRule type="expression" dxfId="3425" priority="79">
      <formula>AND(NOT(ISBLANK(R11)),ISBLANK(S11))</formula>
    </cfRule>
  </conditionalFormatting>
  <conditionalFormatting sqref="T11">
    <cfRule type="expression" dxfId="3424" priority="78">
      <formula>AND(NOT(ISBLANK(U11)),ISBLANK(T11))</formula>
    </cfRule>
  </conditionalFormatting>
  <conditionalFormatting sqref="U11">
    <cfRule type="expression" dxfId="3423" priority="77">
      <formula>AND(NOT(ISBLANK(T11)),ISBLANK(U11))</formula>
    </cfRule>
  </conditionalFormatting>
  <conditionalFormatting sqref="V11">
    <cfRule type="expression" dxfId="3422" priority="76">
      <formula>AND(NOT(ISBLANK(W11)),ISBLANK(V11))</formula>
    </cfRule>
  </conditionalFormatting>
  <conditionalFormatting sqref="W11">
    <cfRule type="expression" dxfId="3421" priority="75">
      <formula>AND(NOT(ISBLANK(V11)),ISBLANK(W11))</formula>
    </cfRule>
  </conditionalFormatting>
  <conditionalFormatting sqref="X11">
    <cfRule type="expression" dxfId="3420" priority="74">
      <formula>AND(NOT(ISBLANK(Y11)),ISBLANK(X11))</formula>
    </cfRule>
  </conditionalFormatting>
  <conditionalFormatting sqref="Y11">
    <cfRule type="expression" dxfId="3419" priority="73">
      <formula>AND(NOT(ISBLANK(X11)),ISBLANK(Y11))</formula>
    </cfRule>
  </conditionalFormatting>
  <conditionalFormatting sqref="D10">
    <cfRule type="expression" dxfId="3418" priority="72">
      <formula>AND(NOT(ISBLANK(E10)),ISBLANK(D10))</formula>
    </cfRule>
  </conditionalFormatting>
  <conditionalFormatting sqref="E10">
    <cfRule type="expression" dxfId="3417" priority="71">
      <formula>AND(NOT(ISBLANK(D10)),ISBLANK(E10))</formula>
    </cfRule>
  </conditionalFormatting>
  <conditionalFormatting sqref="F10">
    <cfRule type="expression" dxfId="3416" priority="70">
      <formula>AND(NOT(ISBLANK(G10)),ISBLANK(F10))</formula>
    </cfRule>
  </conditionalFormatting>
  <conditionalFormatting sqref="G10">
    <cfRule type="expression" dxfId="3415" priority="69">
      <formula>AND(NOT(ISBLANK(F10)),ISBLANK(G10))</formula>
    </cfRule>
  </conditionalFormatting>
  <conditionalFormatting sqref="H10">
    <cfRule type="expression" dxfId="3414" priority="68">
      <formula>AND(NOT(ISBLANK(I10)),ISBLANK(H10))</formula>
    </cfRule>
  </conditionalFormatting>
  <conditionalFormatting sqref="I10">
    <cfRule type="expression" dxfId="3413" priority="67">
      <formula>AND(NOT(ISBLANK(H10)),ISBLANK(I10))</formula>
    </cfRule>
  </conditionalFormatting>
  <conditionalFormatting sqref="J10">
    <cfRule type="expression" dxfId="3412" priority="66">
      <formula>AND(NOT(ISBLANK(K10)),ISBLANK(J10))</formula>
    </cfRule>
  </conditionalFormatting>
  <conditionalFormatting sqref="K10">
    <cfRule type="expression" dxfId="3411" priority="65">
      <formula>AND(NOT(ISBLANK(J10)),ISBLANK(K10))</formula>
    </cfRule>
  </conditionalFormatting>
  <conditionalFormatting sqref="L10">
    <cfRule type="expression" dxfId="3410" priority="64">
      <formula>AND(NOT(ISBLANK(M10)),ISBLANK(L10))</formula>
    </cfRule>
  </conditionalFormatting>
  <conditionalFormatting sqref="M10">
    <cfRule type="expression" dxfId="3409" priority="63">
      <formula>AND(NOT(ISBLANK(L10)),ISBLANK(M10))</formula>
    </cfRule>
  </conditionalFormatting>
  <conditionalFormatting sqref="N10">
    <cfRule type="expression" dxfId="3408" priority="62">
      <formula>AND(NOT(ISBLANK(O10)),ISBLANK(N10))</formula>
    </cfRule>
  </conditionalFormatting>
  <conditionalFormatting sqref="O10">
    <cfRule type="expression" dxfId="3407" priority="61">
      <formula>AND(NOT(ISBLANK(N10)),ISBLANK(O10))</formula>
    </cfRule>
  </conditionalFormatting>
  <conditionalFormatting sqref="R10">
    <cfRule type="expression" dxfId="3406" priority="60">
      <formula>AND(NOT(ISBLANK(S10)),ISBLANK(R10))</formula>
    </cfRule>
  </conditionalFormatting>
  <conditionalFormatting sqref="S10">
    <cfRule type="expression" dxfId="3405" priority="59">
      <formula>AND(NOT(ISBLANK(R10)),ISBLANK(S10))</formula>
    </cfRule>
  </conditionalFormatting>
  <conditionalFormatting sqref="T10">
    <cfRule type="expression" dxfId="3404" priority="58">
      <formula>AND(NOT(ISBLANK(U10)),ISBLANK(T10))</formula>
    </cfRule>
  </conditionalFormatting>
  <conditionalFormatting sqref="U10">
    <cfRule type="expression" dxfId="3403" priority="57">
      <formula>AND(NOT(ISBLANK(T10)),ISBLANK(U10))</formula>
    </cfRule>
  </conditionalFormatting>
  <conditionalFormatting sqref="V10">
    <cfRule type="expression" dxfId="3402" priority="56">
      <formula>AND(NOT(ISBLANK(W10)),ISBLANK(V10))</formula>
    </cfRule>
  </conditionalFormatting>
  <conditionalFormatting sqref="W10">
    <cfRule type="expression" dxfId="3401" priority="55">
      <formula>AND(NOT(ISBLANK(V10)),ISBLANK(W10))</formula>
    </cfRule>
  </conditionalFormatting>
  <conditionalFormatting sqref="X10">
    <cfRule type="expression" dxfId="3400" priority="54">
      <formula>AND(NOT(ISBLANK(Y10)),ISBLANK(X10))</formula>
    </cfRule>
  </conditionalFormatting>
  <conditionalFormatting sqref="Y10">
    <cfRule type="expression" dxfId="3399" priority="53">
      <formula>AND(NOT(ISBLANK(X10)),ISBLANK(Y10))</formula>
    </cfRule>
  </conditionalFormatting>
  <conditionalFormatting sqref="D14">
    <cfRule type="expression" dxfId="3398" priority="52">
      <formula>AND(NOT(ISBLANK(E14)),ISBLANK(D14))</formula>
    </cfRule>
  </conditionalFormatting>
  <conditionalFormatting sqref="E14">
    <cfRule type="expression" dxfId="3397" priority="51">
      <formula>AND(NOT(ISBLANK(D14)),ISBLANK(E14))</formula>
    </cfRule>
  </conditionalFormatting>
  <conditionalFormatting sqref="F14">
    <cfRule type="expression" dxfId="3396" priority="50">
      <formula>AND(NOT(ISBLANK(G14)),ISBLANK(F14))</formula>
    </cfRule>
  </conditionalFormatting>
  <conditionalFormatting sqref="G14">
    <cfRule type="expression" dxfId="3395" priority="49">
      <formula>AND(NOT(ISBLANK(F14)),ISBLANK(G14))</formula>
    </cfRule>
  </conditionalFormatting>
  <conditionalFormatting sqref="H14">
    <cfRule type="expression" dxfId="3394" priority="48">
      <formula>AND(NOT(ISBLANK(I14)),ISBLANK(H14))</formula>
    </cfRule>
  </conditionalFormatting>
  <conditionalFormatting sqref="J14">
    <cfRule type="expression" dxfId="3393" priority="47">
      <formula>AND(NOT(ISBLANK(K14)),ISBLANK(J14))</formula>
    </cfRule>
  </conditionalFormatting>
  <conditionalFormatting sqref="K14">
    <cfRule type="expression" dxfId="3392" priority="46">
      <formula>AND(NOT(ISBLANK(J14)),ISBLANK(K14))</formula>
    </cfRule>
  </conditionalFormatting>
  <conditionalFormatting sqref="L14">
    <cfRule type="expression" dxfId="3391" priority="45">
      <formula>AND(NOT(ISBLANK(M14)),ISBLANK(L14))</formula>
    </cfRule>
  </conditionalFormatting>
  <conditionalFormatting sqref="M14">
    <cfRule type="expression" dxfId="3390" priority="44">
      <formula>AND(NOT(ISBLANK(L14)),ISBLANK(M14))</formula>
    </cfRule>
  </conditionalFormatting>
  <conditionalFormatting sqref="N14">
    <cfRule type="expression" dxfId="3389" priority="43">
      <formula>AND(NOT(ISBLANK(O14)),ISBLANK(N14))</formula>
    </cfRule>
  </conditionalFormatting>
  <conditionalFormatting sqref="O14">
    <cfRule type="expression" dxfId="3388" priority="42">
      <formula>AND(NOT(ISBLANK(N14)),ISBLANK(O14))</formula>
    </cfRule>
  </conditionalFormatting>
  <conditionalFormatting sqref="R14">
    <cfRule type="expression" dxfId="3387" priority="41">
      <formula>AND(NOT(ISBLANK(S14)),ISBLANK(R14))</formula>
    </cfRule>
  </conditionalFormatting>
  <conditionalFormatting sqref="S14">
    <cfRule type="expression" dxfId="3386" priority="40">
      <formula>AND(NOT(ISBLANK(R14)),ISBLANK(S14))</formula>
    </cfRule>
  </conditionalFormatting>
  <conditionalFormatting sqref="T14">
    <cfRule type="expression" dxfId="3385" priority="39">
      <formula>AND(NOT(ISBLANK(U14)),ISBLANK(T14))</formula>
    </cfRule>
  </conditionalFormatting>
  <conditionalFormatting sqref="U14">
    <cfRule type="expression" dxfId="3384" priority="38">
      <formula>AND(NOT(ISBLANK(T14)),ISBLANK(U14))</formula>
    </cfRule>
  </conditionalFormatting>
  <conditionalFormatting sqref="V14">
    <cfRule type="expression" dxfId="3383" priority="37">
      <formula>AND(NOT(ISBLANK(W14)),ISBLANK(V14))</formula>
    </cfRule>
  </conditionalFormatting>
  <conditionalFormatting sqref="W14">
    <cfRule type="expression" dxfId="3382" priority="36">
      <formula>AND(NOT(ISBLANK(V14)),ISBLANK(W14))</formula>
    </cfRule>
  </conditionalFormatting>
  <conditionalFormatting sqref="X14">
    <cfRule type="expression" dxfId="3381" priority="35">
      <formula>AND(NOT(ISBLANK(Y14)),ISBLANK(X14))</formula>
    </cfRule>
  </conditionalFormatting>
  <conditionalFormatting sqref="Y14">
    <cfRule type="expression" dxfId="3380" priority="34">
      <formula>AND(NOT(ISBLANK(X14)),ISBLANK(Y14))</formula>
    </cfRule>
  </conditionalFormatting>
  <conditionalFormatting sqref="D12">
    <cfRule type="expression" dxfId="3379" priority="33">
      <formula>AND(NOT(ISBLANK(E12)),ISBLANK(D12))</formula>
    </cfRule>
  </conditionalFormatting>
  <conditionalFormatting sqref="E12">
    <cfRule type="expression" dxfId="3378" priority="32">
      <formula>AND(NOT(ISBLANK(D12)),ISBLANK(E12))</formula>
    </cfRule>
  </conditionalFormatting>
  <conditionalFormatting sqref="F12">
    <cfRule type="expression" dxfId="3377" priority="31">
      <formula>AND(NOT(ISBLANK(G12)),ISBLANK(F12))</formula>
    </cfRule>
  </conditionalFormatting>
  <conditionalFormatting sqref="G12">
    <cfRule type="expression" dxfId="3376" priority="30">
      <formula>AND(NOT(ISBLANK(F12)),ISBLANK(G12))</formula>
    </cfRule>
  </conditionalFormatting>
  <conditionalFormatting sqref="H12">
    <cfRule type="expression" dxfId="3375" priority="29">
      <formula>AND(NOT(ISBLANK(I12)),ISBLANK(H12))</formula>
    </cfRule>
  </conditionalFormatting>
  <conditionalFormatting sqref="I12:I14">
    <cfRule type="expression" dxfId="3374" priority="28">
      <formula>AND(NOT(ISBLANK(H12)),ISBLANK(I12))</formula>
    </cfRule>
  </conditionalFormatting>
  <conditionalFormatting sqref="J12">
    <cfRule type="expression" dxfId="3373" priority="27">
      <formula>AND(NOT(ISBLANK(K12)),ISBLANK(J12))</formula>
    </cfRule>
  </conditionalFormatting>
  <conditionalFormatting sqref="K12">
    <cfRule type="expression" dxfId="3372" priority="26">
      <formula>AND(NOT(ISBLANK(J12)),ISBLANK(K12))</formula>
    </cfRule>
  </conditionalFormatting>
  <conditionalFormatting sqref="L12">
    <cfRule type="expression" dxfId="3371" priority="25">
      <formula>AND(NOT(ISBLANK(M12)),ISBLANK(L12))</formula>
    </cfRule>
  </conditionalFormatting>
  <conditionalFormatting sqref="M12">
    <cfRule type="expression" dxfId="3370" priority="24">
      <formula>AND(NOT(ISBLANK(L12)),ISBLANK(M12))</formula>
    </cfRule>
  </conditionalFormatting>
  <conditionalFormatting sqref="N12">
    <cfRule type="expression" dxfId="3369" priority="23">
      <formula>AND(NOT(ISBLANK(O12)),ISBLANK(N12))</formula>
    </cfRule>
  </conditionalFormatting>
  <conditionalFormatting sqref="O12">
    <cfRule type="expression" dxfId="3368" priority="22">
      <formula>AND(NOT(ISBLANK(N12)),ISBLANK(O12))</formula>
    </cfRule>
  </conditionalFormatting>
  <conditionalFormatting sqref="R12">
    <cfRule type="expression" dxfId="3367" priority="21">
      <formula>AND(NOT(ISBLANK(S12)),ISBLANK(R12))</formula>
    </cfRule>
  </conditionalFormatting>
  <conditionalFormatting sqref="S12">
    <cfRule type="expression" dxfId="3366" priority="20">
      <formula>AND(NOT(ISBLANK(R12)),ISBLANK(S12))</formula>
    </cfRule>
  </conditionalFormatting>
  <conditionalFormatting sqref="T12">
    <cfRule type="expression" dxfId="3365" priority="19">
      <formula>AND(NOT(ISBLANK(U12)),ISBLANK(T12))</formula>
    </cfRule>
  </conditionalFormatting>
  <conditionalFormatting sqref="U12">
    <cfRule type="expression" dxfId="3364" priority="18">
      <formula>AND(NOT(ISBLANK(T12)),ISBLANK(U12))</formula>
    </cfRule>
  </conditionalFormatting>
  <conditionalFormatting sqref="V12">
    <cfRule type="expression" dxfId="3363" priority="17">
      <formula>AND(NOT(ISBLANK(W12)),ISBLANK(V12))</formula>
    </cfRule>
  </conditionalFormatting>
  <conditionalFormatting sqref="W12">
    <cfRule type="expression" dxfId="3362" priority="16">
      <formula>AND(NOT(ISBLANK(V12)),ISBLANK(W12))</formula>
    </cfRule>
  </conditionalFormatting>
  <conditionalFormatting sqref="X12">
    <cfRule type="expression" dxfId="3361" priority="15">
      <formula>AND(NOT(ISBLANK(Y12)),ISBLANK(X12))</formula>
    </cfRule>
  </conditionalFormatting>
  <conditionalFormatting sqref="Y12">
    <cfRule type="expression" dxfId="3360" priority="14">
      <formula>AND(NOT(ISBLANK(X12)),ISBLANK(Y12))</formula>
    </cfRule>
  </conditionalFormatting>
  <conditionalFormatting sqref="D9 F9 H9 J9 L9 N9">
    <cfRule type="expression" dxfId="3359" priority="13">
      <formula>AND(NOT(ISBLANK(E9)),ISBLANK(D9))</formula>
    </cfRule>
  </conditionalFormatting>
  <conditionalFormatting sqref="E9 G9 I9 K9 M9 O9">
    <cfRule type="expression" dxfId="3358" priority="12">
      <formula>AND(NOT(ISBLANK(D9)),ISBLANK(E9))</formula>
    </cfRule>
  </conditionalFormatting>
  <conditionalFormatting sqref="D13">
    <cfRule type="expression" dxfId="3357" priority="11">
      <formula>AND(NOT(ISBLANK(E13)),ISBLANK(D13))</formula>
    </cfRule>
  </conditionalFormatting>
  <conditionalFormatting sqref="E13">
    <cfRule type="expression" dxfId="3356" priority="10">
      <formula>AND(NOT(ISBLANK(D13)),ISBLANK(E13))</formula>
    </cfRule>
  </conditionalFormatting>
  <conditionalFormatting sqref="F13">
    <cfRule type="expression" dxfId="3355" priority="9">
      <formula>AND(NOT(ISBLANK(G13)),ISBLANK(F13))</formula>
    </cfRule>
  </conditionalFormatting>
  <conditionalFormatting sqref="G13">
    <cfRule type="expression" dxfId="3354" priority="8">
      <formula>AND(NOT(ISBLANK(F13)),ISBLANK(G13))</formula>
    </cfRule>
  </conditionalFormatting>
  <conditionalFormatting sqref="H13">
    <cfRule type="expression" dxfId="3353" priority="7">
      <formula>AND(NOT(ISBLANK(I13)),ISBLANK(H13))</formula>
    </cfRule>
  </conditionalFormatting>
  <conditionalFormatting sqref="J13">
    <cfRule type="expression" dxfId="3352" priority="6">
      <formula>AND(NOT(ISBLANK(K13)),ISBLANK(J13))</formula>
    </cfRule>
  </conditionalFormatting>
  <conditionalFormatting sqref="K13">
    <cfRule type="expression" dxfId="3351" priority="5">
      <formula>AND(NOT(ISBLANK(J13)),ISBLANK(K13))</formula>
    </cfRule>
  </conditionalFormatting>
  <conditionalFormatting sqref="L13">
    <cfRule type="expression" dxfId="3350" priority="4">
      <formula>AND(NOT(ISBLANK(M13)),ISBLANK(L13))</formula>
    </cfRule>
  </conditionalFormatting>
  <conditionalFormatting sqref="M13">
    <cfRule type="expression" dxfId="3349" priority="3">
      <formula>AND(NOT(ISBLANK(L13)),ISBLANK(M13))</formula>
    </cfRule>
  </conditionalFormatting>
  <conditionalFormatting sqref="N13">
    <cfRule type="expression" dxfId="3348" priority="2">
      <formula>AND(NOT(ISBLANK(O13)),ISBLANK(N13))</formula>
    </cfRule>
  </conditionalFormatting>
  <conditionalFormatting sqref="O13">
    <cfRule type="expression" dxfId="3347" priority="1">
      <formula>AND(NOT(ISBLANK(N13)),ISBLANK(O13))</formula>
    </cfRule>
  </conditionalFormatting>
  <dataValidations count="9">
    <dataValidation type="decimal" operator="greaterThan" allowBlank="1" showInputMessage="1" showErrorMessage="1" sqref="AD9:AI9" xr:uid="{8B6DA47E-4331-44D5-94BE-DCD184506D15}">
      <formula1>0</formula1>
    </dataValidation>
    <dataValidation operator="lessThanOrEqual" allowBlank="1" showInputMessage="1" showErrorMessage="1" error="FTE cannot be greater than Headcount_x000a_" sqref="AO4:AP4 AB4 P5 A4:C4 R4 R52:AN65535 A52:O65535 P7:Q65535 AB6:AC51 AQ1:IV1048576 AO7:AP65535" xr:uid="{0FAEDCDA-706F-43DC-BEB9-BC86B089B269}"/>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B8C4BFA3-B8FD-445D-9540-7A342143FAF4}">
      <formula1>INDIRECT("List_of_organisations")</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7EA1A655-2B15-4DC0-AA4C-15D5899EF701}">
      <formula1>E7&lt;=D7</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6F8C6936-2E61-4637-ABF6-2765BE95FB30}">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2AFDE303-AB1C-4E52-8F8A-06A770532848}">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A13AFA81-6DD2-4065-A83B-2204A9824820}">
      <formula1>INDIRECT("Main_Department")</formula1>
    </dataValidation>
    <dataValidation operator="greaterThanOrEqual" allowBlank="1" showInputMessage="1" showErrorMessage="1" sqref="AD13:AI13 AF11:AF12 AD7:AI8 AK7:AL9 AF14 AD15:AI51 AK13:AL13 AK15:AL51" xr:uid="{2F4CD29B-100E-4FB5-99CE-A24B7081D7B5}"/>
    <dataValidation type="decimal" operator="greaterThanOrEqual" allowBlank="1" showInputMessage="1" showErrorMessage="1" sqref="AG11:AI12 AD11:AE12 AK14:AL14 AD10:AI10 AD14:AE14 AG14:AI14 AK10:AL12" xr:uid="{F8B713D5-B2E5-4BED-9DA2-8E85F441CB77}">
      <formula1>0</formula1>
    </dataValidation>
  </dataValidation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29C7F-D20D-450D-A2BF-8C99331F5571}">
  <dimension ref="A1:AP473"/>
  <sheetViews>
    <sheetView topLeftCell="Z4" workbookViewId="0">
      <selection activeCell="O8" sqref="O8"/>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81" t="s">
        <v>96</v>
      </c>
      <c r="B2" s="382"/>
      <c r="C2" s="382"/>
      <c r="D2" s="382"/>
      <c r="E2" s="382"/>
      <c r="F2" s="382"/>
      <c r="G2" s="382"/>
      <c r="H2" s="38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6" t="s">
        <v>16</v>
      </c>
      <c r="B4" s="376" t="s">
        <v>18</v>
      </c>
      <c r="C4" s="376" t="s">
        <v>20</v>
      </c>
      <c r="D4" s="375" t="s">
        <v>22</v>
      </c>
      <c r="E4" s="386"/>
      <c r="F4" s="386"/>
      <c r="G4" s="386"/>
      <c r="H4" s="386"/>
      <c r="I4" s="386"/>
      <c r="J4" s="386"/>
      <c r="K4" s="386"/>
      <c r="L4" s="386"/>
      <c r="M4" s="386"/>
      <c r="N4" s="386"/>
      <c r="O4" s="386"/>
      <c r="P4" s="386"/>
      <c r="Q4" s="378"/>
      <c r="R4" s="361" t="s">
        <v>97</v>
      </c>
      <c r="S4" s="374"/>
      <c r="T4" s="374"/>
      <c r="U4" s="374"/>
      <c r="V4" s="374"/>
      <c r="W4" s="374"/>
      <c r="X4" s="374"/>
      <c r="Y4" s="374"/>
      <c r="Z4" s="374"/>
      <c r="AA4" s="362"/>
      <c r="AB4" s="363" t="s">
        <v>59</v>
      </c>
      <c r="AC4" s="364"/>
      <c r="AD4" s="367" t="s">
        <v>60</v>
      </c>
      <c r="AE4" s="368"/>
      <c r="AF4" s="368"/>
      <c r="AG4" s="368"/>
      <c r="AH4" s="368"/>
      <c r="AI4" s="368"/>
      <c r="AJ4" s="369"/>
      <c r="AK4" s="370" t="s">
        <v>69</v>
      </c>
      <c r="AL4" s="370"/>
      <c r="AM4" s="370"/>
      <c r="AN4" s="371" t="s">
        <v>75</v>
      </c>
      <c r="AO4" s="376" t="s">
        <v>98</v>
      </c>
      <c r="AP4" s="376" t="s">
        <v>99</v>
      </c>
    </row>
    <row r="5" spans="1:42" ht="53.25" customHeight="1" x14ac:dyDescent="0.35">
      <c r="A5" s="384"/>
      <c r="B5" s="384"/>
      <c r="C5" s="384"/>
      <c r="D5" s="387" t="s">
        <v>100</v>
      </c>
      <c r="E5" s="388"/>
      <c r="F5" s="387" t="s">
        <v>28</v>
      </c>
      <c r="G5" s="388"/>
      <c r="H5" s="387" t="s">
        <v>31</v>
      </c>
      <c r="I5" s="388"/>
      <c r="J5" s="387" t="s">
        <v>34</v>
      </c>
      <c r="K5" s="388"/>
      <c r="L5" s="387" t="s">
        <v>101</v>
      </c>
      <c r="M5" s="388"/>
      <c r="N5" s="387" t="s">
        <v>40</v>
      </c>
      <c r="O5" s="388"/>
      <c r="P5" s="375" t="s">
        <v>43</v>
      </c>
      <c r="Q5" s="378"/>
      <c r="R5" s="375" t="s">
        <v>46</v>
      </c>
      <c r="S5" s="362"/>
      <c r="T5" s="361" t="s">
        <v>49</v>
      </c>
      <c r="U5" s="362"/>
      <c r="V5" s="361" t="s">
        <v>52</v>
      </c>
      <c r="W5" s="362"/>
      <c r="X5" s="361" t="s">
        <v>102</v>
      </c>
      <c r="Y5" s="362"/>
      <c r="Z5" s="375" t="s">
        <v>58</v>
      </c>
      <c r="AA5" s="378"/>
      <c r="AB5" s="365"/>
      <c r="AC5" s="366"/>
      <c r="AD5" s="376" t="s">
        <v>61</v>
      </c>
      <c r="AE5" s="376" t="s">
        <v>63</v>
      </c>
      <c r="AF5" s="376" t="s">
        <v>64</v>
      </c>
      <c r="AG5" s="376" t="s">
        <v>65</v>
      </c>
      <c r="AH5" s="376" t="s">
        <v>66</v>
      </c>
      <c r="AI5" s="376" t="s">
        <v>67</v>
      </c>
      <c r="AJ5" s="380" t="s">
        <v>103</v>
      </c>
      <c r="AK5" s="376" t="s">
        <v>70</v>
      </c>
      <c r="AL5" s="376" t="s">
        <v>72</v>
      </c>
      <c r="AM5" s="376" t="s">
        <v>74</v>
      </c>
      <c r="AN5" s="372"/>
      <c r="AO5" s="379"/>
      <c r="AP5" s="379"/>
    </row>
    <row r="6" spans="1:42" ht="57.75" customHeight="1" x14ac:dyDescent="0.35">
      <c r="A6" s="385"/>
      <c r="B6" s="385"/>
      <c r="C6" s="385"/>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77"/>
      <c r="AE6" s="377"/>
      <c r="AF6" s="377"/>
      <c r="AG6" s="377"/>
      <c r="AH6" s="377"/>
      <c r="AI6" s="377"/>
      <c r="AJ6" s="380"/>
      <c r="AK6" s="377"/>
      <c r="AL6" s="377"/>
      <c r="AM6" s="377"/>
      <c r="AN6" s="373"/>
      <c r="AO6" s="377"/>
      <c r="AP6" s="377"/>
    </row>
    <row r="7" spans="1:42" ht="31" x14ac:dyDescent="0.35">
      <c r="A7" s="54" t="s">
        <v>104</v>
      </c>
      <c r="B7" s="54" t="s">
        <v>105</v>
      </c>
      <c r="C7" s="54" t="s">
        <v>104</v>
      </c>
      <c r="D7" s="38">
        <v>9729</v>
      </c>
      <c r="E7" s="39">
        <v>9238.47972972973</v>
      </c>
      <c r="F7" s="39">
        <v>5742</v>
      </c>
      <c r="G7" s="39">
        <v>5573.3154054054057</v>
      </c>
      <c r="H7" s="39">
        <v>9410</v>
      </c>
      <c r="I7" s="39">
        <v>9166.8443243243237</v>
      </c>
      <c r="J7" s="39">
        <v>1892</v>
      </c>
      <c r="K7" s="39">
        <v>1857.2186486486487</v>
      </c>
      <c r="L7" s="39">
        <v>241</v>
      </c>
      <c r="M7" s="39">
        <v>237.31486486486486</v>
      </c>
      <c r="N7" s="39">
        <v>10463</v>
      </c>
      <c r="O7" s="39">
        <v>10091.64891891892</v>
      </c>
      <c r="P7" s="40">
        <f t="shared" ref="P7:Q22" si="0">SUM(D7,F7,H7,J7,L7,N7)</f>
        <v>37477</v>
      </c>
      <c r="Q7" s="40">
        <f t="shared" si="0"/>
        <v>36164.821891891894</v>
      </c>
      <c r="R7" s="39">
        <v>76</v>
      </c>
      <c r="S7" s="39">
        <v>75.81</v>
      </c>
      <c r="T7" s="39">
        <v>310</v>
      </c>
      <c r="U7" s="39">
        <v>309.68</v>
      </c>
      <c r="V7" s="41">
        <v>197</v>
      </c>
      <c r="W7" s="41">
        <v>196</v>
      </c>
      <c r="X7" s="41">
        <v>16</v>
      </c>
      <c r="Y7" s="41">
        <v>16</v>
      </c>
      <c r="Z7" s="42">
        <f>SUM(R7,T7,V7,X7,)</f>
        <v>599</v>
      </c>
      <c r="AA7" s="43">
        <f>SUM(S7,U7,W7,Y7)</f>
        <v>597.49</v>
      </c>
      <c r="AB7" s="44">
        <f>P7+Z7</f>
        <v>38076</v>
      </c>
      <c r="AC7" s="44">
        <f>Q7+AA7</f>
        <v>36762.311891891892</v>
      </c>
      <c r="AD7" s="45">
        <v>113251731.72</v>
      </c>
      <c r="AE7" s="45">
        <v>0</v>
      </c>
      <c r="AF7" s="45">
        <v>0</v>
      </c>
      <c r="AG7" s="45">
        <v>5343694.51</v>
      </c>
      <c r="AH7" s="45">
        <v>27818032.84</v>
      </c>
      <c r="AI7" s="45">
        <v>11980927.24</v>
      </c>
      <c r="AJ7" s="46">
        <f>SUM(AD7:AI7)</f>
        <v>158394386.31</v>
      </c>
      <c r="AK7" s="47">
        <v>8256935.6799999997</v>
      </c>
      <c r="AL7" s="47">
        <v>483901.72</v>
      </c>
      <c r="AM7" s="46">
        <f>SUM(AK7:AL7)</f>
        <v>8740837.4000000004</v>
      </c>
      <c r="AN7" s="46">
        <f>SUM(AM7,AJ7)</f>
        <v>167135223.71000001</v>
      </c>
      <c r="AO7" s="48"/>
      <c r="AP7" s="51"/>
    </row>
    <row r="8" spans="1:42" ht="31" x14ac:dyDescent="0.35">
      <c r="A8" s="54" t="s">
        <v>106</v>
      </c>
      <c r="B8" s="54" t="s">
        <v>105</v>
      </c>
      <c r="C8" s="54" t="s">
        <v>104</v>
      </c>
      <c r="D8" s="38">
        <v>0</v>
      </c>
      <c r="E8" s="39">
        <v>0</v>
      </c>
      <c r="F8" s="39">
        <v>0</v>
      </c>
      <c r="G8" s="39">
        <v>0</v>
      </c>
      <c r="H8" s="39">
        <v>0</v>
      </c>
      <c r="I8" s="39">
        <v>0</v>
      </c>
      <c r="J8" s="39">
        <v>0</v>
      </c>
      <c r="K8" s="39">
        <v>0</v>
      </c>
      <c r="L8" s="39">
        <v>0</v>
      </c>
      <c r="M8" s="39">
        <v>0</v>
      </c>
      <c r="N8" s="39">
        <v>10471</v>
      </c>
      <c r="O8" s="39">
        <v>10162.043783783784</v>
      </c>
      <c r="P8" s="40">
        <f t="shared" si="0"/>
        <v>10471</v>
      </c>
      <c r="Q8" s="40">
        <f t="shared" si="0"/>
        <v>10162.043783783784</v>
      </c>
      <c r="R8" s="39">
        <v>5</v>
      </c>
      <c r="S8" s="39">
        <v>5</v>
      </c>
      <c r="T8" s="39">
        <v>80</v>
      </c>
      <c r="U8" s="39">
        <v>80</v>
      </c>
      <c r="V8" s="41">
        <v>431</v>
      </c>
      <c r="W8" s="41">
        <v>431</v>
      </c>
      <c r="X8" s="41">
        <v>2</v>
      </c>
      <c r="Y8" s="41">
        <v>2</v>
      </c>
      <c r="Z8" s="42">
        <f t="shared" ref="Z8:Z51" si="1">SUM(R8,T8,V8,X8,)</f>
        <v>518</v>
      </c>
      <c r="AA8" s="42">
        <f t="shared" ref="AA8:AA51" si="2">SUM(S8,U8,W8,Y8)</f>
        <v>518</v>
      </c>
      <c r="AB8" s="44">
        <f t="shared" ref="AB8:AC23" si="3">P8+Z8</f>
        <v>10989</v>
      </c>
      <c r="AC8" s="44">
        <f t="shared" si="3"/>
        <v>10680.043783783784</v>
      </c>
      <c r="AD8" s="45">
        <v>32248269.969999999</v>
      </c>
      <c r="AE8" s="45">
        <v>0</v>
      </c>
      <c r="AF8" s="45">
        <v>0</v>
      </c>
      <c r="AG8" s="45">
        <v>657362.49</v>
      </c>
      <c r="AH8" s="45">
        <v>7739364.4900000002</v>
      </c>
      <c r="AI8" s="45">
        <v>2997273.3</v>
      </c>
      <c r="AJ8" s="46">
        <f t="shared" ref="AJ8:AJ51" si="4">SUM(AD8:AI8)</f>
        <v>43642270.249999993</v>
      </c>
      <c r="AK8" s="47">
        <v>6593091.4199999999</v>
      </c>
      <c r="AL8" s="47">
        <v>1089750.47</v>
      </c>
      <c r="AM8" s="46">
        <f t="shared" ref="AM8:AM51" si="5">SUM(AK8:AL8)</f>
        <v>7682841.8899999997</v>
      </c>
      <c r="AN8" s="46">
        <f t="shared" ref="AN8:AN44" si="6">SUM(AM8,AJ8)</f>
        <v>51325112.139999993</v>
      </c>
      <c r="AO8" s="48"/>
      <c r="AP8" s="51"/>
    </row>
    <row r="9" spans="1:42" ht="50.25" customHeight="1" x14ac:dyDescent="0.35">
      <c r="A9" s="54" t="s">
        <v>107</v>
      </c>
      <c r="B9" s="54" t="s">
        <v>108</v>
      </c>
      <c r="C9" s="54" t="s">
        <v>104</v>
      </c>
      <c r="D9" s="38">
        <v>183</v>
      </c>
      <c r="E9" s="39">
        <v>177.01</v>
      </c>
      <c r="F9" s="39">
        <v>219</v>
      </c>
      <c r="G9" s="39">
        <v>207.43</v>
      </c>
      <c r="H9" s="39">
        <v>1933</v>
      </c>
      <c r="I9" s="39">
        <v>1860.39</v>
      </c>
      <c r="J9" s="39">
        <v>1710</v>
      </c>
      <c r="K9" s="39">
        <v>1616.18</v>
      </c>
      <c r="L9" s="39">
        <v>36</v>
      </c>
      <c r="M9" s="39">
        <v>31.22</v>
      </c>
      <c r="N9" s="39">
        <v>0</v>
      </c>
      <c r="O9" s="39">
        <v>0</v>
      </c>
      <c r="P9" s="40">
        <f t="shared" si="0"/>
        <v>4081</v>
      </c>
      <c r="Q9" s="40">
        <f t="shared" si="0"/>
        <v>3892.23</v>
      </c>
      <c r="R9" s="94">
        <v>0</v>
      </c>
      <c r="S9" s="94">
        <v>0</v>
      </c>
      <c r="T9" s="94">
        <v>0</v>
      </c>
      <c r="U9" s="94">
        <v>0</v>
      </c>
      <c r="V9" s="94">
        <v>152</v>
      </c>
      <c r="W9" s="49">
        <v>145.9</v>
      </c>
      <c r="X9" s="94">
        <v>0</v>
      </c>
      <c r="Y9" s="94">
        <v>0</v>
      </c>
      <c r="Z9" s="42">
        <f t="shared" si="1"/>
        <v>152</v>
      </c>
      <c r="AA9" s="43">
        <f t="shared" si="2"/>
        <v>145.9</v>
      </c>
      <c r="AB9" s="44">
        <f t="shared" si="3"/>
        <v>4233</v>
      </c>
      <c r="AC9" s="44">
        <f t="shared" si="3"/>
        <v>4038.13</v>
      </c>
      <c r="AD9" s="45">
        <v>12606173.43</v>
      </c>
      <c r="AE9" s="45">
        <v>196678.5</v>
      </c>
      <c r="AF9" s="45">
        <v>245462</v>
      </c>
      <c r="AG9" s="45">
        <v>476587.38</v>
      </c>
      <c r="AH9" s="45">
        <v>3452688.53</v>
      </c>
      <c r="AI9" s="45">
        <v>1422143.5</v>
      </c>
      <c r="AJ9" s="46">
        <f t="shared" si="4"/>
        <v>18399733.34</v>
      </c>
      <c r="AK9" s="50">
        <v>1427523.63</v>
      </c>
      <c r="AL9" s="50">
        <v>0</v>
      </c>
      <c r="AM9" s="46">
        <f t="shared" si="5"/>
        <v>1427523.63</v>
      </c>
      <c r="AN9" s="46">
        <f t="shared" si="6"/>
        <v>19827256.969999999</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87</v>
      </c>
      <c r="E11" s="49">
        <v>71.540000000000006</v>
      </c>
      <c r="F11" s="49">
        <v>63</v>
      </c>
      <c r="G11" s="49">
        <v>61.1</v>
      </c>
      <c r="H11" s="49">
        <v>21</v>
      </c>
      <c r="I11" s="49">
        <v>20.8</v>
      </c>
      <c r="J11" s="49">
        <v>13</v>
      </c>
      <c r="K11" s="49">
        <v>13</v>
      </c>
      <c r="L11" s="49">
        <v>4</v>
      </c>
      <c r="M11" s="49">
        <v>4</v>
      </c>
      <c r="N11" s="49">
        <v>0</v>
      </c>
      <c r="O11" s="49">
        <v>0</v>
      </c>
      <c r="P11" s="40">
        <f t="shared" si="0"/>
        <v>188</v>
      </c>
      <c r="Q11" s="40">
        <f t="shared" si="0"/>
        <v>170.44000000000003</v>
      </c>
      <c r="R11" s="94">
        <v>1</v>
      </c>
      <c r="S11" s="49">
        <v>1</v>
      </c>
      <c r="T11" s="94">
        <v>0</v>
      </c>
      <c r="U11" s="94">
        <v>0</v>
      </c>
      <c r="V11" s="94">
        <v>0</v>
      </c>
      <c r="W11" s="94">
        <v>0</v>
      </c>
      <c r="X11" s="94">
        <v>0</v>
      </c>
      <c r="Y11" s="94">
        <v>0</v>
      </c>
      <c r="Z11" s="42">
        <f t="shared" si="1"/>
        <v>1</v>
      </c>
      <c r="AA11" s="43">
        <f t="shared" si="2"/>
        <v>1</v>
      </c>
      <c r="AB11" s="44">
        <f t="shared" si="3"/>
        <v>189</v>
      </c>
      <c r="AC11" s="44">
        <f t="shared" si="3"/>
        <v>171.44000000000003</v>
      </c>
      <c r="AD11" s="45">
        <v>406950</v>
      </c>
      <c r="AE11" s="45">
        <v>407</v>
      </c>
      <c r="AF11" s="45">
        <v>0</v>
      </c>
      <c r="AG11" s="45">
        <v>8775</v>
      </c>
      <c r="AH11" s="45">
        <v>26220</v>
      </c>
      <c r="AI11" s="45">
        <v>36764</v>
      </c>
      <c r="AJ11" s="46">
        <f t="shared" si="4"/>
        <v>479116</v>
      </c>
      <c r="AK11" s="50">
        <v>7676</v>
      </c>
      <c r="AL11" s="50"/>
      <c r="AM11" s="46">
        <f t="shared" si="5"/>
        <v>7676</v>
      </c>
      <c r="AN11" s="46">
        <f t="shared" si="6"/>
        <v>486792</v>
      </c>
      <c r="AO11" s="99"/>
      <c r="AP11" s="48"/>
    </row>
    <row r="12" spans="1:42" ht="46.5" x14ac:dyDescent="0.35">
      <c r="A12" s="54" t="s">
        <v>112</v>
      </c>
      <c r="B12" s="54" t="s">
        <v>110</v>
      </c>
      <c r="C12" s="54" t="s">
        <v>104</v>
      </c>
      <c r="D12" s="94">
        <v>42</v>
      </c>
      <c r="E12" s="49">
        <v>32.74</v>
      </c>
      <c r="F12" s="94">
        <v>15</v>
      </c>
      <c r="G12" s="49">
        <v>14.48</v>
      </c>
      <c r="H12" s="94">
        <v>30</v>
      </c>
      <c r="I12" s="49">
        <v>28.45</v>
      </c>
      <c r="J12" s="94">
        <v>4</v>
      </c>
      <c r="K12" s="94">
        <v>4</v>
      </c>
      <c r="L12" s="94">
        <v>1</v>
      </c>
      <c r="M12" s="94">
        <v>1</v>
      </c>
      <c r="N12" s="94">
        <v>0</v>
      </c>
      <c r="O12" s="49">
        <v>0</v>
      </c>
      <c r="P12" s="40">
        <f t="shared" si="0"/>
        <v>92</v>
      </c>
      <c r="Q12" s="40">
        <f t="shared" si="0"/>
        <v>80.67</v>
      </c>
      <c r="R12" s="94">
        <v>0</v>
      </c>
      <c r="S12" s="94">
        <v>0</v>
      </c>
      <c r="T12" s="94">
        <v>0</v>
      </c>
      <c r="U12" s="94">
        <v>0</v>
      </c>
      <c r="V12" s="94">
        <v>0</v>
      </c>
      <c r="W12" s="94">
        <v>0</v>
      </c>
      <c r="X12" s="94">
        <v>0</v>
      </c>
      <c r="Y12" s="49">
        <v>0</v>
      </c>
      <c r="Z12" s="42">
        <f t="shared" si="1"/>
        <v>0</v>
      </c>
      <c r="AA12" s="43">
        <f t="shared" si="2"/>
        <v>0</v>
      </c>
      <c r="AB12" s="44">
        <f t="shared" si="3"/>
        <v>92</v>
      </c>
      <c r="AC12" s="44">
        <f t="shared" si="3"/>
        <v>80.67</v>
      </c>
      <c r="AD12" s="45">
        <v>227132.41</v>
      </c>
      <c r="AE12" s="45">
        <v>0</v>
      </c>
      <c r="AF12" s="45">
        <v>0</v>
      </c>
      <c r="AG12" s="45">
        <v>0</v>
      </c>
      <c r="AH12" s="45">
        <v>22846.880000000001</v>
      </c>
      <c r="AI12" s="45">
        <v>22598.799999999999</v>
      </c>
      <c r="AJ12" s="46">
        <f t="shared" si="4"/>
        <v>272578.09000000003</v>
      </c>
      <c r="AK12" s="50">
        <v>0</v>
      </c>
      <c r="AL12" s="50">
        <v>0</v>
      </c>
      <c r="AM12" s="46">
        <f t="shared" si="5"/>
        <v>0</v>
      </c>
      <c r="AN12" s="46">
        <f t="shared" si="6"/>
        <v>272578.09000000003</v>
      </c>
      <c r="AO12" s="48"/>
      <c r="AP12" s="48"/>
    </row>
    <row r="13" spans="1:42" ht="46.5" x14ac:dyDescent="0.35">
      <c r="A13" s="54" t="s">
        <v>113</v>
      </c>
      <c r="B13" s="54" t="s">
        <v>110</v>
      </c>
      <c r="C13" s="54" t="s">
        <v>104</v>
      </c>
      <c r="D13" s="94">
        <v>292</v>
      </c>
      <c r="E13" s="49">
        <v>115.45</v>
      </c>
      <c r="F13" s="94">
        <v>94</v>
      </c>
      <c r="G13" s="49">
        <v>84.54</v>
      </c>
      <c r="H13" s="94">
        <v>46</v>
      </c>
      <c r="I13" s="49">
        <v>39.96</v>
      </c>
      <c r="J13" s="94">
        <v>0</v>
      </c>
      <c r="K13" s="94">
        <v>0</v>
      </c>
      <c r="L13" s="94">
        <v>4</v>
      </c>
      <c r="M13" s="94">
        <v>4</v>
      </c>
      <c r="N13" s="94">
        <v>0</v>
      </c>
      <c r="O13" s="49">
        <v>0</v>
      </c>
      <c r="P13" s="40">
        <f t="shared" si="0"/>
        <v>436</v>
      </c>
      <c r="Q13" s="40">
        <f t="shared" si="0"/>
        <v>243.95000000000002</v>
      </c>
      <c r="R13" s="94">
        <v>0</v>
      </c>
      <c r="S13" s="49">
        <v>0</v>
      </c>
      <c r="T13" s="94">
        <v>0</v>
      </c>
      <c r="U13" s="94">
        <v>0</v>
      </c>
      <c r="V13" s="94">
        <v>0</v>
      </c>
      <c r="W13" s="94">
        <v>0</v>
      </c>
      <c r="X13" s="94">
        <v>0</v>
      </c>
      <c r="Y13" s="49">
        <v>0</v>
      </c>
      <c r="Z13" s="42">
        <f t="shared" si="1"/>
        <v>0</v>
      </c>
      <c r="AA13" s="43">
        <f t="shared" si="2"/>
        <v>0</v>
      </c>
      <c r="AB13" s="44">
        <f t="shared" si="3"/>
        <v>436</v>
      </c>
      <c r="AC13" s="44">
        <f t="shared" si="3"/>
        <v>243.95000000000002</v>
      </c>
      <c r="AD13" s="45">
        <v>554483</v>
      </c>
      <c r="AE13" s="45">
        <v>0</v>
      </c>
      <c r="AF13" s="45">
        <v>0</v>
      </c>
      <c r="AG13" s="45">
        <v>0</v>
      </c>
      <c r="AH13" s="45">
        <v>37555.39</v>
      </c>
      <c r="AI13" s="45">
        <v>27457.73</v>
      </c>
      <c r="AJ13" s="46">
        <f t="shared" si="4"/>
        <v>619496.12</v>
      </c>
      <c r="AK13" s="47">
        <v>1494</v>
      </c>
      <c r="AL13" s="47">
        <v>0</v>
      </c>
      <c r="AM13" s="46">
        <f t="shared" si="5"/>
        <v>1494</v>
      </c>
      <c r="AN13" s="46">
        <f t="shared" si="6"/>
        <v>620990.12</v>
      </c>
      <c r="AO13" s="48"/>
      <c r="AP13" s="48"/>
    </row>
    <row r="14" spans="1:42" ht="31" x14ac:dyDescent="0.35">
      <c r="A14" s="54" t="s">
        <v>114</v>
      </c>
      <c r="B14" s="54" t="s">
        <v>108</v>
      </c>
      <c r="C14" s="54" t="s">
        <v>104</v>
      </c>
      <c r="D14" s="94">
        <v>74</v>
      </c>
      <c r="E14" s="49">
        <v>69.397299000000004</v>
      </c>
      <c r="F14" s="94">
        <v>254</v>
      </c>
      <c r="G14" s="49">
        <v>238.96481399999999</v>
      </c>
      <c r="H14" s="94">
        <v>73</v>
      </c>
      <c r="I14" s="49">
        <v>72.710811000000007</v>
      </c>
      <c r="J14" s="94">
        <v>15</v>
      </c>
      <c r="K14" s="94">
        <v>15</v>
      </c>
      <c r="L14" s="94">
        <v>1</v>
      </c>
      <c r="M14" s="94">
        <v>1</v>
      </c>
      <c r="N14" s="94">
        <v>0</v>
      </c>
      <c r="O14" s="94">
        <v>0</v>
      </c>
      <c r="P14" s="40">
        <f t="shared" si="0"/>
        <v>417</v>
      </c>
      <c r="Q14" s="40">
        <f t="shared" si="0"/>
        <v>397.07292400000006</v>
      </c>
      <c r="R14" s="94">
        <v>11</v>
      </c>
      <c r="S14" s="94">
        <v>11</v>
      </c>
      <c r="T14" s="94">
        <v>0</v>
      </c>
      <c r="U14" s="94">
        <v>0</v>
      </c>
      <c r="V14" s="94">
        <v>0</v>
      </c>
      <c r="W14" s="94">
        <v>0</v>
      </c>
      <c r="X14" s="94">
        <v>0</v>
      </c>
      <c r="Y14" s="94">
        <v>0</v>
      </c>
      <c r="Z14" s="42">
        <f t="shared" si="1"/>
        <v>11</v>
      </c>
      <c r="AA14" s="42">
        <f t="shared" si="2"/>
        <v>11</v>
      </c>
      <c r="AB14" s="44">
        <f t="shared" si="3"/>
        <v>428</v>
      </c>
      <c r="AC14" s="44">
        <f t="shared" si="3"/>
        <v>408.07292400000006</v>
      </c>
      <c r="AD14" s="45">
        <v>939930.15000000084</v>
      </c>
      <c r="AE14" s="45">
        <v>37332.620000000003</v>
      </c>
      <c r="AF14" s="45"/>
      <c r="AG14" s="45">
        <v>28278.370000000028</v>
      </c>
      <c r="AH14" s="45">
        <v>265998.21999999991</v>
      </c>
      <c r="AI14" s="45">
        <v>96118.240000000107</v>
      </c>
      <c r="AJ14" s="46">
        <f t="shared" si="4"/>
        <v>1367657.600000001</v>
      </c>
      <c r="AK14" s="50">
        <v>37377.990000000005</v>
      </c>
      <c r="AL14" s="50"/>
      <c r="AM14" s="46">
        <f t="shared" si="5"/>
        <v>37377.990000000005</v>
      </c>
      <c r="AN14" s="46">
        <f t="shared" si="6"/>
        <v>1405035.590000001</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3346" priority="150">
      <formula>AND(NOT(ISBLANK($A7)),ISBLANK(B7))</formula>
    </cfRule>
  </conditionalFormatting>
  <conditionalFormatting sqref="C7:C51">
    <cfRule type="expression" dxfId="3345" priority="149">
      <formula>AND(NOT(ISBLANK(A7)),ISBLANK(C7))</formula>
    </cfRule>
  </conditionalFormatting>
  <conditionalFormatting sqref="D7:D8 F7:F8 H7:H8 J7:J8 L7:L8 N7:N8 V7:V8 X7:X8 D15:D51">
    <cfRule type="expression" dxfId="3344" priority="148">
      <formula>AND(NOT(ISBLANK(E7)),ISBLANK(D7))</formula>
    </cfRule>
  </conditionalFormatting>
  <conditionalFormatting sqref="E7:E8 G7:G8 I7:I8 K7:K8 M7:M8 O7:O8 W7:W8 Y7:Y8 E15:E51">
    <cfRule type="expression" dxfId="3343" priority="147">
      <formula>AND(NOT(ISBLANK(D7)),ISBLANK(E7))</formula>
    </cfRule>
  </conditionalFormatting>
  <conditionalFormatting sqref="F15:F51">
    <cfRule type="expression" dxfId="3342" priority="146">
      <formula>AND(NOT(ISBLANK(G15)),ISBLANK(F15))</formula>
    </cfRule>
  </conditionalFormatting>
  <conditionalFormatting sqref="G15:G51">
    <cfRule type="expression" dxfId="3341" priority="145">
      <formula>AND(NOT(ISBLANK(F15)),ISBLANK(G15))</formula>
    </cfRule>
  </conditionalFormatting>
  <conditionalFormatting sqref="H15:H51">
    <cfRule type="expression" dxfId="3340" priority="144">
      <formula>AND(NOT(ISBLANK(I15)),ISBLANK(H15))</formula>
    </cfRule>
  </conditionalFormatting>
  <conditionalFormatting sqref="I15:I51">
    <cfRule type="expression" dxfId="3339" priority="143">
      <formula>AND(NOT(ISBLANK(H15)),ISBLANK(I15))</formula>
    </cfRule>
  </conditionalFormatting>
  <conditionalFormatting sqref="J15:J51">
    <cfRule type="expression" dxfId="3338" priority="142">
      <formula>AND(NOT(ISBLANK(K15)),ISBLANK(J15))</formula>
    </cfRule>
  </conditionalFormatting>
  <conditionalFormatting sqref="K15:K51">
    <cfRule type="expression" dxfId="3337" priority="141">
      <formula>AND(NOT(ISBLANK(J15)),ISBLANK(K15))</formula>
    </cfRule>
  </conditionalFormatting>
  <conditionalFormatting sqref="L15:L51">
    <cfRule type="expression" dxfId="3336" priority="140">
      <formula>AND(NOT(ISBLANK(M15)),ISBLANK(L15))</formula>
    </cfRule>
  </conditionalFormatting>
  <conditionalFormatting sqref="M15:M51">
    <cfRule type="expression" dxfId="3335" priority="139">
      <formula>AND(NOT(ISBLANK(L15)),ISBLANK(M15))</formula>
    </cfRule>
  </conditionalFormatting>
  <conditionalFormatting sqref="N15:N51">
    <cfRule type="expression" dxfId="3334" priority="138">
      <formula>AND(NOT(ISBLANK(O15)),ISBLANK(N15))</formula>
    </cfRule>
  </conditionalFormatting>
  <conditionalFormatting sqref="O15:O51">
    <cfRule type="expression" dxfId="3333" priority="137">
      <formula>AND(NOT(ISBLANK(N15)),ISBLANK(O15))</formula>
    </cfRule>
  </conditionalFormatting>
  <conditionalFormatting sqref="R15:R51 R7:Y7 R13:Y13">
    <cfRule type="expression" dxfId="3332" priority="136">
      <formula>AND(NOT(ISBLANK(S7)),ISBLANK(R7))</formula>
    </cfRule>
  </conditionalFormatting>
  <conditionalFormatting sqref="S7 S13 S15:S51">
    <cfRule type="expression" dxfId="3331" priority="135">
      <formula>AND(NOT(ISBLANK(R7)),ISBLANK(S7))</formula>
    </cfRule>
  </conditionalFormatting>
  <conditionalFormatting sqref="T7 T13 T15:T51">
    <cfRule type="expression" dxfId="3330" priority="134">
      <formula>AND(NOT(ISBLANK(U7)),ISBLANK(T7))</formula>
    </cfRule>
  </conditionalFormatting>
  <conditionalFormatting sqref="U7 U13 U15:U51">
    <cfRule type="expression" dxfId="3329" priority="133">
      <formula>AND(NOT(ISBLANK(T7)),ISBLANK(U7))</formula>
    </cfRule>
  </conditionalFormatting>
  <conditionalFormatting sqref="V13 V15:V51">
    <cfRule type="expression" dxfId="3328" priority="132">
      <formula>AND(NOT(ISBLANK(W13)),ISBLANK(V13))</formula>
    </cfRule>
  </conditionalFormatting>
  <conditionalFormatting sqref="W13 W15:W51">
    <cfRule type="expression" dxfId="3327" priority="131">
      <formula>AND(NOT(ISBLANK(V13)),ISBLANK(W13))</formula>
    </cfRule>
  </conditionalFormatting>
  <conditionalFormatting sqref="X13 X15:X51">
    <cfRule type="expression" dxfId="3326" priority="130">
      <formula>AND(NOT(ISBLANK(Y13)),ISBLANK(X13))</formula>
    </cfRule>
  </conditionalFormatting>
  <conditionalFormatting sqref="Y13 Y15:Y51">
    <cfRule type="expression" dxfId="3325" priority="129">
      <formula>AND(NOT(ISBLANK(X13)),ISBLANK(Y13))</formula>
    </cfRule>
  </conditionalFormatting>
  <conditionalFormatting sqref="R8:Y8">
    <cfRule type="expression" dxfId="3324" priority="128">
      <formula>AND(NOT(ISBLANK(S8)),ISBLANK(R8))</formula>
    </cfRule>
  </conditionalFormatting>
  <conditionalFormatting sqref="S8">
    <cfRule type="expression" dxfId="3323" priority="127">
      <formula>AND(NOT(ISBLANK(R8)),ISBLANK(S8))</formula>
    </cfRule>
  </conditionalFormatting>
  <conditionalFormatting sqref="T8">
    <cfRule type="expression" dxfId="3322" priority="126">
      <formula>AND(NOT(ISBLANK(U8)),ISBLANK(T8))</formula>
    </cfRule>
  </conditionalFormatting>
  <conditionalFormatting sqref="U8">
    <cfRule type="expression" dxfId="3321" priority="125">
      <formula>AND(NOT(ISBLANK(T8)),ISBLANK(U8))</formula>
    </cfRule>
  </conditionalFormatting>
  <conditionalFormatting sqref="R9">
    <cfRule type="expression" dxfId="3320" priority="124">
      <formula>AND(NOT(ISBLANK(S9)),ISBLANK(R9))</formula>
    </cfRule>
  </conditionalFormatting>
  <conditionalFormatting sqref="S9">
    <cfRule type="expression" dxfId="3319" priority="123">
      <formula>AND(NOT(ISBLANK(R9)),ISBLANK(S9))</formula>
    </cfRule>
  </conditionalFormatting>
  <conditionalFormatting sqref="T9">
    <cfRule type="expression" dxfId="3318" priority="122">
      <formula>AND(NOT(ISBLANK(U9)),ISBLANK(T9))</formula>
    </cfRule>
  </conditionalFormatting>
  <conditionalFormatting sqref="U9">
    <cfRule type="expression" dxfId="3317" priority="121">
      <formula>AND(NOT(ISBLANK(T9)),ISBLANK(U9))</formula>
    </cfRule>
  </conditionalFormatting>
  <conditionalFormatting sqref="V9">
    <cfRule type="expression" dxfId="3316" priority="120">
      <formula>AND(NOT(ISBLANK(W9)),ISBLANK(V9))</formula>
    </cfRule>
  </conditionalFormatting>
  <conditionalFormatting sqref="W9">
    <cfRule type="expression" dxfId="3315" priority="119">
      <formula>AND(NOT(ISBLANK(V9)),ISBLANK(W9))</formula>
    </cfRule>
  </conditionalFormatting>
  <conditionalFormatting sqref="X9">
    <cfRule type="expression" dxfId="3314" priority="118">
      <formula>AND(NOT(ISBLANK(Y9)),ISBLANK(X9))</formula>
    </cfRule>
  </conditionalFormatting>
  <conditionalFormatting sqref="Y9">
    <cfRule type="expression" dxfId="3313" priority="117">
      <formula>AND(NOT(ISBLANK(X9)),ISBLANK(Y9))</formula>
    </cfRule>
  </conditionalFormatting>
  <conditionalFormatting sqref="R9">
    <cfRule type="expression" dxfId="3312" priority="116">
      <formula>AND(NOT(ISBLANK(S9)),ISBLANK(R9))</formula>
    </cfRule>
  </conditionalFormatting>
  <conditionalFormatting sqref="S9">
    <cfRule type="expression" dxfId="3311" priority="115">
      <formula>AND(NOT(ISBLANK(R9)),ISBLANK(S9))</formula>
    </cfRule>
  </conditionalFormatting>
  <conditionalFormatting sqref="T9">
    <cfRule type="expression" dxfId="3310" priority="114">
      <formula>AND(NOT(ISBLANK(U9)),ISBLANK(T9))</formula>
    </cfRule>
  </conditionalFormatting>
  <conditionalFormatting sqref="U9">
    <cfRule type="expression" dxfId="3309" priority="113">
      <formula>AND(NOT(ISBLANK(T9)),ISBLANK(U9))</formula>
    </cfRule>
  </conditionalFormatting>
  <conditionalFormatting sqref="V9">
    <cfRule type="expression" dxfId="3308" priority="112">
      <formula>AND(NOT(ISBLANK(W9)),ISBLANK(V9))</formula>
    </cfRule>
  </conditionalFormatting>
  <conditionalFormatting sqref="W9">
    <cfRule type="expression" dxfId="3307" priority="111">
      <formula>AND(NOT(ISBLANK(V9)),ISBLANK(W9))</formula>
    </cfRule>
  </conditionalFormatting>
  <conditionalFormatting sqref="X9">
    <cfRule type="expression" dxfId="3306" priority="110">
      <formula>AND(NOT(ISBLANK(Y9)),ISBLANK(X9))</formula>
    </cfRule>
  </conditionalFormatting>
  <conditionalFormatting sqref="Y9">
    <cfRule type="expression" dxfId="3305" priority="109">
      <formula>AND(NOT(ISBLANK(X9)),ISBLANK(Y9))</formula>
    </cfRule>
  </conditionalFormatting>
  <conditionalFormatting sqref="R9">
    <cfRule type="expression" dxfId="3304" priority="108">
      <formula>AND(NOT(ISBLANK(S9)),ISBLANK(R9))</formula>
    </cfRule>
  </conditionalFormatting>
  <conditionalFormatting sqref="S9">
    <cfRule type="expression" dxfId="3303" priority="107">
      <formula>AND(NOT(ISBLANK(R9)),ISBLANK(S9))</formula>
    </cfRule>
  </conditionalFormatting>
  <conditionalFormatting sqref="T9">
    <cfRule type="expression" dxfId="3302" priority="106">
      <formula>AND(NOT(ISBLANK(U9)),ISBLANK(T9))</formula>
    </cfRule>
  </conditionalFormatting>
  <conditionalFormatting sqref="U9">
    <cfRule type="expression" dxfId="3301" priority="105">
      <formula>AND(NOT(ISBLANK(T9)),ISBLANK(U9))</formula>
    </cfRule>
  </conditionalFormatting>
  <conditionalFormatting sqref="V9">
    <cfRule type="expression" dxfId="3300" priority="104">
      <formula>AND(NOT(ISBLANK(W9)),ISBLANK(V9))</formula>
    </cfRule>
  </conditionalFormatting>
  <conditionalFormatting sqref="W9">
    <cfRule type="expression" dxfId="3299" priority="103">
      <formula>AND(NOT(ISBLANK(V9)),ISBLANK(W9))</formula>
    </cfRule>
  </conditionalFormatting>
  <conditionalFormatting sqref="X9">
    <cfRule type="expression" dxfId="3298" priority="102">
      <formula>AND(NOT(ISBLANK(Y9)),ISBLANK(X9))</formula>
    </cfRule>
  </conditionalFormatting>
  <conditionalFormatting sqref="Y9">
    <cfRule type="expression" dxfId="3297" priority="101">
      <formula>AND(NOT(ISBLANK(X9)),ISBLANK(Y9))</formula>
    </cfRule>
  </conditionalFormatting>
  <conditionalFormatting sqref="R9">
    <cfRule type="expression" dxfId="3296" priority="100">
      <formula>AND(NOT(ISBLANK(S9)),ISBLANK(R9))</formula>
    </cfRule>
  </conditionalFormatting>
  <conditionalFormatting sqref="S9">
    <cfRule type="expression" dxfId="3295" priority="99">
      <formula>AND(NOT(ISBLANK(R9)),ISBLANK(S9))</formula>
    </cfRule>
  </conditionalFormatting>
  <conditionalFormatting sqref="T9">
    <cfRule type="expression" dxfId="3294" priority="98">
      <formula>AND(NOT(ISBLANK(U9)),ISBLANK(T9))</formula>
    </cfRule>
  </conditionalFormatting>
  <conditionalFormatting sqref="U9">
    <cfRule type="expression" dxfId="3293" priority="97">
      <formula>AND(NOT(ISBLANK(T9)),ISBLANK(U9))</formula>
    </cfRule>
  </conditionalFormatting>
  <conditionalFormatting sqref="V9">
    <cfRule type="expression" dxfId="3292" priority="96">
      <formula>AND(NOT(ISBLANK(W9)),ISBLANK(V9))</formula>
    </cfRule>
  </conditionalFormatting>
  <conditionalFormatting sqref="W9">
    <cfRule type="expression" dxfId="3291" priority="95">
      <formula>AND(NOT(ISBLANK(V9)),ISBLANK(W9))</formula>
    </cfRule>
  </conditionalFormatting>
  <conditionalFormatting sqref="X9">
    <cfRule type="expression" dxfId="3290" priority="94">
      <formula>AND(NOT(ISBLANK(Y9)),ISBLANK(X9))</formula>
    </cfRule>
  </conditionalFormatting>
  <conditionalFormatting sqref="Y9">
    <cfRule type="expression" dxfId="3289" priority="93">
      <formula>AND(NOT(ISBLANK(X9)),ISBLANK(Y9))</formula>
    </cfRule>
  </conditionalFormatting>
  <conditionalFormatting sqref="D11">
    <cfRule type="expression" dxfId="3288" priority="92">
      <formula>AND(NOT(ISBLANK(E11)),ISBLANK(D11))</formula>
    </cfRule>
  </conditionalFormatting>
  <conditionalFormatting sqref="E11">
    <cfRule type="expression" dxfId="3287" priority="91">
      <formula>AND(NOT(ISBLANK(D11)),ISBLANK(E11))</formula>
    </cfRule>
  </conditionalFormatting>
  <conditionalFormatting sqref="F11">
    <cfRule type="expression" dxfId="3286" priority="90">
      <formula>AND(NOT(ISBLANK(G11)),ISBLANK(F11))</formula>
    </cfRule>
  </conditionalFormatting>
  <conditionalFormatting sqref="G11">
    <cfRule type="expression" dxfId="3285" priority="89">
      <formula>AND(NOT(ISBLANK(F11)),ISBLANK(G11))</formula>
    </cfRule>
  </conditionalFormatting>
  <conditionalFormatting sqref="H11">
    <cfRule type="expression" dxfId="3284" priority="88">
      <formula>AND(NOT(ISBLANK(I11)),ISBLANK(H11))</formula>
    </cfRule>
  </conditionalFormatting>
  <conditionalFormatting sqref="I11">
    <cfRule type="expression" dxfId="3283" priority="87">
      <formula>AND(NOT(ISBLANK(H11)),ISBLANK(I11))</formula>
    </cfRule>
  </conditionalFormatting>
  <conditionalFormatting sqref="J11">
    <cfRule type="expression" dxfId="3282" priority="86">
      <formula>AND(NOT(ISBLANK(K11)),ISBLANK(J11))</formula>
    </cfRule>
  </conditionalFormatting>
  <conditionalFormatting sqref="K11">
    <cfRule type="expression" dxfId="3281" priority="85">
      <formula>AND(NOT(ISBLANK(J11)),ISBLANK(K11))</formula>
    </cfRule>
  </conditionalFormatting>
  <conditionalFormatting sqref="L11">
    <cfRule type="expression" dxfId="3280" priority="84">
      <formula>AND(NOT(ISBLANK(M11)),ISBLANK(L11))</formula>
    </cfRule>
  </conditionalFormatting>
  <conditionalFormatting sqref="M11">
    <cfRule type="expression" dxfId="3279" priority="83">
      <formula>AND(NOT(ISBLANK(L11)),ISBLANK(M11))</formula>
    </cfRule>
  </conditionalFormatting>
  <conditionalFormatting sqref="N11">
    <cfRule type="expression" dxfId="3278" priority="82">
      <formula>AND(NOT(ISBLANK(O11)),ISBLANK(N11))</formula>
    </cfRule>
  </conditionalFormatting>
  <conditionalFormatting sqref="O11">
    <cfRule type="expression" dxfId="3277" priority="81">
      <formula>AND(NOT(ISBLANK(N11)),ISBLANK(O11))</formula>
    </cfRule>
  </conditionalFormatting>
  <conditionalFormatting sqref="R11">
    <cfRule type="expression" dxfId="3276" priority="80">
      <formula>AND(NOT(ISBLANK(S11)),ISBLANK(R11))</formula>
    </cfRule>
  </conditionalFormatting>
  <conditionalFormatting sqref="S11">
    <cfRule type="expression" dxfId="3275" priority="79">
      <formula>AND(NOT(ISBLANK(R11)),ISBLANK(S11))</formula>
    </cfRule>
  </conditionalFormatting>
  <conditionalFormatting sqref="T11">
    <cfRule type="expression" dxfId="3274" priority="78">
      <formula>AND(NOT(ISBLANK(U11)),ISBLANK(T11))</formula>
    </cfRule>
  </conditionalFormatting>
  <conditionalFormatting sqref="U11">
    <cfRule type="expression" dxfId="3273" priority="77">
      <formula>AND(NOT(ISBLANK(T11)),ISBLANK(U11))</formula>
    </cfRule>
  </conditionalFormatting>
  <conditionalFormatting sqref="V11">
    <cfRule type="expression" dxfId="3272" priority="76">
      <formula>AND(NOT(ISBLANK(W11)),ISBLANK(V11))</formula>
    </cfRule>
  </conditionalFormatting>
  <conditionalFormatting sqref="W11">
    <cfRule type="expression" dxfId="3271" priority="75">
      <formula>AND(NOT(ISBLANK(V11)),ISBLANK(W11))</formula>
    </cfRule>
  </conditionalFormatting>
  <conditionalFormatting sqref="X11">
    <cfRule type="expression" dxfId="3270" priority="74">
      <formula>AND(NOT(ISBLANK(Y11)),ISBLANK(X11))</formula>
    </cfRule>
  </conditionalFormatting>
  <conditionalFormatting sqref="Y11">
    <cfRule type="expression" dxfId="3269" priority="73">
      <formula>AND(NOT(ISBLANK(X11)),ISBLANK(Y11))</formula>
    </cfRule>
  </conditionalFormatting>
  <conditionalFormatting sqref="D10">
    <cfRule type="expression" dxfId="3268" priority="72">
      <formula>AND(NOT(ISBLANK(E10)),ISBLANK(D10))</formula>
    </cfRule>
  </conditionalFormatting>
  <conditionalFormatting sqref="E10">
    <cfRule type="expression" dxfId="3267" priority="71">
      <formula>AND(NOT(ISBLANK(D10)),ISBLANK(E10))</formula>
    </cfRule>
  </conditionalFormatting>
  <conditionalFormatting sqref="F10">
    <cfRule type="expression" dxfId="3266" priority="70">
      <formula>AND(NOT(ISBLANK(G10)),ISBLANK(F10))</formula>
    </cfRule>
  </conditionalFormatting>
  <conditionalFormatting sqref="G10">
    <cfRule type="expression" dxfId="3265" priority="69">
      <formula>AND(NOT(ISBLANK(F10)),ISBLANK(G10))</formula>
    </cfRule>
  </conditionalFormatting>
  <conditionalFormatting sqref="H10">
    <cfRule type="expression" dxfId="3264" priority="68">
      <formula>AND(NOT(ISBLANK(I10)),ISBLANK(H10))</formula>
    </cfRule>
  </conditionalFormatting>
  <conditionalFormatting sqref="I10">
    <cfRule type="expression" dxfId="3263" priority="67">
      <formula>AND(NOT(ISBLANK(H10)),ISBLANK(I10))</formula>
    </cfRule>
  </conditionalFormatting>
  <conditionalFormatting sqref="J10">
    <cfRule type="expression" dxfId="3262" priority="66">
      <formula>AND(NOT(ISBLANK(K10)),ISBLANK(J10))</formula>
    </cfRule>
  </conditionalFormatting>
  <conditionalFormatting sqref="K10">
    <cfRule type="expression" dxfId="3261" priority="65">
      <formula>AND(NOT(ISBLANK(J10)),ISBLANK(K10))</formula>
    </cfRule>
  </conditionalFormatting>
  <conditionalFormatting sqref="L10">
    <cfRule type="expression" dxfId="3260" priority="64">
      <formula>AND(NOT(ISBLANK(M10)),ISBLANK(L10))</formula>
    </cfRule>
  </conditionalFormatting>
  <conditionalFormatting sqref="M10">
    <cfRule type="expression" dxfId="3259" priority="63">
      <formula>AND(NOT(ISBLANK(L10)),ISBLANK(M10))</formula>
    </cfRule>
  </conditionalFormatting>
  <conditionalFormatting sqref="N10">
    <cfRule type="expression" dxfId="3258" priority="62">
      <formula>AND(NOT(ISBLANK(O10)),ISBLANK(N10))</formula>
    </cfRule>
  </conditionalFormatting>
  <conditionalFormatting sqref="O10">
    <cfRule type="expression" dxfId="3257" priority="61">
      <formula>AND(NOT(ISBLANK(N10)),ISBLANK(O10))</formula>
    </cfRule>
  </conditionalFormatting>
  <conditionalFormatting sqref="R10">
    <cfRule type="expression" dxfId="3256" priority="60">
      <formula>AND(NOT(ISBLANK(S10)),ISBLANK(R10))</formula>
    </cfRule>
  </conditionalFormatting>
  <conditionalFormatting sqref="S10">
    <cfRule type="expression" dxfId="3255" priority="59">
      <formula>AND(NOT(ISBLANK(R10)),ISBLANK(S10))</formula>
    </cfRule>
  </conditionalFormatting>
  <conditionalFormatting sqref="T10">
    <cfRule type="expression" dxfId="3254" priority="58">
      <formula>AND(NOT(ISBLANK(U10)),ISBLANK(T10))</formula>
    </cfRule>
  </conditionalFormatting>
  <conditionalFormatting sqref="U10">
    <cfRule type="expression" dxfId="3253" priority="57">
      <formula>AND(NOT(ISBLANK(T10)),ISBLANK(U10))</formula>
    </cfRule>
  </conditionalFormatting>
  <conditionalFormatting sqref="V10">
    <cfRule type="expression" dxfId="3252" priority="56">
      <formula>AND(NOT(ISBLANK(W10)),ISBLANK(V10))</formula>
    </cfRule>
  </conditionalFormatting>
  <conditionalFormatting sqref="W10">
    <cfRule type="expression" dxfId="3251" priority="55">
      <formula>AND(NOT(ISBLANK(V10)),ISBLANK(W10))</formula>
    </cfRule>
  </conditionalFormatting>
  <conditionalFormatting sqref="X10">
    <cfRule type="expression" dxfId="3250" priority="54">
      <formula>AND(NOT(ISBLANK(Y10)),ISBLANK(X10))</formula>
    </cfRule>
  </conditionalFormatting>
  <conditionalFormatting sqref="Y10">
    <cfRule type="expression" dxfId="3249" priority="53">
      <formula>AND(NOT(ISBLANK(X10)),ISBLANK(Y10))</formula>
    </cfRule>
  </conditionalFormatting>
  <conditionalFormatting sqref="D14">
    <cfRule type="expression" dxfId="3248" priority="52">
      <formula>AND(NOT(ISBLANK(E14)),ISBLANK(D14))</formula>
    </cfRule>
  </conditionalFormatting>
  <conditionalFormatting sqref="E14">
    <cfRule type="expression" dxfId="3247" priority="51">
      <formula>AND(NOT(ISBLANK(D14)),ISBLANK(E14))</formula>
    </cfRule>
  </conditionalFormatting>
  <conditionalFormatting sqref="F14">
    <cfRule type="expression" dxfId="3246" priority="50">
      <formula>AND(NOT(ISBLANK(G14)),ISBLANK(F14))</formula>
    </cfRule>
  </conditionalFormatting>
  <conditionalFormatting sqref="G14">
    <cfRule type="expression" dxfId="3245" priority="49">
      <formula>AND(NOT(ISBLANK(F14)),ISBLANK(G14))</formula>
    </cfRule>
  </conditionalFormatting>
  <conditionalFormatting sqref="H14">
    <cfRule type="expression" dxfId="3244" priority="48">
      <formula>AND(NOT(ISBLANK(I14)),ISBLANK(H14))</formula>
    </cfRule>
  </conditionalFormatting>
  <conditionalFormatting sqref="J14">
    <cfRule type="expression" dxfId="3243" priority="47">
      <formula>AND(NOT(ISBLANK(K14)),ISBLANK(J14))</formula>
    </cfRule>
  </conditionalFormatting>
  <conditionalFormatting sqref="K14">
    <cfRule type="expression" dxfId="3242" priority="46">
      <formula>AND(NOT(ISBLANK(J14)),ISBLANK(K14))</formula>
    </cfRule>
  </conditionalFormatting>
  <conditionalFormatting sqref="L14">
    <cfRule type="expression" dxfId="3241" priority="45">
      <formula>AND(NOT(ISBLANK(M14)),ISBLANK(L14))</formula>
    </cfRule>
  </conditionalFormatting>
  <conditionalFormatting sqref="M14">
    <cfRule type="expression" dxfId="3240" priority="44">
      <formula>AND(NOT(ISBLANK(L14)),ISBLANK(M14))</formula>
    </cfRule>
  </conditionalFormatting>
  <conditionalFormatting sqref="N14">
    <cfRule type="expression" dxfId="3239" priority="43">
      <formula>AND(NOT(ISBLANK(O14)),ISBLANK(N14))</formula>
    </cfRule>
  </conditionalFormatting>
  <conditionalFormatting sqref="O14">
    <cfRule type="expression" dxfId="3238" priority="42">
      <formula>AND(NOT(ISBLANK(N14)),ISBLANK(O14))</formula>
    </cfRule>
  </conditionalFormatting>
  <conditionalFormatting sqref="R14">
    <cfRule type="expression" dxfId="3237" priority="41">
      <formula>AND(NOT(ISBLANK(S14)),ISBLANK(R14))</formula>
    </cfRule>
  </conditionalFormatting>
  <conditionalFormatting sqref="S14">
    <cfRule type="expression" dxfId="3236" priority="40">
      <formula>AND(NOT(ISBLANK(R14)),ISBLANK(S14))</formula>
    </cfRule>
  </conditionalFormatting>
  <conditionalFormatting sqref="T14">
    <cfRule type="expression" dxfId="3235" priority="39">
      <formula>AND(NOT(ISBLANK(U14)),ISBLANK(T14))</formula>
    </cfRule>
  </conditionalFormatting>
  <conditionalFormatting sqref="U14">
    <cfRule type="expression" dxfId="3234" priority="38">
      <formula>AND(NOT(ISBLANK(T14)),ISBLANK(U14))</formula>
    </cfRule>
  </conditionalFormatting>
  <conditionalFormatting sqref="V14">
    <cfRule type="expression" dxfId="3233" priority="37">
      <formula>AND(NOT(ISBLANK(W14)),ISBLANK(V14))</formula>
    </cfRule>
  </conditionalFormatting>
  <conditionalFormatting sqref="W14">
    <cfRule type="expression" dxfId="3232" priority="36">
      <formula>AND(NOT(ISBLANK(V14)),ISBLANK(W14))</formula>
    </cfRule>
  </conditionalFormatting>
  <conditionalFormatting sqref="X14">
    <cfRule type="expression" dxfId="3231" priority="35">
      <formula>AND(NOT(ISBLANK(Y14)),ISBLANK(X14))</formula>
    </cfRule>
  </conditionalFormatting>
  <conditionalFormatting sqref="Y14">
    <cfRule type="expression" dxfId="3230" priority="34">
      <formula>AND(NOT(ISBLANK(X14)),ISBLANK(Y14))</formula>
    </cfRule>
  </conditionalFormatting>
  <conditionalFormatting sqref="D12">
    <cfRule type="expression" dxfId="3229" priority="33">
      <formula>AND(NOT(ISBLANK(E12)),ISBLANK(D12))</formula>
    </cfRule>
  </conditionalFormatting>
  <conditionalFormatting sqref="E12">
    <cfRule type="expression" dxfId="3228" priority="32">
      <formula>AND(NOT(ISBLANK(D12)),ISBLANK(E12))</formula>
    </cfRule>
  </conditionalFormatting>
  <conditionalFormatting sqref="F12">
    <cfRule type="expression" dxfId="3227" priority="31">
      <formula>AND(NOT(ISBLANK(G12)),ISBLANK(F12))</formula>
    </cfRule>
  </conditionalFormatting>
  <conditionalFormatting sqref="G12">
    <cfRule type="expression" dxfId="3226" priority="30">
      <formula>AND(NOT(ISBLANK(F12)),ISBLANK(G12))</formula>
    </cfRule>
  </conditionalFormatting>
  <conditionalFormatting sqref="H12">
    <cfRule type="expression" dxfId="3225" priority="29">
      <formula>AND(NOT(ISBLANK(I12)),ISBLANK(H12))</formula>
    </cfRule>
  </conditionalFormatting>
  <conditionalFormatting sqref="I12:I14">
    <cfRule type="expression" dxfId="3224" priority="28">
      <formula>AND(NOT(ISBLANK(H12)),ISBLANK(I12))</formula>
    </cfRule>
  </conditionalFormatting>
  <conditionalFormatting sqref="J12">
    <cfRule type="expression" dxfId="3223" priority="27">
      <formula>AND(NOT(ISBLANK(K12)),ISBLANK(J12))</formula>
    </cfRule>
  </conditionalFormatting>
  <conditionalFormatting sqref="K12">
    <cfRule type="expression" dxfId="3222" priority="26">
      <formula>AND(NOT(ISBLANK(J12)),ISBLANK(K12))</formula>
    </cfRule>
  </conditionalFormatting>
  <conditionalFormatting sqref="L12">
    <cfRule type="expression" dxfId="3221" priority="25">
      <formula>AND(NOT(ISBLANK(M12)),ISBLANK(L12))</formula>
    </cfRule>
  </conditionalFormatting>
  <conditionalFormatting sqref="M12">
    <cfRule type="expression" dxfId="3220" priority="24">
      <formula>AND(NOT(ISBLANK(L12)),ISBLANK(M12))</formula>
    </cfRule>
  </conditionalFormatting>
  <conditionalFormatting sqref="N12">
    <cfRule type="expression" dxfId="3219" priority="23">
      <formula>AND(NOT(ISBLANK(O12)),ISBLANK(N12))</formula>
    </cfRule>
  </conditionalFormatting>
  <conditionalFormatting sqref="O12">
    <cfRule type="expression" dxfId="3218" priority="22">
      <formula>AND(NOT(ISBLANK(N12)),ISBLANK(O12))</formula>
    </cfRule>
  </conditionalFormatting>
  <conditionalFormatting sqref="R12">
    <cfRule type="expression" dxfId="3217" priority="21">
      <formula>AND(NOT(ISBLANK(S12)),ISBLANK(R12))</formula>
    </cfRule>
  </conditionalFormatting>
  <conditionalFormatting sqref="S12">
    <cfRule type="expression" dxfId="3216" priority="20">
      <formula>AND(NOT(ISBLANK(R12)),ISBLANK(S12))</formula>
    </cfRule>
  </conditionalFormatting>
  <conditionalFormatting sqref="T12">
    <cfRule type="expression" dxfId="3215" priority="19">
      <formula>AND(NOT(ISBLANK(U12)),ISBLANK(T12))</formula>
    </cfRule>
  </conditionalFormatting>
  <conditionalFormatting sqref="U12">
    <cfRule type="expression" dxfId="3214" priority="18">
      <formula>AND(NOT(ISBLANK(T12)),ISBLANK(U12))</formula>
    </cfRule>
  </conditionalFormatting>
  <conditionalFormatting sqref="V12">
    <cfRule type="expression" dxfId="3213" priority="17">
      <formula>AND(NOT(ISBLANK(W12)),ISBLANK(V12))</formula>
    </cfRule>
  </conditionalFormatting>
  <conditionalFormatting sqref="W12">
    <cfRule type="expression" dxfId="3212" priority="16">
      <formula>AND(NOT(ISBLANK(V12)),ISBLANK(W12))</formula>
    </cfRule>
  </conditionalFormatting>
  <conditionalFormatting sqref="X12">
    <cfRule type="expression" dxfId="3211" priority="15">
      <formula>AND(NOT(ISBLANK(Y12)),ISBLANK(X12))</formula>
    </cfRule>
  </conditionalFormatting>
  <conditionalFormatting sqref="Y12">
    <cfRule type="expression" dxfId="3210" priority="14">
      <formula>AND(NOT(ISBLANK(X12)),ISBLANK(Y12))</formula>
    </cfRule>
  </conditionalFormatting>
  <conditionalFormatting sqref="D9 F9 H9 J9 L9 N9">
    <cfRule type="expression" dxfId="3209" priority="13">
      <formula>AND(NOT(ISBLANK(E9)),ISBLANK(D9))</formula>
    </cfRule>
  </conditionalFormatting>
  <conditionalFormatting sqref="E9 G9 I9 K9 M9 O9">
    <cfRule type="expression" dxfId="3208" priority="12">
      <formula>AND(NOT(ISBLANK(D9)),ISBLANK(E9))</formula>
    </cfRule>
  </conditionalFormatting>
  <conditionalFormatting sqref="D13">
    <cfRule type="expression" dxfId="3207" priority="11">
      <formula>AND(NOT(ISBLANK(E13)),ISBLANK(D13))</formula>
    </cfRule>
  </conditionalFormatting>
  <conditionalFormatting sqref="E13">
    <cfRule type="expression" dxfId="3206" priority="10">
      <formula>AND(NOT(ISBLANK(D13)),ISBLANK(E13))</formula>
    </cfRule>
  </conditionalFormatting>
  <conditionalFormatting sqref="F13">
    <cfRule type="expression" dxfId="3205" priority="9">
      <formula>AND(NOT(ISBLANK(G13)),ISBLANK(F13))</formula>
    </cfRule>
  </conditionalFormatting>
  <conditionalFormatting sqref="G13">
    <cfRule type="expression" dxfId="3204" priority="8">
      <formula>AND(NOT(ISBLANK(F13)),ISBLANK(G13))</formula>
    </cfRule>
  </conditionalFormatting>
  <conditionalFormatting sqref="H13">
    <cfRule type="expression" dxfId="3203" priority="7">
      <formula>AND(NOT(ISBLANK(I13)),ISBLANK(H13))</formula>
    </cfRule>
  </conditionalFormatting>
  <conditionalFormatting sqref="J13">
    <cfRule type="expression" dxfId="3202" priority="6">
      <formula>AND(NOT(ISBLANK(K13)),ISBLANK(J13))</formula>
    </cfRule>
  </conditionalFormatting>
  <conditionalFormatting sqref="K13">
    <cfRule type="expression" dxfId="3201" priority="5">
      <formula>AND(NOT(ISBLANK(J13)),ISBLANK(K13))</formula>
    </cfRule>
  </conditionalFormatting>
  <conditionalFormatting sqref="L13">
    <cfRule type="expression" dxfId="3200" priority="4">
      <formula>AND(NOT(ISBLANK(M13)),ISBLANK(L13))</formula>
    </cfRule>
  </conditionalFormatting>
  <conditionalFormatting sqref="M13">
    <cfRule type="expression" dxfId="3199" priority="3">
      <formula>AND(NOT(ISBLANK(L13)),ISBLANK(M13))</formula>
    </cfRule>
  </conditionalFormatting>
  <conditionalFormatting sqref="N13">
    <cfRule type="expression" dxfId="3198" priority="2">
      <formula>AND(NOT(ISBLANK(O13)),ISBLANK(N13))</formula>
    </cfRule>
  </conditionalFormatting>
  <conditionalFormatting sqref="O13">
    <cfRule type="expression" dxfId="3197" priority="1">
      <formula>AND(NOT(ISBLANK(N13)),ISBLANK(O13))</formula>
    </cfRule>
  </conditionalFormatting>
  <dataValidations count="9">
    <dataValidation type="decimal" operator="greaterThanOrEqual" allowBlank="1" showInputMessage="1" showErrorMessage="1" sqref="AG11:AI12 AD11:AE12 AK14:AL14 AD10:AI10 AD14:AE14 AG14:AI14 AK10:AL12" xr:uid="{314DDB75-1A5A-4386-B9E8-45BCC8143320}">
      <formula1>0</formula1>
    </dataValidation>
    <dataValidation operator="greaterThanOrEqual" allowBlank="1" showInputMessage="1" showErrorMessage="1" sqref="AD13:AI13 AF11:AF12 AD7:AI8 AK7:AL9 AF14 AD15:AI51 AK13:AL13 AK15:AL51" xr:uid="{1AAC3B55-461A-41CB-B63B-2109060812DE}"/>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36C147F8-7FE4-4D97-BFF6-F42C4C23B93E}">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CCD29565-ADF3-471F-BD49-B10745BB8417}">
      <formula1>INDIRECT("Organisation_Type")</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8DBF556B-80FB-4BDB-939A-07DCD1F1A1AA}">
      <formula1>D7&gt;=E7</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D58B2C9C-F478-44D3-B66B-44C4C4F54204}">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516D855B-DC53-405F-AEB1-B67EA2E1964F}">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EAC1E9E4-2257-4C86-B2FD-A78BFC9967EB}"/>
    <dataValidation type="decimal" operator="greaterThan" allowBlank="1" showInputMessage="1" showErrorMessage="1" sqref="AD9:AI9" xr:uid="{3E64D6CC-9676-45E9-B363-37F88E427897}">
      <formula1>0</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d67af1ddf1dc47979d20c0eae491b81b xmlns="04738c6d-ecc8-46f1-821f-82e308eab3d9">
      <Terms xmlns="http://schemas.microsoft.com/office/infopath/2007/PartnerControls">
        <TermInfo xmlns="http://schemas.microsoft.com/office/infopath/2007/PartnerControls">
          <TermName xmlns="http://schemas.microsoft.com/office/infopath/2007/PartnerControls">04 Deliver the Unit's objectives</TermName>
          <TermId xmlns="http://schemas.microsoft.com/office/infopath/2007/PartnerControls">954cf193-6423-4137-9b07-8b4f402d8d43</TermId>
        </TermInfo>
      </Terms>
    </d67af1ddf1dc47979d20c0eae491b81b>
    <TaxCatchAll xmlns="04738c6d-ecc8-46f1-821f-82e308eab3d9">
      <Value>4</Value>
      <Value>3</Value>
      <Value>2</Value>
      <Value>1</Value>
    </TaxCatchAll>
    <n1f450bd0d644ca798bdc94626fdef4f xmlns="04738c6d-ecc8-46f1-821f-82e308eab3d9">
      <Terms xmlns="http://schemas.microsoft.com/office/infopath/2007/PartnerControls">
        <TermInfo xmlns="http://schemas.microsoft.com/office/infopath/2007/PartnerControls">
          <TermName xmlns="http://schemas.microsoft.com/office/infopath/2007/PartnerControls">DBS</TermName>
          <TermId xmlns="http://schemas.microsoft.com/office/infopath/2007/PartnerControls">f2c0f507-6ce6-4c5e-9d8d-98805ff43df7</TermId>
        </TermInfo>
      </Terms>
    </n1f450bd0d644ca798bdc94626fdef4f>
    <m79e07ce3690491db9121a08429fad40 xmlns="04738c6d-ecc8-46f1-821f-82e308eab3d9">
      <Terms xmlns="http://schemas.microsoft.com/office/infopath/2007/PartnerControls">
        <TermInfo xmlns="http://schemas.microsoft.com/office/infopath/2007/PartnerControls">
          <TermName xmlns="http://schemas.microsoft.com/office/infopath/2007/PartnerControls">DBS</TermName>
          <TermId xmlns="http://schemas.microsoft.com/office/infopath/2007/PartnerControls">3077a2e6-c5d5-43e5-970b-55bc9bbc16eb</TermId>
        </TermInfo>
      </Terms>
    </m79e07ce3690491db9121a08429fad40>
    <i71a74d1f9984201b479cc08077b6323 xmlns="04738c6d-ecc8-46f1-821f-82e308eab3d9">
      <Terms xmlns="http://schemas.microsoft.com/office/infopath/2007/PartnerControls">
        <TermInfo xmlns="http://schemas.microsoft.com/office/infopath/2007/PartnerControls">
          <TermName xmlns="http://schemas.microsoft.com/office/infopath/2007/PartnerControls">Defence Business Services</TermName>
          <TermId xmlns="http://schemas.microsoft.com/office/infopath/2007/PartnerControls">ed90979b-54af-4651-839a-6f9d220282e8</TermId>
        </TermInfo>
      </Terms>
    </i71a74d1f9984201b479cc08077b6323>
    <DocumentVersion xmlns="04738c6d-ecc8-46f1-821f-82e308eab3d9" xsi:nil="true"/>
    <TaxKeywordTaxHTField xmlns="04738c6d-ecc8-46f1-821f-82e308eab3d9">
      <Terms xmlns="http://schemas.microsoft.com/office/infopath/2007/PartnerControls"/>
    </TaxKeywordTaxHTField>
    <_Status xmlns="http://schemas.microsoft.com/sharepoint/v3/fields">Not Started</_Status>
    <UKProtectiveMarking xmlns="04738c6d-ecc8-46f1-821f-82e308eab3d9">OFFICIAL</UKProtectiveMarking>
    <CategoryDescription xmlns="http://schemas.microsoft.com/sharepoint.v3" xsi:nil="true"/>
    <CreatedOriginated xmlns="04738c6d-ecc8-46f1-821f-82e308eab3d9">2018-05-15T23:00:00+00:00</CreatedOriginated>
    <wic_System_Copyright xmlns="http://schemas.microsoft.com/sharepoint/v3/fields" xsi:nil="true"/>
    <_dlc_Exempt xmlns="http://schemas.microsoft.com/sharepoint/v3">false</_dlc_Exempt>
  </documentManagement>
</p:properties>
</file>

<file path=customXml/item2.xml><?xml version="1.0" encoding="utf-8"?>
<?mso-contentType ?>
<SharedContentType xmlns="Microsoft.SharePoint.Taxonomy.ContentTypeSync" SourceId="a9ff0b8c-5d72-4038-b2cd-f57bf310c636" ContentTypeId="0x010100D9D675D6CDED02438DC7CFF78D2F29E4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p:Policy xmlns:p="office.server.policy" id="" local="true">
  <p:Name>MOD Document</p:Name>
  <p:Description>WIP Information Management Policy. Draft versions retained for 1 year, previous versions retained 2 years, current version deleted 7 years after last modification.</p:Description>
  <p:Statement>This content is subject to MODs Work In Progress Information Management Policy.</p:Statement>
  <p:PolicyItems>
    <p:PolicyItem featureId="Microsoft.Office.RecordsManagement.PolicyFeatures.PolicyAudit" staticId="0x010100D9D675D6CDED02438DC7CFF78D2F29E401|1757814118" UniqueId="dc6ba186-9934-4820-84ba-14368f378971">
      <p:Name>Auditing</p:Name>
      <p:Description>Audits user actions on documents and list items to the Audit Log.</p:Description>
      <p:CustomData>
        <Audit>
          <Update/>
          <CheckInOut/>
          <MoveCopy/>
          <DeleteRestore/>
        </Audit>
      </p:CustomData>
    </p:PolicyItem>
  </p:PolicyItems>
</p:Policy>
</file>

<file path=customXml/item5.xml><?xml version="1.0" encoding="utf-8"?>
<?mso-contentType ?>
<spe:Receivers xmlns:spe="http://schemas.microsoft.com/sharepoint/events">
  <Receiver>
    <Name>Policy Auditing</Name>
    <Synchronization>Synchronous</Synchronization>
    <Type>10001</Type>
    <SequenceNumber>1100</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10002</Type>
    <SequenceNumber>1101</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10004</Type>
    <SequenceNumber>1102</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10006</Type>
    <SequenceNumber>1103</SequenceNumber>
    <Url/>
    <Assembly>Microsoft.Office.Policy, Version=16.0.0.0, Culture=neutral, PublicKeyToken=71e9bce111e9429c</Assembly>
    <Class>Microsoft.Office.RecordsManagement.Internal.AuditHandler</Class>
    <Data/>
    <Filter/>
  </Receiver>
</spe:Receivers>
</file>

<file path=customXml/item6.xml><?xml version="1.0" encoding="utf-8"?>
<ct:contentTypeSchema xmlns:ct="http://schemas.microsoft.com/office/2006/metadata/contentType" xmlns:ma="http://schemas.microsoft.com/office/2006/metadata/properties/metaAttributes" ct:_="" ma:_="" ma:contentTypeName="MOD Document" ma:contentTypeID="0x010100D9D675D6CDED02438DC7CFF78D2F29E401000BDB31271AF0C141B3009706A402E912" ma:contentTypeVersion="3" ma:contentTypeDescription="Designed to facilitate the storage of MOD Documents with a '.doc' or '.docx' extension" ma:contentTypeScope="" ma:versionID="38bc78bc97c238c0f4c87bd19350ba96">
  <xsd:schema xmlns:xsd="http://www.w3.org/2001/XMLSchema" xmlns:xs="http://www.w3.org/2001/XMLSchema" xmlns:p="http://schemas.microsoft.com/office/2006/metadata/properties" xmlns:ns1="http://schemas.microsoft.com/sharepoint/v3" xmlns:ns2="04738c6d-ecc8-46f1-821f-82e308eab3d9" xmlns:ns3="http://schemas.microsoft.com/sharepoint.v3" xmlns:ns4="http://schemas.microsoft.com/sharepoint/v3/fields" targetNamespace="http://schemas.microsoft.com/office/2006/metadata/properties" ma:root="true" ma:fieldsID="c44b2c363081e87e9dc95fe671ba5c52" ns1:_="" ns2:_="" ns3:_="" ns4:_="">
    <xsd:import namespace="http://schemas.microsoft.com/sharepoint/v3"/>
    <xsd:import namespace="04738c6d-ecc8-46f1-821f-82e308eab3d9"/>
    <xsd:import namespace="http://schemas.microsoft.com/sharepoint.v3"/>
    <xsd:import namespace="http://schemas.microsoft.com/sharepoint/v3/fields"/>
    <xsd:element name="properties">
      <xsd:complexType>
        <xsd:sequence>
          <xsd:element name="documentManagement">
            <xsd:complexType>
              <xsd:all>
                <xsd:element ref="ns2:UKProtectiveMarking"/>
                <xsd:element ref="ns3:CategoryDescription" minOccurs="0"/>
                <xsd:element ref="ns4:_Status" minOccurs="0"/>
                <xsd:element ref="ns2:DocumentVersion" minOccurs="0"/>
                <xsd:element ref="ns2:CreatedOriginated" minOccurs="0"/>
                <xsd:element ref="ns4:wic_System_Copyright" minOccurs="0"/>
                <xsd:element ref="ns2:TaxCatchAll" minOccurs="0"/>
                <xsd:element ref="ns2:TaxKeywordTaxHTField" minOccurs="0"/>
                <xsd:element ref="ns2:TaxCatchAllLabel" minOccurs="0"/>
                <xsd:element ref="ns1:_dlc_Exempt" minOccurs="0"/>
                <xsd:element ref="ns2:d67af1ddf1dc47979d20c0eae491b81b" minOccurs="0"/>
                <xsd:element ref="ns2:m79e07ce3690491db9121a08429fad40" minOccurs="0"/>
                <xsd:element ref="ns2:n1f450bd0d644ca798bdc94626fdef4f" minOccurs="0"/>
                <xsd:element ref="ns2:i71a74d1f9984201b479cc08077b6323"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1"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738c6d-ecc8-46f1-821f-82e308eab3d9" elementFormDefault="qualified">
    <xsd:import namespace="http://schemas.microsoft.com/office/2006/documentManagement/types"/>
    <xsd:import namespace="http://schemas.microsoft.com/office/infopath/2007/PartnerControls"/>
    <xsd:element name="UKProtectiveMarking" ma:index="7" ma:displayName="Security Marking" ma:default="OFFICIAL" ma:description="The OFFICIAL-SENSITIVE marking should be used if it is clear that consequence of compromise would cause significant harm; Over 80% of MOD material is expected to be marked OFFICIAL." ma:format="Dropdown" ma:internalName="UKProtectiveMarking" ma:readOnly="false">
      <xsd:simpleType>
        <xsd:restriction base="dms:Choice">
          <xsd:enumeration value="OFFICIAL"/>
          <xsd:enumeration value="OFFICIAL-SENSITIVE"/>
          <xsd:enumeration value="OFFICIAL-SENSITIVE COMMERCIAL"/>
          <xsd:enumeration value="OFFICIAL-SENSITIVE PERSONAL"/>
          <xsd:enumeration value="OFFICIAL-SENSITIVE LOCSEN"/>
        </xsd:restriction>
      </xsd:simpleType>
    </xsd:element>
    <xsd:element name="DocumentVersion" ma:index="10" nillable="true" ma:displayName="Document Version" ma:description="Version number in the format X_X_X e.g. 1_2_1.You do not need a set number of digits, 1_1 is valid for example." ma:internalName="DocumentVersion">
      <xsd:simpleType>
        <xsd:restriction base="dms:Text">
          <xsd:maxLength value="255"/>
        </xsd:restriction>
      </xsd:simpleType>
    </xsd:element>
    <xsd:element name="CreatedOriginated" ma:index="11" nillable="true" ma:displayName="Created (Originated)" ma:default="[today]" ma:description="The date the document was originally created." ma:format="DateOnly" ma:internalName="CreatedOriginated">
      <xsd:simpleType>
        <xsd:restriction base="dms:DateTime"/>
      </xsd:simpleType>
    </xsd:element>
    <xsd:element name="TaxCatchAll" ma:index="15" nillable="true" ma:displayName="Taxonomy Catch All Column" ma:hidden="true" ma:list="{3e3e57cc-be5a-4e60-a83a-675ffd4e5e99}" ma:internalName="TaxCatchAll" ma:showField="CatchAllData" ma:web="21cd7511-6c16-451a-a290-1152705dfd6c">
      <xsd:complexType>
        <xsd:complexContent>
          <xsd:extension base="dms:MultiChoiceLookup">
            <xsd:sequence>
              <xsd:element name="Value" type="dms:Lookup" maxOccurs="unbounded" minOccurs="0" nillable="true"/>
            </xsd:sequence>
          </xsd:extension>
        </xsd:complexContent>
      </xsd:complexType>
    </xsd:element>
    <xsd:element name="TaxKeywordTaxHTField" ma:index="18"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TaxCatchAllLabel" ma:index="20" nillable="true" ma:displayName="Taxonomy Catch All Column1" ma:hidden="true" ma:list="{3e3e57cc-be5a-4e60-a83a-675ffd4e5e99}" ma:internalName="TaxCatchAllLabel" ma:readOnly="true" ma:showField="CatchAllDataLabel" ma:web="21cd7511-6c16-451a-a290-1152705dfd6c">
      <xsd:complexType>
        <xsd:complexContent>
          <xsd:extension base="dms:MultiChoiceLookup">
            <xsd:sequence>
              <xsd:element name="Value" type="dms:Lookup" maxOccurs="unbounded" minOccurs="0" nillable="true"/>
            </xsd:sequence>
          </xsd:extension>
        </xsd:complexContent>
      </xsd:complexType>
    </xsd:element>
    <xsd:element name="d67af1ddf1dc47979d20c0eae491b81b" ma:index="22" ma:taxonomy="true" ma:internalName="d67af1ddf1dc47979d20c0eae491b81b" ma:taxonomyFieldName="fileplanid" ma:displayName="UK Defence File Plan" ma:default="4;#04 Deliver the Unit's objectives|954cf193-6423-4137-9b07-8b4f402d8d43" ma:fieldId="{d67af1dd-f1dc-4797-9d20-c0eae491b81b}" ma:sspId="a9ff0b8c-5d72-4038-b2cd-f57bf310c636" ma:termSetId="4c6cc6f3-ba61-4d44-9233-db11931daca6" ma:anchorId="00000000-0000-0000-0000-000000000000" ma:open="false" ma:isKeyword="false">
      <xsd:complexType>
        <xsd:sequence>
          <xsd:element ref="pc:Terms" minOccurs="0" maxOccurs="1"/>
        </xsd:sequence>
      </xsd:complexType>
    </xsd:element>
    <xsd:element name="m79e07ce3690491db9121a08429fad40" ma:index="23" ma:taxonomy="true" ma:internalName="m79e07ce3690491db9121a08429fad40" ma:taxonomyFieldName="Business_x0020_Owner" ma:displayName="Business Owner" ma:default="1;#DBS|3077a2e6-c5d5-43e5-970b-55bc9bbc16eb" ma:fieldId="{679e07ce-3690-491d-b912-1a08429fad40}" ma:sspId="a9ff0b8c-5d72-4038-b2cd-f57bf310c636" ma:termSetId="38806ae3-bd96-4c11-838c-3f296b63bbad" ma:anchorId="00000000-0000-0000-0000-000000000000" ma:open="false" ma:isKeyword="false">
      <xsd:complexType>
        <xsd:sequence>
          <xsd:element ref="pc:Terms" minOccurs="0" maxOccurs="1"/>
        </xsd:sequence>
      </xsd:complexType>
    </xsd:element>
    <xsd:element name="n1f450bd0d644ca798bdc94626fdef4f" ma:index="25" ma:taxonomy="true" ma:internalName="n1f450bd0d644ca798bdc94626fdef4f" ma:taxonomyFieldName="Subject_x0020_Keywords" ma:displayName="Subject Keywords" ma:default="3;#DBS|f2c0f507-6ce6-4c5e-9d8d-98805ff43df7" ma:fieldId="{71f450bd-0d64-4ca7-98bd-c94626fdef4f}" ma:taxonomyMulti="true" ma:sspId="a9ff0b8c-5d72-4038-b2cd-f57bf310c636" ma:termSetId="7b8c463c-3f4b-49b4-909b-bbb5fe2586f6" ma:anchorId="00000000-0000-0000-0000-000000000000" ma:open="false" ma:isKeyword="false">
      <xsd:complexType>
        <xsd:sequence>
          <xsd:element ref="pc:Terms" minOccurs="0" maxOccurs="1"/>
        </xsd:sequence>
      </xsd:complexType>
    </xsd:element>
    <xsd:element name="i71a74d1f9984201b479cc08077b6323" ma:index="26" ma:taxonomy="true" ma:internalName="i71a74d1f9984201b479cc08077b6323" ma:taxonomyFieldName="Subject_x0020_Category" ma:displayName="Subject Category" ma:default="2;#Defence Business Services|ed90979b-54af-4651-839a-6f9d220282e8" ma:fieldId="{271a74d1-f998-4201-b479-cc08077b6323}" ma:taxonomyMulti="true" ma:sspId="a9ff0b8c-5d72-4038-b2cd-f57bf310c636" ma:termSetId="ff656f65-90c7-4f70-90bd-c22025b6cf0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8" nillable="true" ma:displayName="Description" ma:description="A description of the document." ma:internalName="CategoryDescriptio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9" nillable="true" ma:displayName="Status" ma:default="Not Started" ma:description="The document lifecycle stage." ma:format="Dropdown" ma:internalName="_Status">
      <xsd:simpleType>
        <xsd:union memberTypes="dms:Text">
          <xsd:simpleType>
            <xsd:restriction base="dms:Choice">
              <xsd:enumeration value="Not Started"/>
              <xsd:enumeration value="Draft"/>
              <xsd:enumeration value="Under Review"/>
              <xsd:enumeration value="Reviewed"/>
              <xsd:enumeration value="Scheduled"/>
              <xsd:enumeration value="Published"/>
              <xsd:enumeration value="Final"/>
              <xsd:enumeration value="Superseded"/>
              <xsd:enumeration value="Expired"/>
            </xsd:restriction>
          </xsd:simpleType>
        </xsd:union>
      </xsd:simpleType>
    </xsd:element>
    <xsd:element name="wic_System_Copyright" ma:index="12"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7" ma:displayName="Author"/>
        <xsd:element ref="dcterms:created" minOccurs="0" maxOccurs="1"/>
        <xsd:element ref="dc:identifier" minOccurs="0" maxOccurs="1"/>
        <xsd:element name="contentType" minOccurs="0" maxOccurs="1" type="xsd:string" ma:index="1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D6ADF5-BC71-4FC7-83A0-3FAF5E18EF67}">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4738c6d-ecc8-46f1-821f-82e308eab3d9"/>
    <ds:schemaRef ds:uri="http://schemas.microsoft.com/sharepoint/v3/field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DE9E145C-B3BA-4D88-8FEC-29AFDA63BB7C}">
  <ds:schemaRefs>
    <ds:schemaRef ds:uri="Microsoft.SharePoint.Taxonomy.ContentTypeSync"/>
  </ds:schemaRefs>
</ds:datastoreItem>
</file>

<file path=customXml/itemProps3.xml><?xml version="1.0" encoding="utf-8"?>
<ds:datastoreItem xmlns:ds="http://schemas.openxmlformats.org/officeDocument/2006/customXml" ds:itemID="{459579DE-7591-4B64-BF70-8C9B859E92DA}">
  <ds:schemaRefs>
    <ds:schemaRef ds:uri="http://schemas.microsoft.com/sharepoint/v3/contenttype/forms"/>
  </ds:schemaRefs>
</ds:datastoreItem>
</file>

<file path=customXml/itemProps4.xml><?xml version="1.0" encoding="utf-8"?>
<ds:datastoreItem xmlns:ds="http://schemas.openxmlformats.org/officeDocument/2006/customXml" ds:itemID="{73BCE125-9F5B-4CCE-897A-007AC320C9D0}">
  <ds:schemaRefs>
    <ds:schemaRef ds:uri="office.server.policy"/>
  </ds:schemaRefs>
</ds:datastoreItem>
</file>

<file path=customXml/itemProps5.xml><?xml version="1.0" encoding="utf-8"?>
<ds:datastoreItem xmlns:ds="http://schemas.openxmlformats.org/officeDocument/2006/customXml" ds:itemID="{1D7C9FFB-8450-4CB2-8D5D-7A9B06D42E07}">
  <ds:schemaRefs>
    <ds:schemaRef ds:uri="http://schemas.microsoft.com/sharepoint/events"/>
  </ds:schemaRefs>
</ds:datastoreItem>
</file>

<file path=customXml/itemProps6.xml><?xml version="1.0" encoding="utf-8"?>
<ds:datastoreItem xmlns:ds="http://schemas.openxmlformats.org/officeDocument/2006/customXml" ds:itemID="{1B94CCE8-F7FC-4039-A677-68AA1DC655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4738c6d-ecc8-46f1-821f-82e308eab3d9"/>
    <ds:schemaRef ds:uri="http://schemas.microsoft.com/sharepoint.v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 sheet</vt:lpstr>
      <vt:lpstr>Data fields</vt:lpstr>
      <vt:lpstr>Contents</vt:lpstr>
      <vt:lpstr>Jan 19</vt:lpstr>
      <vt:lpstr>Feb 19</vt:lpstr>
      <vt:lpstr>Mar 19</vt:lpstr>
      <vt:lpstr>Apr 19</vt:lpstr>
      <vt:lpstr>May 19 </vt:lpstr>
      <vt:lpstr>June 19</vt:lpstr>
      <vt:lpstr>July 19 </vt:lpstr>
      <vt:lpstr>Aug 19</vt:lpstr>
      <vt:lpstr>Sep 19</vt:lpstr>
      <vt:lpstr>Oct 19</vt:lpstr>
      <vt:lpstr>Nov 19</vt:lpstr>
      <vt:lpstr>Dec 19</vt:lpstr>
      <vt:lpstr>Jan 20</vt:lpstr>
      <vt:lpstr>Feb 20</vt:lpstr>
      <vt:lpstr>Mar 20</vt:lpstr>
      <vt:lpstr>Apr 20</vt:lpstr>
      <vt:lpstr>May 20</vt:lpstr>
      <vt:lpstr>June 20</vt:lpstr>
      <vt:lpstr>July 20 </vt:lpstr>
      <vt:lpstr>Aug 20</vt:lpstr>
      <vt:lpstr>Sep 20</vt:lpstr>
      <vt:lpstr>Oct 20</vt:lpstr>
      <vt:lpstr>Nov 20</vt:lpstr>
      <vt:lpstr>Dec 20</vt:lpstr>
      <vt:lpstr>Jan 21</vt:lpstr>
      <vt:lpstr>Feb 21</vt:lpstr>
      <vt:lpstr>List of Organisations</vt:lpstr>
      <vt:lpstr>Drop down lists</vt:lpstr>
      <vt:lpstr>List_of_organisations</vt:lpstr>
      <vt:lpstr>Main_Department</vt:lpstr>
      <vt:lpstr>Organisation_Type</vt:lpstr>
      <vt:lpstr>Yes_No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2015-06-10T15:36:44Z</dcterms:created>
  <dcterms:modified xsi:type="dcterms:W3CDTF">2021-05-10T08:18:34Z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policyId">
    <vt:lpwstr/>
  </property>
  <property fmtid="{D5CDD505-2E9C-101B-9397-08002B2CF9AE}" pid="3" name="ContentTypeId">
    <vt:lpwstr>0x010100D9D675D6CDED02438DC7CFF78D2F29E401000BDB31271AF0C141B3009706A402E912</vt:lpwstr>
  </property>
  <property fmtid="{D5CDD505-2E9C-101B-9397-08002B2CF9AE}" pid="4" name="ItemRetentionFormula">
    <vt:lpwstr/>
  </property>
  <property fmtid="{D5CDD505-2E9C-101B-9397-08002B2CF9AE}" pid="5" name="Subject Category">
    <vt:lpwstr>2;#Defence Business Services|ed90979b-54af-4651-839a-6f9d220282e8</vt:lpwstr>
  </property>
  <property fmtid="{D5CDD505-2E9C-101B-9397-08002B2CF9AE}" pid="6" name="TaxKeyword">
    <vt:lpwstr/>
  </property>
  <property fmtid="{D5CDD505-2E9C-101B-9397-08002B2CF9AE}" pid="7" name="Subject Keywords">
    <vt:lpwstr>3;#DBS|f2c0f507-6ce6-4c5e-9d8d-98805ff43df7</vt:lpwstr>
  </property>
  <property fmtid="{D5CDD505-2E9C-101B-9397-08002B2CF9AE}" pid="8" name="Business Owner">
    <vt:lpwstr>1;#DBS|3077a2e6-c5d5-43e5-970b-55bc9bbc16eb</vt:lpwstr>
  </property>
  <property fmtid="{D5CDD505-2E9C-101B-9397-08002B2CF9AE}" pid="9" name="fileplanid">
    <vt:lpwstr>4;#04 Deliver the Unit's objectives|954cf193-6423-4137-9b07-8b4f402d8d43</vt:lpwstr>
  </property>
  <property fmtid="{D5CDD505-2E9C-101B-9397-08002B2CF9AE}" pid="10" name="Extract Month">
    <vt:lpwstr>Oct</vt:lpwstr>
  </property>
  <property fmtid="{D5CDD505-2E9C-101B-9397-08002B2CF9AE}" pid="11" name="Financial Year">
    <vt:lpwstr>2018/2019</vt:lpwstr>
  </property>
  <property fmtid="{D5CDD505-2E9C-101B-9397-08002B2CF9AE}" pid="12" name="Customer">
    <vt:lpwstr>Corporate</vt:lpwstr>
  </property>
  <property fmtid="{D5CDD505-2E9C-101B-9397-08002B2CF9AE}" pid="13" name="Topic">
    <vt:lpwstr>;#Strength;#</vt:lpwstr>
  </property>
  <property fmtid="{D5CDD505-2E9C-101B-9397-08002B2CF9AE}" pid="14" name="Created Month">
    <vt:lpwstr>Nov</vt:lpwstr>
  </property>
  <property fmtid="{D5CDD505-2E9C-101B-9397-08002B2CF9AE}" pid="15" name="Remedy Issue Number">
    <vt:lpwstr/>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Product Reference">
    <vt:lpwstr/>
  </property>
  <property fmtid="{D5CDD505-2E9C-101B-9397-08002B2CF9AE}" pid="20" name="xd_Signature">
    <vt:bool>false</vt:bool>
  </property>
  <property fmtid="{D5CDD505-2E9C-101B-9397-08002B2CF9AE}" pid="21" name="SharedWithUsers">
    <vt:lpwstr/>
  </property>
  <property fmtid="{D5CDD505-2E9C-101B-9397-08002B2CF9AE}" pid="22" name="Order">
    <vt:r8>5200</vt:r8>
  </property>
  <property fmtid="{D5CDD505-2E9C-101B-9397-08002B2CF9AE}" pid="23" name="AuthorIds_UIVersion_2048">
    <vt:lpwstr>22</vt:lpwstr>
  </property>
  <property fmtid="{D5CDD505-2E9C-101B-9397-08002B2CF9AE}" pid="24" name="AuthorIds_UIVersion_2560">
    <vt:lpwstr>22</vt:lpwstr>
  </property>
  <property fmtid="{D5CDD505-2E9C-101B-9397-08002B2CF9AE}" pid="25" name="AuthorIds_UIVersion_3072">
    <vt:lpwstr>22</vt:lpwstr>
  </property>
  <property fmtid="{D5CDD505-2E9C-101B-9397-08002B2CF9AE}" pid="26" name="AuthorIds_UIVersion_1536">
    <vt:lpwstr>22</vt:lpwstr>
  </property>
  <property fmtid="{D5CDD505-2E9C-101B-9397-08002B2CF9AE}" pid="27" name="AuthorIds_UIVersion_1024">
    <vt:lpwstr>22</vt:lpwstr>
  </property>
</Properties>
</file>