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mc:AlternateContent xmlns:mc="http://schemas.openxmlformats.org/markup-compatibility/2006">
    <mc:Choice Requires="x15">
      <x15ac:absPath xmlns:x15ac="http://schemas.microsoft.com/office/spreadsheetml/2010/11/ac" url="P:\fishstat\Guy\COVID-19\New stats release\December 2020\"/>
    </mc:Choice>
  </mc:AlternateContent>
  <xr:revisionPtr revIDLastSave="0" documentId="13_ncr:1_{AAEBEFCD-898A-4A1D-BF78-9B0BAC618133}" xr6:coauthVersionLast="45" xr6:coauthVersionMax="45" xr10:uidLastSave="{00000000-0000-0000-0000-000000000000}"/>
  <bookViews>
    <workbookView xWindow="-120" yWindow="-120" windowWidth="20730" windowHeight="11160" tabRatio="881" xr2:uid="{00000000-000D-0000-FFFF-FFFF00000000}"/>
  </bookViews>
  <sheets>
    <sheet name="Title" sheetId="2" r:id="rId1"/>
    <sheet name="Contents" sheetId="1" r:id="rId2"/>
    <sheet name="Intro" sheetId="8" r:id="rId3"/>
    <sheet name="Highlights - trends" sheetId="3" r:id="rId4"/>
    <sheet name="Highlights data" sheetId="46" state="hidden" r:id="rId5"/>
    <sheet name="Highlights - December" sheetId="45" r:id="rId6"/>
    <sheet name="Glossary" sheetId="38" r:id="rId7"/>
    <sheet name="Methodology" sheetId="28" r:id="rId8"/>
    <sheet name="Table 1" sheetId="4" r:id="rId9"/>
    <sheet name="Table 2" sheetId="11" r:id="rId10"/>
    <sheet name="Table 3" sheetId="12" r:id="rId11"/>
    <sheet name="Table 4" sheetId="30" r:id="rId12"/>
    <sheet name="TOTAL CHECK" sheetId="39"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 i="46" l="1"/>
  <c r="L34" i="46" s="1"/>
  <c r="M34" i="46" s="1"/>
  <c r="J34" i="46"/>
  <c r="K33" i="46"/>
  <c r="L33" i="46" s="1"/>
  <c r="M33" i="46" s="1"/>
  <c r="J33" i="46"/>
  <c r="L32" i="46"/>
  <c r="M32" i="46" s="1"/>
  <c r="K32" i="46"/>
  <c r="J32" i="46"/>
  <c r="K31" i="46"/>
  <c r="L31" i="46" s="1"/>
  <c r="M31" i="46" s="1"/>
  <c r="J31" i="46"/>
  <c r="K30" i="46"/>
  <c r="L30" i="46" s="1"/>
  <c r="M30" i="46" s="1"/>
  <c r="J30" i="46"/>
  <c r="E34" i="46"/>
  <c r="F34" i="46" s="1"/>
  <c r="G34" i="46" s="1"/>
  <c r="D34" i="46"/>
  <c r="E33" i="46"/>
  <c r="F33" i="46" s="1"/>
  <c r="G33" i="46" s="1"/>
  <c r="D33" i="46"/>
  <c r="E32" i="46"/>
  <c r="F32" i="46" s="1"/>
  <c r="G32" i="46" s="1"/>
  <c r="D32" i="46"/>
  <c r="E31" i="46"/>
  <c r="F31" i="46" s="1"/>
  <c r="G31" i="46" s="1"/>
  <c r="D31" i="46"/>
  <c r="E30" i="46"/>
  <c r="F30" i="46" s="1"/>
  <c r="G30" i="46" s="1"/>
  <c r="D30" i="46"/>
  <c r="L15" i="46"/>
  <c r="M15" i="46" s="1"/>
  <c r="L14" i="46"/>
  <c r="M14" i="46" s="1"/>
  <c r="L13" i="46"/>
  <c r="M13" i="46" s="1"/>
  <c r="L12" i="46"/>
  <c r="M12" i="46" s="1"/>
  <c r="L11" i="46"/>
  <c r="M11" i="46" s="1"/>
  <c r="F15" i="46"/>
  <c r="G15" i="46" s="1"/>
  <c r="G14" i="46"/>
  <c r="F14" i="46"/>
  <c r="F13" i="46"/>
  <c r="G13" i="46" s="1"/>
  <c r="F12" i="46"/>
  <c r="G12" i="46" s="1"/>
  <c r="F11" i="46"/>
  <c r="G11" i="46" s="1"/>
  <c r="K23" i="46" l="1"/>
  <c r="J23" i="46"/>
  <c r="J24" i="46" s="1"/>
  <c r="J25" i="46" s="1"/>
  <c r="J26" i="46" s="1"/>
  <c r="J27" i="46" s="1"/>
  <c r="J28" i="46" s="1"/>
  <c r="J29" i="46" s="1"/>
  <c r="E23" i="46"/>
  <c r="E24" i="46" s="1"/>
  <c r="D23" i="46"/>
  <c r="D24" i="46" s="1"/>
  <c r="D25" i="46" s="1"/>
  <c r="D26" i="46" s="1"/>
  <c r="D27" i="46" s="1"/>
  <c r="D28" i="46" s="1"/>
  <c r="D29" i="46" s="1"/>
  <c r="L10" i="46"/>
  <c r="M10" i="46" s="1"/>
  <c r="F10" i="46"/>
  <c r="G10" i="46" s="1"/>
  <c r="L9" i="46"/>
  <c r="M9" i="46" s="1"/>
  <c r="F9" i="46"/>
  <c r="G9" i="46" s="1"/>
  <c r="L8" i="46"/>
  <c r="M8" i="46" s="1"/>
  <c r="F8" i="46"/>
  <c r="G8" i="46" s="1"/>
  <c r="L7" i="46"/>
  <c r="M7" i="46" s="1"/>
  <c r="F7" i="46"/>
  <c r="G7" i="46" s="1"/>
  <c r="L6" i="46"/>
  <c r="M6" i="46" s="1"/>
  <c r="F6" i="46"/>
  <c r="G6" i="46" s="1"/>
  <c r="L5" i="46"/>
  <c r="M5" i="46" s="1"/>
  <c r="F5" i="46"/>
  <c r="G5" i="46" s="1"/>
  <c r="L4" i="46"/>
  <c r="M4" i="46" s="1"/>
  <c r="F4" i="46"/>
  <c r="G4" i="46" s="1"/>
  <c r="F23" i="46" l="1"/>
  <c r="G23" i="46" s="1"/>
  <c r="E25" i="46"/>
  <c r="F24" i="46"/>
  <c r="G24" i="46" s="1"/>
  <c r="L23" i="46"/>
  <c r="M23" i="46" s="1"/>
  <c r="K24" i="46"/>
  <c r="K25" i="46" s="1"/>
  <c r="E26" i="46" l="1"/>
  <c r="F25" i="46"/>
  <c r="G25" i="46" s="1"/>
  <c r="L24" i="46"/>
  <c r="M24" i="46" s="1"/>
  <c r="E27" i="46" l="1"/>
  <c r="F26" i="46"/>
  <c r="G26" i="46" s="1"/>
  <c r="L25" i="46"/>
  <c r="M25" i="46" s="1"/>
  <c r="K26" i="46"/>
  <c r="E28" i="46" l="1"/>
  <c r="F27" i="46"/>
  <c r="G27" i="46" s="1"/>
  <c r="L26" i="46"/>
  <c r="M26" i="46" s="1"/>
  <c r="K27" i="46"/>
  <c r="E29" i="46" l="1"/>
  <c r="F29" i="46" s="1"/>
  <c r="G29" i="46" s="1"/>
  <c r="F28" i="46"/>
  <c r="G28" i="46" s="1"/>
  <c r="L27" i="46"/>
  <c r="M27" i="46" s="1"/>
  <c r="K28" i="46"/>
  <c r="L28" i="46" l="1"/>
  <c r="M28" i="46" s="1"/>
  <c r="K29" i="46"/>
  <c r="L29" i="46" s="1"/>
  <c r="M29" i="46" s="1"/>
  <c r="R4" i="39" l="1"/>
  <c r="R5" i="39"/>
  <c r="R7" i="39"/>
  <c r="R6" i="39"/>
  <c r="X6" i="39" l="1"/>
  <c r="X7" i="39"/>
  <c r="X5" i="39"/>
  <c r="X4" i="39"/>
  <c r="F5" i="39" l="1"/>
  <c r="F6" i="39"/>
  <c r="F7" i="39"/>
  <c r="F4" i="39"/>
  <c r="D5" i="39"/>
  <c r="J5" i="39"/>
  <c r="V5" i="39"/>
  <c r="D6" i="39"/>
  <c r="P6" i="39"/>
  <c r="V6" i="39"/>
  <c r="D7" i="39"/>
  <c r="P7" i="39"/>
  <c r="V7" i="39"/>
  <c r="V3" i="39" l="1"/>
  <c r="P3" i="39"/>
  <c r="V4" i="39"/>
  <c r="L6" i="39"/>
  <c r="L5" i="39"/>
  <c r="H5" i="39"/>
  <c r="E3" i="39"/>
  <c r="W3" i="39"/>
  <c r="L4" i="39"/>
  <c r="L7" i="39"/>
  <c r="P5" i="39"/>
  <c r="J4" i="39"/>
  <c r="J6" i="39"/>
  <c r="J7" i="39"/>
  <c r="D3" i="39"/>
  <c r="D4" i="39"/>
  <c r="P4" i="39"/>
  <c r="L3" i="39" l="1"/>
  <c r="O5" i="39"/>
  <c r="T5" i="39" s="1"/>
  <c r="C7" i="39"/>
  <c r="O7" i="39"/>
  <c r="C6" i="39"/>
  <c r="Q3" i="39"/>
  <c r="K3" i="39"/>
  <c r="O6" i="39"/>
  <c r="J3" i="39"/>
  <c r="U7" i="39" l="1"/>
  <c r="Y7" i="39" s="1"/>
  <c r="S5" i="39"/>
  <c r="S7" i="39"/>
  <c r="T7" i="39"/>
  <c r="S6" i="39"/>
  <c r="T6" i="39"/>
  <c r="C5" i="39"/>
  <c r="G5" i="39" s="1"/>
  <c r="G7" i="39"/>
  <c r="G6" i="39"/>
  <c r="O4" i="39"/>
  <c r="I7" i="39"/>
  <c r="U5" i="39"/>
  <c r="Y5" i="39" s="1"/>
  <c r="U6" i="39"/>
  <c r="Y6" i="39" s="1"/>
  <c r="I6" i="39"/>
  <c r="I5" i="39"/>
  <c r="M5" i="39" s="1"/>
  <c r="I4" i="39"/>
  <c r="C4" i="39"/>
  <c r="U4" i="39"/>
  <c r="Y4" i="39" s="1"/>
  <c r="S4" i="39" l="1"/>
  <c r="T4" i="39"/>
  <c r="M4" i="39"/>
  <c r="N4" i="39"/>
  <c r="N5" i="39"/>
  <c r="M7" i="39"/>
  <c r="N7" i="39"/>
  <c r="M6" i="39"/>
  <c r="N6" i="39"/>
  <c r="G4" i="39"/>
  <c r="U3" i="39"/>
  <c r="X3" i="39"/>
  <c r="I3" i="39"/>
  <c r="R3" i="39"/>
  <c r="O3" i="39"/>
  <c r="F3" i="39"/>
  <c r="C3" i="39"/>
  <c r="G3" i="39" l="1"/>
  <c r="T3" i="39"/>
  <c r="S3" i="39"/>
  <c r="N3" i="39"/>
  <c r="M3" i="39"/>
  <c r="Y3" i="39"/>
</calcChain>
</file>

<file path=xl/sharedStrings.xml><?xml version="1.0" encoding="utf-8"?>
<sst xmlns="http://schemas.openxmlformats.org/spreadsheetml/2006/main" count="422" uniqueCount="141">
  <si>
    <t>Table 1</t>
  </si>
  <si>
    <t>Table 2</t>
  </si>
  <si>
    <t>Table 3</t>
  </si>
  <si>
    <t>Contents</t>
  </si>
  <si>
    <t>Intro</t>
  </si>
  <si>
    <t xml:space="preserve">Statistics and Analysis team, MMO </t>
  </si>
  <si>
    <t>Quantity (tonnes)</t>
  </si>
  <si>
    <t>Value (£'000s)</t>
  </si>
  <si>
    <t>Change</t>
  </si>
  <si>
    <t>Number of trips</t>
  </si>
  <si>
    <t>England</t>
  </si>
  <si>
    <t>Pelagic</t>
  </si>
  <si>
    <t>Shellfish</t>
  </si>
  <si>
    <t>Value</t>
  </si>
  <si>
    <t>England total</t>
  </si>
  <si>
    <t>10-12m total</t>
  </si>
  <si>
    <t>o12m total</t>
  </si>
  <si>
    <t>UK total</t>
  </si>
  <si>
    <t>u10m total</t>
  </si>
  <si>
    <t>Northern Ireland total</t>
  </si>
  <si>
    <t>Scotland total</t>
  </si>
  <si>
    <t>Wales total</t>
  </si>
  <si>
    <t>Brixham</t>
  </si>
  <si>
    <t>Fleetwood</t>
  </si>
  <si>
    <t>Grimsby</t>
  </si>
  <si>
    <t>Hastings</t>
  </si>
  <si>
    <t>Lowestoft</t>
  </si>
  <si>
    <t>Newlyn</t>
  </si>
  <si>
    <t>North Shields</t>
  </si>
  <si>
    <t>Plymouth</t>
  </si>
  <si>
    <t>Poole</t>
  </si>
  <si>
    <t>Scarborough</t>
  </si>
  <si>
    <t>Belfast</t>
  </si>
  <si>
    <t>Aberdeen</t>
  </si>
  <si>
    <t>Ayr</t>
  </si>
  <si>
    <t>Buckie</t>
  </si>
  <si>
    <t>Campbeltown</t>
  </si>
  <si>
    <t>Eyemouth</t>
  </si>
  <si>
    <t>Fraserburgh</t>
  </si>
  <si>
    <t>Kinlochbervie</t>
  </si>
  <si>
    <t>Lochinver</t>
  </si>
  <si>
    <t>Mallaig</t>
  </si>
  <si>
    <t>Oban</t>
  </si>
  <si>
    <t>Peterhead</t>
  </si>
  <si>
    <t>Portree</t>
  </si>
  <si>
    <t>Stornoway</t>
  </si>
  <si>
    <t>Ullapool</t>
  </si>
  <si>
    <t>Milford Haven</t>
  </si>
  <si>
    <t>Northern Ireland</t>
  </si>
  <si>
    <t>Scotland</t>
  </si>
  <si>
    <t>Wales</t>
  </si>
  <si>
    <t>Pelagic total</t>
  </si>
  <si>
    <t>Shellfish total</t>
  </si>
  <si>
    <t>Admin port</t>
  </si>
  <si>
    <t>Quantity (t)</t>
  </si>
  <si>
    <t>Value (£000's)</t>
  </si>
  <si>
    <t>Demersal</t>
  </si>
  <si>
    <t>Column Labels</t>
  </si>
  <si>
    <t>Row Labels</t>
  </si>
  <si>
    <t>Unknown</t>
  </si>
  <si>
    <t xml:space="preserve">Demersal </t>
  </si>
  <si>
    <t>Demersal total</t>
  </si>
  <si>
    <t>Methodology</t>
  </si>
  <si>
    <t>Glossary</t>
  </si>
  <si>
    <t>u10m</t>
  </si>
  <si>
    <t>10-12m</t>
  </si>
  <si>
    <t>12-15m</t>
  </si>
  <si>
    <t>15-24m</t>
  </si>
  <si>
    <t>o24m</t>
  </si>
  <si>
    <t>Shetland</t>
  </si>
  <si>
    <t>Orkney</t>
  </si>
  <si>
    <t>Wick</t>
  </si>
  <si>
    <t>Anstruther</t>
  </si>
  <si>
    <t>z unknown</t>
  </si>
  <si>
    <t xml:space="preserve">Species of demersal fish inhabit the bottom of the ocean. Key demersal species fished by the UK fleet include cod, haddock and whiting. </t>
  </si>
  <si>
    <t>Quantity</t>
  </si>
  <si>
    <t xml:space="preserve">The quantity in tonnes in reported. This is the live weight of fish caught and landed by fishers. </t>
  </si>
  <si>
    <r>
      <rPr>
        <b/>
        <sz val="11"/>
        <rFont val="Arial"/>
        <family val="2"/>
      </rPr>
      <t xml:space="preserve">Contact: </t>
    </r>
    <r>
      <rPr>
        <sz val="11"/>
        <rFont val="Arial"/>
        <family val="2"/>
      </rPr>
      <t>statistics@marinemanagement.org.uk</t>
    </r>
  </si>
  <si>
    <t>Published in response to the COVID-19 pandemic to provide timely evidence on impacts on commercial sea fishing activity</t>
  </si>
  <si>
    <t>Table 4</t>
  </si>
  <si>
    <t xml:space="preserve">Please note this release contains provisional data and therefore may not provide a complete picture of recent fishing activity. </t>
  </si>
  <si>
    <t>TAB1</t>
  </si>
  <si>
    <t>TAB2</t>
  </si>
  <si>
    <t>TAB3</t>
  </si>
  <si>
    <t>TAB4</t>
  </si>
  <si>
    <t>UK</t>
  </si>
  <si>
    <t>NI</t>
  </si>
  <si>
    <t>2019 val</t>
  </si>
  <si>
    <t>2020 val</t>
  </si>
  <si>
    <t>2019 tonnes</t>
  </si>
  <si>
    <t>The number of distinct trips (out from port and back to port) where fish were landed taken by a given group of vessels in a given time frame. The same vessel will account for multiple trips.</t>
  </si>
  <si>
    <t>In this publication the value in £000's is reported. This is the value fishers received for their landings at first sale as recorded on sales notes from Registered Buyers and Sellers of fish.</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</si>
  <si>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</si>
  <si>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</si>
  <si>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Vessels are registered with specific ports. This is not necessarily where they land all their catches but gives an indication of where vessels are based around the UK and its nations.</t>
  </si>
  <si>
    <t>where a figure is less than 1 the data has been replaced with .. and no comparison between years has been made</t>
  </si>
  <si>
    <r>
      <t xml:space="preserve">We welcome feedback on this publication. Please submit your comments here: </t>
    </r>
    <r>
      <rPr>
        <u/>
        <sz val="8"/>
        <color theme="4" tint="-0.499984740745262"/>
        <rFont val="Arial"/>
        <family val="2"/>
      </rPr>
      <t>https://forms.gle/Qoaty1byCddJYryb9</t>
    </r>
    <r>
      <rPr>
        <sz val="8"/>
        <rFont val="Arial"/>
        <family val="2"/>
      </rPr>
      <t>.</t>
    </r>
  </si>
  <si>
    <t xml:space="preserve">Fishing activity (value and volume landed) by vessel length </t>
  </si>
  <si>
    <t>Activity (value and volume landed) of the UK fishing fleet by species group and country</t>
  </si>
  <si>
    <t>A vessels admin port is the port they are registered with. This is not necessarily where they land all their catches but gives an indication of where vessels are based around the UK and its nations.</t>
  </si>
  <si>
    <t>Sum of no of trips</t>
  </si>
  <si>
    <t>Highlights - Monthly Trends</t>
  </si>
  <si>
    <t>Value landed UK vessels</t>
  </si>
  <si>
    <t>Quantity landed UK vessels</t>
  </si>
  <si>
    <t>Absolute difference</t>
  </si>
  <si>
    <t>Per cent change</t>
  </si>
  <si>
    <t>May</t>
  </si>
  <si>
    <t>Source: https://www.gov.uk/government/collections/monthly-uk-sea-fisheries-statistics</t>
  </si>
  <si>
    <t>Cumulative value</t>
  </si>
  <si>
    <t>Cumulative quantity</t>
  </si>
  <si>
    <t>Absolute</t>
  </si>
  <si>
    <t xml:space="preserve">   (Source: UK Monthly Landings Statistics)</t>
  </si>
  <si>
    <t xml:space="preserve">The MMO publishes national statistics on fishing activity across the UK on a monthly basis with a two month lag: 
https://www.gov.uk/government/collections/monthly-uk-sea-fisheries-statistics.
In response to COVID-19, the MMO will be publishing an additional ad hoc statistical release with more timely figures on fishing activity data. This will continue to be published while coronavirus continues to have a large impact on the fishing industry.
The previous versions (covering fishing activity since March 2020) are available to download here: https://www.gov.uk/government/collections/ad-hoc-statistical-releases-sea-fisheries-statistics.
In publishing more timely data we are accepting a reduction in data quality as the picture of fishing activity may not be complete while data is still being processed. This release is therefore not badged as national statistics, reflecting the temporary nature of the recurring publication and the reduced data quality when compared to our regular monthly national statistics. 
We welcome feedback on this publication. Please email: statistics@marinemanagement.org.uk.
</t>
  </si>
  <si>
    <t xml:space="preserve">Detailed information on the methodology for processing fishing activity and landings data is available here: 
https://www.gov.uk/guidance/fishing-activity-and-landings-data-collection-and-processing.
The raw data that feeds into this publication is equivalent to the data used to produce our regular national statistics and is processed and collected as outlined above. The main difference between this ad hoc statistical release and our national statistics is the timeliness. Due to the shorter timelines there will be some data which is not yet on our systems and will therefore not be included in this publication. In order to provide more timely evidence on the impact of COVID-19 on fisheries we accept that the picture presented here may not be complete. 
In the monthly statistics we publish with a 2 month lag, the first estimate of the month’s data is expected to within 3 per cent of final figures. The lags associated with this ad hoc release will also be analysed and monitored in future months. 
Further, in the regular monthly national statistics we impute average values for extreme outliers. Imputation has not been done for this release as the focus is on publishing the timeliest data, whilst flagging the limitations. 
In terms of presentation there are differences to note between these statistics and the regular national statistics. Firstly, the data published here only covers activity by UK vessels. MMO’s regular monthly statistics includes data on landings of the foreign fleet into the UK. This has been excluded as there are longer lags for data on foreign landings. Secondly, this release breaks down landings and sales into 3 species groups (demersal, pelagic and shellfish) not individual species. More detail on vessel length categories is also included, to reflect the differential impact coronavirus is having across the fishing fleet. 
Additionally, data on prices per tonne have not been published for species groups and compared to 2019. This is a useful metric when considering individual species but for this analysis the value landed is a more useful metric to assess the monetary impact of coronavirus on the fishing industry.  </t>
  </si>
  <si>
    <t>set @EndDate = '31/10/2020' /* requires updating each month */</t>
  </si>
  <si>
    <t>Ad hoc statistical release: UK Sea Fisheries Statistics December 2020</t>
  </si>
  <si>
    <t>Activity (value and volume landed) of the UK fishing fleet by country, vessel length and species group December 2019 vs December 2020</t>
  </si>
  <si>
    <t>Activity (value, volume landed and number of trips) of the UK fishing fleet by country and admin port December 2019 vs December 2020</t>
  </si>
  <si>
    <t>Tables 1-4 compare fishing activity December 2019 vs December 2020</t>
  </si>
  <si>
    <t>Jan</t>
  </si>
  <si>
    <t>Feb</t>
  </si>
  <si>
    <t>Mar</t>
  </si>
  <si>
    <t>Apr</t>
  </si>
  <si>
    <t>Jun</t>
  </si>
  <si>
    <t>Jul</t>
  </si>
  <si>
    <t>Aug</t>
  </si>
  <si>
    <t>Sep</t>
  </si>
  <si>
    <t>Oct</t>
  </si>
  <si>
    <t>Nov</t>
  </si>
  <si>
    <t>Dec*</t>
  </si>
  <si>
    <t>Highlights - December 2020</t>
  </si>
  <si>
    <t>Table 1 - Activity (value and volume landed) of the UK fishing fleet by country, vessel length and species group December 2019 vs December 2020</t>
  </si>
  <si>
    <t>Table 2 - Activity (value, volume landed and number of trips) of the UK fishing fleet by country and admin port December 2019 vs December 2020</t>
  </si>
  <si>
    <t>Table 3 - Activity (value and volume landed) of the UK fishing fleet by species group and country December 2019 vs December 2020</t>
  </si>
  <si>
    <t>Table 4 - Activity (value and volume landed) of the UK fishing fleet by country and vessel length December 2019 vs December 2020</t>
  </si>
  <si>
    <t xml:space="preserve">* December 2020 statistics are first published here and are interim </t>
  </si>
  <si>
    <t xml:space="preserve">In this release, fishing activity recorded from January to December 2020 is compared to the same period in 2019. All quantities are reported as live weight tonnage and values are at first sale in pounds sterling (£). 
From March, the UK fishing fleet started to be affected by coronavirus, with the most severe impact seen in April. This is due to April covering the first full month of lockdown in the UK. The quantity of landings has shown a steeper recovery between May and October compared to value. The recovery for both quantity and value landed has reversed in November, owing to the increased restrictions imposed.  Cumulatively for January to December 2020, the value of landings is down 21 per cent and the quantity of landings is down 2 per cent. 
Data covering 2019 activity can be found in MMO's annual sea fisheries stats release: https://www.gov.uk/government/statistics/uk-sea-fisheries-annual-statistics-report-2019. The latest 2020 data can be found in MMO's monthly dataset: https://www.gov.uk/government/statistical-data-sets/uk-and-foreign-vessels-landings-by-uk-port-and-uk-vessel-landings-abroad. </t>
  </si>
  <si>
    <t xml:space="preserve">Here, fishing activity recorded in December 2020 is compared to activity in December 2019. All quantities are reported as live weight tonnage and values are at first sale in pounds sterling (£). 
The quantity landed by UK vessels in December 2020 was down compared to the same period in 2019 at 26,000 tonnes (a 9 per cent decrease). The value of these landings was down by 27 per cent at £41m. The number of fishing trips by UK vessels was around 8,700 in December 2020 compared to 10,000 in December 2019. 
</t>
  </si>
  <si>
    <t xml:space="preserve"> </t>
  </si>
  <si>
    <t>..</t>
  </si>
  <si>
    <t>This workbook was updated 26th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</si>
</sst>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0.000000"/>
    <numFmt numFmtId="171" formatCode="#,##0.0000000"/>
    <numFmt numFmtId="172" formatCode="#,##0.00000"/>
    <numFmt numFmtId="173" formatCode="#,##0.000"/>
  </numFmts>
  <fonts count="32" x14ac:knownFonts="1">
    <font>
      <sz val="11"/>
      <color theme="1"/>
      <name val="Calibri"/>
      <family val="2"/>
      <scheme val="minor"/>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0"/>
      <color rgb="FF000000"/>
      <name val="Arial"/>
      <family val="2"/>
    </font>
    <font>
      <i/>
      <sz val="11"/>
      <color theme="1"/>
      <name val="Arial"/>
      <family val="2"/>
    </font>
    <font>
      <b/>
      <sz val="11"/>
      <color rgb="FFFF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9"/>
      <name val="Arial"/>
      <family val="2"/>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u/>
      <sz val="8"/>
      <color theme="4" tint="-0.499984740745262"/>
      <name val="Arial"/>
      <family val="2"/>
    </font>
    <font>
      <sz val="8"/>
      <color rgb="FF000000"/>
      <name val="Arial"/>
      <family val="2"/>
    </font>
    <font>
      <sz val="8"/>
      <color theme="1"/>
      <name val="Calibri"/>
      <family val="2"/>
      <scheme val="minor"/>
    </font>
    <font>
      <i/>
      <sz val="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rgb="FF000000"/>
      </top>
      <bottom/>
      <diagonal/>
    </border>
    <border>
      <left/>
      <right/>
      <top style="medium">
        <color rgb="FF000000"/>
      </top>
      <bottom style="thin">
        <color rgb="FF000000"/>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applyNumberFormat="0" applyFont="0" applyBorder="0" applyProtection="0"/>
    <xf numFmtId="0" fontId="7" fillId="0" borderId="0" applyNumberFormat="0" applyBorder="0" applyProtection="0"/>
    <xf numFmtId="9" fontId="17" fillId="0" borderId="0" applyFont="0" applyFill="0" applyBorder="0" applyAlignment="0" applyProtection="0"/>
    <xf numFmtId="0" fontId="19" fillId="0" borderId="0" applyNumberFormat="0" applyFill="0" applyBorder="0" applyAlignment="0" applyProtection="0"/>
    <xf numFmtId="0" fontId="25" fillId="0" borderId="0"/>
  </cellStyleXfs>
  <cellXfs count="10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8" fillId="0" borderId="0" xfId="1" applyFont="1"/>
    <xf numFmtId="0" fontId="8" fillId="0" borderId="1" xfId="1" applyFont="1" applyBorder="1"/>
    <xf numFmtId="3" fontId="8" fillId="0" borderId="2" xfId="1" applyNumberFormat="1" applyFont="1" applyBorder="1" applyAlignment="1">
      <alignment horizontal="left"/>
    </xf>
    <xf numFmtId="0" fontId="8" fillId="0" borderId="2" xfId="1" applyFont="1" applyBorder="1" applyAlignment="1">
      <alignment horizontal="left"/>
    </xf>
    <xf numFmtId="0" fontId="8" fillId="0" borderId="1" xfId="1" applyFont="1" applyBorder="1" applyAlignment="1">
      <alignment horizontal="left"/>
    </xf>
    <xf numFmtId="165" fontId="8" fillId="0" borderId="2" xfId="1" applyNumberFormat="1" applyFont="1" applyBorder="1" applyAlignment="1">
      <alignment horizontal="left"/>
    </xf>
    <xf numFmtId="0" fontId="8" fillId="0" borderId="3" xfId="1" applyFont="1" applyBorder="1"/>
    <xf numFmtId="0" fontId="8" fillId="0" borderId="3" xfId="1" applyFont="1" applyBorder="1" applyAlignment="1">
      <alignment horizontal="right"/>
    </xf>
    <xf numFmtId="1" fontId="8" fillId="0" borderId="3" xfId="1" applyNumberFormat="1" applyFont="1" applyBorder="1"/>
    <xf numFmtId="0" fontId="8" fillId="0" borderId="0" xfId="1" applyFont="1" applyAlignment="1">
      <alignment horizontal="right"/>
    </xf>
    <xf numFmtId="165" fontId="8" fillId="0" borderId="0" xfId="1" applyNumberFormat="1" applyFont="1" applyAlignment="1">
      <alignment horizontal="right"/>
    </xf>
    <xf numFmtId="0" fontId="8" fillId="0" borderId="0" xfId="1" applyFont="1" applyFill="1" applyAlignment="1">
      <alignment horizontal="right"/>
    </xf>
    <xf numFmtId="0" fontId="10" fillId="0" borderId="0" xfId="1" applyFont="1"/>
    <xf numFmtId="3" fontId="8" fillId="0" borderId="0" xfId="1" applyNumberFormat="1" applyFont="1" applyAlignment="1" applyProtection="1">
      <alignment horizontal="left"/>
    </xf>
    <xf numFmtId="3" fontId="8" fillId="0" borderId="0" xfId="1" applyNumberFormat="1" applyFont="1"/>
    <xf numFmtId="3" fontId="9" fillId="0" borderId="0" xfId="1" applyNumberFormat="1" applyFont="1" applyAlignment="1" applyProtection="1">
      <alignment horizontal="left"/>
    </xf>
    <xf numFmtId="0" fontId="11" fillId="0" borderId="0" xfId="0" applyFont="1"/>
    <xf numFmtId="0" fontId="12" fillId="0" borderId="0" xfId="0" applyFont="1"/>
    <xf numFmtId="0" fontId="1" fillId="0" borderId="0" xfId="0" applyFont="1"/>
    <xf numFmtId="0" fontId="13" fillId="0" borderId="0" xfId="0" applyFont="1"/>
    <xf numFmtId="0" fontId="14" fillId="0" borderId="0" xfId="0" applyFont="1"/>
    <xf numFmtId="0" fontId="15" fillId="0" borderId="0" xfId="0" quotePrefix="1" applyNumberFormat="1" applyFont="1"/>
    <xf numFmtId="0" fontId="15" fillId="0" borderId="0" xfId="0" applyFont="1"/>
    <xf numFmtId="3" fontId="8" fillId="0" borderId="0" xfId="1" applyNumberFormat="1" applyFont="1" applyAlignment="1" applyProtection="1">
      <alignment horizontal="left" indent="1"/>
    </xf>
    <xf numFmtId="0" fontId="14" fillId="0" borderId="0" xfId="0" applyFont="1" applyAlignment="1">
      <alignment horizontal="left" indent="1"/>
    </xf>
    <xf numFmtId="3" fontId="6" fillId="0" borderId="0" xfId="1" applyNumberFormat="1" applyFont="1" applyAlignment="1" applyProtection="1">
      <alignment horizontal="left"/>
    </xf>
    <xf numFmtId="3" fontId="10" fillId="0" borderId="0" xfId="1" applyNumberFormat="1" applyFont="1" applyAlignment="1" applyProtection="1">
      <alignment horizontal="left"/>
    </xf>
    <xf numFmtId="0" fontId="2" fillId="0" borderId="4" xfId="0" applyFont="1" applyBorder="1"/>
    <xf numFmtId="164" fontId="8" fillId="0" borderId="0" xfId="1" applyNumberFormat="1" applyFont="1" applyAlignment="1">
      <alignment horizontal="left"/>
    </xf>
    <xf numFmtId="0" fontId="2" fillId="0" borderId="0" xfId="0" applyFont="1" applyBorder="1"/>
    <xf numFmtId="0" fontId="14" fillId="0" borderId="0" xfId="0" applyFont="1" applyBorder="1"/>
    <xf numFmtId="3" fontId="8" fillId="0" borderId="4" xfId="1" applyNumberFormat="1" applyFont="1" applyBorder="1" applyAlignment="1" applyProtection="1">
      <alignment horizontal="left"/>
    </xf>
    <xf numFmtId="0" fontId="14" fillId="0" borderId="4" xfId="0" applyFont="1" applyBorder="1" applyAlignment="1">
      <alignment horizontal="left" indent="1"/>
    </xf>
    <xf numFmtId="0" fontId="16" fillId="0" borderId="0" xfId="0" applyFont="1"/>
    <xf numFmtId="0" fontId="0" fillId="0" borderId="0" xfId="0" applyNumberFormat="1"/>
    <xf numFmtId="166" fontId="8" fillId="0" borderId="0" xfId="1" applyNumberFormat="1" applyFont="1" applyAlignment="1">
      <alignment horizontal="right"/>
    </xf>
    <xf numFmtId="9" fontId="8" fillId="0" borderId="0" xfId="6" applyFont="1" applyAlignment="1">
      <alignment horizontal="right"/>
    </xf>
    <xf numFmtId="9" fontId="8" fillId="0" borderId="4" xfId="6" applyFont="1" applyBorder="1" applyAlignment="1">
      <alignment horizontal="right"/>
    </xf>
    <xf numFmtId="0" fontId="19" fillId="0" borderId="0" xfId="7"/>
    <xf numFmtId="0" fontId="2" fillId="0" borderId="0" xfId="0" applyFont="1" applyAlignment="1">
      <alignment horizontal="left" vertical="top" wrapText="1"/>
    </xf>
    <xf numFmtId="9" fontId="8" fillId="0" borderId="0" xfId="6" applyFont="1" applyBorder="1" applyAlignment="1">
      <alignment horizontal="right"/>
    </xf>
    <xf numFmtId="166" fontId="20" fillId="0" borderId="0" xfId="1" applyNumberFormat="1" applyFont="1" applyAlignment="1">
      <alignment horizontal="right"/>
    </xf>
    <xf numFmtId="9" fontId="20" fillId="0" borderId="0" xfId="6" applyFont="1" applyAlignment="1">
      <alignment horizontal="right"/>
    </xf>
    <xf numFmtId="0" fontId="20" fillId="0" borderId="0" xfId="1" applyFont="1" applyFill="1" applyAlignment="1">
      <alignment horizontal="right"/>
    </xf>
    <xf numFmtId="3" fontId="20" fillId="0" borderId="0" xfId="1" applyNumberFormat="1" applyFont="1" applyFill="1" applyAlignment="1">
      <alignment horizontal="right"/>
    </xf>
    <xf numFmtId="0" fontId="21" fillId="0" borderId="0" xfId="0" applyFont="1"/>
    <xf numFmtId="0" fontId="22" fillId="0" borderId="0" xfId="0" applyFont="1"/>
    <xf numFmtId="0" fontId="23" fillId="0" borderId="0" xfId="0" applyFont="1"/>
    <xf numFmtId="0" fontId="23" fillId="0" borderId="0" xfId="0" applyFont="1" applyAlignment="1">
      <alignment horizontal="left"/>
    </xf>
    <xf numFmtId="0" fontId="23" fillId="0" borderId="0" xfId="0" applyFont="1" applyAlignment="1">
      <alignment horizontal="left" indent="1"/>
    </xf>
    <xf numFmtId="0" fontId="2" fillId="0" borderId="0" xfId="0" applyFont="1" applyAlignment="1">
      <alignment horizontal="left"/>
    </xf>
    <xf numFmtId="0" fontId="21" fillId="0" borderId="0" xfId="0" applyFont="1" applyAlignment="1">
      <alignment vertical="top" wrapText="1"/>
    </xf>
    <xf numFmtId="0" fontId="24" fillId="0" borderId="0" xfId="0" applyFont="1"/>
    <xf numFmtId="166" fontId="8" fillId="0" borderId="4" xfId="1" applyNumberFormat="1" applyFont="1" applyBorder="1" applyAlignment="1">
      <alignment horizontal="right"/>
    </xf>
    <xf numFmtId="0" fontId="0" fillId="2" borderId="0" xfId="0" applyFill="1"/>
    <xf numFmtId="0" fontId="0" fillId="2" borderId="0" xfId="0" applyFill="1" applyBorder="1"/>
    <xf numFmtId="0" fontId="0" fillId="2" borderId="7" xfId="0" applyFill="1" applyBorder="1"/>
    <xf numFmtId="0" fontId="18" fillId="2" borderId="0" xfId="0" applyFont="1" applyFill="1"/>
    <xf numFmtId="0" fontId="18" fillId="2" borderId="6" xfId="0" applyFont="1" applyFill="1" applyBorder="1"/>
    <xf numFmtId="0" fontId="18" fillId="2" borderId="5" xfId="0" applyFont="1" applyFill="1" applyBorder="1"/>
    <xf numFmtId="3" fontId="0" fillId="2" borderId="0" xfId="0" applyNumberFormat="1" applyFill="1" applyBorder="1"/>
    <xf numFmtId="3" fontId="0" fillId="2" borderId="0" xfId="0" applyNumberFormat="1" applyFill="1" applyBorder="1" applyAlignment="1">
      <alignment wrapText="1"/>
    </xf>
    <xf numFmtId="3" fontId="0" fillId="2" borderId="7" xfId="0" applyNumberFormat="1" applyFill="1" applyBorder="1"/>
    <xf numFmtId="3" fontId="0" fillId="2" borderId="7" xfId="0" applyNumberFormat="1" applyFill="1" applyBorder="1" applyAlignment="1">
      <alignment wrapText="1"/>
    </xf>
    <xf numFmtId="0" fontId="2" fillId="0" borderId="0" xfId="0" applyFont="1" applyAlignment="1">
      <alignment vertical="top" wrapText="1"/>
    </xf>
    <xf numFmtId="168" fontId="26" fillId="0" borderId="0" xfId="8" applyNumberFormat="1" applyFont="1" applyAlignment="1">
      <alignment horizontal="right"/>
    </xf>
    <xf numFmtId="9" fontId="8" fillId="0" borderId="0" xfId="6" applyFont="1" applyFill="1" applyAlignment="1">
      <alignment horizontal="right"/>
    </xf>
    <xf numFmtId="0" fontId="14" fillId="0" borderId="0" xfId="0" applyFont="1" applyFill="1"/>
    <xf numFmtId="0" fontId="2" fillId="0" borderId="0" xfId="0" applyFont="1" applyFill="1"/>
    <xf numFmtId="169" fontId="26" fillId="0" borderId="0" xfId="8" applyNumberFormat="1" applyFont="1" applyAlignment="1">
      <alignment horizontal="right"/>
    </xf>
    <xf numFmtId="0" fontId="27" fillId="0" borderId="0" xfId="0" applyFont="1"/>
    <xf numFmtId="0" fontId="26" fillId="0" borderId="0" xfId="0" applyFont="1"/>
    <xf numFmtId="0" fontId="27" fillId="0" borderId="0" xfId="0" applyFont="1" applyBorder="1"/>
    <xf numFmtId="9" fontId="29" fillId="0" borderId="0" xfId="6" applyFont="1" applyBorder="1" applyAlignment="1">
      <alignment horizontal="right"/>
    </xf>
    <xf numFmtId="0" fontId="30" fillId="0" borderId="0" xfId="0" applyFont="1"/>
    <xf numFmtId="0" fontId="27" fillId="0" borderId="0" xfId="0" applyFont="1" applyAlignment="1">
      <alignment vertical="top" wrapText="1"/>
    </xf>
    <xf numFmtId="4" fontId="0" fillId="2" borderId="0" xfId="0" applyNumberFormat="1" applyFill="1" applyBorder="1" applyAlignment="1">
      <alignment wrapText="1"/>
    </xf>
    <xf numFmtId="170" fontId="0" fillId="2" borderId="0" xfId="0" applyNumberFormat="1" applyFill="1" applyBorder="1" applyAlignment="1">
      <alignment wrapText="1"/>
    </xf>
    <xf numFmtId="171" fontId="0" fillId="2" borderId="0" xfId="0" applyNumberFormat="1" applyFill="1" applyBorder="1" applyAlignment="1">
      <alignment wrapText="1"/>
    </xf>
    <xf numFmtId="172" fontId="0" fillId="2" borderId="0" xfId="0" applyNumberFormat="1" applyFill="1" applyBorder="1" applyAlignment="1">
      <alignment wrapText="1"/>
    </xf>
    <xf numFmtId="0" fontId="3" fillId="2" borderId="0" xfId="0" applyFont="1" applyFill="1"/>
    <xf numFmtId="0" fontId="13" fillId="2" borderId="0" xfId="0" applyFont="1" applyFill="1"/>
    <xf numFmtId="0" fontId="1" fillId="2" borderId="0" xfId="0" applyFont="1" applyFill="1"/>
    <xf numFmtId="0" fontId="21" fillId="2" borderId="0" xfId="0" applyFont="1" applyFill="1" applyAlignment="1">
      <alignment vertical="top" wrapText="1"/>
    </xf>
    <xf numFmtId="0" fontId="31" fillId="0" borderId="0" xfId="0" applyFont="1" applyAlignment="1">
      <alignment vertical="top"/>
    </xf>
    <xf numFmtId="0" fontId="31" fillId="0" borderId="0" xfId="0" applyFont="1"/>
    <xf numFmtId="10" fontId="0" fillId="0" borderId="0" xfId="0" applyNumberFormat="1"/>
    <xf numFmtId="9" fontId="14" fillId="0" borderId="0" xfId="0" applyNumberFormat="1" applyFont="1"/>
    <xf numFmtId="173" fontId="0" fillId="2" borderId="0" xfId="0" applyNumberFormat="1" applyFill="1" applyBorder="1"/>
    <xf numFmtId="166" fontId="8" fillId="0" borderId="0" xfId="1" quotePrefix="1" applyNumberFormat="1" applyFont="1" applyAlignment="1">
      <alignment horizontal="right"/>
    </xf>
    <xf numFmtId="0" fontId="2" fillId="0" borderId="0" xfId="0" applyFont="1" applyAlignment="1">
      <alignment horizontal="left" vertical="top" wrapText="1"/>
    </xf>
    <xf numFmtId="0" fontId="21" fillId="0" borderId="0" xfId="0" applyFont="1" applyAlignment="1">
      <alignment horizontal="left" vertical="top" wrapText="1"/>
    </xf>
    <xf numFmtId="0" fontId="21" fillId="2" borderId="0" xfId="0" applyFont="1" applyFill="1" applyAlignment="1">
      <alignment horizontal="left" vertical="top" wrapText="1"/>
    </xf>
    <xf numFmtId="0" fontId="27" fillId="0" borderId="0" xfId="0" applyFont="1" applyAlignment="1">
      <alignment horizontal="left" vertical="top" wrapText="1"/>
    </xf>
    <xf numFmtId="0" fontId="18" fillId="2" borderId="7" xfId="0" applyFont="1" applyFill="1" applyBorder="1" applyAlignment="1">
      <alignment horizontal="center"/>
    </xf>
  </cellXfs>
  <cellStyles count="9">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_TAB3_3" xfId="8" xr:uid="{00000000-0005-0000-0000-000007000000}"/>
    <cellStyle name="Percent" xfId="6" builtinId="5"/>
    <cellStyle name="Percent 2" xfId="3" xr:uid="{00000000-0005-0000-0000-000009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100" b="1"/>
              <a:t>Monthly value landed by UK vessels: 2019 vs 2020</a:t>
            </a:r>
          </a:p>
        </c:rich>
      </c:tx>
      <c:layout>
        <c:manualLayout>
          <c:xMode val="edge"/>
          <c:yMode val="edge"/>
          <c:x val="3.3254397687333417E-3"/>
          <c:y val="2.216404886561954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373785610106865"/>
          <c:y val="0.19543339150668992"/>
          <c:w val="0.86086919852084731"/>
          <c:h val="0.71386242001163469"/>
        </c:manualLayout>
      </c:layout>
      <c:barChart>
        <c:barDir val="col"/>
        <c:grouping val="clustered"/>
        <c:varyColors val="0"/>
        <c:ser>
          <c:idx val="0"/>
          <c:order val="0"/>
          <c:tx>
            <c:strRef>
              <c:f>'Highlights data'!$D$3</c:f>
              <c:strCache>
                <c:ptCount val="1"/>
                <c:pt idx="0">
                  <c:v>2019</c:v>
                </c:pt>
              </c:strCache>
            </c:strRef>
          </c:tx>
          <c:spPr>
            <a:solidFill>
              <a:schemeClr val="accent6">
                <a:tint val="77000"/>
              </a:schemeClr>
            </a:solidFill>
            <a:ln>
              <a:noFill/>
            </a:ln>
            <a:effectLst/>
          </c:spPr>
          <c:invertIfNegative val="0"/>
          <c:cat>
            <c:strRef>
              <c:f>'Highlights data'!$C$4:$C$15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'Highlights data'!$D$4:$D$15</c:f>
              <c:numCache>
                <c:formatCode>General</c:formatCode>
                <c:ptCount val="12"/>
                <c:pt idx="0">
                  <c:v>122605.58019407326</c:v>
                </c:pt>
                <c:pt idx="1">
                  <c:v>66130.452953449887</c:v>
                </c:pt>
                <c:pt idx="2">
                  <c:v>65272.385123966189</c:v>
                </c:pt>
                <c:pt idx="3">
                  <c:v>61900.917177508818</c:v>
                </c:pt>
                <c:pt idx="4">
                  <c:v>60965.792965366083</c:v>
                </c:pt>
                <c:pt idx="5">
                  <c:v>67234.832951913268</c:v>
                </c:pt>
                <c:pt idx="6">
                  <c:v>75811.111131051191</c:v>
                </c:pt>
                <c:pt idx="7">
                  <c:v>89956.275293244064</c:v>
                </c:pt>
                <c:pt idx="8">
                  <c:v>86456.162780000028</c:v>
                </c:pt>
                <c:pt idx="9">
                  <c:v>120129.41018999998</c:v>
                </c:pt>
                <c:pt idx="10">
                  <c:v>108409.42432000001</c:v>
                </c:pt>
                <c:pt idx="11">
                  <c:v>56418.087859999992</c:v>
                </c:pt>
              </c:numCache>
            </c:numRef>
          </c:val>
          <c:extLst>
            <c:ext xmlns:c16="http://schemas.microsoft.com/office/drawing/2014/chart" uri="{C3380CC4-5D6E-409C-BE32-E72D297353CC}">
              <c16:uniqueId val="{00000000-81B1-43FE-98C7-3CED5DA605A6}"/>
            </c:ext>
          </c:extLst>
        </c:ser>
        <c:ser>
          <c:idx val="1"/>
          <c:order val="1"/>
          <c:tx>
            <c:strRef>
              <c:f>'Highlights data'!$E$3</c:f>
              <c:strCache>
                <c:ptCount val="1"/>
                <c:pt idx="0">
                  <c:v>2020</c:v>
                </c:pt>
              </c:strCache>
            </c:strRef>
          </c:tx>
          <c:spPr>
            <a:solidFill>
              <a:srgbClr val="00B050"/>
            </a:solidFill>
            <a:ln>
              <a:noFill/>
            </a:ln>
            <a:effectLst/>
          </c:spPr>
          <c:invertIfNegative val="0"/>
          <c:dPt>
            <c:idx val="4"/>
            <c:invertIfNegative val="0"/>
            <c:bubble3D val="0"/>
            <c:spPr>
              <a:solidFill>
                <a:srgbClr val="00B050"/>
              </a:solidFill>
              <a:ln>
                <a:noFill/>
              </a:ln>
              <a:effectLst/>
            </c:spPr>
            <c:extLst>
              <c:ext xmlns:c16="http://schemas.microsoft.com/office/drawing/2014/chart" uri="{C3380CC4-5D6E-409C-BE32-E72D297353CC}">
                <c16:uniqueId val="{00000002-81B1-43FE-98C7-3CED5DA605A6}"/>
              </c:ext>
            </c:extLst>
          </c:dPt>
          <c:dPt>
            <c:idx val="5"/>
            <c:invertIfNegative val="0"/>
            <c:bubble3D val="0"/>
            <c:spPr>
              <a:solidFill>
                <a:srgbClr val="00B050"/>
              </a:solidFill>
              <a:ln>
                <a:noFill/>
              </a:ln>
              <a:effectLst/>
            </c:spPr>
            <c:extLst>
              <c:ext xmlns:c16="http://schemas.microsoft.com/office/drawing/2014/chart" uri="{C3380CC4-5D6E-409C-BE32-E72D297353CC}">
                <c16:uniqueId val="{00000004-81B1-43FE-98C7-3CED5DA605A6}"/>
              </c:ext>
            </c:extLst>
          </c:dPt>
          <c:dPt>
            <c:idx val="6"/>
            <c:invertIfNegative val="0"/>
            <c:bubble3D val="0"/>
            <c:spPr>
              <a:solidFill>
                <a:srgbClr val="00B050"/>
              </a:solidFill>
              <a:ln>
                <a:solidFill>
                  <a:schemeClr val="accent6">
                    <a:lumMod val="20000"/>
                    <a:lumOff val="80000"/>
                  </a:schemeClr>
                </a:solidFill>
              </a:ln>
              <a:effectLst/>
            </c:spPr>
            <c:extLst>
              <c:ext xmlns:c16="http://schemas.microsoft.com/office/drawing/2014/chart" uri="{C3380CC4-5D6E-409C-BE32-E72D297353CC}">
                <c16:uniqueId val="{00000006-81B1-43FE-98C7-3CED5DA605A6}"/>
              </c:ext>
            </c:extLst>
          </c:dPt>
          <c:cat>
            <c:strRef>
              <c:f>'Highlights data'!$C$4:$C$15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'Highlights data'!$E$4:$E$15</c:f>
              <c:numCache>
                <c:formatCode>General</c:formatCode>
                <c:ptCount val="12"/>
                <c:pt idx="0">
                  <c:v>105304.00028570008</c:v>
                </c:pt>
                <c:pt idx="1">
                  <c:v>76925.169603499977</c:v>
                </c:pt>
                <c:pt idx="2">
                  <c:v>48363.805287399999</c:v>
                </c:pt>
                <c:pt idx="3">
                  <c:v>30975.669169999979</c:v>
                </c:pt>
                <c:pt idx="4">
                  <c:v>38267.086987399969</c:v>
                </c:pt>
                <c:pt idx="5">
                  <c:v>47670.004016800034</c:v>
                </c:pt>
                <c:pt idx="6">
                  <c:v>58442.362495500063</c:v>
                </c:pt>
                <c:pt idx="7">
                  <c:v>65875.901464299925</c:v>
                </c:pt>
                <c:pt idx="8">
                  <c:v>76479.733095400035</c:v>
                </c:pt>
                <c:pt idx="9">
                  <c:v>104191.81126480018</c:v>
                </c:pt>
                <c:pt idx="10">
                  <c:v>80969.166100000002</c:v>
                </c:pt>
                <c:pt idx="11">
                  <c:v>41175.645389999998</c:v>
                </c:pt>
              </c:numCache>
            </c:numRef>
          </c:val>
          <c:extLst>
            <c:ext xmlns:c16="http://schemas.microsoft.com/office/drawing/2014/chart" uri="{C3380CC4-5D6E-409C-BE32-E72D297353CC}">
              <c16:uniqueId val="{00000007-81B1-43FE-98C7-3CED5DA605A6}"/>
            </c:ext>
          </c:extLst>
        </c:ser>
        <c:dLbls>
          <c:showLegendKey val="0"/>
          <c:showVal val="0"/>
          <c:showCatName val="0"/>
          <c:showSerName val="0"/>
          <c:showPercent val="0"/>
          <c:showBubbleSize val="0"/>
        </c:dLbls>
        <c:gapWidth val="219"/>
        <c:overlap val="-27"/>
        <c:axId val="620326712"/>
        <c:axId val="620327104"/>
      </c:barChart>
      <c:catAx>
        <c:axId val="62032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327104"/>
        <c:crosses val="autoZero"/>
        <c:auto val="1"/>
        <c:lblAlgn val="ctr"/>
        <c:lblOffset val="100"/>
        <c:noMultiLvlLbl val="0"/>
      </c:catAx>
      <c:valAx>
        <c:axId val="620327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£ 000s  </a:t>
                </a:r>
              </a:p>
            </c:rich>
          </c:tx>
          <c:layout>
            <c:manualLayout>
              <c:xMode val="edge"/>
              <c:yMode val="edge"/>
              <c:x val="1.8467596638606584E-2"/>
              <c:y val="0.10105817335660268"/>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326712"/>
        <c:crosses val="autoZero"/>
        <c:crossBetween val="between"/>
      </c:valAx>
      <c:spPr>
        <a:noFill/>
        <a:ln>
          <a:noFill/>
        </a:ln>
        <a:effectLst/>
      </c:spPr>
    </c:plotArea>
    <c:legend>
      <c:legendPos val="b"/>
      <c:layout>
        <c:manualLayout>
          <c:xMode val="edge"/>
          <c:yMode val="edge"/>
          <c:x val="0.72334860887189789"/>
          <c:y val="3.0508144269924375E-2"/>
          <c:w val="0.25652763548767271"/>
          <c:h val="6.309293982281810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100" b="1">
                <a:latin typeface="Arial" panose="020B0604020202020204" pitchFamily="34" charset="0"/>
                <a:cs typeface="Arial" panose="020B0604020202020204" pitchFamily="34" charset="0"/>
              </a:rPr>
              <a:t>Monthly quantity landed by UK vessels: 2019 vs 2020</a:t>
            </a:r>
          </a:p>
        </c:rich>
      </c:tx>
      <c:layout>
        <c:manualLayout>
          <c:xMode val="edge"/>
          <c:yMode val="edge"/>
          <c:x val="6.0476657940663177E-3"/>
          <c:y val="1.978581507646885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759380453752181"/>
          <c:y val="0.23822401704917578"/>
          <c:w val="0.87240619546247822"/>
          <c:h val="0.69587130164378297"/>
        </c:manualLayout>
      </c:layout>
      <c:barChart>
        <c:barDir val="col"/>
        <c:grouping val="clustered"/>
        <c:varyColors val="0"/>
        <c:ser>
          <c:idx val="0"/>
          <c:order val="0"/>
          <c:tx>
            <c:strRef>
              <c:f>'Highlights data'!$J$3</c:f>
              <c:strCache>
                <c:ptCount val="1"/>
                <c:pt idx="0">
                  <c:v>2019</c:v>
                </c:pt>
              </c:strCache>
            </c:strRef>
          </c:tx>
          <c:spPr>
            <a:solidFill>
              <a:schemeClr val="accent1">
                <a:tint val="77000"/>
              </a:schemeClr>
            </a:solidFill>
            <a:ln>
              <a:noFill/>
            </a:ln>
            <a:effectLst/>
          </c:spPr>
          <c:invertIfNegative val="0"/>
          <c:cat>
            <c:strRef>
              <c:f>'Highlights data'!$I$4:$I$15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'Highlights data'!$J$4:$J$15</c:f>
              <c:numCache>
                <c:formatCode>General</c:formatCode>
                <c:ptCount val="12"/>
                <c:pt idx="0">
                  <c:v>80449.291299999895</c:v>
                </c:pt>
                <c:pt idx="1">
                  <c:v>40561.664799999977</c:v>
                </c:pt>
                <c:pt idx="2">
                  <c:v>70939.217600000047</c:v>
                </c:pt>
                <c:pt idx="3">
                  <c:v>38003.490899999808</c:v>
                </c:pt>
                <c:pt idx="4">
                  <c:v>27139.703499999996</c:v>
                </c:pt>
                <c:pt idx="5">
                  <c:v>30804.210700000032</c:v>
                </c:pt>
                <c:pt idx="6">
                  <c:v>37398.356099999954</c:v>
                </c:pt>
                <c:pt idx="7">
                  <c:v>53963.041799999781</c:v>
                </c:pt>
                <c:pt idx="8">
                  <c:v>65751.581299999991</c:v>
                </c:pt>
                <c:pt idx="9">
                  <c:v>77865.008399999992</c:v>
                </c:pt>
                <c:pt idx="10">
                  <c:v>70510.226299999995</c:v>
                </c:pt>
                <c:pt idx="11">
                  <c:v>28755.970500000003</c:v>
                </c:pt>
              </c:numCache>
            </c:numRef>
          </c:val>
          <c:extLst>
            <c:ext xmlns:c16="http://schemas.microsoft.com/office/drawing/2014/chart" uri="{C3380CC4-5D6E-409C-BE32-E72D297353CC}">
              <c16:uniqueId val="{00000000-9997-4EB7-BD2B-657044CBC3E9}"/>
            </c:ext>
          </c:extLst>
        </c:ser>
        <c:ser>
          <c:idx val="1"/>
          <c:order val="1"/>
          <c:tx>
            <c:strRef>
              <c:f>'Highlights data'!$K$3</c:f>
              <c:strCache>
                <c:ptCount val="1"/>
                <c:pt idx="0">
                  <c:v>2020</c:v>
                </c:pt>
              </c:strCache>
            </c:strRef>
          </c:tx>
          <c:spPr>
            <a:solidFill>
              <a:srgbClr val="0070C0"/>
            </a:solidFill>
            <a:ln>
              <a:noFill/>
            </a:ln>
            <a:effectLst/>
          </c:spPr>
          <c:invertIfNegative val="0"/>
          <c:dPt>
            <c:idx val="4"/>
            <c:invertIfNegative val="0"/>
            <c:bubble3D val="0"/>
            <c:spPr>
              <a:solidFill>
                <a:srgbClr val="0070C0"/>
              </a:solidFill>
              <a:ln>
                <a:noFill/>
              </a:ln>
              <a:effectLst/>
            </c:spPr>
            <c:extLst>
              <c:ext xmlns:c16="http://schemas.microsoft.com/office/drawing/2014/chart" uri="{C3380CC4-5D6E-409C-BE32-E72D297353CC}">
                <c16:uniqueId val="{00000002-9997-4EB7-BD2B-657044CBC3E9}"/>
              </c:ext>
            </c:extLst>
          </c:dPt>
          <c:dPt>
            <c:idx val="5"/>
            <c:invertIfNegative val="0"/>
            <c:bubble3D val="0"/>
            <c:spPr>
              <a:solidFill>
                <a:srgbClr val="0070C0"/>
              </a:solidFill>
              <a:ln>
                <a:noFill/>
              </a:ln>
              <a:effectLst/>
            </c:spPr>
            <c:extLst>
              <c:ext xmlns:c16="http://schemas.microsoft.com/office/drawing/2014/chart" uri="{C3380CC4-5D6E-409C-BE32-E72D297353CC}">
                <c16:uniqueId val="{00000004-9997-4EB7-BD2B-657044CBC3E9}"/>
              </c:ext>
            </c:extLst>
          </c:dPt>
          <c:dPt>
            <c:idx val="6"/>
            <c:invertIfNegative val="0"/>
            <c:bubble3D val="0"/>
            <c:spPr>
              <a:solidFill>
                <a:srgbClr val="0070C0"/>
              </a:solidFill>
              <a:ln>
                <a:solidFill>
                  <a:schemeClr val="accent1">
                    <a:lumMod val="20000"/>
                    <a:lumOff val="80000"/>
                  </a:schemeClr>
                </a:solidFill>
              </a:ln>
              <a:effectLst/>
            </c:spPr>
            <c:extLst>
              <c:ext xmlns:c16="http://schemas.microsoft.com/office/drawing/2014/chart" uri="{C3380CC4-5D6E-409C-BE32-E72D297353CC}">
                <c16:uniqueId val="{00000006-9997-4EB7-BD2B-657044CBC3E9}"/>
              </c:ext>
            </c:extLst>
          </c:dPt>
          <c:cat>
            <c:strRef>
              <c:f>'Highlights data'!$I$4:$I$15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'Highlights data'!$K$4:$K$15</c:f>
              <c:numCache>
                <c:formatCode>General</c:formatCode>
                <c:ptCount val="12"/>
                <c:pt idx="0">
                  <c:v>76070.431699999972</c:v>
                </c:pt>
                <c:pt idx="1">
                  <c:v>61399.204299999939</c:v>
                </c:pt>
                <c:pt idx="2">
                  <c:v>61380.871100000018</c:v>
                </c:pt>
                <c:pt idx="3">
                  <c:v>26179.610899999956</c:v>
                </c:pt>
                <c:pt idx="4">
                  <c:v>27483.934999999954</c:v>
                </c:pt>
                <c:pt idx="5">
                  <c:v>28731.815499999946</c:v>
                </c:pt>
                <c:pt idx="6">
                  <c:v>39055.338600000017</c:v>
                </c:pt>
                <c:pt idx="7">
                  <c:v>47858.503899999989</c:v>
                </c:pt>
                <c:pt idx="8">
                  <c:v>68791.775599999863</c:v>
                </c:pt>
                <c:pt idx="9">
                  <c:v>81860.858100000158</c:v>
                </c:pt>
                <c:pt idx="10">
                  <c:v>64626.397200000007</c:v>
                </c:pt>
                <c:pt idx="11">
                  <c:v>26289.450400000005</c:v>
                </c:pt>
              </c:numCache>
            </c:numRef>
          </c:val>
          <c:extLst>
            <c:ext xmlns:c16="http://schemas.microsoft.com/office/drawing/2014/chart" uri="{C3380CC4-5D6E-409C-BE32-E72D297353CC}">
              <c16:uniqueId val="{00000007-9997-4EB7-BD2B-657044CBC3E9}"/>
            </c:ext>
          </c:extLst>
        </c:ser>
        <c:dLbls>
          <c:showLegendKey val="0"/>
          <c:showVal val="0"/>
          <c:showCatName val="0"/>
          <c:showSerName val="0"/>
          <c:showPercent val="0"/>
          <c:showBubbleSize val="0"/>
        </c:dLbls>
        <c:gapWidth val="219"/>
        <c:overlap val="-27"/>
        <c:axId val="620327888"/>
        <c:axId val="620328280"/>
      </c:barChart>
      <c:catAx>
        <c:axId val="62032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328280"/>
        <c:crosses val="autoZero"/>
        <c:auto val="1"/>
        <c:lblAlgn val="ctr"/>
        <c:lblOffset val="100"/>
        <c:noMultiLvlLbl val="0"/>
      </c:catAx>
      <c:valAx>
        <c:axId val="620328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Tonnes (live weight)</a:t>
                </a:r>
              </a:p>
            </c:rich>
          </c:tx>
          <c:layout>
            <c:manualLayout>
              <c:xMode val="edge"/>
              <c:yMode val="edge"/>
              <c:x val="6.926265270506108E-3"/>
              <c:y val="9.2706056435842843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327888"/>
        <c:crosses val="autoZero"/>
        <c:crossBetween val="between"/>
      </c:valAx>
      <c:spPr>
        <a:noFill/>
        <a:ln>
          <a:noFill/>
        </a:ln>
        <a:effectLst/>
      </c:spPr>
    </c:plotArea>
    <c:legend>
      <c:legendPos val="b"/>
      <c:layout>
        <c:manualLayout>
          <c:xMode val="edge"/>
          <c:yMode val="edge"/>
          <c:x val="0.81456369982547994"/>
          <c:y val="3.0987749913144839E-2"/>
          <c:w val="0.15584933100639906"/>
          <c:h val="6.677769589934456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lgn="l">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100" b="1">
                <a:solidFill>
                  <a:sysClr val="windowText" lastClr="000000"/>
                </a:solidFill>
                <a:latin typeface="Arial" panose="020B0604020202020204" pitchFamily="34" charset="0"/>
                <a:cs typeface="Arial" panose="020B0604020202020204" pitchFamily="34" charset="0"/>
              </a:rPr>
              <a:t>Cummulative value of landings by UK vessels: 2019</a:t>
            </a:r>
            <a:r>
              <a:rPr lang="en-GB" sz="1100" b="1" baseline="0">
                <a:solidFill>
                  <a:sysClr val="windowText" lastClr="000000"/>
                </a:solidFill>
                <a:latin typeface="Arial" panose="020B0604020202020204" pitchFamily="34" charset="0"/>
                <a:cs typeface="Arial" panose="020B0604020202020204" pitchFamily="34" charset="0"/>
              </a:rPr>
              <a:t> vs 2020</a:t>
            </a:r>
            <a:endParaRPr lang="en-GB"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8243000874890648E-2"/>
          <c:y val="2.7777777777777776E-2"/>
        </c:manualLayout>
      </c:layout>
      <c:overlay val="0"/>
      <c:spPr>
        <a:noFill/>
        <a:ln>
          <a:noFill/>
        </a:ln>
        <a:effectLst/>
      </c:spPr>
      <c:txPr>
        <a:bodyPr rot="0" spcFirstLastPara="1" vertOverflow="ellipsis" vert="horz" wrap="square" anchor="ctr" anchorCtr="1"/>
        <a:lstStyle/>
        <a:p>
          <a:pPr algn="l">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24759405074366"/>
          <c:y val="0.14012517666060975"/>
          <c:w val="0.84597462817147862"/>
          <c:h val="0.75247555594012283"/>
        </c:manualLayout>
      </c:layout>
      <c:lineChart>
        <c:grouping val="standard"/>
        <c:varyColors val="0"/>
        <c:ser>
          <c:idx val="0"/>
          <c:order val="0"/>
          <c:tx>
            <c:strRef>
              <c:f>'Highlights data'!$D$22</c:f>
              <c:strCache>
                <c:ptCount val="1"/>
                <c:pt idx="0">
                  <c:v>2019</c:v>
                </c:pt>
              </c:strCache>
            </c:strRef>
          </c:tx>
          <c:spPr>
            <a:ln w="28575" cap="rnd">
              <a:solidFill>
                <a:schemeClr val="accent6">
                  <a:tint val="77000"/>
                </a:schemeClr>
              </a:solidFill>
              <a:round/>
            </a:ln>
            <a:effectLst/>
          </c:spPr>
          <c:marker>
            <c:symbol val="none"/>
          </c:marker>
          <c:cat>
            <c:strRef>
              <c:f>'Highlights data'!$C$23:$C$34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'Highlights data'!$D$23:$D$34</c:f>
              <c:numCache>
                <c:formatCode>General</c:formatCode>
                <c:ptCount val="12"/>
                <c:pt idx="0">
                  <c:v>122605.58019407326</c:v>
                </c:pt>
                <c:pt idx="1">
                  <c:v>188736.03314752315</c:v>
                </c:pt>
                <c:pt idx="2">
                  <c:v>254008.41827148932</c:v>
                </c:pt>
                <c:pt idx="3">
                  <c:v>315909.33544899814</c:v>
                </c:pt>
                <c:pt idx="4">
                  <c:v>376875.12841436424</c:v>
                </c:pt>
                <c:pt idx="5">
                  <c:v>444109.96136627754</c:v>
                </c:pt>
                <c:pt idx="6">
                  <c:v>519921.07249732874</c:v>
                </c:pt>
                <c:pt idx="7">
                  <c:v>609877.34779057279</c:v>
                </c:pt>
                <c:pt idx="8">
                  <c:v>696333.51057057281</c:v>
                </c:pt>
                <c:pt idx="9">
                  <c:v>816462.92076057277</c:v>
                </c:pt>
                <c:pt idx="10">
                  <c:v>924872.34508057276</c:v>
                </c:pt>
                <c:pt idx="11">
                  <c:v>981290.43294057273</c:v>
                </c:pt>
              </c:numCache>
            </c:numRef>
          </c:val>
          <c:smooth val="0"/>
          <c:extLst>
            <c:ext xmlns:c16="http://schemas.microsoft.com/office/drawing/2014/chart" uri="{C3380CC4-5D6E-409C-BE32-E72D297353CC}">
              <c16:uniqueId val="{00000000-70C3-41A0-8F39-113BD180436E}"/>
            </c:ext>
          </c:extLst>
        </c:ser>
        <c:ser>
          <c:idx val="1"/>
          <c:order val="1"/>
          <c:tx>
            <c:strRef>
              <c:f>'Highlights data'!$E$22</c:f>
              <c:strCache>
                <c:ptCount val="1"/>
                <c:pt idx="0">
                  <c:v>2020</c:v>
                </c:pt>
              </c:strCache>
            </c:strRef>
          </c:tx>
          <c:spPr>
            <a:ln w="28575" cap="rnd">
              <a:solidFill>
                <a:schemeClr val="accent6">
                  <a:shade val="76000"/>
                </a:schemeClr>
              </a:solidFill>
              <a:round/>
            </a:ln>
            <a:effectLst/>
          </c:spPr>
          <c:marker>
            <c:symbol val="none"/>
          </c:marker>
          <c:cat>
            <c:strRef>
              <c:f>'Highlights data'!$C$23:$C$34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'Highlights data'!$E$23:$E$34</c:f>
              <c:numCache>
                <c:formatCode>General</c:formatCode>
                <c:ptCount val="12"/>
                <c:pt idx="0">
                  <c:v>105304.00028570008</c:v>
                </c:pt>
                <c:pt idx="1">
                  <c:v>182229.16988920007</c:v>
                </c:pt>
                <c:pt idx="2">
                  <c:v>230592.97517660007</c:v>
                </c:pt>
                <c:pt idx="3">
                  <c:v>261568.64434660005</c:v>
                </c:pt>
                <c:pt idx="4">
                  <c:v>299835.73133400001</c:v>
                </c:pt>
                <c:pt idx="5">
                  <c:v>347505.73535080004</c:v>
                </c:pt>
                <c:pt idx="6">
                  <c:v>405948.09784630011</c:v>
                </c:pt>
                <c:pt idx="7">
                  <c:v>471823.99931060005</c:v>
                </c:pt>
                <c:pt idx="8">
                  <c:v>548303.73240600014</c:v>
                </c:pt>
                <c:pt idx="9">
                  <c:v>652495.54367080028</c:v>
                </c:pt>
                <c:pt idx="10">
                  <c:v>733464.70977080031</c:v>
                </c:pt>
                <c:pt idx="11">
                  <c:v>774640.35516080027</c:v>
                </c:pt>
              </c:numCache>
            </c:numRef>
          </c:val>
          <c:smooth val="0"/>
          <c:extLst>
            <c:ext xmlns:c16="http://schemas.microsoft.com/office/drawing/2014/chart" uri="{C3380CC4-5D6E-409C-BE32-E72D297353CC}">
              <c16:uniqueId val="{00000001-70C3-41A0-8F39-113BD180436E}"/>
            </c:ext>
          </c:extLst>
        </c:ser>
        <c:dLbls>
          <c:showLegendKey val="0"/>
          <c:showVal val="0"/>
          <c:showCatName val="0"/>
          <c:showSerName val="0"/>
          <c:showPercent val="0"/>
          <c:showBubbleSize val="0"/>
        </c:dLbls>
        <c:smooth val="0"/>
        <c:axId val="619458576"/>
        <c:axId val="619458968"/>
      </c:lineChart>
      <c:catAx>
        <c:axId val="61945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458968"/>
        <c:crosses val="autoZero"/>
        <c:auto val="1"/>
        <c:lblAlgn val="ctr"/>
        <c:lblOffset val="100"/>
        <c:noMultiLvlLbl val="0"/>
      </c:catAx>
      <c:valAx>
        <c:axId val="619458968"/>
        <c:scaling>
          <c:orientation val="minMax"/>
          <c:max val="10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458576"/>
        <c:crosses val="autoZero"/>
        <c:crossBetween val="between"/>
      </c:valAx>
      <c:spPr>
        <a:noFill/>
        <a:ln>
          <a:noFill/>
        </a:ln>
        <a:effectLst/>
      </c:spPr>
    </c:plotArea>
    <c:legend>
      <c:legendPos val="r"/>
      <c:layout>
        <c:manualLayout>
          <c:xMode val="edge"/>
          <c:yMode val="edge"/>
          <c:x val="0.81929283969486488"/>
          <c:y val="1.729831847942084E-2"/>
          <c:w val="0.15537839399191222"/>
          <c:h val="7.96711949467854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100" b="1" i="0" baseline="0">
                <a:solidFill>
                  <a:sysClr val="windowText" lastClr="000000"/>
                </a:solidFill>
                <a:effectLst/>
                <a:latin typeface="Arial" panose="020B0604020202020204" pitchFamily="34" charset="0"/>
                <a:cs typeface="Arial" panose="020B0604020202020204" pitchFamily="34" charset="0"/>
              </a:rPr>
              <a:t>Cummulative quantity of landings by UK vessels: 2019 vs 2020</a:t>
            </a:r>
            <a:endParaRPr lang="en-GB" sz="10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1.5292967689383652E-2"/>
          <c:y val="2.95475530932594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032491628201642E-2"/>
          <c:y val="0.13167128347183746"/>
          <c:w val="0.87942727848674085"/>
          <c:h val="0.78264721064991516"/>
        </c:manualLayout>
      </c:layout>
      <c:lineChart>
        <c:grouping val="standard"/>
        <c:varyColors val="0"/>
        <c:ser>
          <c:idx val="0"/>
          <c:order val="0"/>
          <c:tx>
            <c:strRef>
              <c:f>'Highlights data'!$J$22</c:f>
              <c:strCache>
                <c:ptCount val="1"/>
                <c:pt idx="0">
                  <c:v>2019</c:v>
                </c:pt>
              </c:strCache>
            </c:strRef>
          </c:tx>
          <c:spPr>
            <a:ln w="28575" cap="rnd">
              <a:solidFill>
                <a:schemeClr val="accent1">
                  <a:tint val="77000"/>
                </a:schemeClr>
              </a:solidFill>
              <a:round/>
            </a:ln>
            <a:effectLst/>
          </c:spPr>
          <c:marker>
            <c:symbol val="none"/>
          </c:marker>
          <c:cat>
            <c:strRef>
              <c:f>'Highlights data'!$I$23:$I$34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'Highlights data'!$J$23:$J$34</c:f>
              <c:numCache>
                <c:formatCode>General</c:formatCode>
                <c:ptCount val="12"/>
                <c:pt idx="0">
                  <c:v>80449.291299999895</c:v>
                </c:pt>
                <c:pt idx="1">
                  <c:v>121010.95609999986</c:v>
                </c:pt>
                <c:pt idx="2">
                  <c:v>191950.17369999993</c:v>
                </c:pt>
                <c:pt idx="3">
                  <c:v>229953.66459999973</c:v>
                </c:pt>
                <c:pt idx="4">
                  <c:v>257093.36809999973</c:v>
                </c:pt>
                <c:pt idx="5">
                  <c:v>287897.57879999978</c:v>
                </c:pt>
                <c:pt idx="6">
                  <c:v>325295.93489999976</c:v>
                </c:pt>
                <c:pt idx="7">
                  <c:v>379258.97669999953</c:v>
                </c:pt>
                <c:pt idx="8">
                  <c:v>445010.5579999995</c:v>
                </c:pt>
                <c:pt idx="9">
                  <c:v>522875.56639999949</c:v>
                </c:pt>
                <c:pt idx="10">
                  <c:v>593385.79269999953</c:v>
                </c:pt>
                <c:pt idx="11">
                  <c:v>622141.76319999958</c:v>
                </c:pt>
              </c:numCache>
            </c:numRef>
          </c:val>
          <c:smooth val="0"/>
          <c:extLst>
            <c:ext xmlns:c16="http://schemas.microsoft.com/office/drawing/2014/chart" uri="{C3380CC4-5D6E-409C-BE32-E72D297353CC}">
              <c16:uniqueId val="{00000000-E8AF-4981-B8D3-C3030C4A180A}"/>
            </c:ext>
          </c:extLst>
        </c:ser>
        <c:ser>
          <c:idx val="1"/>
          <c:order val="1"/>
          <c:tx>
            <c:strRef>
              <c:f>'Highlights data'!$K$22</c:f>
              <c:strCache>
                <c:ptCount val="1"/>
                <c:pt idx="0">
                  <c:v>2020</c:v>
                </c:pt>
              </c:strCache>
            </c:strRef>
          </c:tx>
          <c:spPr>
            <a:ln w="28575" cap="rnd">
              <a:solidFill>
                <a:schemeClr val="accent1">
                  <a:shade val="76000"/>
                </a:schemeClr>
              </a:solidFill>
              <a:round/>
            </a:ln>
            <a:effectLst/>
          </c:spPr>
          <c:marker>
            <c:symbol val="none"/>
          </c:marker>
          <c:cat>
            <c:strRef>
              <c:f>'Highlights data'!$I$23:$I$34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'Highlights data'!$K$23:$K$34</c:f>
              <c:numCache>
                <c:formatCode>General</c:formatCode>
                <c:ptCount val="12"/>
                <c:pt idx="0">
                  <c:v>76070.431699999972</c:v>
                </c:pt>
                <c:pt idx="1">
                  <c:v>137469.63599999991</c:v>
                </c:pt>
                <c:pt idx="2">
                  <c:v>198850.50709999993</c:v>
                </c:pt>
                <c:pt idx="3">
                  <c:v>225030.1179999999</c:v>
                </c:pt>
                <c:pt idx="4">
                  <c:v>252514.05299999984</c:v>
                </c:pt>
                <c:pt idx="5">
                  <c:v>281245.86849999981</c:v>
                </c:pt>
                <c:pt idx="6">
                  <c:v>320301.20709999983</c:v>
                </c:pt>
                <c:pt idx="7">
                  <c:v>368159.71099999984</c:v>
                </c:pt>
                <c:pt idx="8">
                  <c:v>436951.48659999971</c:v>
                </c:pt>
                <c:pt idx="9">
                  <c:v>518812.3446999999</c:v>
                </c:pt>
                <c:pt idx="10">
                  <c:v>583438.74189999991</c:v>
                </c:pt>
                <c:pt idx="11">
                  <c:v>609728.19229999988</c:v>
                </c:pt>
              </c:numCache>
            </c:numRef>
          </c:val>
          <c:smooth val="0"/>
          <c:extLst>
            <c:ext xmlns:c16="http://schemas.microsoft.com/office/drawing/2014/chart" uri="{C3380CC4-5D6E-409C-BE32-E72D297353CC}">
              <c16:uniqueId val="{00000001-E8AF-4981-B8D3-C3030C4A180A}"/>
            </c:ext>
          </c:extLst>
        </c:ser>
        <c:dLbls>
          <c:showLegendKey val="0"/>
          <c:showVal val="0"/>
          <c:showCatName val="0"/>
          <c:showSerName val="0"/>
          <c:showPercent val="0"/>
          <c:showBubbleSize val="0"/>
        </c:dLbls>
        <c:smooth val="0"/>
        <c:axId val="619665816"/>
        <c:axId val="527115456"/>
      </c:lineChart>
      <c:catAx>
        <c:axId val="61966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115456"/>
        <c:crosses val="autoZero"/>
        <c:auto val="1"/>
        <c:lblAlgn val="ctr"/>
        <c:lblOffset val="100"/>
        <c:noMultiLvlLbl val="0"/>
      </c:catAx>
      <c:valAx>
        <c:axId val="52711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665816"/>
        <c:crosses val="autoZero"/>
        <c:crossBetween val="between"/>
      </c:valAx>
      <c:spPr>
        <a:noFill/>
        <a:ln>
          <a:noFill/>
        </a:ln>
        <a:effectLst/>
      </c:spPr>
    </c:plotArea>
    <c:legend>
      <c:legendPos val="r"/>
      <c:layout>
        <c:manualLayout>
          <c:xMode val="edge"/>
          <c:yMode val="edge"/>
          <c:x val="0.87760919540229887"/>
          <c:y val="1.2280265520826518E-2"/>
          <c:w val="0.11089655172413793"/>
          <c:h val="8.03332824394180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4874711913070167E-2"/>
          <c:y val="0.21579886500843154"/>
          <c:w val="0.89096274003640819"/>
          <c:h val="0.66118430280647877"/>
        </c:manualLayout>
      </c:layout>
      <c:barChart>
        <c:barDir val="col"/>
        <c:grouping val="stacked"/>
        <c:varyColors val="0"/>
        <c:ser>
          <c:idx val="0"/>
          <c:order val="0"/>
          <c:tx>
            <c:v>England</c:v>
          </c:tx>
          <c:spPr>
            <a:solidFill>
              <a:schemeClr val="accent6">
                <a:shade val="58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1'!$D$21,'Table 1'!$E$21,'Table 1'!$H$21,'Table 1'!$I$21)</c:f>
              <c:numCache>
                <c:formatCode>" "#,##0" ";"-"#,##0" ";" -"00" ";" "@" "</c:formatCode>
                <c:ptCount val="4"/>
                <c:pt idx="0">
                  <c:v>24539.266619999995</c:v>
                </c:pt>
                <c:pt idx="1">
                  <c:v>18782.33714</c:v>
                </c:pt>
                <c:pt idx="2">
                  <c:v>15145.048699999999</c:v>
                </c:pt>
                <c:pt idx="3">
                  <c:v>14488.833200000001</c:v>
                </c:pt>
              </c:numCache>
            </c:numRef>
          </c:val>
          <c:extLst>
            <c:ext xmlns:c16="http://schemas.microsoft.com/office/drawing/2014/chart" uri="{C3380CC4-5D6E-409C-BE32-E72D297353CC}">
              <c16:uniqueId val="{00000000-2849-4DBC-B704-69C2FBB09D48}"/>
            </c:ext>
          </c:extLst>
        </c:ser>
        <c:ser>
          <c:idx val="1"/>
          <c:order val="1"/>
          <c:tx>
            <c:v>Northern Ireland</c:v>
          </c:tx>
          <c:spPr>
            <a:solidFill>
              <a:schemeClr val="accent6">
                <a:shade val="86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1'!$D$34,'Table 1'!$E$34,'Table 1'!$H$34,'Table 1'!$I$34)</c:f>
              <c:numCache>
                <c:formatCode>" "#,##0" ";"-"#,##0" ";" -"00" ";" "@" "</c:formatCode>
                <c:ptCount val="4"/>
                <c:pt idx="0">
                  <c:v>1664.0844099999999</c:v>
                </c:pt>
                <c:pt idx="1">
                  <c:v>1380.2761700000001</c:v>
                </c:pt>
                <c:pt idx="2">
                  <c:v>674.12900000000002</c:v>
                </c:pt>
                <c:pt idx="3">
                  <c:v>500.39889999999997</c:v>
                </c:pt>
              </c:numCache>
            </c:numRef>
          </c:val>
          <c:extLst>
            <c:ext xmlns:c16="http://schemas.microsoft.com/office/drawing/2014/chart" uri="{C3380CC4-5D6E-409C-BE32-E72D297353CC}">
              <c16:uniqueId val="{00000001-2849-4DBC-B704-69C2FBB09D48}"/>
            </c:ext>
          </c:extLst>
        </c:ser>
        <c:ser>
          <c:idx val="2"/>
          <c:order val="2"/>
          <c:tx>
            <c:v>Scotland</c:v>
          </c:tx>
          <c:spPr>
            <a:solidFill>
              <a:schemeClr val="accent6">
                <a:tint val="86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1'!$D$47,'Table 1'!$E$47,'Table 1'!$H$47,'Table 1'!$I$47)</c:f>
              <c:numCache>
                <c:formatCode>" "#,##0" ";"-"#,##0" ";" -"00" ";" "@" "</c:formatCode>
                <c:ptCount val="4"/>
                <c:pt idx="0">
                  <c:v>29646.108850000001</c:v>
                </c:pt>
                <c:pt idx="1">
                  <c:v>20477.286700000001</c:v>
                </c:pt>
                <c:pt idx="2">
                  <c:v>12716.833400000001</c:v>
                </c:pt>
                <c:pt idx="3">
                  <c:v>11042.953800000001</c:v>
                </c:pt>
              </c:numCache>
            </c:numRef>
          </c:val>
          <c:extLst>
            <c:ext xmlns:c16="http://schemas.microsoft.com/office/drawing/2014/chart" uri="{C3380CC4-5D6E-409C-BE32-E72D297353CC}">
              <c16:uniqueId val="{00000002-2849-4DBC-B704-69C2FBB09D48}"/>
            </c:ext>
          </c:extLst>
        </c:ser>
        <c:ser>
          <c:idx val="3"/>
          <c:order val="3"/>
          <c:tx>
            <c:v>Wales</c:v>
          </c:tx>
          <c:spPr>
            <a:solidFill>
              <a:schemeClr val="accent6">
                <a:tint val="58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1'!$D$60,'Table 1'!$E$60,'Table 1'!$H$60,'Table 1'!$I$60)</c:f>
              <c:numCache>
                <c:formatCode>" "#,##0" ";"-"#,##0" ";" -"00" ";" "@" "</c:formatCode>
                <c:ptCount val="4"/>
                <c:pt idx="0">
                  <c:v>568.62797999999998</c:v>
                </c:pt>
                <c:pt idx="1">
                  <c:v>535.74537999999995</c:v>
                </c:pt>
                <c:pt idx="2">
                  <c:v>219.95939999999999</c:v>
                </c:pt>
                <c:pt idx="3">
                  <c:v>257.2645</c:v>
                </c:pt>
              </c:numCache>
            </c:numRef>
          </c:val>
          <c:extLst>
            <c:ext xmlns:c16="http://schemas.microsoft.com/office/drawing/2014/chart" uri="{C3380CC4-5D6E-409C-BE32-E72D297353CC}">
              <c16:uniqueId val="{00000003-2849-4DBC-B704-69C2FBB09D48}"/>
            </c:ext>
          </c:extLst>
        </c:ser>
        <c:dLbls>
          <c:showLegendKey val="0"/>
          <c:showVal val="0"/>
          <c:showCatName val="0"/>
          <c:showSerName val="0"/>
          <c:showPercent val="0"/>
          <c:showBubbleSize val="0"/>
        </c:dLbls>
        <c:gapWidth val="150"/>
        <c:overlap val="100"/>
        <c:axId val="620118816"/>
        <c:axId val="620119208"/>
      </c:barChart>
      <c:catAx>
        <c:axId val="62011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119208"/>
        <c:crosses val="autoZero"/>
        <c:auto val="1"/>
        <c:lblAlgn val="ctr"/>
        <c:lblOffset val="100"/>
        <c:noMultiLvlLbl val="0"/>
      </c:catAx>
      <c:valAx>
        <c:axId val="620119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a:solidFill>
                      <a:sysClr val="windowText" lastClr="000000"/>
                    </a:solidFill>
                    <a:latin typeface="Arial" panose="020B0604020202020204" pitchFamily="34" charset="0"/>
                    <a:cs typeface="Arial" panose="020B0604020202020204" pitchFamily="34" charset="0"/>
                  </a:rPr>
                  <a:t>£ 000s or tonnes (live weight)</a:t>
                </a:r>
              </a:p>
            </c:rich>
          </c:tx>
          <c:layout>
            <c:manualLayout>
              <c:xMode val="edge"/>
              <c:yMode val="edge"/>
              <c:x val="4.3931905546403076E-3"/>
              <c:y val="9.4011271706848351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118816"/>
        <c:crosses val="autoZero"/>
        <c:crossBetween val="between"/>
      </c:valAx>
      <c:spPr>
        <a:noFill/>
        <a:ln>
          <a:noFill/>
        </a:ln>
        <a:effectLst/>
      </c:spPr>
    </c:plotArea>
    <c:legend>
      <c:legendPos val="t"/>
      <c:layout>
        <c:manualLayout>
          <c:xMode val="edge"/>
          <c:yMode val="edge"/>
          <c:x val="0.80629385083042548"/>
          <c:y val="1.4754833716962793E-2"/>
          <c:w val="0.18477621104610689"/>
          <c:h val="0.201347798945484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874711913070167E-2"/>
          <c:y val="0.21579886500843154"/>
          <c:w val="0.89096274003640819"/>
          <c:h val="0.66118430280647877"/>
        </c:manualLayout>
      </c:layout>
      <c:barChart>
        <c:barDir val="col"/>
        <c:grouping val="stacked"/>
        <c:varyColors val="0"/>
        <c:ser>
          <c:idx val="0"/>
          <c:order val="0"/>
          <c:tx>
            <c:v>Dermersal</c:v>
          </c:tx>
          <c:spPr>
            <a:solidFill>
              <a:schemeClr val="accent1">
                <a:shade val="65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3'!$D$9,'Table 3'!$E$9,'Table 3'!$H$9,'Table 3'!$I$9)</c:f>
              <c:numCache>
                <c:formatCode>" "#,##0" ";"-"#,##0" ";" -"00" ";" "@" "</c:formatCode>
                <c:ptCount val="4"/>
                <c:pt idx="0">
                  <c:v>22784.768400000001</c:v>
                </c:pt>
                <c:pt idx="1">
                  <c:v>17599.695139999996</c:v>
                </c:pt>
                <c:pt idx="2">
                  <c:v>9434.8408999999992</c:v>
                </c:pt>
                <c:pt idx="3">
                  <c:v>10280.972799999998</c:v>
                </c:pt>
              </c:numCache>
            </c:numRef>
          </c:val>
          <c:extLst>
            <c:ext xmlns:c16="http://schemas.microsoft.com/office/drawing/2014/chart" uri="{C3380CC4-5D6E-409C-BE32-E72D297353CC}">
              <c16:uniqueId val="{00000000-1A6C-437A-B87D-ED75BADF0826}"/>
            </c:ext>
          </c:extLst>
        </c:ser>
        <c:ser>
          <c:idx val="1"/>
          <c:order val="1"/>
          <c:tx>
            <c:v>Pelagic</c:v>
          </c:tx>
          <c:spPr>
            <a:solidFill>
              <a:schemeClr val="accent1"/>
            </a:solidFill>
            <a:ln>
              <a:noFill/>
            </a:ln>
            <a:effectLst/>
          </c:spPr>
          <c:invertIfNegative val="0"/>
          <c:cat>
            <c:strLit>
              <c:ptCount val="4"/>
              <c:pt idx="0">
                <c:v>Value 2019 (£ 000s)</c:v>
              </c:pt>
              <c:pt idx="1">
                <c:v> Value 2020 (£ 000s)</c:v>
              </c:pt>
              <c:pt idx="2">
                <c:v> Landings 2019 (tonnes)</c:v>
              </c:pt>
              <c:pt idx="3">
                <c:v> Landings 2020 (tonnes)</c:v>
              </c:pt>
            </c:strLit>
          </c:cat>
          <c:val>
            <c:numRef>
              <c:f>('Table 3'!$D$14,'Table 3'!$E$14,'Table 3'!$H$14,'Table 3'!$I$14)</c:f>
              <c:numCache>
                <c:formatCode>" "#,##0" ";"-"#,##0" ";" -"00" ";" "@" "</c:formatCode>
                <c:ptCount val="4"/>
                <c:pt idx="0">
                  <c:v>7662.4396699999988</c:v>
                </c:pt>
                <c:pt idx="1">
                  <c:v>5491.3565600000002</c:v>
                </c:pt>
                <c:pt idx="2">
                  <c:v>10646.895500000004</c:v>
                </c:pt>
                <c:pt idx="3">
                  <c:v>8547.0092000000022</c:v>
                </c:pt>
              </c:numCache>
            </c:numRef>
          </c:val>
          <c:extLst>
            <c:ext xmlns:c16="http://schemas.microsoft.com/office/drawing/2014/chart" uri="{C3380CC4-5D6E-409C-BE32-E72D297353CC}">
              <c16:uniqueId val="{00000001-1A6C-437A-B87D-ED75BADF0826}"/>
            </c:ext>
          </c:extLst>
        </c:ser>
        <c:ser>
          <c:idx val="2"/>
          <c:order val="2"/>
          <c:tx>
            <c:v>Shellfish</c:v>
          </c:tx>
          <c:spPr>
            <a:solidFill>
              <a:schemeClr val="accent1">
                <a:tint val="65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3'!$D$19,'Table 3'!$E$19,'Table 3'!$H$19,'Table 3'!$I$19)</c:f>
              <c:numCache>
                <c:formatCode>" "#,##0" ";"-"#,##0" ";" -"00" ";" "@" "</c:formatCode>
                <c:ptCount val="4"/>
                <c:pt idx="0">
                  <c:v>25970.879790000006</c:v>
                </c:pt>
                <c:pt idx="1">
                  <c:v>18084.593690000002</c:v>
                </c:pt>
                <c:pt idx="2">
                  <c:v>8674.2341000000015</c:v>
                </c:pt>
                <c:pt idx="3">
                  <c:v>7461.4683999999997</c:v>
                </c:pt>
              </c:numCache>
            </c:numRef>
          </c:val>
          <c:extLst>
            <c:ext xmlns:c16="http://schemas.microsoft.com/office/drawing/2014/chart" uri="{C3380CC4-5D6E-409C-BE32-E72D297353CC}">
              <c16:uniqueId val="{00000002-1A6C-437A-B87D-ED75BADF0826}"/>
            </c:ext>
          </c:extLst>
        </c:ser>
        <c:dLbls>
          <c:showLegendKey val="0"/>
          <c:showVal val="0"/>
          <c:showCatName val="0"/>
          <c:showSerName val="0"/>
          <c:showPercent val="0"/>
          <c:showBubbleSize val="0"/>
        </c:dLbls>
        <c:gapWidth val="150"/>
        <c:overlap val="100"/>
        <c:axId val="620119992"/>
        <c:axId val="620120384"/>
      </c:barChart>
      <c:catAx>
        <c:axId val="620119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120384"/>
        <c:crosses val="autoZero"/>
        <c:auto val="1"/>
        <c:lblAlgn val="ctr"/>
        <c:lblOffset val="100"/>
        <c:noMultiLvlLbl val="0"/>
      </c:catAx>
      <c:valAx>
        <c:axId val="62012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a:solidFill>
                      <a:sysClr val="windowText" lastClr="000000"/>
                    </a:solidFill>
                    <a:latin typeface="Arial" panose="020B0604020202020204" pitchFamily="34" charset="0"/>
                    <a:cs typeface="Arial" panose="020B0604020202020204" pitchFamily="34" charset="0"/>
                  </a:rPr>
                  <a:t>£ 000s or tonnes (live weight)</a:t>
                </a:r>
              </a:p>
            </c:rich>
          </c:tx>
          <c:layout>
            <c:manualLayout>
              <c:xMode val="edge"/>
              <c:yMode val="edge"/>
              <c:x val="4.3931905546403076E-3"/>
              <c:y val="9.4011271706848351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119992"/>
        <c:crosses val="autoZero"/>
        <c:crossBetween val="between"/>
      </c:valAx>
      <c:spPr>
        <a:noFill/>
        <a:ln>
          <a:noFill/>
        </a:ln>
        <a:effectLst/>
      </c:spPr>
    </c:plotArea>
    <c:legend>
      <c:legendPos val="t"/>
      <c:layout>
        <c:manualLayout>
          <c:xMode val="edge"/>
          <c:yMode val="edge"/>
          <c:x val="0.81694347312017312"/>
          <c:y val="6.873593268146079E-2"/>
          <c:w val="0.17412660478143108"/>
          <c:h val="0.147366699980986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28576</xdr:rowOff>
    </xdr:from>
    <xdr:to>
      <xdr:col>2</xdr:col>
      <xdr:colOff>428625</xdr:colOff>
      <xdr:row>7</xdr:row>
      <xdr:rowOff>51006</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28576"/>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51005</xdr:rowOff>
    </xdr:to>
    <xdr:pic>
      <xdr:nvPicPr>
        <xdr:cNvPr id="2" name="Picture 1" descr="Marine Management Organisation - Wikipedi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409574</xdr:colOff>
      <xdr:row>7</xdr:row>
      <xdr:rowOff>12905</xdr:rowOff>
    </xdr:to>
    <xdr:pic>
      <xdr:nvPicPr>
        <xdr:cNvPr id="2" name="Picture 1" descr="Marine Management Organisation - Wikipedi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409574</xdr:colOff>
      <xdr:row>6</xdr:row>
      <xdr:rowOff>79580</xdr:rowOff>
    </xdr:to>
    <xdr:pic>
      <xdr:nvPicPr>
        <xdr:cNvPr id="7" name="Picture 6" descr="Marine Management Organisation - Wikipedia">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384922</xdr:colOff>
      <xdr:row>2</xdr:row>
      <xdr:rowOff>142875</xdr:rowOff>
    </xdr:from>
    <xdr:to>
      <xdr:col>10</xdr:col>
      <xdr:colOff>581025</xdr:colOff>
      <xdr:row>20</xdr:row>
      <xdr:rowOff>151875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19051</xdr:colOff>
      <xdr:row>2</xdr:row>
      <xdr:rowOff>133352</xdr:rowOff>
    </xdr:from>
    <xdr:to>
      <xdr:col>21</xdr:col>
      <xdr:colOff>33451</xdr:colOff>
      <xdr:row>20</xdr:row>
      <xdr:rowOff>66676</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152400</xdr:colOff>
      <xdr:row>21</xdr:row>
      <xdr:rowOff>76200</xdr:rowOff>
    </xdr:from>
    <xdr:to>
      <xdr:col>11</xdr:col>
      <xdr:colOff>485775</xdr:colOff>
      <xdr:row>39</xdr:row>
      <xdr:rowOff>114300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200025</xdr:colOff>
      <xdr:row>21</xdr:row>
      <xdr:rowOff>76199</xdr:rowOff>
    </xdr:from>
    <xdr:to>
      <xdr:col>21</xdr:col>
      <xdr:colOff>238125</xdr:colOff>
      <xdr:row>39</xdr:row>
      <xdr:rowOff>85724</xdr:rowOff>
    </xdr:to>
    <xdr:graphicFrame macro="">
      <xdr:nvGraphicFramePr>
        <xdr:cNvPr id="12" name="Chart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38099</xdr:colOff>
      <xdr:row>2</xdr:row>
      <xdr:rowOff>61911</xdr:rowOff>
    </xdr:from>
    <xdr:to>
      <xdr:col>11</xdr:col>
      <xdr:colOff>514349</xdr:colOff>
      <xdr:row>20</xdr:row>
      <xdr:rowOff>161924</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2</xdr:row>
      <xdr:rowOff>47625</xdr:rowOff>
    </xdr:from>
    <xdr:to>
      <xdr:col>21</xdr:col>
      <xdr:colOff>314325</xdr:colOff>
      <xdr:row>20</xdr:row>
      <xdr:rowOff>147638</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561974</xdr:colOff>
      <xdr:row>2</xdr:row>
      <xdr:rowOff>47625</xdr:rowOff>
    </xdr:from>
    <xdr:to>
      <xdr:col>21</xdr:col>
      <xdr:colOff>314325</xdr:colOff>
      <xdr:row>3</xdr:row>
      <xdr:rowOff>142875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305799" y="495300"/>
          <a:ext cx="584835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100" b="1" i="0" baseline="0">
              <a:solidFill>
                <a:schemeClr val="dk1"/>
              </a:solidFill>
              <a:effectLst/>
              <a:latin typeface="Arial" panose="020B0604020202020204" pitchFamily="34" charset="0"/>
              <a:ea typeface="+mn-ea"/>
              <a:cs typeface="Arial" panose="020B0604020202020204" pitchFamily="34" charset="0"/>
            </a:rPr>
            <a:t>Comparison of UK vessels' value and quantity landed by species group: December</a:t>
          </a:r>
        </a:p>
        <a:p>
          <a:pPr rtl="0"/>
          <a:endParaRPr lang="en-GB" sz="1100" b="1" i="0" baseline="0">
            <a:solidFill>
              <a:schemeClr val="dk1"/>
            </a:solidFill>
            <a:effectLst/>
            <a:latin typeface="Arial" panose="020B0604020202020204" pitchFamily="34" charset="0"/>
            <a:ea typeface="+mn-ea"/>
            <a:cs typeface="Arial" panose="020B0604020202020204" pitchFamily="34" charset="0"/>
          </a:endParaRPr>
        </a:p>
        <a:p>
          <a:pPr rtl="0"/>
          <a:endParaRPr lang="en-GB" sz="1100" b="1" i="0" baseline="0">
            <a:solidFill>
              <a:schemeClr val="dk1"/>
            </a:solidFill>
            <a:effectLst/>
            <a:latin typeface="Arial" panose="020B0604020202020204" pitchFamily="34" charset="0"/>
            <a:ea typeface="+mn-ea"/>
            <a:cs typeface="Arial" panose="020B0604020202020204" pitchFamily="34" charset="0"/>
          </a:endParaRPr>
        </a:p>
        <a:p>
          <a:pPr rtl="0"/>
          <a:endParaRPr lang="en-GB" sz="1100" b="1" i="0" baseline="0">
            <a:solidFill>
              <a:schemeClr val="dk1"/>
            </a:solidFill>
            <a:effectLst/>
            <a:latin typeface="Arial" panose="020B0604020202020204" pitchFamily="34" charset="0"/>
            <a:ea typeface="+mn-ea"/>
            <a:cs typeface="Arial" panose="020B0604020202020204" pitchFamily="34" charset="0"/>
          </a:endParaRPr>
        </a:p>
        <a:p>
          <a:pPr rtl="0"/>
          <a:endParaRPr lang="en-GB" sz="1200">
            <a:effectLst/>
            <a:latin typeface="Arial" panose="020B0604020202020204" pitchFamily="34" charset="0"/>
            <a:cs typeface="Arial" panose="020B0604020202020204" pitchFamily="34" charset="0"/>
          </a:endParaRPr>
        </a:p>
      </xdr:txBody>
    </xdr:sp>
    <xdr:clientData/>
  </xdr:twoCellAnchor>
  <xdr:twoCellAnchor>
    <xdr:from>
      <xdr:col>4</xdr:col>
      <xdr:colOff>47625</xdr:colOff>
      <xdr:row>2</xdr:row>
      <xdr:rowOff>38100</xdr:rowOff>
    </xdr:from>
    <xdr:to>
      <xdr:col>10</xdr:col>
      <xdr:colOff>66675</xdr:colOff>
      <xdr:row>3</xdr:row>
      <xdr:rowOff>133350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2486025" y="485775"/>
          <a:ext cx="47148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Comparison of value and quantity</a:t>
          </a:r>
          <a:r>
            <a:rPr lang="en-GB" sz="1100" b="1" baseline="0">
              <a:latin typeface="Arial" panose="020B0604020202020204" pitchFamily="34" charset="0"/>
              <a:cs typeface="Arial" panose="020B0604020202020204" pitchFamily="34" charset="0"/>
            </a:rPr>
            <a:t> landed</a:t>
          </a:r>
          <a:r>
            <a:rPr lang="en-GB" sz="1100" b="1">
              <a:latin typeface="Arial" panose="020B0604020202020204" pitchFamily="34" charset="0"/>
              <a:cs typeface="Arial" panose="020B0604020202020204" pitchFamily="34" charset="0"/>
            </a:rPr>
            <a:t> by UK vessels: December</a:t>
          </a:r>
        </a:p>
        <a:p>
          <a:endParaRPr lang="en-GB" sz="1100" b="1">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409574</xdr:colOff>
      <xdr:row>7</xdr:row>
      <xdr:rowOff>12905</xdr:rowOff>
    </xdr:to>
    <xdr:pic>
      <xdr:nvPicPr>
        <xdr:cNvPr id="2" name="Picture 1" descr="Marine Management Organisation - Wikipedi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E9:U17"/>
  <sheetViews>
    <sheetView showGridLines="0" tabSelected="1" workbookViewId="0"/>
  </sheetViews>
  <sheetFormatPr defaultColWidth="9.140625" defaultRowHeight="14.25" x14ac:dyDescent="0.2"/>
  <cols>
    <col min="1" max="16384" width="9.140625" style="1"/>
  </cols>
  <sheetData>
    <row r="9" spans="5:21" ht="20.25" x14ac:dyDescent="0.3">
      <c r="E9" s="24" t="s">
        <v>115</v>
      </c>
      <c r="F9" s="50"/>
      <c r="G9" s="50"/>
      <c r="H9" s="50"/>
      <c r="I9" s="50"/>
      <c r="J9" s="50"/>
      <c r="K9" s="50"/>
      <c r="L9" s="50"/>
      <c r="M9" s="50"/>
      <c r="N9" s="50"/>
      <c r="O9" s="50"/>
      <c r="P9" s="50"/>
      <c r="Q9" s="50"/>
      <c r="R9" s="50"/>
      <c r="S9" s="50"/>
      <c r="T9" s="50"/>
      <c r="U9" s="50"/>
    </row>
    <row r="10" spans="5:21" ht="15" x14ac:dyDescent="0.2">
      <c r="E10" s="57" t="s">
        <v>78</v>
      </c>
      <c r="F10" s="50"/>
      <c r="G10" s="50"/>
      <c r="H10" s="50"/>
      <c r="I10" s="50"/>
      <c r="J10" s="50"/>
      <c r="K10" s="50"/>
      <c r="L10" s="50"/>
      <c r="M10" s="50"/>
      <c r="N10" s="50"/>
      <c r="O10" s="50"/>
      <c r="P10" s="50"/>
      <c r="Q10" s="50"/>
      <c r="R10" s="50"/>
      <c r="S10" s="50"/>
      <c r="T10" s="50"/>
      <c r="U10" s="50"/>
    </row>
    <row r="11" spans="5:21" x14ac:dyDescent="0.2">
      <c r="E11" s="50"/>
      <c r="F11" s="50"/>
      <c r="G11" s="50"/>
      <c r="H11" s="50"/>
      <c r="I11" s="50"/>
      <c r="J11" s="50"/>
      <c r="K11" s="50"/>
      <c r="L11" s="50"/>
      <c r="M11" s="50"/>
      <c r="N11" s="50"/>
      <c r="O11" s="50"/>
      <c r="P11" s="50"/>
      <c r="Q11" s="50"/>
      <c r="R11" s="50"/>
      <c r="S11" s="50"/>
      <c r="T11" s="50"/>
      <c r="U11" s="50"/>
    </row>
    <row r="12" spans="5:21" ht="15" x14ac:dyDescent="0.25">
      <c r="E12" s="52" t="s">
        <v>5</v>
      </c>
      <c r="F12" s="50"/>
      <c r="G12" s="50"/>
      <c r="H12" s="50"/>
      <c r="I12" s="50"/>
      <c r="J12" s="50"/>
      <c r="K12" s="50"/>
      <c r="L12" s="50"/>
      <c r="M12" s="50"/>
      <c r="N12" s="50"/>
      <c r="O12" s="50"/>
      <c r="P12" s="50"/>
      <c r="Q12" s="50"/>
      <c r="R12" s="50"/>
      <c r="S12" s="50"/>
      <c r="T12" s="50"/>
      <c r="U12" s="50"/>
    </row>
    <row r="13" spans="5:21" ht="15" x14ac:dyDescent="0.25">
      <c r="E13" s="50" t="s">
        <v>77</v>
      </c>
      <c r="F13" s="50"/>
      <c r="G13" s="50"/>
      <c r="H13" s="50"/>
      <c r="I13" s="50"/>
      <c r="J13" s="50"/>
      <c r="K13" s="50"/>
      <c r="L13" s="50"/>
      <c r="M13" s="50"/>
      <c r="N13" s="50"/>
      <c r="O13" s="50"/>
      <c r="P13" s="50"/>
      <c r="Q13" s="50"/>
      <c r="R13" s="50"/>
      <c r="S13" s="50"/>
      <c r="T13" s="50"/>
      <c r="U13" s="50"/>
    </row>
    <row r="14" spans="5:21" x14ac:dyDescent="0.2">
      <c r="E14" s="50"/>
      <c r="F14" s="50"/>
      <c r="G14" s="50"/>
      <c r="H14" s="50"/>
      <c r="I14" s="50"/>
      <c r="J14" s="50"/>
      <c r="K14" s="50"/>
      <c r="L14" s="50"/>
      <c r="M14" s="50"/>
      <c r="N14" s="50"/>
      <c r="O14" s="50"/>
      <c r="P14" s="50"/>
      <c r="Q14" s="50"/>
      <c r="R14" s="50"/>
      <c r="S14" s="50"/>
      <c r="T14" s="50"/>
      <c r="U14" s="50"/>
    </row>
    <row r="15" spans="5:21" x14ac:dyDescent="0.2">
      <c r="E15" s="50" t="s">
        <v>140</v>
      </c>
      <c r="F15" s="50"/>
      <c r="G15" s="50"/>
      <c r="H15" s="50"/>
      <c r="I15" s="50"/>
      <c r="J15" s="50"/>
      <c r="K15" s="50"/>
      <c r="L15" s="50"/>
      <c r="M15" s="50"/>
      <c r="N15" s="50"/>
      <c r="O15" s="50"/>
      <c r="P15" s="50"/>
      <c r="Q15" s="50"/>
      <c r="R15" s="50"/>
      <c r="S15" s="50"/>
      <c r="T15" s="50"/>
      <c r="U15" s="50"/>
    </row>
    <row r="16" spans="5:21" x14ac:dyDescent="0.2">
      <c r="E16" s="50"/>
      <c r="F16" s="50"/>
      <c r="G16" s="50"/>
      <c r="H16" s="50"/>
      <c r="I16" s="50"/>
      <c r="J16" s="50"/>
      <c r="K16" s="50"/>
      <c r="L16" s="50"/>
      <c r="M16" s="50"/>
      <c r="N16" s="50"/>
      <c r="O16" s="50"/>
      <c r="P16" s="50"/>
      <c r="Q16" s="50"/>
      <c r="R16" s="50"/>
      <c r="S16" s="50"/>
      <c r="T16" s="50"/>
      <c r="U16" s="50"/>
    </row>
    <row r="17" spans="5:5" x14ac:dyDescent="0.2">
      <c r="E17" s="51" t="s">
        <v>80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AB179"/>
  <sheetViews>
    <sheetView showGridLines="0" zoomScaleNormal="100" workbookViewId="0"/>
  </sheetViews>
  <sheetFormatPr defaultColWidth="9.140625" defaultRowHeight="14.25" x14ac:dyDescent="0.2"/>
  <cols>
    <col min="1" max="1" width="9.140625" style="1"/>
    <col min="2" max="2" width="3" style="1" customWidth="1"/>
    <col min="3" max="3" width="19.140625" style="1" customWidth="1"/>
    <col min="4" max="4" width="13.42578125" style="1" bestFit="1" customWidth="1"/>
    <col min="5" max="15" width="9.140625" style="1"/>
    <col min="16" max="16" width="17.85546875" style="1" bestFit="1" customWidth="1"/>
    <col min="17" max="17" width="19.7109375" style="1" bestFit="1" customWidth="1"/>
    <col min="18" max="18" width="12" style="1" bestFit="1" customWidth="1"/>
    <col min="19" max="19" width="21.7109375" style="1" bestFit="1" customWidth="1"/>
    <col min="20" max="20" width="11" style="1" bestFit="1" customWidth="1"/>
    <col min="21" max="23" width="11" style="1" customWidth="1"/>
    <col min="24" max="24" width="24.7109375" style="1" customWidth="1"/>
    <col min="25" max="25" width="17.85546875" style="1" bestFit="1" customWidth="1"/>
    <col min="26" max="26" width="16.140625" style="1" bestFit="1" customWidth="1"/>
    <col min="27" max="27" width="6" style="1" bestFit="1" customWidth="1"/>
    <col min="28" max="28" width="11.28515625" style="1" bestFit="1" customWidth="1"/>
    <col min="29" max="16384" width="9.140625" style="1"/>
  </cols>
  <sheetData>
    <row r="1" spans="1:28" ht="15" x14ac:dyDescent="0.25">
      <c r="A1" s="3" t="s">
        <v>132</v>
      </c>
    </row>
    <row r="2" spans="1:28" x14ac:dyDescent="0.2">
      <c r="A2" s="51" t="s">
        <v>80</v>
      </c>
    </row>
    <row r="4" spans="1:28" ht="15" thickBot="1" x14ac:dyDescent="0.25">
      <c r="P4" s="25"/>
      <c r="Q4" s="25"/>
      <c r="R4" s="25"/>
      <c r="S4" s="25"/>
      <c r="T4" s="25"/>
      <c r="U4" s="25"/>
      <c r="V4" s="25"/>
      <c r="W4" s="25"/>
    </row>
    <row r="5" spans="1:28" s="25" customFormat="1" ht="15" x14ac:dyDescent="0.25">
      <c r="A5" s="1"/>
      <c r="B5" s="6"/>
      <c r="C5" s="6"/>
      <c r="D5" s="7" t="s">
        <v>55</v>
      </c>
      <c r="E5" s="8"/>
      <c r="F5" s="8"/>
      <c r="G5" s="9"/>
      <c r="H5" s="7" t="s">
        <v>6</v>
      </c>
      <c r="I5" s="8"/>
      <c r="J5" s="8"/>
      <c r="K5" s="9"/>
      <c r="L5" s="7" t="s">
        <v>9</v>
      </c>
      <c r="M5" s="8"/>
      <c r="N5" s="8"/>
      <c r="P5"/>
      <c r="Q5"/>
    </row>
    <row r="6" spans="1:28" s="25" customFormat="1" x14ac:dyDescent="0.2">
      <c r="A6" s="1"/>
      <c r="B6" s="11"/>
      <c r="C6" s="11"/>
      <c r="D6" s="11">
        <v>2019</v>
      </c>
      <c r="E6" s="11">
        <v>2020</v>
      </c>
      <c r="F6" s="12" t="s">
        <v>8</v>
      </c>
      <c r="G6" s="11"/>
      <c r="H6" s="13">
        <v>2019</v>
      </c>
      <c r="I6" s="11">
        <v>2020</v>
      </c>
      <c r="J6" s="12" t="s">
        <v>8</v>
      </c>
      <c r="K6" s="11"/>
      <c r="L6" s="11">
        <v>2019</v>
      </c>
      <c r="M6" s="11">
        <v>2020</v>
      </c>
      <c r="N6" s="12" t="s">
        <v>8</v>
      </c>
    </row>
    <row r="7" spans="1:28" s="25" customFormat="1" ht="15" x14ac:dyDescent="0.25">
      <c r="A7" s="1"/>
      <c r="B7" s="5"/>
      <c r="C7" s="5"/>
      <c r="D7" s="14"/>
      <c r="E7" s="14"/>
      <c r="F7" s="14"/>
      <c r="G7" s="14"/>
      <c r="H7" s="15"/>
      <c r="I7" s="14"/>
      <c r="J7" s="14"/>
      <c r="K7" s="14"/>
      <c r="L7" s="16"/>
      <c r="M7" s="16"/>
      <c r="N7" s="16"/>
      <c r="P7"/>
      <c r="Q7"/>
      <c r="R7"/>
      <c r="S7"/>
      <c r="T7"/>
      <c r="U7"/>
      <c r="V7"/>
      <c r="W7"/>
      <c r="AB7"/>
    </row>
    <row r="8" spans="1:28" s="25" customFormat="1" ht="15" x14ac:dyDescent="0.25">
      <c r="A8" s="1"/>
      <c r="B8" s="17" t="s">
        <v>17</v>
      </c>
      <c r="C8" s="5"/>
      <c r="D8" s="40">
        <v>56418.087859999992</v>
      </c>
      <c r="E8" s="40">
        <v>41175.645389999998</v>
      </c>
      <c r="F8" s="41">
        <v>-0.27016942700758872</v>
      </c>
      <c r="G8" s="40"/>
      <c r="H8" s="40">
        <v>28755.970500000003</v>
      </c>
      <c r="I8" s="40">
        <v>26289.450400000005</v>
      </c>
      <c r="J8" s="41">
        <v>-8.5774190789352694E-2</v>
      </c>
      <c r="K8" s="14"/>
      <c r="L8" s="46">
        <v>11963</v>
      </c>
      <c r="M8" s="46">
        <v>12133</v>
      </c>
      <c r="N8" s="47">
        <v>1.4210482320488172E-2</v>
      </c>
      <c r="P8"/>
      <c r="Q8"/>
      <c r="R8"/>
      <c r="S8"/>
      <c r="T8"/>
      <c r="U8"/>
      <c r="V8"/>
      <c r="W8"/>
      <c r="X8"/>
      <c r="Y8" t="s">
        <v>100</v>
      </c>
      <c r="Z8" t="s">
        <v>57</v>
      </c>
      <c r="AA8"/>
      <c r="AB8"/>
    </row>
    <row r="9" spans="1:28" s="25" customFormat="1" ht="15" x14ac:dyDescent="0.25">
      <c r="A9" s="1"/>
      <c r="B9" s="17"/>
      <c r="C9" s="5"/>
      <c r="D9" s="40"/>
      <c r="E9" s="40"/>
      <c r="F9" s="41" t="s">
        <v>138</v>
      </c>
      <c r="G9" s="40"/>
      <c r="H9" s="40"/>
      <c r="I9" s="41"/>
      <c r="J9" s="40" t="s">
        <v>138</v>
      </c>
      <c r="K9" s="14"/>
      <c r="L9" s="48"/>
      <c r="M9" s="48"/>
      <c r="N9" s="47" t="s">
        <v>138</v>
      </c>
      <c r="P9"/>
      <c r="Q9"/>
      <c r="R9"/>
      <c r="S9"/>
      <c r="T9"/>
      <c r="U9"/>
      <c r="V9"/>
      <c r="W9"/>
      <c r="X9"/>
      <c r="Y9" t="s">
        <v>58</v>
      </c>
      <c r="Z9">
        <v>2019</v>
      </c>
      <c r="AA9">
        <v>2020</v>
      </c>
      <c r="AB9"/>
    </row>
    <row r="10" spans="1:28" s="25" customFormat="1" ht="15" x14ac:dyDescent="0.25">
      <c r="A10" s="1"/>
      <c r="B10" s="31" t="s">
        <v>14</v>
      </c>
      <c r="C10" s="30"/>
      <c r="D10" s="40">
        <v>24539.266619999995</v>
      </c>
      <c r="E10" s="40">
        <v>18782.33714</v>
      </c>
      <c r="F10" s="41">
        <v>-0.23460071440390898</v>
      </c>
      <c r="G10" s="40"/>
      <c r="H10" s="40">
        <v>15145.048700000001</v>
      </c>
      <c r="I10" s="40">
        <v>14488.833200000003</v>
      </c>
      <c r="J10" s="41">
        <v>-4.3328715080328421E-2</v>
      </c>
      <c r="K10" s="19"/>
      <c r="L10" s="49">
        <v>11132</v>
      </c>
      <c r="M10" s="49">
        <v>11551</v>
      </c>
      <c r="N10" s="47">
        <v>3.763923823212361E-2</v>
      </c>
      <c r="P10"/>
      <c r="Q10"/>
      <c r="R10"/>
      <c r="S10"/>
      <c r="T10"/>
      <c r="U10" s="39"/>
      <c r="V10" s="39"/>
      <c r="W10" s="39"/>
      <c r="X10"/>
      <c r="Y10" t="s">
        <v>10</v>
      </c>
      <c r="Z10">
        <v>11132</v>
      </c>
      <c r="AA10">
        <v>11551</v>
      </c>
      <c r="AB10"/>
    </row>
    <row r="11" spans="1:28" s="25" customFormat="1" ht="15" x14ac:dyDescent="0.25">
      <c r="A11" s="1"/>
      <c r="B11" s="18"/>
      <c r="C11" s="33" t="s">
        <v>22</v>
      </c>
      <c r="D11" s="40">
        <v>4544.89264</v>
      </c>
      <c r="E11" s="40">
        <v>3333.73207</v>
      </c>
      <c r="F11" s="41">
        <v>-0.26648826846655721</v>
      </c>
      <c r="G11" s="40"/>
      <c r="H11" s="40">
        <v>1561.0356999999999</v>
      </c>
      <c r="I11" s="40">
        <v>1388.0954000000002</v>
      </c>
      <c r="J11" s="41">
        <v>-0.11078561496063144</v>
      </c>
      <c r="K11" s="19"/>
      <c r="L11" s="49">
        <v>972</v>
      </c>
      <c r="M11" s="49">
        <v>1097</v>
      </c>
      <c r="N11" s="47">
        <v>0.12860082304526749</v>
      </c>
      <c r="P11"/>
      <c r="Q11"/>
      <c r="R11"/>
      <c r="S11"/>
      <c r="T11"/>
      <c r="U11" s="39"/>
      <c r="V11" s="39"/>
      <c r="W11" s="39"/>
      <c r="X11"/>
      <c r="Y11" t="s">
        <v>22</v>
      </c>
      <c r="Z11">
        <v>972</v>
      </c>
      <c r="AA11">
        <v>1097</v>
      </c>
      <c r="AB11"/>
    </row>
    <row r="12" spans="1:28" s="25" customFormat="1" ht="15" x14ac:dyDescent="0.25">
      <c r="A12" s="1"/>
      <c r="B12" s="18"/>
      <c r="C12" s="25" t="s">
        <v>23</v>
      </c>
      <c r="D12" s="40">
        <v>594.69853999999998</v>
      </c>
      <c r="E12" s="40">
        <v>370.30794000000003</v>
      </c>
      <c r="F12" s="41">
        <v>-0.37731822916531788</v>
      </c>
      <c r="G12" s="40"/>
      <c r="H12" s="40">
        <v>186.74459999999999</v>
      </c>
      <c r="I12" s="40">
        <v>179.309</v>
      </c>
      <c r="J12" s="41">
        <v>-3.9816947852842836E-2</v>
      </c>
      <c r="K12" s="19"/>
      <c r="L12" s="49">
        <v>205</v>
      </c>
      <c r="M12" s="49">
        <v>209</v>
      </c>
      <c r="N12" s="47">
        <v>1.9512195121951219E-2</v>
      </c>
      <c r="P12"/>
      <c r="Q12"/>
      <c r="R12"/>
      <c r="S12"/>
      <c r="T12"/>
      <c r="U12" s="39"/>
      <c r="V12" s="39"/>
      <c r="W12" s="39"/>
      <c r="X12"/>
      <c r="Y12" t="s">
        <v>23</v>
      </c>
      <c r="Z12">
        <v>205</v>
      </c>
      <c r="AA12">
        <v>209</v>
      </c>
      <c r="AB12"/>
    </row>
    <row r="13" spans="1:28" s="25" customFormat="1" ht="15" x14ac:dyDescent="0.25">
      <c r="A13" s="1"/>
      <c r="C13" s="25" t="s">
        <v>24</v>
      </c>
      <c r="D13" s="40">
        <v>5397.6229800000001</v>
      </c>
      <c r="E13" s="40">
        <v>4378.2505700000002</v>
      </c>
      <c r="F13" s="41">
        <v>-0.18885580074360805</v>
      </c>
      <c r="G13" s="40"/>
      <c r="H13" s="40">
        <v>6451.9688000000006</v>
      </c>
      <c r="I13" s="40">
        <v>6167.6847999999991</v>
      </c>
      <c r="J13" s="41">
        <v>-4.4061589386483309E-2</v>
      </c>
      <c r="L13" s="49">
        <v>398</v>
      </c>
      <c r="M13" s="49">
        <v>485</v>
      </c>
      <c r="N13" s="47">
        <v>0.21859296482412061</v>
      </c>
      <c r="P13"/>
      <c r="Q13"/>
      <c r="R13"/>
      <c r="S13"/>
      <c r="T13"/>
      <c r="U13" s="39"/>
      <c r="V13" s="39"/>
      <c r="W13" s="39"/>
      <c r="X13"/>
      <c r="Y13" t="s">
        <v>24</v>
      </c>
      <c r="Z13">
        <v>398</v>
      </c>
      <c r="AA13">
        <v>485</v>
      </c>
      <c r="AB13"/>
    </row>
    <row r="14" spans="1:28" s="25" customFormat="1" ht="15" x14ac:dyDescent="0.25">
      <c r="A14" s="1"/>
      <c r="C14" s="25" t="s">
        <v>25</v>
      </c>
      <c r="D14" s="40">
        <v>1073.0587799999998</v>
      </c>
      <c r="E14" s="40">
        <v>907.07713000000001</v>
      </c>
      <c r="F14" s="41">
        <v>-0.15468085541409005</v>
      </c>
      <c r="G14" s="40"/>
      <c r="H14" s="40">
        <v>456.48270000000002</v>
      </c>
      <c r="I14" s="40">
        <v>494.45859999999999</v>
      </c>
      <c r="J14" s="41">
        <v>8.3192418902183957E-2</v>
      </c>
      <c r="L14" s="49">
        <v>1851</v>
      </c>
      <c r="M14" s="49">
        <v>1894</v>
      </c>
      <c r="N14" s="47">
        <v>2.3230686115613183E-2</v>
      </c>
      <c r="P14"/>
      <c r="Q14"/>
      <c r="R14"/>
      <c r="S14"/>
      <c r="T14"/>
      <c r="U14" s="39"/>
      <c r="V14" s="39"/>
      <c r="W14" s="39"/>
      <c r="X14"/>
      <c r="Y14" t="s">
        <v>25</v>
      </c>
      <c r="Z14">
        <v>1851</v>
      </c>
      <c r="AA14">
        <v>1894</v>
      </c>
      <c r="AB14"/>
    </row>
    <row r="15" spans="1:28" s="25" customFormat="1" ht="15" x14ac:dyDescent="0.25">
      <c r="A15" s="1"/>
      <c r="C15" s="25" t="s">
        <v>26</v>
      </c>
      <c r="D15" s="40">
        <v>437.80913000000004</v>
      </c>
      <c r="E15" s="40">
        <v>439.19004000000001</v>
      </c>
      <c r="F15" s="41">
        <v>3.1541370551134268E-3</v>
      </c>
      <c r="G15" s="40"/>
      <c r="H15" s="40">
        <v>238.79009999999997</v>
      </c>
      <c r="I15" s="40">
        <v>300.56940000000003</v>
      </c>
      <c r="J15" s="41">
        <v>0.25871801217889717</v>
      </c>
      <c r="L15" s="49">
        <v>810</v>
      </c>
      <c r="M15" s="49">
        <v>782</v>
      </c>
      <c r="N15" s="47">
        <v>-3.4567901234567898E-2</v>
      </c>
      <c r="P15"/>
      <c r="Q15"/>
      <c r="R15"/>
      <c r="S15"/>
      <c r="T15"/>
      <c r="U15" s="39"/>
      <c r="V15" s="39"/>
      <c r="W15" s="39"/>
      <c r="X15"/>
      <c r="Y15" t="s">
        <v>26</v>
      </c>
      <c r="Z15">
        <v>810</v>
      </c>
      <c r="AA15">
        <v>782</v>
      </c>
      <c r="AB15"/>
    </row>
    <row r="16" spans="1:28" s="25" customFormat="1" ht="15" x14ac:dyDescent="0.25">
      <c r="A16" s="1"/>
      <c r="C16" s="25" t="s">
        <v>27</v>
      </c>
      <c r="D16" s="40">
        <v>2982.6809200000002</v>
      </c>
      <c r="E16" s="40">
        <v>1854.5106199999998</v>
      </c>
      <c r="F16" s="41">
        <v>-0.37824035834178343</v>
      </c>
      <c r="G16" s="40"/>
      <c r="H16" s="40">
        <v>1537.9793000000002</v>
      </c>
      <c r="I16" s="40">
        <v>1466.1699000000001</v>
      </c>
      <c r="J16" s="41">
        <v>-4.669074544761434E-2</v>
      </c>
      <c r="L16" s="49">
        <v>2078</v>
      </c>
      <c r="M16" s="49">
        <v>2363</v>
      </c>
      <c r="N16" s="47">
        <v>0.13715110683349374</v>
      </c>
      <c r="P16"/>
      <c r="Q16"/>
      <c r="R16"/>
      <c r="S16"/>
      <c r="T16"/>
      <c r="U16" s="39"/>
      <c r="V16" s="39"/>
      <c r="W16" s="39"/>
      <c r="X16"/>
      <c r="Y16" t="s">
        <v>27</v>
      </c>
      <c r="Z16">
        <v>2078</v>
      </c>
      <c r="AA16">
        <v>2363</v>
      </c>
      <c r="AB16"/>
    </row>
    <row r="17" spans="1:28" s="25" customFormat="1" ht="15" x14ac:dyDescent="0.25">
      <c r="A17" s="1"/>
      <c r="C17" s="25" t="s">
        <v>28</v>
      </c>
      <c r="D17" s="40">
        <v>3367.2812400000003</v>
      </c>
      <c r="E17" s="40">
        <v>2474.7827699999998</v>
      </c>
      <c r="F17" s="41">
        <v>-0.26505017145523618</v>
      </c>
      <c r="G17" s="40"/>
      <c r="H17" s="40">
        <v>1278.2092</v>
      </c>
      <c r="I17" s="40">
        <v>998.27570000000003</v>
      </c>
      <c r="J17" s="41">
        <v>-0.21900444778522951</v>
      </c>
      <c r="L17" s="49">
        <v>1642</v>
      </c>
      <c r="M17" s="49">
        <v>1236</v>
      </c>
      <c r="N17" s="47">
        <v>-0.24725943970767356</v>
      </c>
      <c r="P17"/>
      <c r="Q17"/>
      <c r="R17"/>
      <c r="S17"/>
      <c r="T17"/>
      <c r="U17" s="39"/>
      <c r="V17" s="39"/>
      <c r="W17" s="39"/>
      <c r="X17"/>
      <c r="Y17" t="s">
        <v>28</v>
      </c>
      <c r="Z17">
        <v>1642</v>
      </c>
      <c r="AA17">
        <v>1236</v>
      </c>
      <c r="AB17"/>
    </row>
    <row r="18" spans="1:28" s="25" customFormat="1" ht="15" x14ac:dyDescent="0.25">
      <c r="A18" s="1"/>
      <c r="C18" s="25" t="s">
        <v>29</v>
      </c>
      <c r="D18" s="40">
        <v>3114.51901</v>
      </c>
      <c r="E18" s="40">
        <v>2747.4341599999998</v>
      </c>
      <c r="F18" s="41">
        <v>-0.1178624528607389</v>
      </c>
      <c r="G18" s="40"/>
      <c r="H18" s="40">
        <v>2403.5781999999999</v>
      </c>
      <c r="I18" s="40">
        <v>2605.6241999999997</v>
      </c>
      <c r="J18" s="41">
        <v>8.4060506123744938E-2</v>
      </c>
      <c r="L18" s="49">
        <v>963</v>
      </c>
      <c r="M18" s="49">
        <v>855</v>
      </c>
      <c r="N18" s="47">
        <v>-0.11214953271028037</v>
      </c>
      <c r="P18"/>
      <c r="Q18"/>
      <c r="R18"/>
      <c r="S18"/>
      <c r="T18"/>
      <c r="U18" s="39"/>
      <c r="V18" s="39"/>
      <c r="W18" s="39"/>
      <c r="X18"/>
      <c r="Y18" t="s">
        <v>29</v>
      </c>
      <c r="Z18">
        <v>963</v>
      </c>
      <c r="AA18">
        <v>855</v>
      </c>
      <c r="AB18"/>
    </row>
    <row r="19" spans="1:28" s="25" customFormat="1" ht="15" x14ac:dyDescent="0.25">
      <c r="A19" s="1"/>
      <c r="C19" s="25" t="s">
        <v>30</v>
      </c>
      <c r="D19" s="40">
        <v>416.85273000000001</v>
      </c>
      <c r="E19" s="40">
        <v>346.24889999999999</v>
      </c>
      <c r="F19" s="41">
        <v>-0.16937355789897313</v>
      </c>
      <c r="G19" s="40"/>
      <c r="H19" s="40">
        <v>122.84719999999999</v>
      </c>
      <c r="I19" s="40">
        <v>117.82679999999999</v>
      </c>
      <c r="J19" s="41">
        <v>-4.0867028308337473E-2</v>
      </c>
      <c r="L19" s="49">
        <v>676</v>
      </c>
      <c r="M19" s="49">
        <v>1118</v>
      </c>
      <c r="N19" s="47">
        <v>0.65384615384615385</v>
      </c>
      <c r="P19"/>
      <c r="Q19"/>
      <c r="R19"/>
      <c r="S19"/>
      <c r="T19"/>
      <c r="U19" s="39"/>
      <c r="V19" s="39"/>
      <c r="W19" s="39"/>
      <c r="X19"/>
      <c r="Y19" t="s">
        <v>30</v>
      </c>
      <c r="Z19">
        <v>676</v>
      </c>
      <c r="AA19">
        <v>1118</v>
      </c>
      <c r="AB19"/>
    </row>
    <row r="20" spans="1:28" s="25" customFormat="1" ht="15" x14ac:dyDescent="0.25">
      <c r="A20" s="1"/>
      <c r="C20" s="25" t="s">
        <v>31</v>
      </c>
      <c r="D20" s="40">
        <v>2115.6849899999997</v>
      </c>
      <c r="E20" s="40">
        <v>1550.3728100000001</v>
      </c>
      <c r="F20" s="41">
        <v>-0.26720054387680831</v>
      </c>
      <c r="G20" s="40"/>
      <c r="H20" s="40">
        <v>690.7518</v>
      </c>
      <c r="I20" s="40">
        <v>575.74569999999994</v>
      </c>
      <c r="J20" s="41">
        <v>-0.16649410106495569</v>
      </c>
      <c r="L20" s="49">
        <v>1099</v>
      </c>
      <c r="M20" s="49">
        <v>1131</v>
      </c>
      <c r="N20" s="47">
        <v>2.9117379435850774E-2</v>
      </c>
      <c r="P20"/>
      <c r="Q20"/>
      <c r="R20"/>
      <c r="S20"/>
      <c r="T20"/>
      <c r="U20" s="39"/>
      <c r="V20" s="39"/>
      <c r="W20" s="39"/>
      <c r="X20"/>
      <c r="Y20" t="s">
        <v>31</v>
      </c>
      <c r="Z20">
        <v>1099</v>
      </c>
      <c r="AA20">
        <v>1131</v>
      </c>
      <c r="AB20"/>
    </row>
    <row r="21" spans="1:28" s="25" customFormat="1" ht="15" x14ac:dyDescent="0.25">
      <c r="A21" s="1"/>
      <c r="C21" s="25" t="s">
        <v>59</v>
      </c>
      <c r="D21" s="40">
        <v>494.16566</v>
      </c>
      <c r="E21" s="40">
        <v>380.43013000000002</v>
      </c>
      <c r="F21" s="41">
        <v>-0.23015668470366796</v>
      </c>
      <c r="G21" s="40"/>
      <c r="H21" s="40">
        <v>216.66109999999998</v>
      </c>
      <c r="I21" s="40">
        <v>195.0737</v>
      </c>
      <c r="J21" s="41">
        <v>-9.9636713743260677E-2</v>
      </c>
      <c r="L21" s="49">
        <v>438</v>
      </c>
      <c r="M21" s="49">
        <v>381</v>
      </c>
      <c r="N21" s="47">
        <v>-0.13013698630136986</v>
      </c>
      <c r="P21"/>
      <c r="Q21"/>
      <c r="R21"/>
      <c r="S21"/>
      <c r="T21"/>
      <c r="U21" s="39"/>
      <c r="V21" s="39"/>
      <c r="W21" s="39"/>
      <c r="X21"/>
      <c r="Y21" t="s">
        <v>73</v>
      </c>
      <c r="Z21">
        <v>438</v>
      </c>
      <c r="AA21">
        <v>381</v>
      </c>
      <c r="AB21"/>
    </row>
    <row r="22" spans="1:28" s="25" customFormat="1" ht="15" x14ac:dyDescent="0.25">
      <c r="A22" s="1"/>
      <c r="B22" s="31" t="s">
        <v>19</v>
      </c>
      <c r="C22" s="30"/>
      <c r="D22" s="40">
        <v>1664.0844099999999</v>
      </c>
      <c r="E22" s="40">
        <v>1380.2761700000001</v>
      </c>
      <c r="F22" s="41">
        <v>-0.17054918506207256</v>
      </c>
      <c r="G22" s="40"/>
      <c r="H22" s="40">
        <v>674.12899999999991</v>
      </c>
      <c r="I22" s="40">
        <v>500.39890000000003</v>
      </c>
      <c r="J22" s="41">
        <v>-0.2577104678778096</v>
      </c>
      <c r="L22" s="49">
        <v>822</v>
      </c>
      <c r="M22" s="49">
        <v>582</v>
      </c>
      <c r="N22" s="47">
        <v>-0.29197080291970801</v>
      </c>
      <c r="P22"/>
      <c r="Q22"/>
      <c r="R22"/>
      <c r="S22"/>
      <c r="T22"/>
      <c r="U22" s="39"/>
      <c r="V22" s="39"/>
      <c r="W22" s="39"/>
      <c r="X22"/>
      <c r="Y22" t="s">
        <v>48</v>
      </c>
      <c r="Z22">
        <v>822</v>
      </c>
      <c r="AA22">
        <v>582</v>
      </c>
      <c r="AB22"/>
    </row>
    <row r="23" spans="1:28" s="25" customFormat="1" ht="15" x14ac:dyDescent="0.25">
      <c r="A23" s="1"/>
      <c r="B23" s="18"/>
      <c r="C23" s="18" t="s">
        <v>32</v>
      </c>
      <c r="D23" s="40">
        <v>1664.0844099999999</v>
      </c>
      <c r="E23" s="40">
        <v>1380.2761700000001</v>
      </c>
      <c r="F23" s="41">
        <v>-0.17054918506207256</v>
      </c>
      <c r="G23" s="40"/>
      <c r="H23" s="40">
        <v>674.12899999999991</v>
      </c>
      <c r="I23" s="40">
        <v>500.39890000000003</v>
      </c>
      <c r="J23" s="41">
        <v>-0.2577104678778096</v>
      </c>
      <c r="L23" s="49">
        <v>818</v>
      </c>
      <c r="M23" s="49">
        <v>582</v>
      </c>
      <c r="N23" s="47">
        <v>-0.28850855745721271</v>
      </c>
      <c r="P23"/>
      <c r="Q23"/>
      <c r="R23"/>
      <c r="S23"/>
      <c r="T23"/>
      <c r="U23" s="39"/>
      <c r="V23" s="39"/>
      <c r="W23" s="39"/>
      <c r="X23"/>
      <c r="Y23" t="s">
        <v>32</v>
      </c>
      <c r="Z23">
        <v>818</v>
      </c>
      <c r="AA23">
        <v>582</v>
      </c>
      <c r="AB23"/>
    </row>
    <row r="24" spans="1:28" s="25" customFormat="1" ht="15" x14ac:dyDescent="0.25">
      <c r="A24" s="1"/>
      <c r="B24" s="31" t="s">
        <v>20</v>
      </c>
      <c r="C24" s="30"/>
      <c r="D24" s="40">
        <v>29646.108850000001</v>
      </c>
      <c r="E24" s="40">
        <v>20477.286700000001</v>
      </c>
      <c r="F24" s="41">
        <v>-0.30927573653565665</v>
      </c>
      <c r="G24" s="40"/>
      <c r="H24" s="40">
        <v>12716.833400000001</v>
      </c>
      <c r="I24" s="40">
        <v>11042.953799999999</v>
      </c>
      <c r="J24" s="41">
        <v>-0.13162707628142725</v>
      </c>
      <c r="L24" s="49">
        <v>4</v>
      </c>
      <c r="M24" s="49" t="s">
        <v>139</v>
      </c>
      <c r="N24" s="47"/>
      <c r="P24"/>
      <c r="Q24"/>
      <c r="R24"/>
      <c r="S24"/>
      <c r="T24"/>
      <c r="U24" s="39"/>
      <c r="V24" s="39"/>
      <c r="W24" s="39"/>
      <c r="X24"/>
      <c r="Y24" t="s">
        <v>73</v>
      </c>
      <c r="Z24">
        <v>4</v>
      </c>
      <c r="AA24"/>
      <c r="AB24"/>
    </row>
    <row r="25" spans="1:28" s="25" customFormat="1" ht="15" x14ac:dyDescent="0.25">
      <c r="A25" s="1"/>
      <c r="B25" s="18"/>
      <c r="C25" s="25" t="s">
        <v>33</v>
      </c>
      <c r="D25" s="40">
        <v>358.03787</v>
      </c>
      <c r="E25" s="40">
        <v>82.208090000000013</v>
      </c>
      <c r="F25" s="41">
        <v>-0.77039275202927548</v>
      </c>
      <c r="G25" s="40"/>
      <c r="H25" s="40">
        <v>71.245599999999996</v>
      </c>
      <c r="I25" s="40">
        <v>21.063700000000001</v>
      </c>
      <c r="J25" s="41">
        <v>-0.70435086517623546</v>
      </c>
      <c r="L25" s="49">
        <v>2900</v>
      </c>
      <c r="M25" s="49">
        <v>2523</v>
      </c>
      <c r="N25" s="47">
        <v>-0.13</v>
      </c>
      <c r="P25"/>
      <c r="Q25"/>
      <c r="R25"/>
      <c r="S25"/>
      <c r="T25"/>
      <c r="U25" s="39"/>
      <c r="V25" s="39"/>
      <c r="W25" s="39"/>
      <c r="X25"/>
      <c r="Y25" t="s">
        <v>49</v>
      </c>
      <c r="Z25">
        <v>2900</v>
      </c>
      <c r="AA25">
        <v>2523</v>
      </c>
      <c r="AB25"/>
    </row>
    <row r="26" spans="1:28" s="25" customFormat="1" ht="15" x14ac:dyDescent="0.25">
      <c r="A26" s="1"/>
      <c r="B26" s="18"/>
      <c r="C26" s="25" t="s">
        <v>72</v>
      </c>
      <c r="D26" s="40">
        <v>340.07490000000001</v>
      </c>
      <c r="E26" s="40">
        <v>158.31984</v>
      </c>
      <c r="F26" s="41">
        <v>-0.53445596837637832</v>
      </c>
      <c r="G26" s="40"/>
      <c r="H26" s="40">
        <v>94.587599999999995</v>
      </c>
      <c r="I26" s="40">
        <v>79.767099999999999</v>
      </c>
      <c r="J26" s="41">
        <v>-0.15668544291217873</v>
      </c>
      <c r="L26" s="49">
        <v>50</v>
      </c>
      <c r="M26" s="49">
        <v>22</v>
      </c>
      <c r="N26" s="47">
        <v>-0.56000000000000005</v>
      </c>
      <c r="P26"/>
      <c r="Q26"/>
      <c r="R26"/>
      <c r="S26"/>
      <c r="T26"/>
      <c r="U26" s="39"/>
      <c r="V26" s="39"/>
      <c r="W26" s="39"/>
      <c r="X26"/>
      <c r="Y26" t="s">
        <v>33</v>
      </c>
      <c r="Z26">
        <v>50</v>
      </c>
      <c r="AA26">
        <v>22</v>
      </c>
      <c r="AB26"/>
    </row>
    <row r="27" spans="1:28" s="25" customFormat="1" ht="15" x14ac:dyDescent="0.25">
      <c r="A27" s="1"/>
      <c r="C27" s="25" t="s">
        <v>34</v>
      </c>
      <c r="D27" s="40">
        <v>1779.6420499999999</v>
      </c>
      <c r="E27" s="40">
        <v>1503.5497500000001</v>
      </c>
      <c r="F27" s="41">
        <v>-0.15513923151006676</v>
      </c>
      <c r="G27" s="40"/>
      <c r="H27" s="40">
        <v>1178.9251999999999</v>
      </c>
      <c r="I27" s="40">
        <v>969.72199999999998</v>
      </c>
      <c r="J27" s="41">
        <v>-0.17745247959751809</v>
      </c>
      <c r="L27" s="49">
        <v>154</v>
      </c>
      <c r="M27" s="49">
        <v>138</v>
      </c>
      <c r="N27" s="47">
        <v>-0.1038961038961039</v>
      </c>
      <c r="P27"/>
      <c r="Q27"/>
      <c r="R27"/>
      <c r="S27"/>
      <c r="T27"/>
      <c r="U27" s="39"/>
      <c r="V27" s="39"/>
      <c r="W27" s="39"/>
      <c r="X27"/>
      <c r="Y27" t="s">
        <v>72</v>
      </c>
      <c r="Z27">
        <v>154</v>
      </c>
      <c r="AA27">
        <v>138</v>
      </c>
      <c r="AB27"/>
    </row>
    <row r="28" spans="1:28" s="25" customFormat="1" ht="15" x14ac:dyDescent="0.25">
      <c r="A28" s="1"/>
      <c r="C28" s="25" t="s">
        <v>35</v>
      </c>
      <c r="D28" s="40">
        <v>1006.06943</v>
      </c>
      <c r="E28" s="40">
        <v>758.61314000000004</v>
      </c>
      <c r="F28" s="41">
        <v>-0.24596343216590924</v>
      </c>
      <c r="G28" s="40"/>
      <c r="H28" s="40">
        <v>400.43919999999997</v>
      </c>
      <c r="I28" s="40">
        <v>337.43920000000003</v>
      </c>
      <c r="J28" s="41">
        <v>-0.15732725467436742</v>
      </c>
      <c r="L28" s="49">
        <v>301</v>
      </c>
      <c r="M28" s="49">
        <v>266</v>
      </c>
      <c r="N28" s="47">
        <v>-0.11627906976744186</v>
      </c>
      <c r="P28"/>
      <c r="Q28"/>
      <c r="R28"/>
      <c r="S28"/>
      <c r="T28"/>
      <c r="U28" s="39"/>
      <c r="V28" s="39"/>
      <c r="W28" s="39"/>
      <c r="X28"/>
      <c r="Y28" t="s">
        <v>34</v>
      </c>
      <c r="Z28">
        <v>301</v>
      </c>
      <c r="AA28">
        <v>266</v>
      </c>
      <c r="AB28"/>
    </row>
    <row r="29" spans="1:28" s="25" customFormat="1" ht="15" x14ac:dyDescent="0.25">
      <c r="A29" s="1"/>
      <c r="C29" s="25" t="s">
        <v>36</v>
      </c>
      <c r="D29" s="40">
        <v>1261.08491</v>
      </c>
      <c r="E29" s="40">
        <v>614.44234000000006</v>
      </c>
      <c r="F29" s="41">
        <v>-0.51276687626053663</v>
      </c>
      <c r="G29" s="40"/>
      <c r="H29" s="40">
        <v>399.64699999999999</v>
      </c>
      <c r="I29" s="40">
        <v>193.69400000000002</v>
      </c>
      <c r="J29" s="41">
        <v>-0.51533728515414845</v>
      </c>
      <c r="L29" s="49">
        <v>116</v>
      </c>
      <c r="M29" s="49">
        <v>78</v>
      </c>
      <c r="N29" s="47">
        <v>-0.32758620689655171</v>
      </c>
      <c r="P29"/>
      <c r="Q29"/>
      <c r="R29"/>
      <c r="S29"/>
      <c r="T29"/>
      <c r="U29" s="39"/>
      <c r="V29" s="39"/>
      <c r="W29" s="39"/>
      <c r="X29"/>
      <c r="Y29" t="s">
        <v>35</v>
      </c>
      <c r="Z29">
        <v>116</v>
      </c>
      <c r="AA29">
        <v>78</v>
      </c>
      <c r="AB29"/>
    </row>
    <row r="30" spans="1:28" s="25" customFormat="1" ht="15" x14ac:dyDescent="0.25">
      <c r="A30" s="1"/>
      <c r="C30" s="25" t="s">
        <v>37</v>
      </c>
      <c r="D30" s="40">
        <v>593.64103999999998</v>
      </c>
      <c r="E30" s="40">
        <v>336.50575000000003</v>
      </c>
      <c r="F30" s="41">
        <v>-0.43314945004476096</v>
      </c>
      <c r="G30" s="40"/>
      <c r="H30" s="40">
        <v>122.2664</v>
      </c>
      <c r="I30" s="40">
        <v>88.534700000000001</v>
      </c>
      <c r="J30" s="41">
        <v>-0.27588691578389485</v>
      </c>
      <c r="L30" s="49">
        <v>328</v>
      </c>
      <c r="M30" s="49">
        <v>326</v>
      </c>
      <c r="N30" s="47">
        <v>-6.0975609756097563E-3</v>
      </c>
      <c r="P30"/>
      <c r="Q30"/>
      <c r="R30"/>
      <c r="S30"/>
      <c r="T30"/>
      <c r="U30" s="39"/>
      <c r="V30" s="39"/>
      <c r="W30" s="39"/>
      <c r="X30"/>
      <c r="Y30" t="s">
        <v>36</v>
      </c>
      <c r="Z30">
        <v>328</v>
      </c>
      <c r="AA30">
        <v>326</v>
      </c>
      <c r="AB30"/>
    </row>
    <row r="31" spans="1:28" s="25" customFormat="1" ht="15" x14ac:dyDescent="0.25">
      <c r="A31" s="1"/>
      <c r="C31" s="25" t="s">
        <v>38</v>
      </c>
      <c r="D31" s="40">
        <v>7419.0619099999994</v>
      </c>
      <c r="E31" s="40">
        <v>6671.6313799999998</v>
      </c>
      <c r="F31" s="41">
        <v>-0.10074461422037112</v>
      </c>
      <c r="G31" s="40"/>
      <c r="H31" s="40">
        <v>2941.2377000000001</v>
      </c>
      <c r="I31" s="40">
        <v>4302.835</v>
      </c>
      <c r="J31" s="41">
        <v>0.46293344465154918</v>
      </c>
      <c r="L31" s="49">
        <v>184</v>
      </c>
      <c r="M31" s="49">
        <v>123</v>
      </c>
      <c r="N31" s="47">
        <v>-0.33152173913043476</v>
      </c>
      <c r="P31"/>
      <c r="Q31"/>
      <c r="R31"/>
      <c r="S31"/>
      <c r="T31"/>
      <c r="U31" s="39"/>
      <c r="V31" s="39"/>
      <c r="W31" s="39"/>
      <c r="X31"/>
      <c r="Y31" t="s">
        <v>37</v>
      </c>
      <c r="Z31">
        <v>184</v>
      </c>
      <c r="AA31">
        <v>123</v>
      </c>
      <c r="AB31"/>
    </row>
    <row r="32" spans="1:28" s="25" customFormat="1" ht="15" x14ac:dyDescent="0.25">
      <c r="A32" s="1"/>
      <c r="C32" s="25" t="s">
        <v>39</v>
      </c>
      <c r="D32" s="40">
        <v>369.88254999999998</v>
      </c>
      <c r="E32" s="40">
        <v>275.02540999999997</v>
      </c>
      <c r="F32" s="41">
        <v>-0.25645205484822148</v>
      </c>
      <c r="G32" s="40"/>
      <c r="H32" s="40">
        <v>110.3557</v>
      </c>
      <c r="I32" s="40">
        <v>106.53200000000001</v>
      </c>
      <c r="J32" s="41">
        <v>-3.4648867253798295E-2</v>
      </c>
      <c r="L32" s="49">
        <v>344</v>
      </c>
      <c r="M32" s="49">
        <v>344</v>
      </c>
      <c r="N32" s="47">
        <v>0</v>
      </c>
      <c r="P32"/>
      <c r="Q32"/>
      <c r="R32"/>
      <c r="S32"/>
      <c r="T32"/>
      <c r="U32" s="39"/>
      <c r="V32" s="39"/>
      <c r="W32" s="39"/>
      <c r="X32"/>
      <c r="Y32" t="s">
        <v>38</v>
      </c>
      <c r="Z32">
        <v>344</v>
      </c>
      <c r="AA32">
        <v>344</v>
      </c>
      <c r="AB32"/>
    </row>
    <row r="33" spans="1:28" s="25" customFormat="1" ht="15" x14ac:dyDescent="0.25">
      <c r="A33" s="1"/>
      <c r="C33" s="25" t="s">
        <v>40</v>
      </c>
      <c r="D33" s="40">
        <v>1041.2556</v>
      </c>
      <c r="E33" s="40">
        <v>976.18991999999992</v>
      </c>
      <c r="F33" s="41">
        <v>-6.2487711950840935E-2</v>
      </c>
      <c r="G33" s="40"/>
      <c r="H33" s="40">
        <v>455.0489</v>
      </c>
      <c r="I33" s="40">
        <v>527.89959999999996</v>
      </c>
      <c r="J33" s="41">
        <v>0.16009422284066605</v>
      </c>
      <c r="L33" s="49">
        <v>36</v>
      </c>
      <c r="M33" s="49">
        <v>23</v>
      </c>
      <c r="N33" s="47">
        <v>-0.3611111111111111</v>
      </c>
      <c r="P33"/>
      <c r="Q33"/>
      <c r="R33"/>
      <c r="S33"/>
      <c r="T33"/>
      <c r="U33" s="39"/>
      <c r="V33" s="39"/>
      <c r="W33" s="39"/>
      <c r="X33"/>
      <c r="Y33" t="s">
        <v>39</v>
      </c>
      <c r="Z33">
        <v>36</v>
      </c>
      <c r="AA33">
        <v>23</v>
      </c>
      <c r="AB33"/>
    </row>
    <row r="34" spans="1:28" s="25" customFormat="1" ht="15" x14ac:dyDescent="0.25">
      <c r="A34" s="1"/>
      <c r="C34" s="25" t="s">
        <v>41</v>
      </c>
      <c r="D34" s="40">
        <v>412.53714999999994</v>
      </c>
      <c r="E34" s="40">
        <v>255.14323000000002</v>
      </c>
      <c r="F34" s="41">
        <v>-0.38152665765980093</v>
      </c>
      <c r="G34" s="40"/>
      <c r="H34" s="40">
        <v>761.36559999999997</v>
      </c>
      <c r="I34" s="40">
        <v>380.47300000000001</v>
      </c>
      <c r="J34" s="41">
        <v>-0.50027555749826358</v>
      </c>
      <c r="L34" s="49">
        <v>29</v>
      </c>
      <c r="M34" s="49">
        <v>25</v>
      </c>
      <c r="N34" s="47">
        <v>-0.13793103448275862</v>
      </c>
      <c r="P34"/>
      <c r="Q34"/>
      <c r="R34"/>
      <c r="S34"/>
      <c r="T34"/>
      <c r="U34" s="39"/>
      <c r="V34" s="39"/>
      <c r="W34" s="39"/>
      <c r="X34"/>
      <c r="Y34" t="s">
        <v>40</v>
      </c>
      <c r="Z34">
        <v>29</v>
      </c>
      <c r="AA34">
        <v>25</v>
      </c>
      <c r="AB34"/>
    </row>
    <row r="35" spans="1:28" s="25" customFormat="1" ht="15" x14ac:dyDescent="0.25">
      <c r="A35" s="1"/>
      <c r="C35" s="25" t="s">
        <v>42</v>
      </c>
      <c r="D35" s="40">
        <v>1150.5270800000001</v>
      </c>
      <c r="E35" s="40">
        <v>898.93047999999987</v>
      </c>
      <c r="F35" s="41">
        <v>-0.21867942473809499</v>
      </c>
      <c r="G35" s="40"/>
      <c r="H35" s="40">
        <v>289.27419999999995</v>
      </c>
      <c r="I35" s="40">
        <v>268.59800000000001</v>
      </c>
      <c r="J35" s="41">
        <v>-7.1476128877030656E-2</v>
      </c>
      <c r="L35" s="49">
        <v>51</v>
      </c>
      <c r="M35" s="49">
        <v>80</v>
      </c>
      <c r="N35" s="47">
        <v>0.56862745098039214</v>
      </c>
      <c r="P35"/>
      <c r="Q35"/>
      <c r="R35"/>
      <c r="S35"/>
      <c r="T35"/>
      <c r="U35" s="39"/>
      <c r="V35" s="39"/>
      <c r="W35" s="39"/>
      <c r="X35"/>
      <c r="Y35" t="s">
        <v>41</v>
      </c>
      <c r="Z35">
        <v>51</v>
      </c>
      <c r="AA35">
        <v>80</v>
      </c>
      <c r="AB35"/>
    </row>
    <row r="36" spans="1:28" s="25" customFormat="1" ht="15" x14ac:dyDescent="0.25">
      <c r="A36" s="1"/>
      <c r="C36" s="25" t="s">
        <v>70</v>
      </c>
      <c r="D36" s="40">
        <v>2143.6698200000001</v>
      </c>
      <c r="E36" s="40">
        <v>1161.7610999999999</v>
      </c>
      <c r="F36" s="41">
        <v>-0.4580503540419299</v>
      </c>
      <c r="G36" s="40"/>
      <c r="H36" s="40">
        <v>731.1543999999999</v>
      </c>
      <c r="I36" s="40">
        <v>483.16839999999996</v>
      </c>
      <c r="J36" s="41">
        <v>-0.33917049531535332</v>
      </c>
      <c r="L36" s="49">
        <v>198</v>
      </c>
      <c r="M36" s="49">
        <v>143</v>
      </c>
      <c r="N36" s="47">
        <v>-0.27777777777777779</v>
      </c>
      <c r="P36"/>
      <c r="Q36"/>
      <c r="R36"/>
      <c r="S36"/>
      <c r="T36"/>
      <c r="U36" s="39"/>
      <c r="V36" s="39"/>
      <c r="W36" s="39"/>
      <c r="X36"/>
      <c r="Y36" t="s">
        <v>42</v>
      </c>
      <c r="Z36">
        <v>198</v>
      </c>
      <c r="AA36">
        <v>143</v>
      </c>
      <c r="AB36"/>
    </row>
    <row r="37" spans="1:28" s="25" customFormat="1" ht="15" x14ac:dyDescent="0.25">
      <c r="A37" s="1"/>
      <c r="C37" s="25" t="s">
        <v>43</v>
      </c>
      <c r="D37" s="40">
        <v>3939.2847500000003</v>
      </c>
      <c r="E37" s="40">
        <v>2749.5380599999999</v>
      </c>
      <c r="F37" s="41">
        <v>-0.30202099251647152</v>
      </c>
      <c r="G37" s="40"/>
      <c r="H37" s="40">
        <v>1742.3861000000002</v>
      </c>
      <c r="I37" s="40">
        <v>1611.6505</v>
      </c>
      <c r="J37" s="41">
        <v>-7.50325085811923E-2</v>
      </c>
      <c r="L37" s="49">
        <v>208</v>
      </c>
      <c r="M37" s="49">
        <v>185</v>
      </c>
      <c r="N37" s="47">
        <v>-0.11057692307692307</v>
      </c>
      <c r="P37"/>
      <c r="Q37"/>
      <c r="R37"/>
      <c r="S37"/>
      <c r="T37"/>
      <c r="U37" s="39"/>
      <c r="V37" s="39"/>
      <c r="W37" s="39"/>
      <c r="X37"/>
      <c r="Y37" t="s">
        <v>70</v>
      </c>
      <c r="Z37">
        <v>208</v>
      </c>
      <c r="AA37">
        <v>185</v>
      </c>
      <c r="AB37"/>
    </row>
    <row r="38" spans="1:28" s="25" customFormat="1" ht="15" x14ac:dyDescent="0.25">
      <c r="A38" s="1"/>
      <c r="C38" s="25" t="s">
        <v>44</v>
      </c>
      <c r="D38" s="40">
        <v>628.00212999999985</v>
      </c>
      <c r="E38" s="40">
        <v>244.71942999999999</v>
      </c>
      <c r="F38" s="41">
        <v>-0.61032070066386546</v>
      </c>
      <c r="G38" s="40"/>
      <c r="H38" s="40">
        <v>72.1113</v>
      </c>
      <c r="I38" s="40">
        <v>46.627600000000001</v>
      </c>
      <c r="J38" s="41">
        <v>-0.3533939895689025</v>
      </c>
      <c r="L38" s="49">
        <v>111</v>
      </c>
      <c r="M38" s="49">
        <v>124</v>
      </c>
      <c r="N38" s="47">
        <v>0.11711711711711711</v>
      </c>
      <c r="P38"/>
      <c r="Q38"/>
      <c r="R38"/>
      <c r="S38"/>
      <c r="T38"/>
      <c r="U38" s="39"/>
      <c r="V38" s="39"/>
      <c r="W38" s="39"/>
      <c r="X38"/>
      <c r="Y38" t="s">
        <v>43</v>
      </c>
      <c r="Z38">
        <v>111</v>
      </c>
      <c r="AA38">
        <v>124</v>
      </c>
      <c r="AB38"/>
    </row>
    <row r="39" spans="1:28" s="25" customFormat="1" ht="15" x14ac:dyDescent="0.25">
      <c r="A39" s="1"/>
      <c r="C39" s="25" t="s">
        <v>69</v>
      </c>
      <c r="D39" s="40">
        <v>4634.0032699999992</v>
      </c>
      <c r="E39" s="40">
        <v>2291.6965700000001</v>
      </c>
      <c r="F39" s="41">
        <v>-0.50546073524889845</v>
      </c>
      <c r="G39" s="40"/>
      <c r="H39" s="40">
        <v>2614.0172000000002</v>
      </c>
      <c r="I39" s="40">
        <v>975.79229999999995</v>
      </c>
      <c r="J39" s="41">
        <v>-0.62670777376675257</v>
      </c>
      <c r="L39" s="49">
        <v>107</v>
      </c>
      <c r="M39" s="49">
        <v>62</v>
      </c>
      <c r="N39" s="47">
        <v>-0.42056074766355139</v>
      </c>
      <c r="P39"/>
      <c r="Q39"/>
      <c r="R39"/>
      <c r="S39"/>
      <c r="T39"/>
      <c r="U39" s="39"/>
      <c r="V39" s="39"/>
      <c r="W39" s="39"/>
      <c r="X39"/>
      <c r="Y39" t="s">
        <v>44</v>
      </c>
      <c r="Z39">
        <v>107</v>
      </c>
      <c r="AA39">
        <v>62</v>
      </c>
      <c r="AB39"/>
    </row>
    <row r="40" spans="1:28" s="25" customFormat="1" ht="15" x14ac:dyDescent="0.25">
      <c r="A40" s="1"/>
      <c r="C40" s="25" t="s">
        <v>45</v>
      </c>
      <c r="D40" s="40">
        <v>1227.54114</v>
      </c>
      <c r="E40" s="40">
        <v>639.33506</v>
      </c>
      <c r="F40" s="41">
        <v>-0.47917422954965078</v>
      </c>
      <c r="G40" s="40"/>
      <c r="H40" s="40">
        <v>280.83330000000001</v>
      </c>
      <c r="I40" s="40">
        <v>173.08150000000001</v>
      </c>
      <c r="J40" s="41">
        <v>-0.38368598025946354</v>
      </c>
      <c r="L40" s="49">
        <v>218</v>
      </c>
      <c r="M40" s="49">
        <v>215</v>
      </c>
      <c r="N40" s="47">
        <v>-1.3761467889908258E-2</v>
      </c>
      <c r="P40"/>
      <c r="Q40"/>
      <c r="R40"/>
      <c r="S40"/>
      <c r="T40"/>
      <c r="U40" s="39"/>
      <c r="V40" s="39"/>
      <c r="W40" s="39"/>
      <c r="X40"/>
      <c r="Y40" t="s">
        <v>69</v>
      </c>
      <c r="Z40">
        <v>218</v>
      </c>
      <c r="AA40">
        <v>215</v>
      </c>
      <c r="AB40"/>
    </row>
    <row r="41" spans="1:28" s="25" customFormat="1" ht="15" x14ac:dyDescent="0.25">
      <c r="A41" s="1"/>
      <c r="C41" s="25" t="s">
        <v>46</v>
      </c>
      <c r="D41" s="40">
        <v>689.59091000000001</v>
      </c>
      <c r="E41" s="40">
        <v>590.73742000000004</v>
      </c>
      <c r="F41" s="41">
        <v>-0.1433509180102156</v>
      </c>
      <c r="G41" s="40"/>
      <c r="H41" s="40">
        <v>205.8537</v>
      </c>
      <c r="I41" s="40">
        <v>313.5804</v>
      </c>
      <c r="J41" s="41">
        <v>0.52331680217552556</v>
      </c>
      <c r="L41" s="49">
        <v>260</v>
      </c>
      <c r="M41" s="49">
        <v>209</v>
      </c>
      <c r="N41" s="47">
        <v>-0.19615384615384615</v>
      </c>
      <c r="P41"/>
      <c r="Q41"/>
      <c r="R41"/>
      <c r="S41"/>
      <c r="T41"/>
      <c r="U41" s="39"/>
      <c r="V41" s="39"/>
      <c r="W41" s="39"/>
      <c r="X41"/>
      <c r="Y41" t="s">
        <v>45</v>
      </c>
      <c r="Z41">
        <v>260</v>
      </c>
      <c r="AA41">
        <v>209</v>
      </c>
      <c r="AB41"/>
    </row>
    <row r="42" spans="1:28" s="25" customFormat="1" ht="15" x14ac:dyDescent="0.25">
      <c r="A42" s="1"/>
      <c r="C42" s="25" t="s">
        <v>71</v>
      </c>
      <c r="D42" s="40">
        <v>640.6085599999999</v>
      </c>
      <c r="E42" s="40">
        <v>268.93973</v>
      </c>
      <c r="F42" s="41">
        <v>-0.5801808673927179</v>
      </c>
      <c r="G42" s="40"/>
      <c r="H42" s="40">
        <v>242.89529999999999</v>
      </c>
      <c r="I42" s="40">
        <v>162.4948</v>
      </c>
      <c r="J42" s="41">
        <v>-0.33100887501734283</v>
      </c>
      <c r="K42" s="1"/>
      <c r="L42" s="49">
        <v>134</v>
      </c>
      <c r="M42" s="49">
        <v>101</v>
      </c>
      <c r="N42" s="47">
        <v>-0.2462686567164179</v>
      </c>
      <c r="P42"/>
      <c r="Q42"/>
      <c r="R42"/>
      <c r="S42"/>
      <c r="T42"/>
      <c r="U42" s="39"/>
      <c r="V42" s="39"/>
      <c r="W42" s="39"/>
      <c r="X42"/>
      <c r="Y42" t="s">
        <v>46</v>
      </c>
      <c r="Z42">
        <v>134</v>
      </c>
      <c r="AA42">
        <v>101</v>
      </c>
      <c r="AB42"/>
    </row>
    <row r="43" spans="1:28" s="25" customFormat="1" ht="15" x14ac:dyDescent="0.25">
      <c r="A43" s="1"/>
      <c r="C43" s="25" t="s">
        <v>59</v>
      </c>
      <c r="D43" s="40">
        <v>11.593780000000001</v>
      </c>
      <c r="E43" s="40" t="s">
        <v>139</v>
      </c>
      <c r="F43" s="41"/>
      <c r="G43" s="74"/>
      <c r="H43" s="40">
        <v>3.1890000000000001</v>
      </c>
      <c r="I43" s="40" t="s">
        <v>139</v>
      </c>
      <c r="J43" s="71"/>
      <c r="K43" s="73"/>
      <c r="L43" s="49">
        <v>66</v>
      </c>
      <c r="M43" s="49">
        <v>59</v>
      </c>
      <c r="N43" s="47">
        <v>-0.10606060606060606</v>
      </c>
      <c r="P43"/>
      <c r="Q43"/>
      <c r="R43"/>
      <c r="S43"/>
      <c r="T43"/>
      <c r="U43" s="39"/>
      <c r="V43" s="39"/>
      <c r="W43" s="39"/>
      <c r="X43"/>
      <c r="Y43" t="s">
        <v>71</v>
      </c>
      <c r="Z43">
        <v>66</v>
      </c>
      <c r="AA43">
        <v>59</v>
      </c>
      <c r="AB43"/>
    </row>
    <row r="44" spans="1:28" s="25" customFormat="1" ht="15" x14ac:dyDescent="0.25">
      <c r="A44" s="1"/>
      <c r="B44" s="31" t="s">
        <v>21</v>
      </c>
      <c r="D44" s="40">
        <v>568.62797999999998</v>
      </c>
      <c r="E44" s="40">
        <v>535.74537999999995</v>
      </c>
      <c r="F44" s="41">
        <v>-5.7827966889705332E-2</v>
      </c>
      <c r="G44" s="40"/>
      <c r="H44" s="40">
        <v>219.95939999999996</v>
      </c>
      <c r="I44" s="40">
        <v>257.2645</v>
      </c>
      <c r="J44" s="41">
        <v>0.16959993526078015</v>
      </c>
      <c r="K44" s="1"/>
      <c r="L44" s="49">
        <v>5</v>
      </c>
      <c r="M44" s="49" t="s">
        <v>139</v>
      </c>
      <c r="N44" s="47"/>
      <c r="P44"/>
      <c r="Q44"/>
      <c r="R44"/>
      <c r="S44"/>
      <c r="T44"/>
      <c r="U44" s="39"/>
      <c r="V44" s="39"/>
      <c r="W44" s="39"/>
      <c r="X44"/>
      <c r="Y44" t="s">
        <v>73</v>
      </c>
      <c r="Z44">
        <v>5</v>
      </c>
      <c r="AA44"/>
      <c r="AB44"/>
    </row>
    <row r="45" spans="1:28" s="25" customFormat="1" ht="15" x14ac:dyDescent="0.25">
      <c r="A45" s="1"/>
      <c r="B45" s="18"/>
      <c r="C45" s="29" t="s">
        <v>47</v>
      </c>
      <c r="D45" s="40">
        <v>568.62797999999998</v>
      </c>
      <c r="E45" s="40">
        <v>535.74537999999995</v>
      </c>
      <c r="F45" s="41">
        <v>-5.7827966889705332E-2</v>
      </c>
      <c r="G45" s="40"/>
      <c r="H45" s="40">
        <v>219.95939999999996</v>
      </c>
      <c r="I45" s="40">
        <v>257.2645</v>
      </c>
      <c r="J45" s="41">
        <v>0.16959993526078015</v>
      </c>
      <c r="K45" s="1"/>
      <c r="L45" s="49">
        <v>705</v>
      </c>
      <c r="M45" s="49">
        <v>618</v>
      </c>
      <c r="N45" s="47">
        <v>-0.12340425531914893</v>
      </c>
      <c r="P45"/>
      <c r="Q45"/>
      <c r="R45"/>
      <c r="S45"/>
      <c r="T45"/>
      <c r="U45" s="39"/>
      <c r="V45" s="39"/>
      <c r="W45" s="39"/>
      <c r="X45"/>
      <c r="Y45" t="s">
        <v>50</v>
      </c>
      <c r="Z45">
        <v>705</v>
      </c>
      <c r="AA45">
        <v>618</v>
      </c>
      <c r="AB45"/>
    </row>
    <row r="46" spans="1:28" s="25" customFormat="1" ht="15.75" thickBot="1" x14ac:dyDescent="0.3">
      <c r="A46" s="1"/>
      <c r="B46" s="36"/>
      <c r="C46" s="37"/>
      <c r="D46" s="37"/>
      <c r="E46" s="32"/>
      <c r="F46" s="32"/>
      <c r="G46" s="32"/>
      <c r="H46" s="32"/>
      <c r="I46" s="32"/>
      <c r="J46" s="32"/>
      <c r="K46" s="32"/>
      <c r="L46" s="32"/>
      <c r="M46" s="32"/>
      <c r="N46" s="32"/>
      <c r="P46"/>
      <c r="Q46"/>
      <c r="R46"/>
      <c r="S46"/>
      <c r="T46"/>
      <c r="U46"/>
      <c r="V46"/>
      <c r="W46"/>
      <c r="X46"/>
      <c r="Y46" t="s">
        <v>47</v>
      </c>
      <c r="Z46">
        <v>705</v>
      </c>
      <c r="AA46">
        <v>618</v>
      </c>
    </row>
    <row r="47" spans="1:28" ht="15" x14ac:dyDescent="0.25">
      <c r="B47" s="25"/>
      <c r="N47" s="41"/>
      <c r="P47"/>
      <c r="Q47"/>
      <c r="R47"/>
      <c r="S47"/>
      <c r="T47"/>
      <c r="U47"/>
      <c r="V47"/>
      <c r="W47"/>
      <c r="X47"/>
      <c r="Y47"/>
      <c r="Z47"/>
      <c r="AA47"/>
    </row>
    <row r="48" spans="1:28" ht="15" x14ac:dyDescent="0.25">
      <c r="B48" s="70">
        <v>1</v>
      </c>
      <c r="C48" s="75" t="s">
        <v>95</v>
      </c>
      <c r="F48" s="41"/>
      <c r="J48" s="41"/>
      <c r="N48" s="41"/>
      <c r="P48"/>
      <c r="Q48"/>
      <c r="R48"/>
      <c r="S48"/>
      <c r="T48"/>
      <c r="U48"/>
      <c r="V48"/>
      <c r="W48"/>
      <c r="X48"/>
      <c r="Y48"/>
      <c r="Z48"/>
      <c r="AA48"/>
    </row>
    <row r="49" spans="1:27" ht="15" x14ac:dyDescent="0.25">
      <c r="B49" s="25"/>
      <c r="C49" s="98" t="s">
        <v>99</v>
      </c>
      <c r="D49" s="98"/>
      <c r="E49" s="98"/>
      <c r="F49" s="98"/>
      <c r="G49" s="98"/>
      <c r="H49" s="98"/>
      <c r="I49" s="98"/>
      <c r="J49" s="98"/>
      <c r="K49" s="98"/>
      <c r="L49" s="98"/>
      <c r="M49" s="98"/>
      <c r="N49" s="98"/>
      <c r="P49"/>
      <c r="Q49"/>
      <c r="R49"/>
      <c r="S49"/>
      <c r="T49"/>
      <c r="U49"/>
      <c r="V49"/>
      <c r="W49"/>
      <c r="X49"/>
      <c r="Y49"/>
      <c r="Z49"/>
      <c r="AA49"/>
    </row>
    <row r="50" spans="1:27" ht="15.75" customHeight="1" x14ac:dyDescent="0.25">
      <c r="B50" s="25"/>
      <c r="C50" s="98"/>
      <c r="D50" s="98"/>
      <c r="E50" s="98"/>
      <c r="F50" s="98"/>
      <c r="G50" s="98"/>
      <c r="H50" s="98"/>
      <c r="I50" s="98"/>
      <c r="J50" s="98"/>
      <c r="K50" s="98"/>
      <c r="L50" s="98"/>
      <c r="M50" s="98"/>
      <c r="N50" s="98"/>
      <c r="P50"/>
      <c r="Q50"/>
      <c r="R50"/>
      <c r="S50"/>
      <c r="T50"/>
      <c r="U50"/>
      <c r="V50"/>
      <c r="W50"/>
      <c r="X50"/>
      <c r="Y50"/>
      <c r="Z50"/>
      <c r="AA50"/>
    </row>
    <row r="51" spans="1:27" ht="15.75" customHeight="1" x14ac:dyDescent="0.25">
      <c r="B51" s="25"/>
      <c r="N51" s="41"/>
      <c r="P51"/>
      <c r="Q51"/>
      <c r="R51"/>
      <c r="S51"/>
      <c r="T51"/>
      <c r="U51"/>
      <c r="V51"/>
      <c r="W51"/>
      <c r="X51"/>
      <c r="Y51"/>
      <c r="Z51"/>
      <c r="AA51"/>
    </row>
    <row r="52" spans="1:27" s="75" customFormat="1" ht="15" x14ac:dyDescent="0.25">
      <c r="B52" s="76" t="s">
        <v>96</v>
      </c>
      <c r="C52" s="77"/>
      <c r="N52" s="78" t="s">
        <v>138</v>
      </c>
      <c r="P52"/>
      <c r="Q52"/>
      <c r="R52"/>
      <c r="S52"/>
      <c r="T52"/>
      <c r="U52" s="79"/>
      <c r="V52" s="79"/>
      <c r="W52" s="79"/>
      <c r="X52" s="79"/>
      <c r="Y52" s="79"/>
      <c r="Z52" s="79"/>
      <c r="AA52" s="79"/>
    </row>
    <row r="53" spans="1:27" ht="13.5" customHeight="1" x14ac:dyDescent="0.25">
      <c r="B53" s="35"/>
      <c r="C53" s="34"/>
      <c r="N53" s="45"/>
      <c r="P53"/>
      <c r="Q53"/>
      <c r="R53"/>
      <c r="S53"/>
      <c r="T53"/>
      <c r="U53"/>
      <c r="V53"/>
      <c r="W53"/>
      <c r="X53"/>
      <c r="Y53"/>
      <c r="Z53"/>
      <c r="AA53"/>
    </row>
    <row r="54" spans="1:27" ht="15" x14ac:dyDescent="0.25">
      <c r="B54" s="34"/>
      <c r="C54" s="34"/>
      <c r="N54" s="34"/>
      <c r="P54"/>
      <c r="Q54"/>
      <c r="R54"/>
      <c r="S54"/>
      <c r="T54"/>
      <c r="U54"/>
      <c r="V54"/>
      <c r="W54"/>
      <c r="X54"/>
      <c r="Y54"/>
      <c r="Z54"/>
      <c r="AA54"/>
    </row>
    <row r="55" spans="1:27" ht="15" x14ac:dyDescent="0.25">
      <c r="B55" s="34"/>
      <c r="C55" s="34"/>
      <c r="N55" s="34"/>
      <c r="P55"/>
      <c r="Q55"/>
      <c r="R55"/>
      <c r="S55"/>
      <c r="T55"/>
      <c r="U55"/>
      <c r="V55"/>
      <c r="W55"/>
      <c r="X55"/>
      <c r="Y55"/>
      <c r="Z55"/>
      <c r="AA55"/>
    </row>
    <row r="56" spans="1:27" ht="15" x14ac:dyDescent="0.25">
      <c r="N56" s="34"/>
      <c r="P56"/>
      <c r="Q56"/>
      <c r="R56"/>
      <c r="S56"/>
      <c r="T56"/>
      <c r="U56"/>
      <c r="V56"/>
      <c r="W56"/>
      <c r="X56"/>
      <c r="Y56"/>
      <c r="Z56"/>
      <c r="AA56"/>
    </row>
    <row r="57" spans="1:27" ht="15" x14ac:dyDescent="0.25">
      <c r="P57"/>
      <c r="Q57"/>
      <c r="R57"/>
      <c r="S57"/>
      <c r="T57"/>
      <c r="U57"/>
      <c r="V57"/>
      <c r="W57"/>
      <c r="X57"/>
      <c r="Y57"/>
      <c r="Z57"/>
      <c r="AA57"/>
    </row>
    <row r="58" spans="1:27" ht="15" x14ac:dyDescent="0.25">
      <c r="A58" s="34"/>
      <c r="P58"/>
      <c r="Q58"/>
      <c r="R58"/>
      <c r="S58"/>
      <c r="T58"/>
      <c r="U58"/>
      <c r="V58"/>
      <c r="W58"/>
      <c r="X58"/>
      <c r="Y58"/>
      <c r="Z58"/>
      <c r="AA58"/>
    </row>
    <row r="59" spans="1:27" ht="15" x14ac:dyDescent="0.25">
      <c r="A59" s="34"/>
      <c r="P59"/>
      <c r="Q59"/>
      <c r="R59"/>
      <c r="S59"/>
      <c r="T59"/>
      <c r="U59"/>
      <c r="V59"/>
      <c r="W59"/>
      <c r="X59"/>
      <c r="Y59"/>
      <c r="Z59"/>
      <c r="AA59"/>
    </row>
    <row r="60" spans="1:27" ht="15" x14ac:dyDescent="0.25">
      <c r="A60" s="34"/>
      <c r="P60"/>
      <c r="Q60"/>
      <c r="R60"/>
      <c r="S60"/>
      <c r="T60"/>
      <c r="U60"/>
      <c r="V60"/>
      <c r="W60"/>
      <c r="X60"/>
      <c r="Y60"/>
      <c r="Z60"/>
      <c r="AA60"/>
    </row>
    <row r="61" spans="1:27" ht="15" x14ac:dyDescent="0.25">
      <c r="A61" s="34"/>
      <c r="P61"/>
      <c r="Q61"/>
      <c r="R61"/>
      <c r="S61"/>
      <c r="T61"/>
      <c r="U61"/>
      <c r="V61"/>
      <c r="W61"/>
      <c r="X61"/>
      <c r="Y61"/>
      <c r="Z61"/>
      <c r="AA61"/>
    </row>
    <row r="62" spans="1:27" ht="15" x14ac:dyDescent="0.25">
      <c r="P62"/>
      <c r="Q62"/>
      <c r="R62"/>
      <c r="S62"/>
      <c r="T62"/>
      <c r="U62"/>
      <c r="V62"/>
      <c r="W62"/>
      <c r="X62"/>
      <c r="Y62"/>
      <c r="Z62"/>
      <c r="AA62"/>
    </row>
    <row r="63" spans="1:27" ht="15" x14ac:dyDescent="0.25">
      <c r="P63"/>
      <c r="Q63"/>
      <c r="R63"/>
      <c r="S63"/>
      <c r="T63"/>
      <c r="U63"/>
      <c r="V63"/>
      <c r="W63"/>
      <c r="X63"/>
      <c r="Y63"/>
      <c r="Z63"/>
      <c r="AA63"/>
    </row>
    <row r="64" spans="1:27" ht="15" x14ac:dyDescent="0.25">
      <c r="P64"/>
      <c r="Q64"/>
      <c r="R64"/>
      <c r="S64"/>
      <c r="T64"/>
      <c r="U64"/>
      <c r="V64"/>
      <c r="W64"/>
      <c r="X64"/>
      <c r="Y64"/>
      <c r="Z64"/>
      <c r="AA64"/>
    </row>
    <row r="65" spans="16:27" ht="15" x14ac:dyDescent="0.25">
      <c r="P65"/>
      <c r="Q65"/>
      <c r="R65"/>
      <c r="S65"/>
      <c r="T65"/>
      <c r="U65"/>
      <c r="V65"/>
      <c r="W65"/>
      <c r="X65"/>
      <c r="Y65"/>
      <c r="Z65"/>
      <c r="AA65"/>
    </row>
    <row r="66" spans="16:27" ht="15" x14ac:dyDescent="0.25">
      <c r="P66"/>
      <c r="Q66"/>
      <c r="R66"/>
      <c r="S66"/>
      <c r="T66"/>
      <c r="U66"/>
      <c r="V66"/>
      <c r="W66"/>
      <c r="X66"/>
      <c r="Y66"/>
      <c r="Z66"/>
      <c r="AA66"/>
    </row>
    <row r="67" spans="16:27" ht="15" x14ac:dyDescent="0.25">
      <c r="P67"/>
      <c r="Q67"/>
      <c r="R67"/>
      <c r="S67"/>
      <c r="T67"/>
      <c r="U67"/>
      <c r="V67"/>
      <c r="W67"/>
      <c r="X67"/>
      <c r="Y67"/>
      <c r="Z67"/>
      <c r="AA67"/>
    </row>
    <row r="68" spans="16:27" ht="15" x14ac:dyDescent="0.25">
      <c r="P68"/>
      <c r="Q68"/>
      <c r="R68"/>
      <c r="S68"/>
      <c r="T68"/>
      <c r="U68"/>
      <c r="V68"/>
      <c r="W68"/>
      <c r="X68"/>
      <c r="Y68"/>
      <c r="Z68"/>
      <c r="AA68"/>
    </row>
    <row r="69" spans="16:27" ht="15" x14ac:dyDescent="0.25">
      <c r="P69"/>
      <c r="Q69"/>
      <c r="R69"/>
      <c r="S69"/>
      <c r="T69"/>
      <c r="U69"/>
      <c r="V69"/>
      <c r="W69"/>
      <c r="X69"/>
      <c r="Y69"/>
      <c r="Z69"/>
      <c r="AA69"/>
    </row>
    <row r="70" spans="16:27" ht="15" x14ac:dyDescent="0.25">
      <c r="P70"/>
      <c r="Q70"/>
      <c r="R70"/>
      <c r="S70"/>
      <c r="T70"/>
      <c r="U70"/>
      <c r="V70"/>
      <c r="W70"/>
      <c r="X70"/>
      <c r="Y70"/>
      <c r="Z70"/>
      <c r="AA70"/>
    </row>
    <row r="71" spans="16:27" ht="15" x14ac:dyDescent="0.25">
      <c r="P71"/>
      <c r="Q71"/>
      <c r="R71"/>
      <c r="S71"/>
      <c r="T71"/>
      <c r="U71"/>
      <c r="V71"/>
      <c r="W71"/>
      <c r="X71"/>
      <c r="Y71"/>
      <c r="Z71"/>
      <c r="AA71"/>
    </row>
    <row r="72" spans="16:27" ht="15" x14ac:dyDescent="0.25">
      <c r="P72"/>
      <c r="Q72"/>
      <c r="R72"/>
      <c r="S72"/>
      <c r="T72"/>
      <c r="U72"/>
      <c r="V72"/>
      <c r="W72"/>
      <c r="X72"/>
      <c r="Y72"/>
      <c r="Z72"/>
      <c r="AA72"/>
    </row>
    <row r="73" spans="16:27" ht="15" x14ac:dyDescent="0.25">
      <c r="P73"/>
      <c r="Q73"/>
      <c r="R73"/>
      <c r="S73"/>
      <c r="T73"/>
      <c r="U73"/>
      <c r="V73"/>
      <c r="W73"/>
      <c r="X73"/>
      <c r="Y73"/>
      <c r="Z73"/>
      <c r="AA73"/>
    </row>
    <row r="74" spans="16:27" ht="15" x14ac:dyDescent="0.25">
      <c r="P74"/>
      <c r="Q74"/>
      <c r="R74"/>
      <c r="S74"/>
      <c r="T74"/>
      <c r="U74"/>
      <c r="V74"/>
      <c r="W74"/>
      <c r="X74"/>
      <c r="Y74"/>
      <c r="Z74"/>
      <c r="AA74"/>
    </row>
    <row r="75" spans="16:27" ht="15" x14ac:dyDescent="0.25">
      <c r="P75"/>
      <c r="Q75"/>
      <c r="R75"/>
      <c r="S75"/>
      <c r="T75"/>
      <c r="U75"/>
      <c r="V75"/>
      <c r="W75"/>
      <c r="X75"/>
      <c r="Y75"/>
      <c r="Z75"/>
      <c r="AA75"/>
    </row>
    <row r="76" spans="16:27" ht="15" x14ac:dyDescent="0.25">
      <c r="P76"/>
      <c r="Q76"/>
      <c r="R76"/>
      <c r="S76"/>
      <c r="T76"/>
      <c r="U76"/>
      <c r="V76"/>
      <c r="W76"/>
      <c r="X76"/>
      <c r="Y76"/>
      <c r="Z76"/>
      <c r="AA76"/>
    </row>
    <row r="77" spans="16:27" ht="15" x14ac:dyDescent="0.25">
      <c r="P77"/>
      <c r="Q77"/>
      <c r="R77"/>
      <c r="S77"/>
      <c r="T77"/>
      <c r="U77"/>
      <c r="V77"/>
      <c r="W77"/>
      <c r="X77"/>
      <c r="Y77"/>
      <c r="Z77"/>
      <c r="AA77"/>
    </row>
    <row r="78" spans="16:27" ht="15" x14ac:dyDescent="0.25">
      <c r="P78"/>
      <c r="Q78"/>
      <c r="R78"/>
      <c r="S78"/>
      <c r="T78"/>
      <c r="U78"/>
      <c r="V78"/>
      <c r="W78"/>
      <c r="X78"/>
      <c r="Y78"/>
      <c r="Z78"/>
      <c r="AA78"/>
    </row>
    <row r="79" spans="16:27" ht="15" x14ac:dyDescent="0.25">
      <c r="P79"/>
      <c r="Q79"/>
      <c r="R79"/>
      <c r="S79"/>
      <c r="T79"/>
      <c r="U79"/>
      <c r="V79"/>
      <c r="W79"/>
      <c r="X79"/>
      <c r="Y79"/>
      <c r="Z79"/>
      <c r="AA79"/>
    </row>
    <row r="80" spans="16:27" ht="15" x14ac:dyDescent="0.25">
      <c r="P80"/>
      <c r="Q80"/>
      <c r="R80"/>
      <c r="S80"/>
      <c r="T80"/>
      <c r="U80"/>
      <c r="V80"/>
      <c r="W80"/>
      <c r="X80"/>
      <c r="Y80"/>
      <c r="Z80"/>
      <c r="AA80"/>
    </row>
    <row r="81" spans="16:27" ht="15" x14ac:dyDescent="0.25">
      <c r="P81"/>
      <c r="Q81"/>
      <c r="R81"/>
      <c r="S81"/>
      <c r="T81"/>
      <c r="U81"/>
      <c r="V81"/>
      <c r="W81"/>
      <c r="X81"/>
      <c r="Y81"/>
      <c r="Z81"/>
      <c r="AA81"/>
    </row>
    <row r="82" spans="16:27" ht="15" x14ac:dyDescent="0.25">
      <c r="P82"/>
      <c r="Q82"/>
      <c r="R82"/>
      <c r="S82"/>
      <c r="T82"/>
      <c r="U82"/>
      <c r="V82"/>
      <c r="W82"/>
      <c r="X82"/>
      <c r="Y82"/>
      <c r="Z82"/>
      <c r="AA82"/>
    </row>
    <row r="83" spans="16:27" ht="15" x14ac:dyDescent="0.25">
      <c r="P83"/>
      <c r="Q83"/>
      <c r="R83"/>
      <c r="S83"/>
      <c r="T83"/>
      <c r="U83"/>
      <c r="V83"/>
      <c r="W83"/>
      <c r="X83"/>
      <c r="Y83"/>
      <c r="Z83"/>
      <c r="AA83"/>
    </row>
    <row r="84" spans="16:27" ht="15" x14ac:dyDescent="0.25">
      <c r="P84"/>
      <c r="Q84"/>
      <c r="R84"/>
      <c r="S84"/>
      <c r="T84"/>
      <c r="U84"/>
      <c r="V84"/>
      <c r="W84"/>
      <c r="X84"/>
      <c r="Y84"/>
      <c r="Z84"/>
      <c r="AA84"/>
    </row>
    <row r="85" spans="16:27" ht="15" x14ac:dyDescent="0.25">
      <c r="P85"/>
      <c r="Q85"/>
      <c r="R85"/>
      <c r="S85"/>
      <c r="T85"/>
      <c r="U85"/>
      <c r="V85"/>
      <c r="W85"/>
      <c r="X85"/>
      <c r="Y85"/>
      <c r="Z85"/>
      <c r="AA85"/>
    </row>
    <row r="86" spans="16:27" ht="15" x14ac:dyDescent="0.25">
      <c r="P86"/>
      <c r="Q86"/>
      <c r="R86"/>
      <c r="S86"/>
      <c r="T86"/>
      <c r="U86"/>
      <c r="V86"/>
      <c r="W86"/>
      <c r="X86"/>
      <c r="Y86"/>
      <c r="Z86"/>
      <c r="AA86"/>
    </row>
    <row r="87" spans="16:27" ht="15" x14ac:dyDescent="0.25">
      <c r="P87"/>
      <c r="Q87"/>
      <c r="R87"/>
      <c r="S87"/>
      <c r="T87"/>
      <c r="U87"/>
      <c r="V87"/>
      <c r="W87"/>
      <c r="X87"/>
      <c r="Y87"/>
      <c r="Z87"/>
      <c r="AA87"/>
    </row>
    <row r="88" spans="16:27" ht="15" x14ac:dyDescent="0.25">
      <c r="P88"/>
      <c r="Q88"/>
      <c r="R88"/>
      <c r="S88"/>
      <c r="T88"/>
      <c r="U88"/>
      <c r="V88"/>
      <c r="W88"/>
      <c r="X88"/>
      <c r="Y88"/>
      <c r="Z88"/>
      <c r="AA88"/>
    </row>
    <row r="89" spans="16:27" ht="15" x14ac:dyDescent="0.25">
      <c r="P89"/>
      <c r="Q89"/>
      <c r="R89"/>
      <c r="S89"/>
      <c r="T89"/>
      <c r="U89"/>
      <c r="V89"/>
      <c r="W89"/>
      <c r="X89"/>
      <c r="Y89"/>
      <c r="Z89"/>
      <c r="AA89"/>
    </row>
    <row r="90" spans="16:27" ht="15" x14ac:dyDescent="0.25">
      <c r="P90"/>
      <c r="Q90"/>
      <c r="R90"/>
      <c r="S90"/>
      <c r="T90"/>
      <c r="U90"/>
      <c r="V90"/>
      <c r="W90"/>
      <c r="X90"/>
      <c r="Y90"/>
      <c r="Z90"/>
      <c r="AA90"/>
    </row>
    <row r="91" spans="16:27" ht="15" x14ac:dyDescent="0.25">
      <c r="P91"/>
      <c r="Q91"/>
      <c r="R91"/>
      <c r="S91"/>
      <c r="T91"/>
      <c r="U91"/>
      <c r="V91"/>
      <c r="W91"/>
      <c r="X91"/>
      <c r="Y91"/>
      <c r="Z91"/>
      <c r="AA91"/>
    </row>
    <row r="92" spans="16:27" ht="15" x14ac:dyDescent="0.25">
      <c r="P92"/>
      <c r="Q92"/>
      <c r="R92"/>
      <c r="S92"/>
      <c r="T92"/>
      <c r="U92"/>
      <c r="V92"/>
      <c r="W92"/>
      <c r="X92"/>
      <c r="Y92"/>
      <c r="Z92"/>
      <c r="AA92"/>
    </row>
    <row r="93" spans="16:27" ht="15" x14ac:dyDescent="0.25">
      <c r="P93"/>
      <c r="Q93"/>
      <c r="R93"/>
      <c r="S93"/>
      <c r="T93"/>
      <c r="U93"/>
      <c r="V93"/>
      <c r="W93"/>
      <c r="X93"/>
      <c r="Y93"/>
      <c r="Z93"/>
      <c r="AA93"/>
    </row>
    <row r="94" spans="16:27" ht="15" x14ac:dyDescent="0.25">
      <c r="P94"/>
      <c r="Q94"/>
      <c r="R94"/>
      <c r="S94"/>
      <c r="T94"/>
      <c r="U94"/>
      <c r="V94"/>
      <c r="W94"/>
      <c r="X94"/>
      <c r="Y94"/>
      <c r="Z94"/>
      <c r="AA94"/>
    </row>
    <row r="95" spans="16:27" ht="15" x14ac:dyDescent="0.25">
      <c r="P95"/>
      <c r="Q95"/>
      <c r="R95"/>
      <c r="S95"/>
      <c r="T95"/>
      <c r="U95"/>
      <c r="V95"/>
      <c r="W95"/>
      <c r="X95"/>
      <c r="Y95"/>
      <c r="Z95"/>
      <c r="AA95"/>
    </row>
    <row r="96" spans="16:27" ht="15" x14ac:dyDescent="0.25">
      <c r="P96"/>
      <c r="Q96"/>
      <c r="R96"/>
      <c r="S96"/>
      <c r="T96"/>
      <c r="U96"/>
      <c r="V96"/>
      <c r="W96"/>
      <c r="X96"/>
      <c r="Y96"/>
      <c r="Z96"/>
      <c r="AA96"/>
    </row>
    <row r="97" spans="16:27" ht="15" x14ac:dyDescent="0.25">
      <c r="P97"/>
      <c r="Q97"/>
      <c r="R97"/>
      <c r="S97"/>
      <c r="T97"/>
      <c r="U97"/>
      <c r="V97"/>
      <c r="W97"/>
      <c r="X97"/>
      <c r="Y97"/>
      <c r="Z97"/>
      <c r="AA97"/>
    </row>
    <row r="98" spans="16:27" ht="15" x14ac:dyDescent="0.25">
      <c r="P98"/>
      <c r="Q98"/>
      <c r="R98"/>
      <c r="S98"/>
      <c r="T98"/>
      <c r="U98"/>
      <c r="V98"/>
      <c r="W98"/>
      <c r="X98"/>
      <c r="Y98"/>
      <c r="Z98"/>
      <c r="AA98"/>
    </row>
    <row r="99" spans="16:27" ht="15" x14ac:dyDescent="0.25">
      <c r="P99"/>
      <c r="Q99"/>
      <c r="R99"/>
      <c r="S99"/>
      <c r="T99"/>
      <c r="U99"/>
      <c r="V99"/>
      <c r="W99"/>
      <c r="X99"/>
      <c r="Y99"/>
      <c r="Z99"/>
      <c r="AA99"/>
    </row>
    <row r="100" spans="16:27" ht="15" x14ac:dyDescent="0.25">
      <c r="P100"/>
      <c r="Q100"/>
      <c r="R100"/>
      <c r="S100"/>
      <c r="T100"/>
      <c r="U100"/>
      <c r="V100"/>
      <c r="W100"/>
      <c r="X100"/>
      <c r="Y100"/>
      <c r="Z100"/>
      <c r="AA100"/>
    </row>
    <row r="101" spans="16:27" ht="15" x14ac:dyDescent="0.25">
      <c r="P101"/>
      <c r="Q101"/>
      <c r="R101"/>
      <c r="S101"/>
      <c r="T101"/>
      <c r="U101"/>
      <c r="V101"/>
      <c r="W101"/>
      <c r="X101"/>
      <c r="Y101"/>
      <c r="Z101"/>
      <c r="AA101"/>
    </row>
    <row r="102" spans="16:27" ht="15" x14ac:dyDescent="0.25">
      <c r="P102"/>
      <c r="Q102"/>
      <c r="R102"/>
      <c r="S102"/>
      <c r="T102"/>
      <c r="U102"/>
      <c r="V102"/>
      <c r="W102"/>
      <c r="X102"/>
      <c r="Y102"/>
      <c r="Z102"/>
      <c r="AA102"/>
    </row>
    <row r="103" spans="16:27" ht="15" x14ac:dyDescent="0.25">
      <c r="P103"/>
      <c r="Q103"/>
      <c r="R103"/>
      <c r="S103"/>
      <c r="T103"/>
      <c r="U103"/>
      <c r="V103"/>
      <c r="W103"/>
      <c r="X103"/>
      <c r="Y103"/>
      <c r="Z103"/>
      <c r="AA103"/>
    </row>
    <row r="104" spans="16:27" ht="15" x14ac:dyDescent="0.25">
      <c r="P104"/>
      <c r="Q104"/>
      <c r="R104"/>
      <c r="S104"/>
      <c r="T104"/>
      <c r="U104"/>
      <c r="V104"/>
      <c r="W104"/>
      <c r="X104"/>
      <c r="Y104"/>
      <c r="Z104"/>
      <c r="AA104"/>
    </row>
    <row r="105" spans="16:27" ht="15" x14ac:dyDescent="0.25">
      <c r="P105"/>
      <c r="Q105"/>
      <c r="R105"/>
      <c r="S105"/>
      <c r="T105"/>
      <c r="U105"/>
      <c r="V105"/>
      <c r="W105"/>
      <c r="X105"/>
      <c r="Y105"/>
      <c r="Z105"/>
      <c r="AA105"/>
    </row>
    <row r="106" spans="16:27" ht="15" x14ac:dyDescent="0.25">
      <c r="P106"/>
      <c r="Q106"/>
      <c r="R106"/>
      <c r="S106"/>
      <c r="T106"/>
      <c r="U106"/>
      <c r="V106"/>
      <c r="W106"/>
      <c r="X106"/>
      <c r="Y106"/>
      <c r="Z106"/>
      <c r="AA106"/>
    </row>
    <row r="107" spans="16:27" ht="15" x14ac:dyDescent="0.25">
      <c r="P107"/>
      <c r="Q107"/>
      <c r="R107"/>
      <c r="S107"/>
      <c r="T107"/>
      <c r="U107"/>
      <c r="V107"/>
      <c r="W107"/>
      <c r="X107"/>
      <c r="Y107"/>
      <c r="Z107"/>
      <c r="AA107"/>
    </row>
    <row r="108" spans="16:27" ht="15" x14ac:dyDescent="0.25">
      <c r="P108"/>
      <c r="Q108"/>
      <c r="R108"/>
      <c r="S108"/>
      <c r="T108"/>
      <c r="U108"/>
      <c r="V108"/>
      <c r="W108"/>
      <c r="X108"/>
      <c r="Y108"/>
      <c r="Z108"/>
      <c r="AA108"/>
    </row>
    <row r="109" spans="16:27" ht="15" x14ac:dyDescent="0.25">
      <c r="P109"/>
      <c r="Q109"/>
      <c r="R109"/>
      <c r="S109"/>
      <c r="T109"/>
      <c r="U109"/>
      <c r="V109"/>
      <c r="W109"/>
      <c r="X109"/>
      <c r="Y109"/>
      <c r="Z109"/>
      <c r="AA109"/>
    </row>
    <row r="110" spans="16:27" ht="15" x14ac:dyDescent="0.25">
      <c r="P110"/>
      <c r="Q110"/>
      <c r="R110"/>
      <c r="S110"/>
      <c r="T110"/>
      <c r="U110"/>
      <c r="V110"/>
      <c r="W110"/>
      <c r="X110"/>
      <c r="Y110"/>
      <c r="Z110"/>
      <c r="AA110"/>
    </row>
    <row r="111" spans="16:27" ht="15" x14ac:dyDescent="0.25">
      <c r="P111"/>
      <c r="Q111"/>
      <c r="R111"/>
      <c r="S111"/>
      <c r="T111"/>
      <c r="U111"/>
      <c r="V111"/>
      <c r="W111"/>
      <c r="X111"/>
      <c r="Y111"/>
      <c r="Z111"/>
      <c r="AA111"/>
    </row>
    <row r="112" spans="16:27" ht="15" x14ac:dyDescent="0.25">
      <c r="P112"/>
      <c r="Q112"/>
      <c r="R112"/>
      <c r="S112"/>
      <c r="T112"/>
      <c r="U112"/>
      <c r="V112"/>
      <c r="W112"/>
      <c r="X112"/>
      <c r="Y112"/>
      <c r="Z112"/>
      <c r="AA112"/>
    </row>
    <row r="113" spans="16:27" ht="15" x14ac:dyDescent="0.25">
      <c r="P113"/>
      <c r="Q113"/>
      <c r="R113"/>
      <c r="S113"/>
      <c r="T113"/>
      <c r="U113"/>
      <c r="V113"/>
      <c r="W113"/>
      <c r="X113"/>
      <c r="Y113"/>
      <c r="Z113"/>
      <c r="AA113"/>
    </row>
    <row r="114" spans="16:27" ht="15" x14ac:dyDescent="0.25">
      <c r="P114"/>
      <c r="Q114"/>
      <c r="R114"/>
      <c r="S114"/>
      <c r="T114"/>
      <c r="U114"/>
      <c r="V114"/>
      <c r="W114"/>
      <c r="X114"/>
      <c r="Y114"/>
      <c r="Z114"/>
      <c r="AA114"/>
    </row>
    <row r="115" spans="16:27" ht="15" x14ac:dyDescent="0.25">
      <c r="P115"/>
      <c r="Q115"/>
      <c r="R115"/>
      <c r="S115"/>
      <c r="T115"/>
      <c r="U115"/>
      <c r="V115"/>
      <c r="W115"/>
      <c r="X115"/>
      <c r="Y115"/>
      <c r="Z115"/>
      <c r="AA115"/>
    </row>
    <row r="116" spans="16:27" ht="15" x14ac:dyDescent="0.25">
      <c r="P116"/>
      <c r="Q116"/>
      <c r="R116"/>
      <c r="S116"/>
      <c r="T116"/>
      <c r="U116"/>
      <c r="V116"/>
      <c r="W116"/>
      <c r="X116"/>
      <c r="Y116"/>
      <c r="Z116"/>
      <c r="AA116"/>
    </row>
    <row r="117" spans="16:27" ht="15" x14ac:dyDescent="0.25">
      <c r="P117"/>
      <c r="Q117"/>
      <c r="R117"/>
      <c r="S117"/>
      <c r="T117"/>
      <c r="U117"/>
      <c r="V117"/>
      <c r="W117"/>
      <c r="X117"/>
      <c r="Y117"/>
      <c r="Z117"/>
      <c r="AA117"/>
    </row>
    <row r="118" spans="16:27" ht="15" x14ac:dyDescent="0.25">
      <c r="P118"/>
      <c r="Q118"/>
      <c r="R118"/>
      <c r="S118"/>
      <c r="T118"/>
      <c r="U118"/>
      <c r="V118"/>
      <c r="W118"/>
      <c r="X118"/>
      <c r="Y118"/>
      <c r="Z118"/>
      <c r="AA118"/>
    </row>
    <row r="119" spans="16:27" ht="15" x14ac:dyDescent="0.25">
      <c r="P119"/>
      <c r="Q119"/>
      <c r="R119"/>
      <c r="S119"/>
      <c r="T119"/>
      <c r="U119"/>
      <c r="V119"/>
      <c r="W119"/>
      <c r="X119"/>
      <c r="Y119"/>
      <c r="Z119"/>
      <c r="AA119"/>
    </row>
    <row r="120" spans="16:27" ht="15" x14ac:dyDescent="0.25">
      <c r="P120"/>
      <c r="Q120"/>
      <c r="R120"/>
      <c r="S120"/>
      <c r="T120"/>
      <c r="U120"/>
      <c r="V120"/>
      <c r="W120"/>
      <c r="X120"/>
      <c r="Y120"/>
      <c r="Z120"/>
      <c r="AA120"/>
    </row>
    <row r="121" spans="16:27" ht="15" x14ac:dyDescent="0.25">
      <c r="P121"/>
      <c r="Q121"/>
      <c r="R121"/>
      <c r="S121"/>
      <c r="T121"/>
      <c r="U121"/>
      <c r="V121"/>
      <c r="W121"/>
      <c r="X121"/>
      <c r="Y121"/>
      <c r="Z121"/>
      <c r="AA121"/>
    </row>
    <row r="122" spans="16:27" ht="15" x14ac:dyDescent="0.25">
      <c r="P122"/>
      <c r="Q122"/>
      <c r="R122"/>
      <c r="S122"/>
      <c r="T122"/>
      <c r="U122"/>
      <c r="V122"/>
      <c r="W122"/>
      <c r="X122"/>
      <c r="Y122"/>
      <c r="Z122"/>
      <c r="AA122"/>
    </row>
    <row r="123" spans="16:27" ht="15" x14ac:dyDescent="0.25">
      <c r="P123"/>
      <c r="Q123"/>
      <c r="R123"/>
      <c r="S123"/>
      <c r="T123"/>
      <c r="U123"/>
      <c r="V123"/>
      <c r="W123"/>
      <c r="X123"/>
      <c r="Y123"/>
      <c r="Z123"/>
      <c r="AA123"/>
    </row>
    <row r="124" spans="16:27" ht="15" x14ac:dyDescent="0.25">
      <c r="P124"/>
      <c r="Q124"/>
      <c r="R124"/>
      <c r="S124"/>
      <c r="T124"/>
      <c r="U124"/>
      <c r="V124"/>
      <c r="W124"/>
      <c r="X124"/>
      <c r="Y124"/>
      <c r="Z124"/>
      <c r="AA124"/>
    </row>
    <row r="125" spans="16:27" ht="15" x14ac:dyDescent="0.25">
      <c r="P125"/>
      <c r="Q125"/>
      <c r="R125"/>
      <c r="S125"/>
      <c r="T125"/>
      <c r="U125"/>
      <c r="V125"/>
      <c r="W125"/>
      <c r="X125"/>
      <c r="Y125"/>
      <c r="Z125"/>
      <c r="AA125"/>
    </row>
    <row r="126" spans="16:27" ht="15" x14ac:dyDescent="0.25">
      <c r="P126"/>
      <c r="Q126"/>
      <c r="R126"/>
      <c r="S126"/>
      <c r="T126"/>
      <c r="U126"/>
      <c r="V126"/>
      <c r="W126"/>
      <c r="X126"/>
      <c r="Y126"/>
      <c r="Z126"/>
      <c r="AA126"/>
    </row>
    <row r="127" spans="16:27" ht="15" x14ac:dyDescent="0.25">
      <c r="P127"/>
      <c r="Q127"/>
      <c r="R127"/>
      <c r="S127"/>
      <c r="T127"/>
      <c r="U127"/>
      <c r="V127"/>
      <c r="W127"/>
      <c r="X127"/>
      <c r="Y127"/>
      <c r="Z127"/>
      <c r="AA127"/>
    </row>
    <row r="128" spans="16:27" ht="15" x14ac:dyDescent="0.25">
      <c r="P128"/>
      <c r="Q128"/>
      <c r="R128"/>
      <c r="S128"/>
      <c r="T128"/>
      <c r="U128"/>
      <c r="V128"/>
      <c r="W128"/>
      <c r="X128"/>
      <c r="Y128"/>
      <c r="Z128"/>
      <c r="AA128"/>
    </row>
    <row r="129" spans="16:27" ht="15" x14ac:dyDescent="0.25">
      <c r="P129"/>
      <c r="Q129"/>
      <c r="R129"/>
      <c r="S129"/>
      <c r="T129"/>
      <c r="U129"/>
      <c r="V129"/>
      <c r="W129"/>
      <c r="X129"/>
      <c r="Y129"/>
      <c r="Z129"/>
      <c r="AA129"/>
    </row>
    <row r="130" spans="16:27" ht="15" x14ac:dyDescent="0.25">
      <c r="P130"/>
      <c r="Q130"/>
      <c r="R130"/>
      <c r="S130"/>
      <c r="T130"/>
      <c r="U130"/>
      <c r="V130"/>
      <c r="W130"/>
      <c r="X130"/>
      <c r="Y130"/>
      <c r="Z130"/>
      <c r="AA130"/>
    </row>
    <row r="131" spans="16:27" ht="15" x14ac:dyDescent="0.25">
      <c r="P131"/>
      <c r="Q131"/>
      <c r="R131"/>
      <c r="S131"/>
      <c r="T131"/>
      <c r="U131"/>
      <c r="V131"/>
      <c r="W131"/>
      <c r="X131"/>
      <c r="Y131"/>
      <c r="Z131"/>
      <c r="AA131"/>
    </row>
    <row r="132" spans="16:27" ht="15" x14ac:dyDescent="0.25">
      <c r="P132"/>
      <c r="Q132"/>
      <c r="R132"/>
      <c r="S132"/>
      <c r="T132"/>
      <c r="U132"/>
      <c r="V132"/>
      <c r="W132"/>
      <c r="X132"/>
      <c r="Y132"/>
      <c r="Z132"/>
      <c r="AA132"/>
    </row>
    <row r="133" spans="16:27" ht="15" x14ac:dyDescent="0.25">
      <c r="P133"/>
      <c r="Q133"/>
      <c r="R133"/>
      <c r="S133"/>
      <c r="T133"/>
      <c r="U133"/>
      <c r="V133"/>
      <c r="W133"/>
      <c r="X133"/>
      <c r="Y133"/>
      <c r="Z133"/>
      <c r="AA133"/>
    </row>
    <row r="134" spans="16:27" ht="15" x14ac:dyDescent="0.25">
      <c r="P134"/>
      <c r="Q134"/>
      <c r="R134"/>
      <c r="S134"/>
      <c r="T134"/>
      <c r="U134"/>
      <c r="V134"/>
      <c r="W134"/>
      <c r="X134"/>
      <c r="Y134"/>
      <c r="Z134"/>
      <c r="AA134"/>
    </row>
    <row r="135" spans="16:27" ht="15" x14ac:dyDescent="0.25">
      <c r="P135"/>
      <c r="Q135"/>
      <c r="R135"/>
      <c r="S135"/>
      <c r="T135"/>
      <c r="U135"/>
      <c r="V135"/>
      <c r="W135"/>
      <c r="X135"/>
      <c r="Y135"/>
      <c r="Z135"/>
      <c r="AA135"/>
    </row>
    <row r="136" spans="16:27" ht="15" x14ac:dyDescent="0.25">
      <c r="P136"/>
      <c r="Q136"/>
      <c r="R136"/>
      <c r="S136"/>
      <c r="T136"/>
      <c r="U136"/>
      <c r="V136"/>
      <c r="W136"/>
      <c r="X136"/>
      <c r="Y136"/>
      <c r="Z136"/>
      <c r="AA136"/>
    </row>
    <row r="137" spans="16:27" ht="15" x14ac:dyDescent="0.25">
      <c r="P137"/>
      <c r="Q137"/>
      <c r="R137"/>
      <c r="S137"/>
      <c r="T137"/>
      <c r="U137"/>
      <c r="V137"/>
      <c r="W137"/>
      <c r="X137"/>
      <c r="Y137"/>
      <c r="Z137"/>
      <c r="AA137"/>
    </row>
    <row r="138" spans="16:27" ht="15" x14ac:dyDescent="0.25">
      <c r="P138"/>
      <c r="Q138"/>
      <c r="R138"/>
      <c r="S138"/>
      <c r="T138"/>
      <c r="U138"/>
      <c r="V138"/>
      <c r="W138"/>
      <c r="X138"/>
      <c r="Y138"/>
      <c r="Z138"/>
      <c r="AA138"/>
    </row>
    <row r="139" spans="16:27" ht="15" x14ac:dyDescent="0.25">
      <c r="P139"/>
      <c r="Q139"/>
      <c r="R139"/>
      <c r="S139"/>
      <c r="T139"/>
      <c r="U139"/>
      <c r="V139"/>
      <c r="W139"/>
      <c r="X139"/>
      <c r="Y139"/>
      <c r="Z139"/>
      <c r="AA139"/>
    </row>
    <row r="140" spans="16:27" ht="15" x14ac:dyDescent="0.25">
      <c r="P140"/>
      <c r="Q140"/>
      <c r="R140"/>
      <c r="S140"/>
      <c r="T140"/>
      <c r="U140"/>
      <c r="V140"/>
      <c r="W140"/>
      <c r="X140"/>
      <c r="Y140"/>
      <c r="Z140"/>
      <c r="AA140"/>
    </row>
    <row r="141" spans="16:27" ht="15" x14ac:dyDescent="0.25">
      <c r="P141"/>
      <c r="Q141"/>
      <c r="R141"/>
      <c r="S141"/>
      <c r="T141"/>
      <c r="U141"/>
      <c r="V141"/>
      <c r="W141"/>
      <c r="X141"/>
      <c r="Y141"/>
      <c r="Z141"/>
      <c r="AA141"/>
    </row>
    <row r="142" spans="16:27" ht="15" x14ac:dyDescent="0.25">
      <c r="P142"/>
      <c r="Q142"/>
      <c r="R142"/>
      <c r="S142"/>
      <c r="T142"/>
      <c r="U142"/>
      <c r="V142"/>
      <c r="W142"/>
      <c r="X142"/>
      <c r="Y142"/>
      <c r="Z142"/>
      <c r="AA142"/>
    </row>
    <row r="143" spans="16:27" ht="15" x14ac:dyDescent="0.25">
      <c r="P143"/>
      <c r="Q143"/>
      <c r="R143"/>
      <c r="S143"/>
      <c r="T143"/>
      <c r="U143"/>
      <c r="V143"/>
      <c r="W143"/>
      <c r="X143"/>
      <c r="Y143"/>
      <c r="Z143"/>
      <c r="AA143"/>
    </row>
    <row r="144" spans="16:27" ht="15" x14ac:dyDescent="0.25">
      <c r="P144"/>
      <c r="Q144"/>
      <c r="R144"/>
      <c r="S144"/>
      <c r="T144"/>
      <c r="U144"/>
      <c r="V144"/>
      <c r="W144"/>
      <c r="X144"/>
      <c r="Y144"/>
      <c r="Z144"/>
      <c r="AA144"/>
    </row>
    <row r="145" spans="16:27" ht="15" x14ac:dyDescent="0.25">
      <c r="P145"/>
      <c r="Q145"/>
      <c r="R145"/>
      <c r="S145"/>
      <c r="T145"/>
      <c r="U145"/>
      <c r="V145"/>
      <c r="W145"/>
      <c r="X145"/>
      <c r="Y145"/>
      <c r="Z145"/>
      <c r="AA145"/>
    </row>
    <row r="146" spans="16:27" ht="15" x14ac:dyDescent="0.25">
      <c r="P146"/>
      <c r="Q146"/>
      <c r="R146"/>
      <c r="S146"/>
      <c r="T146"/>
      <c r="U146"/>
      <c r="V146"/>
      <c r="W146"/>
      <c r="X146"/>
      <c r="Y146"/>
      <c r="Z146"/>
      <c r="AA146"/>
    </row>
    <row r="147" spans="16:27" ht="15" x14ac:dyDescent="0.25">
      <c r="P147"/>
      <c r="Q147"/>
      <c r="R147"/>
      <c r="S147"/>
      <c r="T147"/>
      <c r="U147"/>
      <c r="V147"/>
      <c r="W147"/>
      <c r="X147"/>
      <c r="Y147"/>
      <c r="Z147"/>
      <c r="AA147"/>
    </row>
    <row r="148" spans="16:27" ht="15" x14ac:dyDescent="0.25">
      <c r="P148"/>
      <c r="Q148"/>
      <c r="R148"/>
      <c r="S148"/>
      <c r="T148"/>
      <c r="U148"/>
      <c r="V148"/>
      <c r="W148"/>
      <c r="X148"/>
      <c r="Y148"/>
      <c r="Z148"/>
      <c r="AA148"/>
    </row>
    <row r="149" spans="16:27" ht="15" x14ac:dyDescent="0.25">
      <c r="P149"/>
      <c r="Q149"/>
      <c r="R149"/>
      <c r="S149"/>
      <c r="T149"/>
      <c r="U149"/>
      <c r="V149"/>
      <c r="W149"/>
      <c r="X149"/>
      <c r="Y149"/>
      <c r="Z149"/>
      <c r="AA149"/>
    </row>
    <row r="150" spans="16:27" ht="15" x14ac:dyDescent="0.25">
      <c r="P150"/>
      <c r="Q150"/>
      <c r="R150"/>
      <c r="S150"/>
      <c r="T150"/>
      <c r="U150"/>
      <c r="V150"/>
      <c r="W150"/>
      <c r="X150"/>
      <c r="Y150"/>
      <c r="Z150"/>
      <c r="AA150"/>
    </row>
    <row r="151" spans="16:27" ht="15" x14ac:dyDescent="0.25">
      <c r="P151"/>
      <c r="Q151"/>
      <c r="R151"/>
      <c r="S151"/>
      <c r="T151"/>
      <c r="U151"/>
      <c r="V151"/>
      <c r="W151"/>
      <c r="X151"/>
      <c r="Y151"/>
      <c r="Z151"/>
      <c r="AA151"/>
    </row>
    <row r="152" spans="16:27" ht="15" x14ac:dyDescent="0.25">
      <c r="P152"/>
      <c r="Q152"/>
      <c r="R152"/>
      <c r="S152"/>
      <c r="T152"/>
      <c r="U152"/>
      <c r="V152"/>
      <c r="W152"/>
      <c r="X152"/>
      <c r="Y152"/>
      <c r="Z152"/>
      <c r="AA152"/>
    </row>
    <row r="153" spans="16:27" ht="15" x14ac:dyDescent="0.25">
      <c r="P153"/>
      <c r="Q153"/>
      <c r="R153"/>
      <c r="S153"/>
      <c r="T153"/>
      <c r="U153"/>
      <c r="V153"/>
      <c r="W153"/>
      <c r="X153"/>
      <c r="Y153"/>
      <c r="Z153"/>
      <c r="AA153"/>
    </row>
    <row r="154" spans="16:27" ht="15" x14ac:dyDescent="0.25">
      <c r="P154"/>
      <c r="Q154"/>
      <c r="R154"/>
      <c r="S154"/>
      <c r="T154"/>
      <c r="U154"/>
      <c r="V154"/>
      <c r="W154"/>
      <c r="X154"/>
      <c r="Y154"/>
      <c r="Z154"/>
      <c r="AA154"/>
    </row>
    <row r="155" spans="16:27" ht="15" x14ac:dyDescent="0.25">
      <c r="P155"/>
      <c r="Q155"/>
      <c r="R155"/>
      <c r="S155"/>
      <c r="T155"/>
      <c r="U155"/>
      <c r="V155"/>
      <c r="W155"/>
      <c r="X155"/>
      <c r="Y155"/>
      <c r="Z155"/>
      <c r="AA155"/>
    </row>
    <row r="156" spans="16:27" ht="15" x14ac:dyDescent="0.25">
      <c r="P156"/>
      <c r="Q156"/>
      <c r="R156"/>
      <c r="S156"/>
      <c r="T156"/>
      <c r="U156"/>
      <c r="V156"/>
      <c r="W156"/>
      <c r="X156"/>
      <c r="Y156"/>
      <c r="Z156"/>
      <c r="AA156"/>
    </row>
    <row r="157" spans="16:27" ht="15" x14ac:dyDescent="0.25">
      <c r="P157"/>
      <c r="Q157"/>
      <c r="R157"/>
      <c r="S157"/>
      <c r="T157"/>
      <c r="U157"/>
      <c r="V157"/>
      <c r="W157"/>
      <c r="X157"/>
      <c r="Y157"/>
      <c r="Z157"/>
      <c r="AA157"/>
    </row>
    <row r="158" spans="16:27" ht="15" x14ac:dyDescent="0.25">
      <c r="P158"/>
      <c r="Q158"/>
      <c r="R158"/>
      <c r="S158"/>
      <c r="T158"/>
      <c r="U158"/>
      <c r="V158"/>
      <c r="W158"/>
      <c r="X158"/>
      <c r="Y158"/>
      <c r="Z158"/>
      <c r="AA158"/>
    </row>
    <row r="159" spans="16:27" ht="15" x14ac:dyDescent="0.25">
      <c r="P159"/>
      <c r="Q159"/>
      <c r="R159"/>
      <c r="S159"/>
      <c r="T159"/>
      <c r="U159"/>
      <c r="V159"/>
      <c r="W159"/>
      <c r="X159"/>
      <c r="Y159"/>
      <c r="Z159"/>
      <c r="AA159"/>
    </row>
    <row r="160" spans="16:27" ht="15" x14ac:dyDescent="0.25">
      <c r="P160"/>
      <c r="Q160"/>
      <c r="R160"/>
      <c r="S160"/>
      <c r="T160"/>
      <c r="U160"/>
      <c r="V160"/>
      <c r="W160"/>
      <c r="X160"/>
      <c r="Y160"/>
      <c r="Z160"/>
      <c r="AA160"/>
    </row>
    <row r="161" spans="16:27" ht="15" x14ac:dyDescent="0.25">
      <c r="P161"/>
      <c r="Q161"/>
      <c r="R161"/>
      <c r="S161"/>
      <c r="T161"/>
      <c r="U161"/>
      <c r="V161"/>
      <c r="W161"/>
      <c r="X161"/>
      <c r="Y161"/>
      <c r="Z161"/>
      <c r="AA161"/>
    </row>
    <row r="162" spans="16:27" ht="15" x14ac:dyDescent="0.25">
      <c r="P162"/>
      <c r="Q162"/>
      <c r="R162"/>
      <c r="S162"/>
      <c r="T162"/>
      <c r="U162"/>
      <c r="V162"/>
      <c r="W162"/>
      <c r="X162"/>
      <c r="Y162"/>
      <c r="Z162"/>
      <c r="AA162"/>
    </row>
    <row r="163" spans="16:27" ht="15" x14ac:dyDescent="0.25">
      <c r="P163"/>
      <c r="Q163"/>
      <c r="R163"/>
      <c r="S163"/>
      <c r="T163"/>
      <c r="U163"/>
      <c r="V163"/>
      <c r="W163"/>
      <c r="X163"/>
      <c r="Y163"/>
      <c r="Z163"/>
      <c r="AA163"/>
    </row>
    <row r="164" spans="16:27" ht="15" x14ac:dyDescent="0.25">
      <c r="P164"/>
      <c r="Q164"/>
      <c r="R164"/>
      <c r="S164"/>
      <c r="T164"/>
      <c r="U164"/>
      <c r="V164"/>
      <c r="W164"/>
      <c r="X164"/>
      <c r="Y164"/>
      <c r="Z164"/>
      <c r="AA164"/>
    </row>
    <row r="165" spans="16:27" ht="15" x14ac:dyDescent="0.25">
      <c r="P165"/>
      <c r="Q165"/>
      <c r="R165"/>
      <c r="S165"/>
      <c r="T165"/>
      <c r="U165"/>
      <c r="V165"/>
      <c r="W165"/>
      <c r="X165"/>
      <c r="Y165"/>
      <c r="Z165"/>
      <c r="AA165"/>
    </row>
    <row r="166" spans="16:27" ht="15" x14ac:dyDescent="0.25">
      <c r="P166"/>
      <c r="Q166"/>
      <c r="R166"/>
      <c r="S166"/>
      <c r="T166"/>
      <c r="U166"/>
      <c r="V166"/>
      <c r="W166"/>
      <c r="X166"/>
      <c r="Y166"/>
      <c r="Z166"/>
      <c r="AA166"/>
    </row>
    <row r="167" spans="16:27" ht="15" x14ac:dyDescent="0.25">
      <c r="P167"/>
      <c r="Q167"/>
      <c r="R167"/>
      <c r="S167"/>
      <c r="T167"/>
      <c r="U167"/>
      <c r="V167"/>
      <c r="W167"/>
      <c r="X167"/>
      <c r="Y167"/>
      <c r="Z167"/>
      <c r="AA167"/>
    </row>
    <row r="168" spans="16:27" ht="15" x14ac:dyDescent="0.25">
      <c r="P168"/>
      <c r="Q168"/>
      <c r="R168"/>
      <c r="S168"/>
      <c r="T168"/>
      <c r="U168"/>
      <c r="V168"/>
      <c r="W168"/>
      <c r="X168"/>
      <c r="Y168"/>
      <c r="Z168"/>
      <c r="AA168"/>
    </row>
    <row r="169" spans="16:27" ht="15" x14ac:dyDescent="0.25">
      <c r="P169"/>
      <c r="Q169"/>
      <c r="R169"/>
      <c r="S169"/>
      <c r="T169"/>
      <c r="U169"/>
      <c r="V169"/>
      <c r="W169"/>
      <c r="X169"/>
      <c r="Y169"/>
      <c r="Z169"/>
      <c r="AA169"/>
    </row>
    <row r="170" spans="16:27" ht="15" x14ac:dyDescent="0.25">
      <c r="P170"/>
      <c r="Q170"/>
      <c r="R170"/>
      <c r="S170"/>
      <c r="T170"/>
      <c r="U170"/>
      <c r="V170"/>
      <c r="W170"/>
      <c r="X170"/>
      <c r="Y170"/>
      <c r="Z170"/>
      <c r="AA170"/>
    </row>
    <row r="171" spans="16:27" ht="15" x14ac:dyDescent="0.25">
      <c r="P171"/>
      <c r="Q171"/>
      <c r="R171"/>
      <c r="S171"/>
      <c r="T171"/>
      <c r="U171"/>
      <c r="V171"/>
      <c r="W171"/>
      <c r="X171"/>
      <c r="Y171"/>
      <c r="Z171"/>
      <c r="AA171"/>
    </row>
    <row r="172" spans="16:27" ht="15" x14ac:dyDescent="0.25">
      <c r="P172"/>
      <c r="Q172"/>
      <c r="R172"/>
      <c r="S172"/>
      <c r="T172"/>
      <c r="U172"/>
      <c r="V172"/>
      <c r="W172"/>
      <c r="X172"/>
      <c r="Y172"/>
      <c r="Z172"/>
      <c r="AA172"/>
    </row>
    <row r="173" spans="16:27" ht="15" x14ac:dyDescent="0.25">
      <c r="P173"/>
      <c r="Q173"/>
      <c r="R173"/>
      <c r="S173"/>
      <c r="T173"/>
      <c r="U173"/>
      <c r="V173"/>
      <c r="W173"/>
      <c r="X173"/>
      <c r="Y173"/>
      <c r="Z173"/>
      <c r="AA173"/>
    </row>
    <row r="174" spans="16:27" ht="15" x14ac:dyDescent="0.25">
      <c r="P174"/>
      <c r="Q174"/>
      <c r="R174"/>
      <c r="S174"/>
      <c r="T174"/>
      <c r="U174"/>
      <c r="V174"/>
      <c r="W174"/>
      <c r="X174"/>
      <c r="Y174"/>
      <c r="Z174"/>
      <c r="AA174"/>
    </row>
    <row r="175" spans="16:27" ht="15" x14ac:dyDescent="0.25">
      <c r="P175"/>
      <c r="Q175"/>
      <c r="R175"/>
      <c r="S175"/>
      <c r="T175"/>
      <c r="U175"/>
      <c r="V175"/>
      <c r="W175"/>
      <c r="X175"/>
      <c r="Y175"/>
      <c r="Z175"/>
      <c r="AA175"/>
    </row>
    <row r="176" spans="16:27" ht="15" x14ac:dyDescent="0.25">
      <c r="P176"/>
      <c r="Q176"/>
      <c r="R176"/>
      <c r="S176"/>
      <c r="T176"/>
      <c r="U176"/>
      <c r="V176"/>
      <c r="W176"/>
      <c r="X176"/>
      <c r="Y176"/>
      <c r="Z176"/>
      <c r="AA176"/>
    </row>
    <row r="177" spans="16:27" ht="15" x14ac:dyDescent="0.25">
      <c r="P177"/>
      <c r="Q177"/>
      <c r="R177"/>
      <c r="S177"/>
      <c r="T177"/>
      <c r="U177"/>
      <c r="V177"/>
      <c r="W177"/>
      <c r="X177"/>
      <c r="Y177"/>
      <c r="Z177"/>
      <c r="AA177"/>
    </row>
    <row r="178" spans="16:27" ht="15" x14ac:dyDescent="0.25">
      <c r="X178"/>
      <c r="Y178"/>
      <c r="Z178"/>
      <c r="AA178"/>
    </row>
    <row r="179" spans="16:27" ht="15" x14ac:dyDescent="0.25">
      <c r="Y179"/>
      <c r="Z179"/>
      <c r="AA179"/>
    </row>
  </sheetData>
  <mergeCells count="1">
    <mergeCell ref="C49:N5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T37"/>
  <sheetViews>
    <sheetView showGridLines="0" workbookViewId="0"/>
  </sheetViews>
  <sheetFormatPr defaultColWidth="9.140625" defaultRowHeight="14.25" x14ac:dyDescent="0.2"/>
  <cols>
    <col min="1" max="1" width="9.140625" style="1"/>
    <col min="2" max="2" width="3" style="1" customWidth="1"/>
    <col min="3" max="3" width="19.140625" style="1" customWidth="1"/>
    <col min="4" max="13" width="9.140625" style="1"/>
    <col min="14" max="14" width="19.85546875" style="1" customWidth="1"/>
    <col min="15" max="15" width="19.7109375" style="1" customWidth="1"/>
    <col min="16" max="16" width="12" style="1" customWidth="1"/>
    <col min="17" max="17" width="21.7109375" style="1" customWidth="1"/>
    <col min="18" max="18" width="11" style="1" customWidth="1"/>
    <col min="19" max="19" width="24.7109375" style="1" customWidth="1"/>
    <col min="20" max="20" width="26.7109375" style="1" bestFit="1" customWidth="1"/>
    <col min="21" max="16384" width="9.140625" style="1"/>
  </cols>
  <sheetData>
    <row r="1" spans="1:20" ht="15" x14ac:dyDescent="0.25">
      <c r="A1" s="3" t="s">
        <v>133</v>
      </c>
    </row>
    <row r="2" spans="1:20" x14ac:dyDescent="0.2">
      <c r="A2" s="51" t="s">
        <v>80</v>
      </c>
    </row>
    <row r="4" spans="1:20" ht="15" thickBot="1" x14ac:dyDescent="0.25"/>
    <row r="5" spans="1:20" s="25" customFormat="1" ht="15" x14ac:dyDescent="0.25">
      <c r="A5" s="1"/>
      <c r="B5" s="6"/>
      <c r="C5" s="6"/>
      <c r="D5" s="10" t="s">
        <v>7</v>
      </c>
      <c r="E5" s="8"/>
      <c r="F5" s="8"/>
      <c r="G5" s="9"/>
      <c r="H5" s="10" t="s">
        <v>54</v>
      </c>
      <c r="I5" s="8"/>
      <c r="J5" s="8"/>
      <c r="N5" s="1"/>
      <c r="O5" s="1"/>
      <c r="P5" s="1"/>
      <c r="Q5" s="1"/>
      <c r="R5" s="1"/>
      <c r="S5"/>
      <c r="T5"/>
    </row>
    <row r="6" spans="1:20" s="25" customFormat="1" ht="15" x14ac:dyDescent="0.25">
      <c r="A6" s="1"/>
      <c r="B6" s="11"/>
      <c r="C6" s="11"/>
      <c r="D6" s="11">
        <v>2019</v>
      </c>
      <c r="E6" s="11">
        <v>2020</v>
      </c>
      <c r="F6" s="12" t="s">
        <v>8</v>
      </c>
      <c r="G6" s="11"/>
      <c r="H6" s="13">
        <v>2019</v>
      </c>
      <c r="I6" s="11">
        <v>2020</v>
      </c>
      <c r="J6" s="12" t="s">
        <v>8</v>
      </c>
      <c r="N6"/>
      <c r="O6"/>
      <c r="P6"/>
      <c r="Q6"/>
      <c r="R6"/>
      <c r="S6"/>
      <c r="T6"/>
    </row>
    <row r="7" spans="1:20" s="25" customFormat="1" ht="15" x14ac:dyDescent="0.25">
      <c r="A7" s="1"/>
      <c r="B7" s="5"/>
      <c r="C7" s="5"/>
      <c r="D7" s="14"/>
      <c r="E7" s="14"/>
      <c r="F7" s="14"/>
      <c r="G7" s="14"/>
      <c r="H7" s="15"/>
      <c r="I7" s="14"/>
      <c r="J7" s="14"/>
      <c r="N7"/>
      <c r="O7"/>
      <c r="P7"/>
      <c r="Q7"/>
      <c r="R7"/>
      <c r="S7"/>
      <c r="T7"/>
    </row>
    <row r="8" spans="1:20" s="25" customFormat="1" ht="15" x14ac:dyDescent="0.25">
      <c r="A8" s="1"/>
      <c r="B8" s="17" t="s">
        <v>17</v>
      </c>
      <c r="C8" s="5"/>
      <c r="D8" s="40">
        <v>56418.087860000007</v>
      </c>
      <c r="E8" s="40">
        <v>41175.645389999998</v>
      </c>
      <c r="F8" s="41">
        <v>-0.27016942700758889</v>
      </c>
      <c r="G8" s="14"/>
      <c r="H8" s="40">
        <v>28755.970500000003</v>
      </c>
      <c r="I8" s="40">
        <v>26289.450400000002</v>
      </c>
      <c r="J8" s="41">
        <v>-8.5774190789352819E-2</v>
      </c>
      <c r="K8" s="92"/>
      <c r="N8"/>
      <c r="O8"/>
      <c r="P8"/>
      <c r="Q8"/>
      <c r="R8"/>
      <c r="S8"/>
      <c r="T8"/>
    </row>
    <row r="9" spans="1:20" s="25" customFormat="1" ht="15" x14ac:dyDescent="0.25">
      <c r="A9" s="1"/>
      <c r="B9" s="31" t="s">
        <v>61</v>
      </c>
      <c r="C9" s="30"/>
      <c r="D9" s="40">
        <v>22784.768400000001</v>
      </c>
      <c r="E9" s="40">
        <v>17599.695139999996</v>
      </c>
      <c r="F9" s="41">
        <v>-0.22756752094087576</v>
      </c>
      <c r="G9" s="19"/>
      <c r="H9" s="40">
        <v>9434.8408999999992</v>
      </c>
      <c r="I9" s="40">
        <v>10280.972799999998</v>
      </c>
      <c r="J9" s="41">
        <v>8.9681628865622795E-2</v>
      </c>
      <c r="K9" s="92"/>
      <c r="N9"/>
      <c r="O9"/>
      <c r="P9"/>
      <c r="Q9"/>
      <c r="R9"/>
      <c r="S9"/>
      <c r="T9"/>
    </row>
    <row r="10" spans="1:20" s="25" customFormat="1" ht="15" x14ac:dyDescent="0.25">
      <c r="A10" s="1"/>
      <c r="B10" s="18"/>
      <c r="C10" s="18" t="s">
        <v>10</v>
      </c>
      <c r="D10" s="40">
        <v>9280.8832999999995</v>
      </c>
      <c r="E10" s="40">
        <v>6871.9501099999998</v>
      </c>
      <c r="F10" s="41">
        <v>-0.25955861227131255</v>
      </c>
      <c r="G10" s="19"/>
      <c r="H10" s="40">
        <v>3459.2069999999999</v>
      </c>
      <c r="I10" s="40">
        <v>4595.1934000000001</v>
      </c>
      <c r="J10" s="41">
        <v>0.3283950338907155</v>
      </c>
      <c r="K10" s="92"/>
      <c r="N10"/>
      <c r="O10"/>
      <c r="P10"/>
      <c r="Q10"/>
      <c r="R10"/>
      <c r="S10"/>
      <c r="T10"/>
    </row>
    <row r="11" spans="1:20" s="25" customFormat="1" ht="15" x14ac:dyDescent="0.25">
      <c r="A11" s="1"/>
      <c r="B11" s="18"/>
      <c r="C11" s="18" t="s">
        <v>48</v>
      </c>
      <c r="D11" s="40">
        <v>148.95251999999999</v>
      </c>
      <c r="E11" s="40">
        <v>110.01090000000001</v>
      </c>
      <c r="F11" s="41">
        <v>-0.26143646310918395</v>
      </c>
      <c r="G11" s="19"/>
      <c r="H11" s="40">
        <v>104.8218</v>
      </c>
      <c r="I11" s="40">
        <v>88.178299999999993</v>
      </c>
      <c r="J11" s="41">
        <v>-0.15877899444581187</v>
      </c>
      <c r="K11" s="92"/>
      <c r="N11"/>
      <c r="O11"/>
      <c r="P11"/>
      <c r="Q11"/>
      <c r="R11"/>
      <c r="S11"/>
      <c r="T11"/>
    </row>
    <row r="12" spans="1:20" s="25" customFormat="1" ht="15" x14ac:dyDescent="0.25">
      <c r="A12" s="1"/>
      <c r="C12" s="25" t="s">
        <v>49</v>
      </c>
      <c r="D12" s="40">
        <v>13238.000749999999</v>
      </c>
      <c r="E12" s="40">
        <v>10467.432069999999</v>
      </c>
      <c r="F12" s="41">
        <v>-0.20928905597773143</v>
      </c>
      <c r="H12" s="40">
        <v>5838.3619999999992</v>
      </c>
      <c r="I12" s="40">
        <v>5543.2017999999998</v>
      </c>
      <c r="J12" s="41">
        <v>-5.0555309862594919E-2</v>
      </c>
      <c r="K12" s="92"/>
      <c r="N12"/>
      <c r="O12"/>
      <c r="P12"/>
      <c r="Q12"/>
      <c r="R12"/>
      <c r="S12"/>
      <c r="T12"/>
    </row>
    <row r="13" spans="1:20" s="25" customFormat="1" ht="15" x14ac:dyDescent="0.25">
      <c r="A13" s="1"/>
      <c r="C13" s="25" t="s">
        <v>50</v>
      </c>
      <c r="D13" s="40">
        <v>116.93183000000001</v>
      </c>
      <c r="E13" s="40">
        <v>150.30205999999998</v>
      </c>
      <c r="F13" s="41">
        <v>0.28538191867860085</v>
      </c>
      <c r="H13" s="40">
        <v>32.450099999999999</v>
      </c>
      <c r="I13" s="40">
        <v>54.399300000000004</v>
      </c>
      <c r="J13" s="41">
        <v>0.67639853189974775</v>
      </c>
      <c r="K13" s="92"/>
      <c r="N13"/>
      <c r="O13"/>
      <c r="P13"/>
      <c r="Q13"/>
      <c r="R13"/>
      <c r="S13"/>
      <c r="T13"/>
    </row>
    <row r="14" spans="1:20" s="25" customFormat="1" ht="15" x14ac:dyDescent="0.25">
      <c r="A14" s="1"/>
      <c r="B14" s="31" t="s">
        <v>51</v>
      </c>
      <c r="C14" s="30"/>
      <c r="D14" s="40">
        <v>7662.4396699999988</v>
      </c>
      <c r="E14" s="40">
        <v>5491.3565600000002</v>
      </c>
      <c r="F14" s="41">
        <v>-0.28334097278445508</v>
      </c>
      <c r="H14" s="40">
        <v>10646.895500000004</v>
      </c>
      <c r="I14" s="40">
        <v>8547.0092000000022</v>
      </c>
      <c r="J14" s="41">
        <v>-0.19722991551856606</v>
      </c>
      <c r="K14" s="92"/>
      <c r="N14"/>
      <c r="O14"/>
      <c r="P14"/>
      <c r="Q14"/>
      <c r="R14"/>
      <c r="S14"/>
      <c r="T14"/>
    </row>
    <row r="15" spans="1:20" s="25" customFormat="1" ht="15" x14ac:dyDescent="0.25">
      <c r="A15" s="1"/>
      <c r="B15" s="31"/>
      <c r="C15" s="18" t="s">
        <v>10</v>
      </c>
      <c r="D15" s="40">
        <v>5370.2635499999988</v>
      </c>
      <c r="E15" s="40">
        <v>4379.30746</v>
      </c>
      <c r="F15" s="41">
        <v>-0.18452652849784235</v>
      </c>
      <c r="H15" s="40">
        <v>8193.9683000000023</v>
      </c>
      <c r="I15" s="40">
        <v>6735.5377000000008</v>
      </c>
      <c r="J15" s="41">
        <v>-0.17798831367214357</v>
      </c>
      <c r="K15" s="92"/>
      <c r="N15"/>
      <c r="O15"/>
      <c r="P15"/>
      <c r="Q15"/>
      <c r="R15"/>
      <c r="S15"/>
      <c r="T15"/>
    </row>
    <row r="16" spans="1:20" s="25" customFormat="1" ht="15" x14ac:dyDescent="0.25">
      <c r="A16" s="1"/>
      <c r="B16" s="31"/>
      <c r="C16" s="18" t="s">
        <v>48</v>
      </c>
      <c r="D16" s="94" t="s">
        <v>139</v>
      </c>
      <c r="E16" s="40" t="s">
        <v>139</v>
      </c>
      <c r="F16" s="41"/>
      <c r="H16" s="40" t="s">
        <v>139</v>
      </c>
      <c r="I16" s="40" t="s">
        <v>139</v>
      </c>
      <c r="J16" s="41"/>
      <c r="K16" s="92"/>
      <c r="N16"/>
      <c r="O16"/>
      <c r="P16"/>
      <c r="Q16"/>
      <c r="R16"/>
      <c r="S16"/>
      <c r="T16"/>
    </row>
    <row r="17" spans="1:20" s="25" customFormat="1" ht="15" x14ac:dyDescent="0.25">
      <c r="A17" s="1"/>
      <c r="B17" s="18"/>
      <c r="C17" s="25" t="s">
        <v>49</v>
      </c>
      <c r="D17" s="40">
        <v>2292.1605</v>
      </c>
      <c r="E17" s="40">
        <v>1112.0326</v>
      </c>
      <c r="F17" s="41">
        <v>-0.51485395547126822</v>
      </c>
      <c r="H17" s="40">
        <v>2452.9214000000002</v>
      </c>
      <c r="I17" s="40">
        <v>1811.4605000000001</v>
      </c>
      <c r="J17" s="41">
        <v>-0.26150895010333391</v>
      </c>
      <c r="K17" s="92"/>
      <c r="N17"/>
      <c r="O17"/>
      <c r="P17"/>
      <c r="Q17"/>
      <c r="R17"/>
      <c r="S17"/>
      <c r="T17"/>
    </row>
    <row r="18" spans="1:20" s="25" customFormat="1" ht="15" x14ac:dyDescent="0.25">
      <c r="A18" s="1"/>
      <c r="B18" s="18"/>
      <c r="C18" s="25" t="s">
        <v>50</v>
      </c>
      <c r="D18" s="40" t="s">
        <v>139</v>
      </c>
      <c r="E18" s="40" t="s">
        <v>139</v>
      </c>
      <c r="F18" s="71"/>
      <c r="G18" s="72"/>
      <c r="H18" s="40" t="s">
        <v>139</v>
      </c>
      <c r="I18" s="40" t="s">
        <v>139</v>
      </c>
      <c r="J18" s="71"/>
      <c r="K18" s="92"/>
      <c r="N18"/>
      <c r="O18"/>
      <c r="P18"/>
      <c r="Q18"/>
      <c r="R18"/>
      <c r="S18"/>
      <c r="T18"/>
    </row>
    <row r="19" spans="1:20" s="25" customFormat="1" ht="15" x14ac:dyDescent="0.25">
      <c r="A19" s="1"/>
      <c r="B19" s="31" t="s">
        <v>52</v>
      </c>
      <c r="C19" s="30"/>
      <c r="D19" s="40">
        <v>25970.879790000006</v>
      </c>
      <c r="E19" s="40">
        <v>18084.593690000002</v>
      </c>
      <c r="F19" s="41">
        <v>-0.30365879645850852</v>
      </c>
      <c r="H19" s="40">
        <v>8674.2341000000015</v>
      </c>
      <c r="I19" s="40">
        <v>7461.4683999999997</v>
      </c>
      <c r="J19" s="41">
        <v>-0.13981242447676176</v>
      </c>
      <c r="K19" s="92"/>
      <c r="N19"/>
      <c r="O19"/>
      <c r="P19"/>
      <c r="Q19"/>
      <c r="R19"/>
      <c r="S19"/>
      <c r="T19"/>
    </row>
    <row r="20" spans="1:20" s="25" customFormat="1" ht="15" x14ac:dyDescent="0.25">
      <c r="A20" s="1"/>
      <c r="B20" s="18"/>
      <c r="C20" s="18" t="s">
        <v>10</v>
      </c>
      <c r="D20" s="40">
        <v>9888.1197700000012</v>
      </c>
      <c r="E20" s="40">
        <v>7531.0795699999999</v>
      </c>
      <c r="F20" s="41">
        <v>-0.23837091932797261</v>
      </c>
      <c r="H20" s="40">
        <v>3491.8733999999995</v>
      </c>
      <c r="I20" s="40">
        <v>3158.1021000000005</v>
      </c>
      <c r="J20" s="41">
        <v>-9.5585166403798896E-2</v>
      </c>
      <c r="K20" s="92"/>
      <c r="N20"/>
      <c r="O20"/>
      <c r="P20"/>
      <c r="Q20"/>
      <c r="R20"/>
      <c r="S20"/>
      <c r="T20"/>
    </row>
    <row r="21" spans="1:20" s="25" customFormat="1" ht="15" x14ac:dyDescent="0.25">
      <c r="A21" s="1"/>
      <c r="B21" s="18"/>
      <c r="C21" s="18" t="s">
        <v>48</v>
      </c>
      <c r="D21" s="40">
        <v>1515.1318900000001</v>
      </c>
      <c r="E21" s="40">
        <v>1270.2652700000001</v>
      </c>
      <c r="F21" s="41">
        <v>-0.16161406252230623</v>
      </c>
      <c r="H21" s="40">
        <v>569.30719999999997</v>
      </c>
      <c r="I21" s="40">
        <v>412.22059999999999</v>
      </c>
      <c r="J21" s="41">
        <v>-0.27592589730114075</v>
      </c>
      <c r="K21" s="92"/>
      <c r="N21"/>
      <c r="O21"/>
      <c r="P21"/>
      <c r="Q21"/>
      <c r="R21"/>
      <c r="S21"/>
      <c r="T21"/>
    </row>
    <row r="22" spans="1:20" s="25" customFormat="1" ht="15" x14ac:dyDescent="0.25">
      <c r="A22" s="1"/>
      <c r="C22" s="25" t="s">
        <v>49</v>
      </c>
      <c r="D22" s="40">
        <v>14115.947600000003</v>
      </c>
      <c r="E22" s="40">
        <v>8897.8220299999994</v>
      </c>
      <c r="F22" s="41">
        <v>-0.36966172713761014</v>
      </c>
      <c r="H22" s="40">
        <v>4425.5500000000011</v>
      </c>
      <c r="I22" s="40">
        <v>3688.2914999999994</v>
      </c>
      <c r="J22" s="41">
        <v>-0.16659138412174793</v>
      </c>
      <c r="K22" s="92"/>
      <c r="N22"/>
      <c r="O22"/>
      <c r="P22"/>
      <c r="Q22"/>
      <c r="R22"/>
      <c r="S22"/>
      <c r="T22"/>
    </row>
    <row r="23" spans="1:20" s="25" customFormat="1" ht="15" x14ac:dyDescent="0.25">
      <c r="A23" s="1"/>
      <c r="C23" s="25" t="s">
        <v>50</v>
      </c>
      <c r="D23" s="40">
        <v>451.68052999999998</v>
      </c>
      <c r="E23" s="40">
        <v>385.42682000000002</v>
      </c>
      <c r="F23" s="41">
        <v>-0.14668267857372547</v>
      </c>
      <c r="H23" s="40">
        <v>187.50349999999997</v>
      </c>
      <c r="I23" s="40">
        <v>202.85420000000002</v>
      </c>
      <c r="J23" s="41">
        <v>8.1868871781060337E-2</v>
      </c>
      <c r="K23" s="92"/>
      <c r="N23"/>
      <c r="O23"/>
      <c r="P23"/>
      <c r="Q23"/>
      <c r="R23"/>
    </row>
    <row r="24" spans="1:20" s="25" customFormat="1" ht="15.75" thickBot="1" x14ac:dyDescent="0.3">
      <c r="A24" s="1"/>
      <c r="B24" s="36"/>
      <c r="C24" s="37"/>
      <c r="D24" s="37"/>
      <c r="E24" s="32"/>
      <c r="F24" s="32"/>
      <c r="G24" s="32"/>
      <c r="H24" s="32"/>
      <c r="I24" s="32"/>
      <c r="J24" s="32"/>
      <c r="N24"/>
      <c r="O24"/>
      <c r="P24"/>
      <c r="Q24"/>
      <c r="R24"/>
    </row>
    <row r="25" spans="1:20" s="25" customFormat="1" ht="19.5" customHeight="1" x14ac:dyDescent="0.25">
      <c r="A25" s="1"/>
      <c r="C25" s="1"/>
      <c r="D25" s="1"/>
      <c r="E25" s="1"/>
      <c r="F25" s="1"/>
      <c r="G25" s="1"/>
      <c r="H25" s="1"/>
      <c r="I25" s="1"/>
      <c r="J25" s="1"/>
      <c r="N25"/>
      <c r="O25"/>
      <c r="P25"/>
      <c r="Q25"/>
      <c r="R25"/>
    </row>
    <row r="26" spans="1:20" s="25" customFormat="1" ht="15" x14ac:dyDescent="0.25">
      <c r="A26" s="1"/>
      <c r="B26" s="70">
        <v>1</v>
      </c>
      <c r="C26" s="75" t="s">
        <v>95</v>
      </c>
      <c r="D26" s="1"/>
      <c r="E26" s="1"/>
      <c r="F26" s="1"/>
      <c r="G26" s="1"/>
      <c r="H26" s="1"/>
      <c r="I26" s="1"/>
      <c r="J26" s="1"/>
      <c r="N26"/>
      <c r="O26"/>
      <c r="P26"/>
      <c r="Q26"/>
      <c r="R26"/>
    </row>
    <row r="27" spans="1:20" s="25" customFormat="1" ht="14.25" customHeight="1" x14ac:dyDescent="0.2">
      <c r="A27" s="1"/>
      <c r="C27" s="98"/>
      <c r="D27" s="98"/>
      <c r="E27" s="98"/>
      <c r="F27" s="98"/>
      <c r="G27" s="98"/>
      <c r="H27" s="98"/>
      <c r="I27" s="98"/>
      <c r="J27" s="98"/>
      <c r="K27" s="80"/>
      <c r="L27" s="80"/>
      <c r="M27" s="80"/>
      <c r="N27" s="80"/>
    </row>
    <row r="28" spans="1:20" s="25" customFormat="1" x14ac:dyDescent="0.2">
      <c r="A28" s="1"/>
      <c r="C28" s="98"/>
      <c r="D28" s="98"/>
      <c r="E28" s="98"/>
      <c r="F28" s="98"/>
      <c r="G28" s="98"/>
      <c r="H28" s="98"/>
      <c r="I28" s="98"/>
      <c r="J28" s="98"/>
      <c r="K28" s="80"/>
      <c r="L28" s="80"/>
      <c r="M28" s="80"/>
      <c r="N28" s="80"/>
    </row>
    <row r="29" spans="1:20" s="25" customFormat="1" x14ac:dyDescent="0.2">
      <c r="A29" s="1"/>
      <c r="C29" s="1"/>
      <c r="D29" s="1"/>
      <c r="E29" s="1"/>
      <c r="F29" s="1"/>
      <c r="G29" s="1"/>
      <c r="H29" s="1"/>
      <c r="I29" s="1"/>
      <c r="J29" s="1"/>
    </row>
    <row r="30" spans="1:20" s="75" customFormat="1" ht="11.25" x14ac:dyDescent="0.2">
      <c r="B30" s="76" t="s">
        <v>96</v>
      </c>
      <c r="C30" s="77"/>
    </row>
    <row r="31" spans="1:20" s="25" customFormat="1" x14ac:dyDescent="0.2">
      <c r="A31" s="1"/>
      <c r="B31" s="35"/>
      <c r="C31" s="34"/>
      <c r="D31" s="1"/>
      <c r="E31" s="1"/>
      <c r="F31" s="1"/>
      <c r="G31" s="1"/>
      <c r="H31" s="1"/>
      <c r="I31" s="1"/>
      <c r="J31" s="1"/>
    </row>
    <row r="32" spans="1:20" x14ac:dyDescent="0.2">
      <c r="B32" s="34"/>
      <c r="C32" s="34"/>
      <c r="N32" s="25"/>
      <c r="O32" s="25"/>
      <c r="P32" s="25"/>
      <c r="Q32" s="25"/>
      <c r="R32" s="25"/>
    </row>
    <row r="33" spans="1:3" x14ac:dyDescent="0.2">
      <c r="B33" s="34"/>
      <c r="C33" s="34"/>
    </row>
    <row r="34" spans="1:3" x14ac:dyDescent="0.2">
      <c r="A34" s="34"/>
    </row>
    <row r="35" spans="1:3" x14ac:dyDescent="0.2">
      <c r="A35" s="34"/>
    </row>
    <row r="36" spans="1:3" x14ac:dyDescent="0.2">
      <c r="A36" s="34"/>
    </row>
    <row r="37" spans="1:3" x14ac:dyDescent="0.2">
      <c r="A37" s="34"/>
    </row>
  </sheetData>
  <mergeCells count="1">
    <mergeCell ref="C27:J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R40"/>
  <sheetViews>
    <sheetView showGridLines="0" workbookViewId="0"/>
  </sheetViews>
  <sheetFormatPr defaultColWidth="9.140625" defaultRowHeight="14.25" x14ac:dyDescent="0.2"/>
  <cols>
    <col min="1" max="1" width="9.140625" style="1"/>
    <col min="2" max="2" width="3" style="1" customWidth="1"/>
    <col min="3" max="3" width="19.140625" style="1" customWidth="1"/>
    <col min="4" max="5" width="9.140625" style="1"/>
    <col min="6" max="6" width="9.5703125" style="1" bestFit="1" customWidth="1"/>
    <col min="7" max="11" width="9.140625" style="1"/>
    <col min="12" max="12" width="17.85546875" style="1" customWidth="1"/>
    <col min="13" max="13" width="19.7109375" style="1" customWidth="1"/>
    <col min="14" max="14" width="6.5703125" style="1" customWidth="1"/>
    <col min="15" max="15" width="21.7109375" style="1" customWidth="1"/>
    <col min="16" max="16" width="11" style="1" customWidth="1"/>
    <col min="17" max="17" width="24.7109375" style="1" customWidth="1"/>
    <col min="18" max="18" width="29.7109375" style="1" bestFit="1" customWidth="1"/>
    <col min="19" max="16384" width="9.140625" style="1"/>
  </cols>
  <sheetData>
    <row r="1" spans="1:18" ht="15" x14ac:dyDescent="0.25">
      <c r="A1" s="3" t="s">
        <v>134</v>
      </c>
    </row>
    <row r="2" spans="1:18" x14ac:dyDescent="0.2">
      <c r="A2" s="51" t="s">
        <v>80</v>
      </c>
    </row>
    <row r="4" spans="1:18" ht="15.75" thickBot="1" x14ac:dyDescent="0.3">
      <c r="L4"/>
      <c r="M4"/>
      <c r="Q4"/>
      <c r="R4"/>
    </row>
    <row r="5" spans="1:18" s="25" customFormat="1" ht="15" x14ac:dyDescent="0.25">
      <c r="A5" s="1"/>
      <c r="B5" s="6"/>
      <c r="C5" s="6"/>
      <c r="D5" s="10" t="s">
        <v>7</v>
      </c>
      <c r="E5" s="8"/>
      <c r="F5" s="8"/>
      <c r="G5" s="9"/>
      <c r="H5" s="10" t="s">
        <v>54</v>
      </c>
      <c r="I5" s="8"/>
      <c r="J5" s="8"/>
      <c r="L5" s="1"/>
      <c r="M5" s="1"/>
      <c r="N5" s="1"/>
      <c r="O5" s="1"/>
      <c r="P5" s="1"/>
      <c r="Q5"/>
      <c r="R5"/>
    </row>
    <row r="6" spans="1:18" s="25" customFormat="1" ht="15" x14ac:dyDescent="0.25">
      <c r="A6" s="1"/>
      <c r="B6" s="11"/>
      <c r="C6" s="11"/>
      <c r="D6" s="11">
        <v>2019</v>
      </c>
      <c r="E6" s="11">
        <v>2020</v>
      </c>
      <c r="F6" s="12" t="s">
        <v>8</v>
      </c>
      <c r="G6" s="11"/>
      <c r="H6" s="13">
        <v>2019</v>
      </c>
      <c r="I6" s="11">
        <v>2020</v>
      </c>
      <c r="J6" s="12" t="s">
        <v>8</v>
      </c>
      <c r="L6"/>
      <c r="M6"/>
      <c r="N6"/>
      <c r="O6"/>
      <c r="P6"/>
      <c r="Q6"/>
      <c r="R6"/>
    </row>
    <row r="7" spans="1:18" s="25" customFormat="1" ht="15" x14ac:dyDescent="0.25">
      <c r="A7" s="1"/>
      <c r="B7" s="5"/>
      <c r="C7" s="5"/>
      <c r="D7" s="14"/>
      <c r="E7" s="14"/>
      <c r="F7" s="14"/>
      <c r="G7" s="14"/>
      <c r="H7" s="15"/>
      <c r="I7" s="14"/>
      <c r="J7" s="14"/>
      <c r="L7"/>
      <c r="M7"/>
      <c r="N7"/>
      <c r="O7"/>
      <c r="P7"/>
      <c r="Q7"/>
      <c r="R7"/>
    </row>
    <row r="8" spans="1:18" s="25" customFormat="1" ht="15" x14ac:dyDescent="0.25">
      <c r="A8" s="1"/>
      <c r="B8" s="17" t="s">
        <v>17</v>
      </c>
      <c r="C8" s="5"/>
      <c r="D8" s="40">
        <v>56418.08786</v>
      </c>
      <c r="E8" s="40">
        <v>41175.645389999991</v>
      </c>
      <c r="F8" s="41">
        <v>-0.27016942700758895</v>
      </c>
      <c r="G8" s="74"/>
      <c r="H8" s="40">
        <v>28756.000500000002</v>
      </c>
      <c r="I8" s="40">
        <v>26289.474200000001</v>
      </c>
      <c r="J8" s="41">
        <v>-8.5774316911699913E-2</v>
      </c>
      <c r="L8"/>
      <c r="M8"/>
      <c r="N8"/>
      <c r="O8"/>
      <c r="P8"/>
      <c r="Q8"/>
      <c r="R8"/>
    </row>
    <row r="9" spans="1:18" s="25" customFormat="1" ht="15" x14ac:dyDescent="0.25">
      <c r="A9" s="1"/>
      <c r="B9" s="5"/>
      <c r="C9" s="25" t="s">
        <v>64</v>
      </c>
      <c r="D9" s="40">
        <v>8716.5400800000007</v>
      </c>
      <c r="E9" s="40">
        <v>5227.9899000000005</v>
      </c>
      <c r="F9" s="41">
        <v>-0.40022189400636587</v>
      </c>
      <c r="G9" s="14"/>
      <c r="H9" s="40">
        <v>2237.8764999999999</v>
      </c>
      <c r="I9" s="40">
        <v>1679.0210999999997</v>
      </c>
      <c r="J9" s="41">
        <v>-0.24972575564379901</v>
      </c>
      <c r="L9"/>
      <c r="M9"/>
      <c r="N9"/>
      <c r="O9"/>
      <c r="P9"/>
      <c r="Q9"/>
      <c r="R9"/>
    </row>
    <row r="10" spans="1:18" s="25" customFormat="1" ht="15" x14ac:dyDescent="0.25">
      <c r="A10" s="1"/>
      <c r="B10" s="5"/>
      <c r="C10" s="25" t="s">
        <v>65</v>
      </c>
      <c r="D10" s="40">
        <v>3249.3098099999993</v>
      </c>
      <c r="E10" s="40">
        <v>2123.3884700000003</v>
      </c>
      <c r="F10" s="41">
        <v>-0.3465109225765084</v>
      </c>
      <c r="G10" s="14"/>
      <c r="H10" s="40">
        <v>1139.3909000000001</v>
      </c>
      <c r="I10" s="40">
        <v>1147.8562000000002</v>
      </c>
      <c r="J10" s="41">
        <v>7.4296714147884359E-3</v>
      </c>
      <c r="L10"/>
      <c r="M10"/>
      <c r="N10"/>
      <c r="O10"/>
      <c r="P10"/>
      <c r="Q10"/>
      <c r="R10"/>
    </row>
    <row r="11" spans="1:18" s="25" customFormat="1" ht="15" x14ac:dyDescent="0.25">
      <c r="A11" s="1"/>
      <c r="C11" s="25" t="s">
        <v>66</v>
      </c>
      <c r="D11" s="40">
        <v>4475.4620599999998</v>
      </c>
      <c r="E11" s="40">
        <v>2934.1920600000003</v>
      </c>
      <c r="F11" s="41">
        <v>-0.34438231837004996</v>
      </c>
      <c r="H11" s="40">
        <v>2146.9447000000005</v>
      </c>
      <c r="I11" s="40">
        <v>1894.9522999999997</v>
      </c>
      <c r="J11" s="41">
        <v>-0.11737256204130489</v>
      </c>
      <c r="L11"/>
      <c r="M11"/>
      <c r="N11"/>
      <c r="O11"/>
      <c r="P11"/>
      <c r="Q11"/>
      <c r="R11"/>
    </row>
    <row r="12" spans="1:18" s="25" customFormat="1" ht="15" x14ac:dyDescent="0.25">
      <c r="A12" s="1"/>
      <c r="C12" s="25" t="s">
        <v>67</v>
      </c>
      <c r="D12" s="40">
        <v>13554.505049999998</v>
      </c>
      <c r="E12" s="40">
        <v>10657.677329999999</v>
      </c>
      <c r="F12" s="41">
        <v>-0.21371696785047858</v>
      </c>
      <c r="H12" s="40">
        <v>6398.1646999999994</v>
      </c>
      <c r="I12" s="40">
        <v>5393.9329000000016</v>
      </c>
      <c r="J12" s="41">
        <v>-0.15695622840093471</v>
      </c>
      <c r="L12"/>
      <c r="M12"/>
      <c r="N12"/>
      <c r="O12"/>
      <c r="P12"/>
      <c r="Q12"/>
      <c r="R12"/>
    </row>
    <row r="13" spans="1:18" s="25" customFormat="1" ht="15" x14ac:dyDescent="0.25">
      <c r="A13" s="1"/>
      <c r="C13" s="25" t="s">
        <v>68</v>
      </c>
      <c r="D13" s="40">
        <v>26422.270860000001</v>
      </c>
      <c r="E13" s="40">
        <v>20232.397629999996</v>
      </c>
      <c r="F13" s="41">
        <v>-0.23426726880507062</v>
      </c>
      <c r="H13" s="40">
        <v>16833.593700000001</v>
      </c>
      <c r="I13" s="40">
        <v>16173.687900000001</v>
      </c>
      <c r="J13" s="41">
        <v>-3.9201718406688194E-2</v>
      </c>
      <c r="L13"/>
      <c r="M13"/>
      <c r="N13"/>
      <c r="O13"/>
      <c r="P13"/>
    </row>
    <row r="14" spans="1:18" s="25" customFormat="1" ht="15" x14ac:dyDescent="0.25">
      <c r="A14" s="1"/>
      <c r="B14" s="17" t="s">
        <v>14</v>
      </c>
      <c r="C14" s="1"/>
      <c r="D14" s="40">
        <v>24539.266620000002</v>
      </c>
      <c r="E14" s="40">
        <v>18782.337139999996</v>
      </c>
      <c r="F14" s="41">
        <v>-0.23460071440390934</v>
      </c>
      <c r="G14" s="1"/>
      <c r="H14" s="40">
        <v>15145.048700000003</v>
      </c>
      <c r="I14" s="40">
        <v>14488.833200000001</v>
      </c>
      <c r="J14" s="41">
        <v>-4.3328715080328657E-2</v>
      </c>
      <c r="L14"/>
      <c r="M14"/>
      <c r="N14"/>
      <c r="O14"/>
      <c r="P14"/>
    </row>
    <row r="15" spans="1:18" ht="15" x14ac:dyDescent="0.25">
      <c r="C15" s="25" t="s">
        <v>64</v>
      </c>
      <c r="D15" s="40">
        <v>3475.0398999999998</v>
      </c>
      <c r="E15" s="40">
        <v>2541.5568800000001</v>
      </c>
      <c r="F15" s="41">
        <v>-0.26862512283671902</v>
      </c>
      <c r="H15" s="40">
        <v>1149.3851999999999</v>
      </c>
      <c r="I15" s="40">
        <v>1035.7399999999998</v>
      </c>
      <c r="J15" s="41">
        <v>-9.887477235656085E-2</v>
      </c>
      <c r="L15"/>
      <c r="M15"/>
      <c r="N15"/>
      <c r="O15"/>
      <c r="P15"/>
    </row>
    <row r="16" spans="1:18" ht="15" x14ac:dyDescent="0.25">
      <c r="C16" s="25" t="s">
        <v>65</v>
      </c>
      <c r="D16" s="40">
        <v>1453.0810299999996</v>
      </c>
      <c r="E16" s="40">
        <v>1076.85877</v>
      </c>
      <c r="F16" s="41">
        <v>-0.25891347573369644</v>
      </c>
      <c r="H16" s="40">
        <v>742.55000000000007</v>
      </c>
      <c r="I16" s="40">
        <v>848.26890000000014</v>
      </c>
      <c r="J16" s="41">
        <v>0.14237276951047076</v>
      </c>
      <c r="L16"/>
      <c r="M16"/>
      <c r="N16"/>
      <c r="O16"/>
      <c r="P16"/>
    </row>
    <row r="17" spans="2:16" ht="15" x14ac:dyDescent="0.25">
      <c r="C17" s="25" t="s">
        <v>66</v>
      </c>
      <c r="D17" s="40">
        <v>3263.5707700000003</v>
      </c>
      <c r="E17" s="40">
        <v>2289.2467999999999</v>
      </c>
      <c r="F17" s="41">
        <v>-0.29854537825757038</v>
      </c>
      <c r="H17" s="40">
        <v>1731.2503000000002</v>
      </c>
      <c r="I17" s="40">
        <v>1579.4994999999999</v>
      </c>
      <c r="J17" s="41">
        <v>-8.7653876507631651E-2</v>
      </c>
      <c r="L17"/>
      <c r="M17"/>
      <c r="N17"/>
      <c r="O17"/>
      <c r="P17"/>
    </row>
    <row r="18" spans="2:16" ht="15" x14ac:dyDescent="0.25">
      <c r="C18" s="25" t="s">
        <v>67</v>
      </c>
      <c r="D18" s="40">
        <v>3469.57575</v>
      </c>
      <c r="E18" s="40">
        <v>2557.6313500000001</v>
      </c>
      <c r="F18" s="41">
        <v>-0.26284031988637224</v>
      </c>
      <c r="H18" s="40">
        <v>1167.3971000000001</v>
      </c>
      <c r="I18" s="40">
        <v>1054.4131</v>
      </c>
      <c r="J18" s="41">
        <v>-9.6782834221534511E-2</v>
      </c>
      <c r="L18"/>
      <c r="M18"/>
      <c r="N18"/>
      <c r="O18"/>
      <c r="P18"/>
    </row>
    <row r="19" spans="2:16" ht="15" x14ac:dyDescent="0.25">
      <c r="C19" s="25" t="s">
        <v>68</v>
      </c>
      <c r="D19" s="40">
        <v>12877.999170000001</v>
      </c>
      <c r="E19" s="40">
        <v>10317.043339999998</v>
      </c>
      <c r="F19" s="41">
        <v>-0.19886286652090243</v>
      </c>
      <c r="H19" s="40">
        <v>10354.466100000003</v>
      </c>
      <c r="I19" s="40">
        <v>9970.9117000000006</v>
      </c>
      <c r="J19" s="41">
        <v>-3.704241206603618E-2</v>
      </c>
      <c r="L19"/>
      <c r="M19"/>
      <c r="N19"/>
      <c r="O19"/>
      <c r="P19"/>
    </row>
    <row r="20" spans="2:16" ht="15" x14ac:dyDescent="0.25">
      <c r="B20" s="17" t="s">
        <v>19</v>
      </c>
      <c r="D20" s="40">
        <v>1664.0844100000002</v>
      </c>
      <c r="E20" s="40">
        <v>1380.2761700000001</v>
      </c>
      <c r="F20" s="41">
        <v>-0.1705491850620727</v>
      </c>
      <c r="H20" s="40">
        <v>674.12899999999991</v>
      </c>
      <c r="I20" s="40">
        <v>500.39890000000003</v>
      </c>
      <c r="J20" s="41">
        <v>-0.2577104678778096</v>
      </c>
      <c r="L20"/>
      <c r="M20"/>
      <c r="N20"/>
      <c r="O20"/>
      <c r="P20"/>
    </row>
    <row r="21" spans="2:16" ht="15" x14ac:dyDescent="0.25">
      <c r="C21" s="25" t="s">
        <v>64</v>
      </c>
      <c r="D21" s="40">
        <v>259.43446</v>
      </c>
      <c r="E21" s="40">
        <v>131.94048999999998</v>
      </c>
      <c r="F21" s="41">
        <v>-0.49143035971397175</v>
      </c>
      <c r="H21" s="40">
        <v>93.918700000000001</v>
      </c>
      <c r="I21" s="40">
        <v>56.396099999999997</v>
      </c>
      <c r="J21" s="41">
        <v>-0.39952213989333329</v>
      </c>
      <c r="L21"/>
      <c r="M21"/>
      <c r="N21"/>
      <c r="O21"/>
      <c r="P21"/>
    </row>
    <row r="22" spans="2:16" ht="15" x14ac:dyDescent="0.25">
      <c r="C22" s="25" t="s">
        <v>65</v>
      </c>
      <c r="D22" s="40">
        <v>105.65887000000001</v>
      </c>
      <c r="E22" s="40">
        <v>83.262050000000002</v>
      </c>
      <c r="F22" s="41">
        <v>-0.21197292759235456</v>
      </c>
      <c r="H22" s="40">
        <v>44.936799999999998</v>
      </c>
      <c r="I22" s="40">
        <v>46.519000000000005</v>
      </c>
      <c r="J22" s="41">
        <v>3.520944971604581E-2</v>
      </c>
      <c r="L22"/>
      <c r="M22"/>
      <c r="N22"/>
      <c r="O22"/>
      <c r="P22"/>
    </row>
    <row r="23" spans="2:16" ht="15" x14ac:dyDescent="0.25">
      <c r="C23" s="25" t="s">
        <v>66</v>
      </c>
      <c r="D23" s="40">
        <v>208.85745</v>
      </c>
      <c r="E23" s="40">
        <v>155.16651000000002</v>
      </c>
      <c r="F23" s="41">
        <v>-0.25706978611488351</v>
      </c>
      <c r="H23" s="40">
        <v>101.8766</v>
      </c>
      <c r="I23" s="40">
        <v>76.858199999999997</v>
      </c>
      <c r="J23" s="41">
        <v>-0.2455755296113141</v>
      </c>
      <c r="L23"/>
      <c r="M23"/>
      <c r="N23"/>
      <c r="O23"/>
      <c r="P23"/>
    </row>
    <row r="24" spans="2:16" ht="15" x14ac:dyDescent="0.25">
      <c r="C24" s="25" t="s">
        <v>67</v>
      </c>
      <c r="D24" s="40">
        <v>973.83044000000007</v>
      </c>
      <c r="E24" s="40">
        <v>813.14085</v>
      </c>
      <c r="F24" s="41">
        <v>-0.16500777075729944</v>
      </c>
      <c r="H24" s="40">
        <v>405.25839999999994</v>
      </c>
      <c r="I24" s="40">
        <v>298.91460000000001</v>
      </c>
      <c r="J24" s="41">
        <v>-0.26240985998069366</v>
      </c>
      <c r="L24"/>
      <c r="M24"/>
      <c r="N24"/>
      <c r="O24"/>
      <c r="P24"/>
    </row>
    <row r="25" spans="2:16" ht="15" x14ac:dyDescent="0.25">
      <c r="C25" s="25" t="s">
        <v>68</v>
      </c>
      <c r="D25" s="40">
        <v>116.30319</v>
      </c>
      <c r="E25" s="40">
        <v>196.76626999999999</v>
      </c>
      <c r="F25" s="41">
        <v>0.69183897707362962</v>
      </c>
      <c r="H25" s="40">
        <v>28.138500000000001</v>
      </c>
      <c r="I25" s="40">
        <v>21.710999999999999</v>
      </c>
      <c r="J25" s="41">
        <v>-0.22842368996215157</v>
      </c>
      <c r="L25"/>
      <c r="M25"/>
      <c r="N25"/>
      <c r="O25"/>
      <c r="P25"/>
    </row>
    <row r="26" spans="2:16" ht="15" x14ac:dyDescent="0.25">
      <c r="B26" s="17" t="s">
        <v>20</v>
      </c>
      <c r="D26" s="40">
        <v>29646.108850000004</v>
      </c>
      <c r="E26" s="40">
        <v>20477.286699999997</v>
      </c>
      <c r="F26" s="41">
        <v>-0.30927573653565688</v>
      </c>
      <c r="H26" s="40">
        <v>12716.833399999998</v>
      </c>
      <c r="I26" s="40">
        <v>11042.953800000003</v>
      </c>
      <c r="J26" s="41">
        <v>-0.13162707628142672</v>
      </c>
      <c r="L26"/>
      <c r="M26"/>
      <c r="N26"/>
      <c r="O26"/>
      <c r="P26"/>
    </row>
    <row r="27" spans="2:16" ht="15" x14ac:dyDescent="0.25">
      <c r="C27" s="25" t="s">
        <v>64</v>
      </c>
      <c r="D27" s="40">
        <v>4764.2856300000003</v>
      </c>
      <c r="E27" s="40">
        <v>2376.6792300000002</v>
      </c>
      <c r="F27" s="41">
        <v>-0.50114677948055775</v>
      </c>
      <c r="H27" s="40">
        <v>927.45600000000024</v>
      </c>
      <c r="I27" s="40">
        <v>516.23949999999991</v>
      </c>
      <c r="J27" s="41">
        <v>-0.4433811415312427</v>
      </c>
      <c r="L27"/>
      <c r="M27"/>
      <c r="N27"/>
      <c r="O27"/>
      <c r="P27"/>
    </row>
    <row r="28" spans="2:16" ht="15" x14ac:dyDescent="0.25">
      <c r="C28" s="25" t="s">
        <v>65</v>
      </c>
      <c r="D28" s="40">
        <v>1566.6645799999999</v>
      </c>
      <c r="E28" s="40">
        <v>845.22710000000006</v>
      </c>
      <c r="F28" s="41">
        <v>-0.46049262184761963</v>
      </c>
      <c r="H28" s="40">
        <v>300.87799999999999</v>
      </c>
      <c r="I28" s="40">
        <v>194.84299999999999</v>
      </c>
      <c r="J28" s="41">
        <v>-0.35241858826501105</v>
      </c>
      <c r="L28"/>
      <c r="M28"/>
      <c r="N28"/>
      <c r="O28"/>
      <c r="P28"/>
    </row>
    <row r="29" spans="2:16" ht="15" x14ac:dyDescent="0.25">
      <c r="C29" s="25" t="s">
        <v>66</v>
      </c>
      <c r="D29" s="40">
        <v>909.76828999999998</v>
      </c>
      <c r="E29" s="40">
        <v>461.79960000000011</v>
      </c>
      <c r="F29" s="41">
        <v>-0.49239866340032568</v>
      </c>
      <c r="H29" s="40">
        <v>252.60890000000001</v>
      </c>
      <c r="I29" s="40">
        <v>224.98390000000001</v>
      </c>
      <c r="J29" s="41">
        <v>-0.10935877556174782</v>
      </c>
      <c r="L29"/>
      <c r="M29"/>
      <c r="N29"/>
      <c r="O29"/>
      <c r="P29"/>
    </row>
    <row r="30" spans="2:16" ht="15" x14ac:dyDescent="0.25">
      <c r="C30" s="25" t="s">
        <v>67</v>
      </c>
      <c r="D30" s="40">
        <v>9064.1295799999989</v>
      </c>
      <c r="E30" s="40">
        <v>7214.2498599999981</v>
      </c>
      <c r="F30" s="41">
        <v>-0.20408796053420952</v>
      </c>
      <c r="H30" s="40">
        <v>4810.5535999999993</v>
      </c>
      <c r="I30" s="40">
        <v>3992.4721000000013</v>
      </c>
      <c r="J30" s="41">
        <v>-0.17005974114912639</v>
      </c>
      <c r="L30"/>
      <c r="M30"/>
      <c r="N30"/>
      <c r="O30"/>
      <c r="P30"/>
    </row>
    <row r="31" spans="2:16" ht="15" x14ac:dyDescent="0.25">
      <c r="C31" s="25" t="s">
        <v>68</v>
      </c>
      <c r="D31" s="40">
        <v>13341.260770000003</v>
      </c>
      <c r="E31" s="40">
        <v>9579.3309099999988</v>
      </c>
      <c r="F31" s="41">
        <v>-0.28197708783710423</v>
      </c>
      <c r="H31" s="40">
        <v>6425.3368999999984</v>
      </c>
      <c r="I31" s="40">
        <v>6114.4153000000006</v>
      </c>
      <c r="J31" s="41">
        <v>-4.8389929561514188E-2</v>
      </c>
      <c r="L31"/>
      <c r="M31"/>
      <c r="N31"/>
      <c r="O31"/>
      <c r="P31"/>
    </row>
    <row r="32" spans="2:16" ht="15" x14ac:dyDescent="0.25">
      <c r="B32" s="17" t="s">
        <v>21</v>
      </c>
      <c r="D32" s="40">
        <v>568.62797999999998</v>
      </c>
      <c r="E32" s="40">
        <v>535.74537999999995</v>
      </c>
      <c r="F32" s="41">
        <v>-5.7827966889705332E-2</v>
      </c>
      <c r="H32" s="40">
        <v>219.95939999999999</v>
      </c>
      <c r="I32" s="40">
        <v>257.26450000000006</v>
      </c>
      <c r="J32" s="41">
        <v>0.16959993526078027</v>
      </c>
      <c r="L32"/>
      <c r="M32"/>
      <c r="N32"/>
      <c r="O32"/>
      <c r="P32"/>
    </row>
    <row r="33" spans="2:16" ht="15" x14ac:dyDescent="0.25">
      <c r="C33" s="25" t="s">
        <v>64</v>
      </c>
      <c r="D33" s="40">
        <v>217.78009</v>
      </c>
      <c r="E33" s="40">
        <v>177.8133</v>
      </c>
      <c r="F33" s="41">
        <v>-0.18351902600462697</v>
      </c>
      <c r="H33" s="40">
        <v>67.116599999999991</v>
      </c>
      <c r="I33" s="40">
        <v>70.645500000000013</v>
      </c>
      <c r="J33" s="41">
        <v>5.2578646713332053E-2</v>
      </c>
      <c r="L33"/>
      <c r="M33"/>
      <c r="N33"/>
      <c r="O33"/>
      <c r="P33"/>
    </row>
    <row r="34" spans="2:16" ht="15" x14ac:dyDescent="0.25">
      <c r="C34" s="25" t="s">
        <v>65</v>
      </c>
      <c r="D34" s="40">
        <v>123.90533000000001</v>
      </c>
      <c r="E34" s="40">
        <v>118.04055</v>
      </c>
      <c r="F34" s="41">
        <v>-4.7332749930935253E-2</v>
      </c>
      <c r="H34" s="40">
        <v>51.0261</v>
      </c>
      <c r="I34" s="40">
        <v>58.225300000000004</v>
      </c>
      <c r="J34" s="41">
        <v>0.14108858015799766</v>
      </c>
      <c r="L34"/>
      <c r="M34"/>
      <c r="N34"/>
      <c r="O34"/>
      <c r="P34"/>
    </row>
    <row r="35" spans="2:16" x14ac:dyDescent="0.2">
      <c r="C35" s="25" t="s">
        <v>66</v>
      </c>
      <c r="D35" s="40">
        <v>93.265550000000005</v>
      </c>
      <c r="E35" s="40">
        <v>27.979150000000001</v>
      </c>
      <c r="F35" s="41">
        <v>-0.70000552186739906</v>
      </c>
      <c r="H35" s="40">
        <v>61.2089</v>
      </c>
      <c r="I35" s="40">
        <v>13.6107</v>
      </c>
      <c r="J35" s="41">
        <v>-0.77763527852975622</v>
      </c>
    </row>
    <row r="36" spans="2:16" x14ac:dyDescent="0.2">
      <c r="C36" s="25" t="s">
        <v>67</v>
      </c>
      <c r="D36" s="40">
        <v>46.969279999999998</v>
      </c>
      <c r="E36" s="40">
        <v>72.655270000000002</v>
      </c>
      <c r="F36" s="41">
        <v>0.54686786767861895</v>
      </c>
      <c r="H36" s="40">
        <v>14.9556</v>
      </c>
      <c r="I36" s="40">
        <v>48.133099999999999</v>
      </c>
      <c r="J36" s="41">
        <v>2.2183997967316587</v>
      </c>
    </row>
    <row r="37" spans="2:16" x14ac:dyDescent="0.2">
      <c r="C37" s="25" t="s">
        <v>68</v>
      </c>
      <c r="D37" s="40">
        <v>86.707729999999998</v>
      </c>
      <c r="E37" s="40">
        <v>139.25710999999998</v>
      </c>
      <c r="F37" s="41">
        <v>0.60605184797249323</v>
      </c>
      <c r="H37" s="40">
        <v>25.652200000000001</v>
      </c>
      <c r="I37" s="40">
        <v>66.649900000000002</v>
      </c>
      <c r="J37" s="41">
        <v>1.5982137984266458</v>
      </c>
    </row>
    <row r="38" spans="2:16" ht="15" thickBot="1" x14ac:dyDescent="0.25">
      <c r="B38" s="32"/>
      <c r="C38" s="32"/>
      <c r="D38" s="58"/>
      <c r="E38" s="32"/>
      <c r="F38" s="32"/>
      <c r="G38" s="32"/>
      <c r="H38" s="58"/>
      <c r="I38" s="58"/>
      <c r="J38" s="32"/>
    </row>
    <row r="40" spans="2:16" s="75" customFormat="1" ht="12.75" customHeight="1" x14ac:dyDescent="0.2">
      <c r="B40" s="76" t="s">
        <v>96</v>
      </c>
    </row>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Y7"/>
  <sheetViews>
    <sheetView workbookViewId="0">
      <selection activeCell="G20" sqref="G20"/>
    </sheetView>
  </sheetViews>
  <sheetFormatPr defaultRowHeight="15" x14ac:dyDescent="0.25"/>
  <cols>
    <col min="1" max="1" width="2.85546875" style="59" customWidth="1"/>
    <col min="2" max="2" width="9.140625" style="59"/>
    <col min="3" max="3" width="11.5703125" style="59" customWidth="1"/>
    <col min="4" max="4" width="14.140625" style="59" customWidth="1"/>
    <col min="5" max="5" width="11.5703125" style="59" customWidth="1"/>
    <col min="6" max="6" width="13.85546875" style="59" customWidth="1"/>
    <col min="7" max="13" width="9.140625" style="59"/>
    <col min="14" max="14" width="9.5703125" style="59" bestFit="1" customWidth="1"/>
    <col min="15" max="16384" width="9.140625" style="59"/>
  </cols>
  <sheetData>
    <row r="1" spans="1:25" x14ac:dyDescent="0.25">
      <c r="B1" s="62"/>
      <c r="C1" s="99" t="s">
        <v>87</v>
      </c>
      <c r="D1" s="99"/>
      <c r="E1" s="99"/>
      <c r="F1" s="99"/>
      <c r="G1" s="62"/>
      <c r="H1" s="62"/>
      <c r="I1" s="99" t="s">
        <v>88</v>
      </c>
      <c r="J1" s="99"/>
      <c r="K1" s="99"/>
      <c r="L1" s="99"/>
      <c r="M1" s="62"/>
      <c r="N1" s="62"/>
      <c r="O1" s="99" t="s">
        <v>89</v>
      </c>
      <c r="P1" s="99"/>
      <c r="Q1" s="99"/>
      <c r="R1" s="99"/>
      <c r="S1" s="62"/>
      <c r="T1" s="62"/>
      <c r="U1" s="99" t="s">
        <v>89</v>
      </c>
      <c r="V1" s="99"/>
      <c r="W1" s="99"/>
      <c r="X1" s="99"/>
      <c r="Y1" s="62"/>
    </row>
    <row r="2" spans="1:25" x14ac:dyDescent="0.25">
      <c r="B2" s="63"/>
      <c r="C2" s="64" t="s">
        <v>81</v>
      </c>
      <c r="D2" s="64" t="s">
        <v>82</v>
      </c>
      <c r="E2" s="64" t="s">
        <v>83</v>
      </c>
      <c r="F2" s="64" t="s">
        <v>84</v>
      </c>
      <c r="G2" s="64"/>
      <c r="H2" s="64"/>
      <c r="I2" s="64" t="s">
        <v>81</v>
      </c>
      <c r="J2" s="64" t="s">
        <v>82</v>
      </c>
      <c r="K2" s="64" t="s">
        <v>83</v>
      </c>
      <c r="L2" s="64" t="s">
        <v>84</v>
      </c>
      <c r="M2" s="64"/>
      <c r="N2" s="64"/>
      <c r="O2" s="64" t="s">
        <v>81</v>
      </c>
      <c r="P2" s="64" t="s">
        <v>82</v>
      </c>
      <c r="Q2" s="64" t="s">
        <v>83</v>
      </c>
      <c r="R2" s="64" t="s">
        <v>84</v>
      </c>
      <c r="S2" s="64"/>
      <c r="T2" s="64"/>
      <c r="U2" s="64" t="s">
        <v>81</v>
      </c>
      <c r="V2" s="64" t="s">
        <v>82</v>
      </c>
      <c r="W2" s="64" t="s">
        <v>83</v>
      </c>
      <c r="X2" s="64" t="s">
        <v>84</v>
      </c>
      <c r="Y2" s="64"/>
    </row>
    <row r="3" spans="1:25" ht="15" customHeight="1" x14ac:dyDescent="0.25">
      <c r="B3" s="60" t="s">
        <v>85</v>
      </c>
      <c r="C3" s="93">
        <f>'Table 1'!$D$8</f>
        <v>56418.087859999992</v>
      </c>
      <c r="D3" s="93">
        <f>'Table 2'!$D$8</f>
        <v>56418.087859999992</v>
      </c>
      <c r="E3" s="93">
        <f>'Table 3'!$D$8</f>
        <v>56418.087860000007</v>
      </c>
      <c r="F3" s="93">
        <f>'Table 1'!$D$8</f>
        <v>56418.087859999992</v>
      </c>
      <c r="G3" s="66" t="str">
        <f>IF(MIN(C3:F3)=MAX(C3:F3),"OK","Issue")</f>
        <v>OK</v>
      </c>
      <c r="H3" s="66"/>
      <c r="I3" s="65">
        <f>'Table 1'!$E$8</f>
        <v>41175.645389999998</v>
      </c>
      <c r="J3" s="65">
        <f>'Table 2'!$E$8</f>
        <v>41175.645389999998</v>
      </c>
      <c r="K3" s="65">
        <f>'Table 3'!$E$8</f>
        <v>41175.645389999998</v>
      </c>
      <c r="L3" s="65">
        <f>'Table 4'!$E$8</f>
        <v>41175.645389999991</v>
      </c>
      <c r="M3" s="66" t="str">
        <f>IF(MIN(I3:L3)=MAX(I3:L3),"OK","Issue")</f>
        <v>OK</v>
      </c>
      <c r="N3" s="81">
        <f>(MIN(I3:L3)-MAX(I3:L3))</f>
        <v>-7.2759576141834259E-12</v>
      </c>
      <c r="O3" s="65">
        <f>'Table 1'!$H$8</f>
        <v>28755.970500000003</v>
      </c>
      <c r="P3" s="65">
        <f>'Table 2'!$H$8</f>
        <v>28755.970500000003</v>
      </c>
      <c r="Q3" s="65">
        <f>'Table 3'!$H$8</f>
        <v>28755.970500000003</v>
      </c>
      <c r="R3" s="65">
        <f>'Table 1'!$H$8</f>
        <v>28755.970500000003</v>
      </c>
      <c r="S3" s="66" t="str">
        <f>IF(MIN(O3:R3)=MAX(O3:R3),"OK","Issue")</f>
        <v>OK</v>
      </c>
      <c r="T3" s="66">
        <f>MIN(O3:R3)-MAX(O3:R3)</f>
        <v>0</v>
      </c>
      <c r="U3" s="65">
        <f>'Table 1'!$I$8</f>
        <v>26289.450400000005</v>
      </c>
      <c r="V3" s="65">
        <f>'Table 2'!$I$8</f>
        <v>26289.450400000005</v>
      </c>
      <c r="W3" s="65">
        <f>'Table 3'!$I$8</f>
        <v>26289.450400000002</v>
      </c>
      <c r="X3" s="65">
        <f>'Table 1'!$I$8</f>
        <v>26289.450400000005</v>
      </c>
      <c r="Y3" s="66" t="str">
        <f>IF(MIN(U3:X3)=MAX(U3:X3),"OK","Issue")</f>
        <v>OK</v>
      </c>
    </row>
    <row r="4" spans="1:25" x14ac:dyDescent="0.25">
      <c r="B4" s="60" t="s">
        <v>10</v>
      </c>
      <c r="C4" s="65">
        <f>'Table 1'!$D$21</f>
        <v>24539.266619999995</v>
      </c>
      <c r="D4" s="65">
        <f>'Table 2'!$D$10</f>
        <v>24539.266619999995</v>
      </c>
      <c r="E4" s="65"/>
      <c r="F4" s="65">
        <f>'Table 4'!$D$14</f>
        <v>24539.266620000002</v>
      </c>
      <c r="G4" s="66" t="str">
        <f>IF(MIN(C4:F4)=MAX(C4:F4),"OK","Issue")</f>
        <v>OK</v>
      </c>
      <c r="H4" s="66"/>
      <c r="I4" s="65">
        <f>'Table 1'!$E$21</f>
        <v>18782.33714</v>
      </c>
      <c r="J4" s="65">
        <f>'Table 2'!$E$10</f>
        <v>18782.33714</v>
      </c>
      <c r="K4" s="65"/>
      <c r="L4" s="65">
        <f>'Table 4'!$E$14</f>
        <v>18782.337139999996</v>
      </c>
      <c r="M4" s="66" t="str">
        <f t="shared" ref="M4:M7" si="0">IF(MIN(I4:L4)=MAX(I4:L4),"OK","Issue")</f>
        <v>OK</v>
      </c>
      <c r="N4" s="81">
        <f t="shared" ref="N4:N7" si="1">(MIN(I4:L4)-MAX(I4:L4))</f>
        <v>-3.637978807091713E-12</v>
      </c>
      <c r="O4" s="65">
        <f>'Table 1'!$H$21</f>
        <v>15145.048699999999</v>
      </c>
      <c r="P4" s="65">
        <f>'Table 2'!$H$10</f>
        <v>15145.048700000001</v>
      </c>
      <c r="Q4" s="65"/>
      <c r="R4" s="65">
        <f>'Table 4'!$H$14</f>
        <v>15145.048700000003</v>
      </c>
      <c r="S4" s="66" t="str">
        <f t="shared" ref="S4:S7" si="2">IF(MIN(O4:R4)=MAX(O4:R4),"OK","Issue")</f>
        <v>OK</v>
      </c>
      <c r="T4" s="66">
        <f t="shared" ref="T4:T7" si="3">MIN(O4:R4)-MAX(O4:R4)</f>
        <v>0</v>
      </c>
      <c r="U4" s="65">
        <f>'Table 1'!$I$21</f>
        <v>14488.833200000001</v>
      </c>
      <c r="V4" s="65">
        <f>'Table 2'!$I$10</f>
        <v>14488.833200000003</v>
      </c>
      <c r="W4" s="65"/>
      <c r="X4" s="65">
        <f>'Table 4'!$I$14</f>
        <v>14488.833200000001</v>
      </c>
      <c r="Y4" s="66" t="str">
        <f t="shared" ref="Y4:Y7" si="4">IF(MIN(U4:X4)=MAX(U4:X4),"OK","Issue")</f>
        <v>OK</v>
      </c>
    </row>
    <row r="5" spans="1:25" x14ac:dyDescent="0.25">
      <c r="B5" s="60" t="s">
        <v>86</v>
      </c>
      <c r="C5" s="65">
        <f>'Table 1'!$D$34</f>
        <v>1664.0844099999999</v>
      </c>
      <c r="D5" s="65">
        <f>'Table 2'!$D$22</f>
        <v>1664.0844099999999</v>
      </c>
      <c r="E5" s="65"/>
      <c r="F5" s="65">
        <f>'Table 4'!$D$20</f>
        <v>1664.0844100000002</v>
      </c>
      <c r="G5" s="66" t="str">
        <f>IF(MIN(C5:F5)=MAX(C5:F5),"OK","Issue")</f>
        <v>OK</v>
      </c>
      <c r="H5" s="84">
        <f>F5-D5</f>
        <v>0</v>
      </c>
      <c r="I5" s="65">
        <f>'Table 1'!$E$34</f>
        <v>1380.2761700000001</v>
      </c>
      <c r="J5" s="65">
        <f>'Table 2'!$E$22</f>
        <v>1380.2761700000001</v>
      </c>
      <c r="K5" s="65"/>
      <c r="L5" s="65">
        <f>'Table 4'!$E$20</f>
        <v>1380.2761700000001</v>
      </c>
      <c r="M5" s="66" t="str">
        <f>IF(MIN(I5:L5)=MAX(I5:L5),"OK","Issue")</f>
        <v>OK</v>
      </c>
      <c r="N5" s="83">
        <f t="shared" si="1"/>
        <v>0</v>
      </c>
      <c r="O5" s="65">
        <f>'Table 1'!$H$34</f>
        <v>674.12900000000002</v>
      </c>
      <c r="P5" s="65">
        <f>'Table 2'!$H$22</f>
        <v>674.12899999999991</v>
      </c>
      <c r="Q5" s="65"/>
      <c r="R5" s="65">
        <f>'Table 4'!$H$20</f>
        <v>674.12899999999991</v>
      </c>
      <c r="S5" s="66" t="str">
        <f t="shared" si="2"/>
        <v>OK</v>
      </c>
      <c r="T5" s="82">
        <f>MIN(O5:R5)-MAX(O5:R5)</f>
        <v>0</v>
      </c>
      <c r="U5" s="65">
        <f>'Table 1'!$I$34</f>
        <v>500.39889999999997</v>
      </c>
      <c r="V5" s="65">
        <f>'Table 2'!$I$22</f>
        <v>500.39890000000003</v>
      </c>
      <c r="W5" s="65"/>
      <c r="X5" s="65">
        <f>'Table 4'!$I$20</f>
        <v>500.39890000000003</v>
      </c>
      <c r="Y5" s="66" t="str">
        <f t="shared" si="4"/>
        <v>OK</v>
      </c>
    </row>
    <row r="6" spans="1:25" x14ac:dyDescent="0.25">
      <c r="B6" s="60" t="s">
        <v>49</v>
      </c>
      <c r="C6" s="65">
        <f>'Table 1'!$D$47</f>
        <v>29646.108850000001</v>
      </c>
      <c r="D6" s="65">
        <f>'Table 2'!$D$24</f>
        <v>29646.108850000001</v>
      </c>
      <c r="E6" s="65"/>
      <c r="F6" s="65">
        <f>'Table 4'!$D$26</f>
        <v>29646.108850000004</v>
      </c>
      <c r="G6" s="66" t="str">
        <f>IF(MIN(C6:F6)=MAX(C6:F6),"OK","Issue")</f>
        <v>OK</v>
      </c>
      <c r="H6" s="66"/>
      <c r="I6" s="65">
        <f>'Table 1'!$E$47</f>
        <v>20477.286700000001</v>
      </c>
      <c r="J6" s="65">
        <f>'Table 2'!$E$24</f>
        <v>20477.286700000001</v>
      </c>
      <c r="K6" s="65"/>
      <c r="L6" s="65">
        <f>'Table 4'!$E$26</f>
        <v>20477.286699999997</v>
      </c>
      <c r="M6" s="66" t="str">
        <f t="shared" si="0"/>
        <v>OK</v>
      </c>
      <c r="N6" s="81">
        <f t="shared" si="1"/>
        <v>-3.637978807091713E-12</v>
      </c>
      <c r="O6" s="65">
        <f>'Table 1'!$H$47</f>
        <v>12716.833400000001</v>
      </c>
      <c r="P6" s="65">
        <f>'Table 2'!$H$24</f>
        <v>12716.833400000001</v>
      </c>
      <c r="Q6" s="65"/>
      <c r="R6" s="65">
        <f>'Table 4'!$H$26</f>
        <v>12716.833399999998</v>
      </c>
      <c r="S6" s="66" t="str">
        <f t="shared" si="2"/>
        <v>OK</v>
      </c>
      <c r="T6" s="66">
        <f t="shared" si="3"/>
        <v>0</v>
      </c>
      <c r="U6" s="65">
        <f>'Table 1'!$I$47</f>
        <v>11042.953800000001</v>
      </c>
      <c r="V6" s="65">
        <f>'Table 2'!$I$24</f>
        <v>11042.953799999999</v>
      </c>
      <c r="W6" s="65"/>
      <c r="X6" s="65">
        <f>'Table 4'!$I$26</f>
        <v>11042.953800000003</v>
      </c>
      <c r="Y6" s="66" t="str">
        <f t="shared" si="4"/>
        <v>OK</v>
      </c>
    </row>
    <row r="7" spans="1:25" x14ac:dyDescent="0.25">
      <c r="A7" s="59" t="s">
        <v>114</v>
      </c>
      <c r="B7" s="61" t="s">
        <v>50</v>
      </c>
      <c r="C7" s="67">
        <f>'Table 1'!$D$60</f>
        <v>568.62797999999998</v>
      </c>
      <c r="D7" s="67">
        <f>'Table 2'!$D$44</f>
        <v>568.62797999999998</v>
      </c>
      <c r="E7" s="67"/>
      <c r="F7" s="67">
        <f>'Table 4'!$D$32</f>
        <v>568.62797999999998</v>
      </c>
      <c r="G7" s="68" t="str">
        <f>IF(MIN(C7:F7)=MAX(C7:F7),"OK","Issue")</f>
        <v>OK</v>
      </c>
      <c r="H7" s="68"/>
      <c r="I7" s="67">
        <f>'Table 1'!$E$60</f>
        <v>535.74537999999995</v>
      </c>
      <c r="J7" s="67">
        <f>'Table 2'!$E$44</f>
        <v>535.74537999999995</v>
      </c>
      <c r="K7" s="67"/>
      <c r="L7" s="67">
        <f>'Table 4'!$E$32</f>
        <v>535.74537999999995</v>
      </c>
      <c r="M7" s="68" t="str">
        <f t="shared" si="0"/>
        <v>OK</v>
      </c>
      <c r="N7" s="81">
        <f t="shared" si="1"/>
        <v>0</v>
      </c>
      <c r="O7" s="67">
        <f>'Table 1'!$H$60</f>
        <v>219.95939999999999</v>
      </c>
      <c r="P7" s="67">
        <f>'Table 2'!$H$44</f>
        <v>219.95939999999996</v>
      </c>
      <c r="Q7" s="67"/>
      <c r="R7" s="67">
        <f>'Table 4'!$H$32</f>
        <v>219.95939999999999</v>
      </c>
      <c r="S7" s="68" t="str">
        <f t="shared" si="2"/>
        <v>OK</v>
      </c>
      <c r="T7" s="66">
        <f t="shared" si="3"/>
        <v>0</v>
      </c>
      <c r="U7" s="67">
        <f>'Table 1'!$I$60</f>
        <v>257.2645</v>
      </c>
      <c r="V7" s="67">
        <f>'Table 2'!$I$44</f>
        <v>257.2645</v>
      </c>
      <c r="W7" s="67"/>
      <c r="X7" s="67">
        <f>'Table 4'!$I$32</f>
        <v>257.26450000000006</v>
      </c>
      <c r="Y7" s="68" t="str">
        <f t="shared" si="4"/>
        <v>OK</v>
      </c>
    </row>
  </sheetData>
  <mergeCells count="4">
    <mergeCell ref="C1:F1"/>
    <mergeCell ref="I1:L1"/>
    <mergeCell ref="O1:R1"/>
    <mergeCell ref="U1:X1"/>
  </mergeCells>
  <conditionalFormatting sqref="Y3:Y7 G3:H7 M3:N7 S3:T7">
    <cfRule type="cellIs" dxfId="1" priority="1" operator="equal">
      <formula>"Issue"</formula>
    </cfRule>
    <cfRule type="cellIs" dxfId="0" priority="2" operator="equal">
      <formula>"OK"</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E2:F21"/>
  <sheetViews>
    <sheetView showGridLines="0" workbookViewId="0"/>
  </sheetViews>
  <sheetFormatPr defaultColWidth="9.140625" defaultRowHeight="14.25" x14ac:dyDescent="0.2"/>
  <cols>
    <col min="1" max="4" width="9.140625" style="1"/>
    <col min="5" max="5" width="10.28515625" style="1" customWidth="1"/>
    <col min="6" max="7" width="9" style="1" customWidth="1"/>
    <col min="8" max="16384" width="9.140625" style="1"/>
  </cols>
  <sheetData>
    <row r="2" spans="5:6" ht="20.25" x14ac:dyDescent="0.3">
      <c r="E2" s="2" t="s">
        <v>3</v>
      </c>
    </row>
    <row r="3" spans="5:6" ht="20.25" x14ac:dyDescent="0.3">
      <c r="E3" s="24" t="s">
        <v>115</v>
      </c>
    </row>
    <row r="5" spans="5:6" x14ac:dyDescent="0.2">
      <c r="E5" s="38" t="s">
        <v>0</v>
      </c>
      <c r="F5" s="1" t="s">
        <v>116</v>
      </c>
    </row>
    <row r="6" spans="5:6" x14ac:dyDescent="0.2">
      <c r="E6" s="38" t="s">
        <v>1</v>
      </c>
      <c r="F6" s="1" t="s">
        <v>117</v>
      </c>
    </row>
    <row r="7" spans="5:6" x14ac:dyDescent="0.2">
      <c r="E7" s="38" t="s">
        <v>2</v>
      </c>
      <c r="F7" s="1" t="s">
        <v>98</v>
      </c>
    </row>
    <row r="8" spans="5:6" x14ac:dyDescent="0.2">
      <c r="E8" s="38" t="s">
        <v>79</v>
      </c>
      <c r="F8" s="1" t="s">
        <v>97</v>
      </c>
    </row>
    <row r="10" spans="5:6" x14ac:dyDescent="0.2">
      <c r="E10" s="21" t="s">
        <v>118</v>
      </c>
    </row>
    <row r="11" spans="5:6" x14ac:dyDescent="0.2">
      <c r="E11" s="4"/>
      <c r="F11" s="4"/>
    </row>
    <row r="12" spans="5:6" x14ac:dyDescent="0.2">
      <c r="E12" s="51" t="s">
        <v>80</v>
      </c>
      <c r="F12" s="4"/>
    </row>
    <row r="13" spans="5:6" x14ac:dyDescent="0.2">
      <c r="E13" s="4"/>
    </row>
    <row r="14" spans="5:6" x14ac:dyDescent="0.2">
      <c r="E14" s="4"/>
    </row>
    <row r="21" spans="5:5" x14ac:dyDescent="0.2">
      <c r="E21" s="4"/>
    </row>
  </sheetData>
  <hyperlinks>
    <hyperlink ref="E5" location="'Table 1'!A1" display="Table 1" xr:uid="{00000000-0004-0000-0100-000000000000}"/>
    <hyperlink ref="E6" location="'Table 2'!A1" display="Table 2" xr:uid="{00000000-0004-0000-0100-000001000000}"/>
    <hyperlink ref="E7" location="'Table 3'!A1" display="Table 3" xr:uid="{00000000-0004-0000-0100-000002000000}"/>
    <hyperlink ref="E8" location="'Table 4'!A1" display="Table 4" xr:uid="{00000000-0004-0000-0100-000003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E2:S46"/>
  <sheetViews>
    <sheetView showGridLines="0" workbookViewId="0"/>
  </sheetViews>
  <sheetFormatPr defaultColWidth="9.140625" defaultRowHeight="14.25" x14ac:dyDescent="0.2"/>
  <cols>
    <col min="1" max="4" width="9.140625" style="1"/>
    <col min="5" max="5" width="14.42578125" style="1" bestFit="1" customWidth="1"/>
    <col min="6" max="16384" width="9.140625" style="1"/>
  </cols>
  <sheetData>
    <row r="2" spans="5:19" ht="20.25" x14ac:dyDescent="0.3">
      <c r="E2" s="2" t="s">
        <v>4</v>
      </c>
    </row>
    <row r="4" spans="5:19" ht="14.25" customHeight="1" x14ac:dyDescent="0.2">
      <c r="E4" s="95" t="s">
        <v>112</v>
      </c>
      <c r="F4" s="95"/>
      <c r="G4" s="95"/>
      <c r="H4" s="95"/>
      <c r="I4" s="95"/>
      <c r="J4" s="95"/>
      <c r="K4" s="95"/>
      <c r="L4" s="95"/>
      <c r="M4" s="95"/>
      <c r="N4" s="95"/>
      <c r="O4" s="95"/>
      <c r="P4" s="95"/>
      <c r="Q4" s="95"/>
      <c r="R4" s="95"/>
    </row>
    <row r="5" spans="5:19" x14ac:dyDescent="0.2">
      <c r="E5" s="95"/>
      <c r="F5" s="95"/>
      <c r="G5" s="95"/>
      <c r="H5" s="95"/>
      <c r="I5" s="95"/>
      <c r="J5" s="95"/>
      <c r="K5" s="95"/>
      <c r="L5" s="95"/>
      <c r="M5" s="95"/>
      <c r="N5" s="95"/>
      <c r="O5" s="95"/>
      <c r="P5" s="95"/>
      <c r="Q5" s="95"/>
      <c r="R5" s="95"/>
    </row>
    <row r="6" spans="5:19" x14ac:dyDescent="0.2">
      <c r="E6" s="95"/>
      <c r="F6" s="95"/>
      <c r="G6" s="95"/>
      <c r="H6" s="95"/>
      <c r="I6" s="95"/>
      <c r="J6" s="95"/>
      <c r="K6" s="95"/>
      <c r="L6" s="95"/>
      <c r="M6" s="95"/>
      <c r="N6" s="95"/>
      <c r="O6" s="95"/>
      <c r="P6" s="95"/>
      <c r="Q6" s="95"/>
      <c r="R6" s="95"/>
    </row>
    <row r="7" spans="5:19" x14ac:dyDescent="0.2">
      <c r="E7" s="95"/>
      <c r="F7" s="95"/>
      <c r="G7" s="95"/>
      <c r="H7" s="95"/>
      <c r="I7" s="95"/>
      <c r="J7" s="95"/>
      <c r="K7" s="95"/>
      <c r="L7" s="95"/>
      <c r="M7" s="95"/>
      <c r="N7" s="95"/>
      <c r="O7" s="95"/>
      <c r="P7" s="95"/>
      <c r="Q7" s="95"/>
      <c r="R7" s="95"/>
    </row>
    <row r="8" spans="5:19" x14ac:dyDescent="0.2">
      <c r="E8" s="95"/>
      <c r="F8" s="95"/>
      <c r="G8" s="95"/>
      <c r="H8" s="95"/>
      <c r="I8" s="95"/>
      <c r="J8" s="95"/>
      <c r="K8" s="95"/>
      <c r="L8" s="95"/>
      <c r="M8" s="95"/>
      <c r="N8" s="95"/>
      <c r="O8" s="95"/>
      <c r="P8" s="95"/>
      <c r="Q8" s="95"/>
      <c r="R8" s="95"/>
    </row>
    <row r="9" spans="5:19" x14ac:dyDescent="0.2">
      <c r="E9" s="95"/>
      <c r="F9" s="95"/>
      <c r="G9" s="95"/>
      <c r="H9" s="95"/>
      <c r="I9" s="95"/>
      <c r="J9" s="95"/>
      <c r="K9" s="95"/>
      <c r="L9" s="95"/>
      <c r="M9" s="95"/>
      <c r="N9" s="95"/>
      <c r="O9" s="95"/>
      <c r="P9" s="95"/>
      <c r="Q9" s="95"/>
      <c r="R9" s="95"/>
    </row>
    <row r="10" spans="5:19" x14ac:dyDescent="0.2">
      <c r="E10" s="95"/>
      <c r="F10" s="95"/>
      <c r="G10" s="95"/>
      <c r="H10" s="95"/>
      <c r="I10" s="95"/>
      <c r="J10" s="95"/>
      <c r="K10" s="95"/>
      <c r="L10" s="95"/>
      <c r="M10" s="95"/>
      <c r="N10" s="95"/>
      <c r="O10" s="95"/>
      <c r="P10" s="95"/>
      <c r="Q10" s="95"/>
      <c r="R10" s="95"/>
    </row>
    <row r="11" spans="5:19" x14ac:dyDescent="0.2">
      <c r="E11" s="95"/>
      <c r="F11" s="95"/>
      <c r="G11" s="95"/>
      <c r="H11" s="95"/>
      <c r="I11" s="95"/>
      <c r="J11" s="95"/>
      <c r="K11" s="95"/>
      <c r="L11" s="95"/>
      <c r="M11" s="95"/>
      <c r="N11" s="95"/>
      <c r="O11" s="95"/>
      <c r="P11" s="95"/>
      <c r="Q11" s="95"/>
      <c r="R11" s="95"/>
    </row>
    <row r="12" spans="5:19" x14ac:dyDescent="0.2">
      <c r="E12" s="95"/>
      <c r="F12" s="95"/>
      <c r="G12" s="95"/>
      <c r="H12" s="95"/>
      <c r="I12" s="95"/>
      <c r="J12" s="95"/>
      <c r="K12" s="95"/>
      <c r="L12" s="95"/>
      <c r="M12" s="95"/>
      <c r="N12" s="95"/>
      <c r="O12" s="95"/>
      <c r="P12" s="95"/>
      <c r="Q12" s="95"/>
      <c r="R12" s="95"/>
    </row>
    <row r="13" spans="5:19" x14ac:dyDescent="0.2">
      <c r="E13" s="95"/>
      <c r="F13" s="95"/>
      <c r="G13" s="95"/>
      <c r="H13" s="95"/>
      <c r="I13" s="95"/>
      <c r="J13" s="95"/>
      <c r="K13" s="95"/>
      <c r="L13" s="95"/>
      <c r="M13" s="95"/>
      <c r="N13" s="95"/>
      <c r="O13" s="95"/>
      <c r="P13" s="95"/>
      <c r="Q13" s="95"/>
      <c r="R13" s="95"/>
    </row>
    <row r="14" spans="5:19" ht="15" x14ac:dyDescent="0.25">
      <c r="E14" s="95"/>
      <c r="F14" s="95"/>
      <c r="G14" s="95"/>
      <c r="H14" s="95"/>
      <c r="I14" s="95"/>
      <c r="J14" s="95"/>
      <c r="K14" s="95"/>
      <c r="L14" s="95"/>
      <c r="M14" s="95"/>
      <c r="N14" s="95"/>
      <c r="O14" s="95"/>
      <c r="P14" s="95"/>
      <c r="Q14" s="95"/>
      <c r="R14" s="95"/>
      <c r="S14" s="22"/>
    </row>
    <row r="15" spans="5:19" ht="15" x14ac:dyDescent="0.25">
      <c r="E15" s="95"/>
      <c r="F15" s="95"/>
      <c r="G15" s="95"/>
      <c r="H15" s="95"/>
      <c r="I15" s="95"/>
      <c r="J15" s="95"/>
      <c r="K15" s="95"/>
      <c r="L15" s="95"/>
      <c r="M15" s="95"/>
      <c r="N15" s="95"/>
      <c r="O15" s="95"/>
      <c r="P15" s="95"/>
      <c r="Q15" s="95"/>
      <c r="R15" s="95"/>
      <c r="S15" s="22"/>
    </row>
    <row r="16" spans="5:19" x14ac:dyDescent="0.2">
      <c r="E16" s="95"/>
      <c r="F16" s="95"/>
      <c r="G16" s="95"/>
      <c r="H16" s="95"/>
      <c r="I16" s="95"/>
      <c r="J16" s="95"/>
      <c r="K16" s="95"/>
      <c r="L16" s="95"/>
      <c r="M16" s="95"/>
      <c r="N16" s="95"/>
      <c r="O16" s="95"/>
      <c r="P16" s="95"/>
      <c r="Q16" s="95"/>
      <c r="R16" s="95"/>
    </row>
    <row r="17" spans="5:18" x14ac:dyDescent="0.2">
      <c r="E17" s="95"/>
      <c r="F17" s="95"/>
      <c r="G17" s="95"/>
      <c r="H17" s="95"/>
      <c r="I17" s="95"/>
      <c r="J17" s="95"/>
      <c r="K17" s="95"/>
      <c r="L17" s="95"/>
      <c r="M17" s="95"/>
      <c r="N17" s="95"/>
      <c r="O17" s="95"/>
      <c r="P17" s="95"/>
      <c r="Q17" s="95"/>
      <c r="R17" s="95"/>
    </row>
    <row r="18" spans="5:18" x14ac:dyDescent="0.2">
      <c r="E18" s="95"/>
      <c r="F18" s="95"/>
      <c r="G18" s="95"/>
      <c r="H18" s="95"/>
      <c r="I18" s="95"/>
      <c r="J18" s="95"/>
      <c r="K18" s="95"/>
      <c r="L18" s="95"/>
      <c r="M18" s="95"/>
      <c r="N18" s="95"/>
      <c r="O18" s="95"/>
      <c r="P18" s="95"/>
      <c r="Q18" s="95"/>
      <c r="R18" s="95"/>
    </row>
    <row r="19" spans="5:18" x14ac:dyDescent="0.2">
      <c r="E19" s="95"/>
      <c r="F19" s="95"/>
      <c r="G19" s="95"/>
      <c r="H19" s="95"/>
      <c r="I19" s="95"/>
      <c r="J19" s="95"/>
      <c r="K19" s="95"/>
      <c r="L19" s="95"/>
      <c r="M19" s="95"/>
      <c r="N19" s="95"/>
      <c r="O19" s="95"/>
      <c r="P19" s="95"/>
      <c r="Q19" s="95"/>
      <c r="R19" s="95"/>
    </row>
    <row r="20" spans="5:18" x14ac:dyDescent="0.2">
      <c r="E20" s="95"/>
      <c r="F20" s="95"/>
      <c r="G20" s="95"/>
      <c r="H20" s="95"/>
      <c r="I20" s="95"/>
      <c r="J20" s="95"/>
      <c r="K20" s="95"/>
      <c r="L20" s="95"/>
      <c r="M20" s="95"/>
      <c r="N20" s="95"/>
      <c r="O20" s="95"/>
      <c r="P20" s="95"/>
      <c r="Q20" s="95"/>
      <c r="R20" s="95"/>
    </row>
    <row r="21" spans="5:18" x14ac:dyDescent="0.2">
      <c r="E21" s="95"/>
      <c r="F21" s="95"/>
      <c r="G21" s="95"/>
      <c r="H21" s="95"/>
      <c r="I21" s="95"/>
      <c r="J21" s="95"/>
      <c r="K21" s="95"/>
      <c r="L21" s="95"/>
      <c r="M21" s="95"/>
      <c r="N21" s="95"/>
      <c r="O21" s="95"/>
      <c r="P21" s="95"/>
      <c r="Q21" s="95"/>
      <c r="R21" s="95"/>
    </row>
    <row r="22" spans="5:18" x14ac:dyDescent="0.2">
      <c r="E22" s="44"/>
      <c r="F22" s="44"/>
      <c r="G22" s="44"/>
      <c r="H22" s="44"/>
      <c r="I22" s="44"/>
      <c r="J22" s="44"/>
      <c r="K22" s="44"/>
      <c r="L22" s="44"/>
      <c r="M22" s="44"/>
      <c r="N22" s="44"/>
      <c r="O22" s="44"/>
      <c r="P22" s="44"/>
      <c r="Q22" s="44"/>
      <c r="R22" s="44"/>
    </row>
    <row r="23" spans="5:18" x14ac:dyDescent="0.2">
      <c r="E23" s="44"/>
      <c r="F23" s="44"/>
      <c r="G23" s="44"/>
      <c r="H23" s="44"/>
      <c r="I23" s="44"/>
      <c r="J23" s="44"/>
      <c r="K23" s="44"/>
      <c r="L23" s="44"/>
      <c r="M23" s="44"/>
      <c r="N23" s="44"/>
      <c r="O23" s="44"/>
      <c r="P23" s="44"/>
      <c r="Q23" s="44"/>
      <c r="R23" s="44"/>
    </row>
    <row r="24" spans="5:18" x14ac:dyDescent="0.2">
      <c r="E24" s="44"/>
      <c r="F24" s="44"/>
      <c r="G24" s="44"/>
      <c r="H24" s="44"/>
      <c r="I24" s="44"/>
      <c r="J24" s="44"/>
      <c r="K24" s="44"/>
      <c r="L24" s="44"/>
      <c r="M24" s="44"/>
      <c r="N24" s="44"/>
      <c r="O24" s="44"/>
      <c r="P24" s="44"/>
      <c r="Q24" s="44"/>
      <c r="R24" s="44"/>
    </row>
    <row r="25" spans="5:18" x14ac:dyDescent="0.2">
      <c r="E25" s="44"/>
      <c r="F25" s="44"/>
      <c r="G25" s="44"/>
      <c r="H25" s="44"/>
      <c r="I25" s="44"/>
      <c r="J25" s="44"/>
      <c r="K25" s="44"/>
      <c r="L25" s="44"/>
      <c r="M25" s="44"/>
      <c r="N25" s="44"/>
      <c r="O25" s="44"/>
      <c r="P25" s="44"/>
      <c r="Q25" s="44"/>
      <c r="R25" s="44"/>
    </row>
    <row r="26" spans="5:18" x14ac:dyDescent="0.2">
      <c r="E26" s="44"/>
      <c r="F26" s="44"/>
      <c r="G26" s="44"/>
      <c r="H26" s="44"/>
      <c r="I26" s="44"/>
      <c r="J26" s="44"/>
      <c r="K26" s="44"/>
      <c r="L26" s="44"/>
      <c r="M26" s="44"/>
      <c r="N26" s="44"/>
      <c r="O26" s="44"/>
      <c r="P26" s="44"/>
      <c r="Q26" s="44"/>
      <c r="R26" s="44"/>
    </row>
    <row r="27" spans="5:18" x14ac:dyDescent="0.2">
      <c r="E27" s="44"/>
      <c r="F27" s="44"/>
      <c r="G27" s="44"/>
      <c r="H27" s="44"/>
      <c r="I27" s="44"/>
      <c r="J27" s="44"/>
      <c r="K27" s="44"/>
      <c r="L27" s="44"/>
      <c r="M27" s="44"/>
      <c r="N27" s="44"/>
      <c r="O27" s="44"/>
      <c r="P27" s="44"/>
      <c r="Q27" s="44"/>
      <c r="R27" s="44"/>
    </row>
    <row r="28" spans="5:18" x14ac:dyDescent="0.2">
      <c r="E28" s="44"/>
      <c r="F28" s="44"/>
      <c r="G28" s="44"/>
      <c r="H28" s="44"/>
      <c r="I28" s="44"/>
      <c r="J28" s="44"/>
      <c r="K28" s="44"/>
      <c r="L28" s="44"/>
      <c r="M28" s="44"/>
      <c r="N28" s="44"/>
      <c r="O28" s="44"/>
      <c r="P28" s="44"/>
      <c r="Q28" s="44"/>
      <c r="R28" s="44"/>
    </row>
    <row r="29" spans="5:18" x14ac:dyDescent="0.2">
      <c r="E29" s="44"/>
      <c r="F29" s="44"/>
      <c r="G29" s="44"/>
      <c r="H29" s="44"/>
      <c r="I29" s="44"/>
      <c r="J29" s="44"/>
      <c r="K29" s="44"/>
      <c r="L29" s="44"/>
      <c r="M29" s="44"/>
      <c r="N29" s="44"/>
      <c r="O29" s="44"/>
      <c r="P29" s="44"/>
      <c r="Q29" s="44"/>
      <c r="R29" s="44"/>
    </row>
    <row r="30" spans="5:18" x14ac:dyDescent="0.2">
      <c r="E30" s="44"/>
      <c r="F30" s="44"/>
      <c r="G30" s="44"/>
      <c r="H30" s="44"/>
      <c r="I30" s="44"/>
      <c r="J30" s="44"/>
      <c r="K30" s="44"/>
      <c r="L30" s="44"/>
      <c r="M30" s="44"/>
      <c r="N30" s="44"/>
      <c r="O30" s="44"/>
      <c r="P30" s="44"/>
      <c r="Q30" s="44"/>
      <c r="R30" s="44"/>
    </row>
    <row r="31" spans="5:18" x14ac:dyDescent="0.2">
      <c r="E31" s="44"/>
      <c r="F31" s="44"/>
      <c r="G31" s="44"/>
      <c r="H31" s="44"/>
      <c r="I31" s="44"/>
      <c r="J31" s="44"/>
      <c r="K31" s="44"/>
      <c r="L31" s="44"/>
      <c r="M31" s="44"/>
      <c r="N31" s="44"/>
      <c r="O31" s="44"/>
      <c r="P31" s="44"/>
      <c r="Q31" s="44"/>
      <c r="R31" s="44"/>
    </row>
    <row r="32" spans="5:18" x14ac:dyDescent="0.2">
      <c r="E32" s="44"/>
      <c r="F32" s="44"/>
      <c r="G32" s="44"/>
      <c r="H32" s="44"/>
      <c r="I32" s="44"/>
      <c r="J32" s="44"/>
      <c r="K32" s="44"/>
      <c r="L32" s="44"/>
      <c r="M32" s="44"/>
      <c r="N32" s="44"/>
      <c r="O32" s="44"/>
      <c r="P32" s="44"/>
      <c r="Q32" s="44"/>
      <c r="R32" s="44"/>
    </row>
    <row r="33" spans="5:18" x14ac:dyDescent="0.2">
      <c r="E33" s="44"/>
      <c r="F33" s="44"/>
      <c r="G33" s="44"/>
      <c r="H33" s="44"/>
      <c r="I33" s="44"/>
      <c r="J33" s="44"/>
      <c r="K33" s="44"/>
      <c r="L33" s="44"/>
      <c r="M33" s="44"/>
      <c r="N33" s="44"/>
      <c r="O33" s="44"/>
      <c r="P33" s="44"/>
      <c r="Q33" s="44"/>
      <c r="R33" s="44"/>
    </row>
    <row r="34" spans="5:18" x14ac:dyDescent="0.2">
      <c r="E34" s="44"/>
      <c r="F34" s="44"/>
      <c r="G34" s="44"/>
      <c r="H34" s="44"/>
      <c r="I34" s="44"/>
      <c r="J34" s="44"/>
      <c r="K34" s="44"/>
      <c r="L34" s="44"/>
      <c r="M34" s="44"/>
      <c r="N34" s="44"/>
      <c r="O34" s="44"/>
      <c r="P34" s="44"/>
      <c r="Q34" s="44"/>
      <c r="R34" s="44"/>
    </row>
    <row r="35" spans="5:18" x14ac:dyDescent="0.2">
      <c r="E35" s="44"/>
      <c r="F35" s="44"/>
      <c r="G35" s="44"/>
      <c r="H35" s="44"/>
      <c r="I35" s="44"/>
      <c r="J35" s="44"/>
      <c r="K35" s="44"/>
      <c r="L35" s="44"/>
      <c r="M35" s="44"/>
      <c r="N35" s="44"/>
      <c r="O35" s="44"/>
      <c r="P35" s="44"/>
      <c r="Q35" s="44"/>
      <c r="R35" s="44"/>
    </row>
    <row r="36" spans="5:18" x14ac:dyDescent="0.2">
      <c r="E36" s="44"/>
      <c r="F36" s="44"/>
      <c r="G36" s="44"/>
      <c r="H36" s="44"/>
      <c r="I36" s="44"/>
      <c r="J36" s="44"/>
      <c r="K36" s="44"/>
      <c r="L36" s="44"/>
      <c r="M36" s="44"/>
      <c r="N36" s="44"/>
      <c r="O36" s="44"/>
      <c r="P36" s="44"/>
      <c r="Q36" s="44"/>
      <c r="R36" s="44"/>
    </row>
    <row r="37" spans="5:18" ht="15" x14ac:dyDescent="0.25">
      <c r="E37" s="22"/>
      <c r="F37" s="4"/>
      <c r="G37" s="4"/>
      <c r="H37" s="4"/>
      <c r="I37" s="4"/>
      <c r="J37" s="4"/>
    </row>
    <row r="38" spans="5:18" ht="15" x14ac:dyDescent="0.25">
      <c r="E38" s="4"/>
      <c r="F38" s="43"/>
      <c r="G38" s="4"/>
      <c r="H38" s="4"/>
      <c r="I38" s="4"/>
      <c r="J38" s="4"/>
    </row>
    <row r="39" spans="5:18" x14ac:dyDescent="0.2">
      <c r="E39" s="4"/>
      <c r="F39" s="4"/>
      <c r="G39" s="4"/>
      <c r="H39" s="4"/>
    </row>
    <row r="40" spans="5:18" ht="15" x14ac:dyDescent="0.25">
      <c r="E40" s="22"/>
      <c r="F40" s="4"/>
      <c r="G40" s="4"/>
      <c r="H40" s="4"/>
    </row>
    <row r="41" spans="5:18" x14ac:dyDescent="0.2">
      <c r="F41" s="4"/>
      <c r="G41" s="4"/>
      <c r="H41" s="4"/>
    </row>
    <row r="42" spans="5:18" x14ac:dyDescent="0.2">
      <c r="F42" s="4"/>
      <c r="G42" s="4"/>
      <c r="H42" s="4"/>
    </row>
    <row r="43" spans="5:18" x14ac:dyDescent="0.2">
      <c r="F43" s="4"/>
      <c r="G43" s="4"/>
      <c r="H43" s="4"/>
    </row>
    <row r="44" spans="5:18" x14ac:dyDescent="0.2">
      <c r="F44" s="4"/>
      <c r="G44" s="4"/>
    </row>
    <row r="45" spans="5:18" x14ac:dyDescent="0.2">
      <c r="F45" s="4"/>
      <c r="G45" s="4"/>
    </row>
    <row r="46" spans="5:18" x14ac:dyDescent="0.2">
      <c r="F46" s="4"/>
    </row>
  </sheetData>
  <mergeCells count="1">
    <mergeCell ref="E4:R2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D2:V78"/>
  <sheetViews>
    <sheetView showGridLines="0" topLeftCell="D1" zoomScaleNormal="100" workbookViewId="0">
      <selection activeCell="D1" sqref="D1"/>
    </sheetView>
  </sheetViews>
  <sheetFormatPr defaultRowHeight="15" x14ac:dyDescent="0.25"/>
  <cols>
    <col min="3" max="3" width="9.140625" customWidth="1"/>
    <col min="4" max="4" width="3.5703125" customWidth="1"/>
    <col min="5" max="5" width="26.7109375" style="23" customWidth="1"/>
    <col min="12" max="12" width="9.140625" customWidth="1"/>
  </cols>
  <sheetData>
    <row r="2" spans="4:18" ht="20.25" x14ac:dyDescent="0.3">
      <c r="D2" s="2"/>
      <c r="E2" s="24" t="s">
        <v>101</v>
      </c>
    </row>
    <row r="4" spans="4:18" ht="15" customHeight="1" x14ac:dyDescent="0.25">
      <c r="F4" s="56"/>
      <c r="G4" s="56"/>
      <c r="H4" s="56"/>
      <c r="I4" s="56"/>
      <c r="J4" s="56"/>
      <c r="K4" s="56"/>
      <c r="L4" s="56"/>
      <c r="M4" s="56"/>
      <c r="N4" s="56"/>
      <c r="O4" s="56"/>
      <c r="P4" s="56"/>
      <c r="Q4" s="56"/>
      <c r="R4" s="56"/>
    </row>
    <row r="5" spans="4:18" x14ac:dyDescent="0.25">
      <c r="E5" s="56"/>
      <c r="F5" s="56"/>
      <c r="G5" s="56"/>
      <c r="H5" s="56"/>
      <c r="I5" s="56"/>
      <c r="J5" s="56"/>
      <c r="K5" s="56"/>
      <c r="L5" s="56"/>
      <c r="M5" s="56"/>
      <c r="N5" s="56"/>
      <c r="O5" s="56"/>
      <c r="P5" s="56"/>
      <c r="Q5" s="56"/>
      <c r="R5" s="56"/>
    </row>
    <row r="6" spans="4:18" x14ac:dyDescent="0.25">
      <c r="E6" s="56"/>
      <c r="F6" s="56"/>
      <c r="G6" s="56"/>
      <c r="H6" s="56"/>
      <c r="I6" s="56"/>
      <c r="J6" s="56"/>
      <c r="K6" s="56"/>
      <c r="L6" s="56"/>
      <c r="M6" s="56"/>
      <c r="N6" s="56"/>
      <c r="O6" s="56"/>
      <c r="P6" s="56"/>
      <c r="Q6" s="56"/>
      <c r="R6" s="56"/>
    </row>
    <row r="7" spans="4:18" x14ac:dyDescent="0.25">
      <c r="E7" s="56"/>
      <c r="F7" s="56"/>
      <c r="G7" s="56"/>
      <c r="H7" s="56"/>
      <c r="I7" s="56"/>
      <c r="J7" s="56"/>
      <c r="K7" s="56"/>
      <c r="L7" s="56"/>
      <c r="M7" s="56"/>
      <c r="N7" s="56"/>
      <c r="O7" s="56"/>
      <c r="P7" s="56"/>
      <c r="Q7" s="56"/>
      <c r="R7" s="56"/>
    </row>
    <row r="8" spans="4:18" x14ac:dyDescent="0.25">
      <c r="E8" s="56"/>
      <c r="F8" s="56"/>
      <c r="G8" s="56"/>
      <c r="H8" s="56"/>
      <c r="I8" s="56"/>
      <c r="J8" s="56"/>
      <c r="K8" s="56"/>
      <c r="L8" s="56"/>
      <c r="M8" s="56"/>
      <c r="N8" s="56"/>
      <c r="O8" s="56"/>
      <c r="P8" s="56"/>
      <c r="Q8" s="56"/>
      <c r="R8" s="56"/>
    </row>
    <row r="9" spans="4:18" x14ac:dyDescent="0.25">
      <c r="E9" s="56"/>
      <c r="F9" s="56"/>
      <c r="G9" s="56"/>
      <c r="H9" s="56"/>
      <c r="I9" s="56"/>
      <c r="J9" s="56"/>
      <c r="K9" s="56"/>
      <c r="L9" s="56"/>
      <c r="M9" s="56"/>
      <c r="N9" s="56"/>
      <c r="O9" s="56"/>
      <c r="P9" s="56"/>
      <c r="Q9" s="56"/>
      <c r="R9" s="56"/>
    </row>
    <row r="10" spans="4:18" x14ac:dyDescent="0.25">
      <c r="E10" s="56"/>
      <c r="F10" s="56"/>
      <c r="G10" s="56"/>
      <c r="H10" s="56"/>
      <c r="I10" s="56"/>
      <c r="J10" s="56"/>
      <c r="K10" s="56"/>
      <c r="L10" s="56"/>
      <c r="M10" s="56"/>
      <c r="N10" s="56"/>
      <c r="O10" s="56"/>
      <c r="P10" s="56"/>
      <c r="Q10" s="56"/>
      <c r="R10" s="56"/>
    </row>
    <row r="11" spans="4:18" x14ac:dyDescent="0.25">
      <c r="E11" s="56"/>
      <c r="F11" s="56"/>
      <c r="G11" s="56"/>
      <c r="H11" s="56"/>
      <c r="I11" s="56"/>
      <c r="J11" s="56"/>
      <c r="K11" s="56"/>
      <c r="L11" s="56"/>
      <c r="M11" s="56"/>
      <c r="N11" s="56"/>
      <c r="O11" s="56"/>
      <c r="P11" s="56"/>
      <c r="Q11" s="56"/>
      <c r="R11" s="56"/>
    </row>
    <row r="12" spans="4:18" x14ac:dyDescent="0.25">
      <c r="E12" s="56"/>
      <c r="F12" s="56"/>
      <c r="G12" s="56"/>
      <c r="H12" s="56"/>
      <c r="I12" s="56"/>
      <c r="J12" s="56"/>
      <c r="K12" s="56"/>
      <c r="L12" s="56"/>
      <c r="M12" s="56"/>
      <c r="N12" s="56"/>
      <c r="O12" s="56"/>
      <c r="P12" s="56"/>
      <c r="Q12" s="56"/>
      <c r="R12" s="56"/>
    </row>
    <row r="13" spans="4:18" x14ac:dyDescent="0.25">
      <c r="E13" s="56"/>
      <c r="F13" s="56"/>
      <c r="G13" s="56"/>
      <c r="H13" s="56"/>
      <c r="I13" s="56"/>
      <c r="J13" s="56"/>
      <c r="K13" s="56"/>
      <c r="L13" s="56"/>
      <c r="M13" s="56"/>
      <c r="N13" s="56"/>
      <c r="O13" s="56"/>
      <c r="P13" s="56"/>
      <c r="Q13" s="56"/>
      <c r="R13" s="56"/>
    </row>
    <row r="14" spans="4:18" x14ac:dyDescent="0.25">
      <c r="E14" s="56"/>
      <c r="F14" s="56"/>
      <c r="G14" s="56"/>
      <c r="H14" s="56"/>
      <c r="I14" s="56"/>
      <c r="J14" s="56"/>
      <c r="K14" s="56"/>
      <c r="L14" s="56"/>
      <c r="M14" s="56"/>
      <c r="N14" s="56"/>
      <c r="O14" s="56"/>
      <c r="P14" s="56"/>
      <c r="Q14" s="56"/>
      <c r="R14" s="56"/>
    </row>
    <row r="15" spans="4:18" x14ac:dyDescent="0.25">
      <c r="E15" s="56"/>
      <c r="F15" s="56"/>
      <c r="G15" s="56"/>
      <c r="H15" s="56"/>
      <c r="I15" s="56"/>
      <c r="J15" s="56"/>
      <c r="K15" s="56"/>
      <c r="L15" s="56"/>
      <c r="M15" s="56"/>
      <c r="N15" s="56"/>
      <c r="O15" s="56"/>
      <c r="P15" s="56"/>
      <c r="Q15" s="56"/>
      <c r="R15" s="56"/>
    </row>
    <row r="16" spans="4:18" x14ac:dyDescent="0.25">
      <c r="E16" s="56"/>
      <c r="F16" s="56"/>
      <c r="G16" s="56"/>
      <c r="H16" s="56"/>
      <c r="I16" s="56"/>
      <c r="J16" s="56"/>
      <c r="K16" s="56"/>
      <c r="L16" s="56"/>
      <c r="M16" s="56"/>
      <c r="N16" s="56"/>
      <c r="O16" s="56"/>
      <c r="P16" s="56"/>
      <c r="Q16" s="56"/>
      <c r="R16" s="56"/>
    </row>
    <row r="17" spans="5:18" x14ac:dyDescent="0.25">
      <c r="E17" s="56"/>
      <c r="F17" s="56"/>
      <c r="G17" s="56"/>
      <c r="H17" s="56"/>
      <c r="I17" s="56"/>
      <c r="J17" s="56"/>
      <c r="K17" s="56"/>
      <c r="L17" s="56"/>
      <c r="M17" s="56"/>
      <c r="N17" s="56"/>
      <c r="O17" s="56"/>
      <c r="P17" s="56"/>
      <c r="Q17" s="56"/>
      <c r="R17" s="56"/>
    </row>
    <row r="18" spans="5:18" x14ac:dyDescent="0.25">
      <c r="E18" s="56"/>
      <c r="F18" s="56"/>
      <c r="G18" s="56"/>
      <c r="H18" s="56"/>
      <c r="I18" s="56"/>
      <c r="J18" s="56"/>
      <c r="K18" s="56"/>
      <c r="L18" s="56"/>
      <c r="M18" s="56"/>
      <c r="N18" s="56"/>
      <c r="O18" s="56"/>
      <c r="P18" s="56"/>
      <c r="Q18" s="56"/>
      <c r="R18" s="56"/>
    </row>
    <row r="19" spans="5:18" x14ac:dyDescent="0.25">
      <c r="E19" s="56"/>
      <c r="F19" s="56"/>
      <c r="G19" s="56"/>
      <c r="H19" s="56"/>
      <c r="I19" s="56"/>
      <c r="J19" s="56"/>
      <c r="K19" s="56"/>
      <c r="L19" s="56"/>
      <c r="M19" s="56"/>
      <c r="N19" s="56"/>
      <c r="O19" s="56"/>
      <c r="P19" s="56"/>
      <c r="Q19" s="56"/>
      <c r="R19" s="56"/>
    </row>
    <row r="20" spans="5:18" x14ac:dyDescent="0.25">
      <c r="E20" s="56"/>
      <c r="F20" s="56"/>
      <c r="G20" s="56"/>
      <c r="H20" s="56"/>
      <c r="I20" s="56"/>
      <c r="J20" s="56"/>
      <c r="K20" s="56"/>
      <c r="L20" s="56"/>
      <c r="M20" s="56"/>
      <c r="N20" s="56"/>
      <c r="O20" s="56"/>
      <c r="P20" s="56"/>
      <c r="Q20" s="56"/>
      <c r="R20" s="56"/>
    </row>
    <row r="21" spans="5:18" x14ac:dyDescent="0.25">
      <c r="E21" s="56"/>
      <c r="F21" s="56"/>
      <c r="G21" s="56"/>
      <c r="H21" s="56"/>
      <c r="I21" s="56"/>
      <c r="J21" s="56"/>
      <c r="K21" s="56"/>
      <c r="L21" s="56"/>
      <c r="M21" s="56"/>
      <c r="N21" s="56"/>
      <c r="O21" s="56"/>
      <c r="P21" s="56"/>
      <c r="Q21" s="56"/>
      <c r="R21" s="56"/>
    </row>
    <row r="22" spans="5:18" x14ac:dyDescent="0.25">
      <c r="F22" s="56"/>
      <c r="G22" s="56"/>
      <c r="H22" s="56"/>
      <c r="I22" s="56"/>
      <c r="J22" s="56"/>
      <c r="K22" s="56"/>
      <c r="L22" s="56"/>
      <c r="N22" s="56"/>
      <c r="O22" s="56"/>
      <c r="P22" s="56"/>
      <c r="Q22" s="56"/>
      <c r="R22" s="56"/>
    </row>
    <row r="23" spans="5:18" x14ac:dyDescent="0.25">
      <c r="E23" s="56"/>
      <c r="F23" s="56"/>
      <c r="G23" s="56"/>
      <c r="H23" s="56"/>
      <c r="I23" s="56"/>
      <c r="J23" s="56"/>
      <c r="K23" s="56"/>
      <c r="L23" s="56"/>
      <c r="M23" s="56"/>
      <c r="N23" s="56"/>
      <c r="O23" s="56"/>
      <c r="P23" s="56"/>
      <c r="Q23" s="56"/>
      <c r="R23" s="56"/>
    </row>
    <row r="24" spans="5:18" ht="15" customHeight="1" x14ac:dyDescent="0.25">
      <c r="E24" s="56"/>
      <c r="F24" s="56"/>
      <c r="G24" s="56"/>
      <c r="H24" s="56"/>
      <c r="I24" s="56"/>
      <c r="J24" s="56"/>
      <c r="K24" s="56"/>
      <c r="L24" s="56"/>
      <c r="M24" s="56"/>
      <c r="N24" s="56"/>
      <c r="O24" s="56"/>
      <c r="P24" s="56"/>
      <c r="Q24" s="56"/>
      <c r="R24" s="56"/>
    </row>
    <row r="25" spans="5:18" x14ac:dyDescent="0.25">
      <c r="E25" s="56"/>
      <c r="F25" s="56"/>
      <c r="G25" s="56"/>
      <c r="H25" s="56"/>
      <c r="I25" s="56"/>
      <c r="J25" s="56"/>
      <c r="K25" s="56"/>
      <c r="L25" s="56"/>
      <c r="M25" s="56"/>
      <c r="N25" s="56"/>
      <c r="O25" s="56"/>
      <c r="P25" s="56"/>
      <c r="Q25" s="56"/>
      <c r="R25" s="56"/>
    </row>
    <row r="26" spans="5:18" x14ac:dyDescent="0.25">
      <c r="E26" s="56"/>
      <c r="F26" s="56"/>
      <c r="G26" s="56"/>
      <c r="H26" s="56"/>
      <c r="I26" s="56"/>
      <c r="J26" s="56"/>
      <c r="K26" s="56"/>
      <c r="L26" s="56"/>
      <c r="M26" s="56"/>
      <c r="N26" s="56"/>
      <c r="O26" s="56"/>
      <c r="P26" s="56"/>
      <c r="Q26" s="56"/>
      <c r="R26" s="56"/>
    </row>
    <row r="27" spans="5:18" x14ac:dyDescent="0.25">
      <c r="E27" s="56"/>
      <c r="F27" s="56"/>
      <c r="G27" s="56"/>
      <c r="H27" s="56"/>
      <c r="I27" s="56"/>
      <c r="J27" s="56"/>
      <c r="K27" s="56"/>
      <c r="L27" s="56"/>
      <c r="M27" s="56"/>
      <c r="N27" s="56"/>
      <c r="O27" s="56"/>
      <c r="P27" s="56"/>
      <c r="Q27" s="56"/>
      <c r="R27" s="56"/>
    </row>
    <row r="28" spans="5:18" x14ac:dyDescent="0.25">
      <c r="E28" s="56"/>
      <c r="F28" s="56"/>
      <c r="G28" s="56"/>
      <c r="H28" s="56"/>
      <c r="I28" s="56"/>
      <c r="J28" s="56"/>
      <c r="K28" s="56"/>
      <c r="L28" s="56"/>
      <c r="M28" s="56"/>
      <c r="N28" s="56"/>
      <c r="O28" s="56"/>
      <c r="P28" s="56"/>
      <c r="Q28" s="56"/>
      <c r="R28" s="56"/>
    </row>
    <row r="29" spans="5:18" x14ac:dyDescent="0.25">
      <c r="E29" s="56"/>
      <c r="F29" s="56"/>
      <c r="G29" s="56"/>
      <c r="H29" s="56"/>
      <c r="I29" s="56"/>
      <c r="J29" s="56"/>
      <c r="K29" s="56"/>
      <c r="L29" s="56"/>
      <c r="M29" s="56"/>
      <c r="N29" s="56"/>
      <c r="O29" s="56"/>
      <c r="P29" s="56"/>
      <c r="Q29" s="56"/>
      <c r="R29" s="56"/>
    </row>
    <row r="30" spans="5:18" x14ac:dyDescent="0.25">
      <c r="E30" s="56"/>
      <c r="F30" s="56"/>
      <c r="G30" s="56"/>
      <c r="H30" s="56"/>
      <c r="I30" s="56"/>
      <c r="J30" s="56"/>
      <c r="K30" s="56"/>
      <c r="L30" s="56"/>
      <c r="M30" s="56"/>
      <c r="N30" s="56"/>
      <c r="O30" s="56"/>
      <c r="P30" s="56"/>
      <c r="Q30" s="56"/>
      <c r="R30" s="56"/>
    </row>
    <row r="31" spans="5:18" x14ac:dyDescent="0.25">
      <c r="E31" s="56"/>
      <c r="F31" s="56"/>
      <c r="G31" s="56"/>
      <c r="H31" s="56"/>
      <c r="I31" s="56"/>
      <c r="J31" s="56"/>
      <c r="K31" s="56"/>
      <c r="L31" s="56"/>
      <c r="M31" s="56"/>
      <c r="N31" s="56"/>
      <c r="O31" s="56"/>
      <c r="P31" s="56"/>
      <c r="Q31" s="56"/>
      <c r="R31" s="56"/>
    </row>
    <row r="32" spans="5:18" x14ac:dyDescent="0.25">
      <c r="E32" s="56"/>
      <c r="F32" s="56"/>
      <c r="G32" s="56"/>
      <c r="H32" s="56"/>
      <c r="I32" s="56"/>
      <c r="J32" s="56"/>
      <c r="K32" s="56"/>
      <c r="L32" s="56"/>
      <c r="M32" s="56"/>
      <c r="N32" s="56"/>
      <c r="O32" s="56"/>
      <c r="P32" s="56"/>
      <c r="Q32" s="56"/>
      <c r="R32" s="56"/>
    </row>
    <row r="33" spans="5:22" x14ac:dyDescent="0.25">
      <c r="E33" s="56"/>
      <c r="F33" s="56"/>
      <c r="G33" s="56"/>
      <c r="H33" s="56"/>
      <c r="I33" s="56"/>
      <c r="J33" s="56"/>
      <c r="K33" s="56"/>
      <c r="L33" s="56"/>
      <c r="M33" s="56"/>
      <c r="N33" s="56"/>
      <c r="O33" s="56"/>
      <c r="P33" s="56"/>
      <c r="Q33" s="56"/>
      <c r="R33" s="56"/>
    </row>
    <row r="34" spans="5:22" x14ac:dyDescent="0.25">
      <c r="E34" s="56"/>
      <c r="F34" s="56"/>
      <c r="G34" s="56"/>
      <c r="H34" s="56"/>
      <c r="I34" s="56"/>
      <c r="J34" s="56"/>
      <c r="K34" s="56"/>
      <c r="L34" s="56"/>
      <c r="M34" s="56"/>
      <c r="N34" s="56"/>
      <c r="O34" s="56"/>
      <c r="P34" s="56"/>
      <c r="Q34" s="56"/>
      <c r="R34" s="56"/>
    </row>
    <row r="35" spans="5:22" x14ac:dyDescent="0.25">
      <c r="E35" s="56"/>
      <c r="F35" s="56"/>
      <c r="G35" s="56"/>
      <c r="H35" s="56"/>
      <c r="I35" s="56"/>
      <c r="J35" s="56"/>
      <c r="K35" s="56"/>
      <c r="L35" s="56"/>
      <c r="M35" s="56"/>
      <c r="N35" s="56"/>
      <c r="O35" s="56"/>
      <c r="P35" s="56"/>
      <c r="Q35" s="56"/>
      <c r="R35" s="56"/>
    </row>
    <row r="36" spans="5:22" x14ac:dyDescent="0.25">
      <c r="E36" s="56"/>
      <c r="F36" s="56"/>
      <c r="G36" s="56"/>
      <c r="H36" s="56"/>
      <c r="I36" s="56"/>
      <c r="J36" s="56"/>
      <c r="K36" s="56"/>
      <c r="L36" s="56"/>
      <c r="M36" s="56"/>
      <c r="N36" s="56"/>
      <c r="O36" s="56"/>
      <c r="P36" s="56"/>
      <c r="Q36" s="56"/>
      <c r="R36" s="56"/>
    </row>
    <row r="37" spans="5:22" x14ac:dyDescent="0.25">
      <c r="E37" s="56"/>
      <c r="F37" s="56"/>
      <c r="G37" s="56"/>
      <c r="H37" s="56"/>
      <c r="I37" s="56"/>
      <c r="J37" s="56"/>
      <c r="K37" s="56"/>
      <c r="L37" s="56"/>
      <c r="M37" s="56"/>
      <c r="N37" s="56"/>
      <c r="O37" s="56"/>
      <c r="P37" s="56"/>
      <c r="Q37" s="56"/>
      <c r="R37" s="56"/>
    </row>
    <row r="38" spans="5:22" x14ac:dyDescent="0.25">
      <c r="E38" s="56"/>
      <c r="F38" s="56"/>
      <c r="G38" s="56"/>
      <c r="H38" s="56"/>
      <c r="I38" s="56"/>
      <c r="J38" s="56"/>
      <c r="K38" s="56"/>
      <c r="L38" s="56"/>
      <c r="M38" s="56"/>
      <c r="N38" s="56"/>
      <c r="O38" s="56"/>
      <c r="P38" s="56"/>
      <c r="Q38" s="56"/>
      <c r="R38" s="56"/>
    </row>
    <row r="39" spans="5:22" x14ac:dyDescent="0.25">
      <c r="E39" s="56"/>
      <c r="F39" s="56"/>
      <c r="G39" s="56"/>
      <c r="H39" s="56"/>
      <c r="I39" s="56"/>
      <c r="J39" s="56"/>
      <c r="K39" s="56"/>
      <c r="L39" s="56"/>
      <c r="M39" s="56"/>
      <c r="N39" s="56"/>
      <c r="O39" s="56"/>
      <c r="P39" s="56"/>
      <c r="Q39" s="56"/>
    </row>
    <row r="40" spans="5:22" x14ac:dyDescent="0.25">
      <c r="E40" s="56"/>
      <c r="F40" s="56"/>
      <c r="G40" s="56"/>
      <c r="H40" s="56"/>
      <c r="I40" s="56"/>
      <c r="J40" s="56"/>
      <c r="K40" s="56"/>
      <c r="L40" s="56"/>
      <c r="M40" s="56"/>
      <c r="N40" s="56"/>
      <c r="O40" s="56"/>
      <c r="P40" s="56"/>
      <c r="Q40" s="56"/>
    </row>
    <row r="41" spans="5:22" x14ac:dyDescent="0.25">
      <c r="E41" s="90" t="s">
        <v>111</v>
      </c>
      <c r="F41" s="56"/>
      <c r="G41" s="56"/>
      <c r="H41" s="56"/>
      <c r="I41" s="56"/>
      <c r="J41" s="56"/>
      <c r="K41" s="56"/>
      <c r="L41" s="56"/>
      <c r="M41" s="56"/>
      <c r="N41" s="90" t="s">
        <v>111</v>
      </c>
      <c r="O41" s="56"/>
      <c r="P41" s="56"/>
      <c r="Q41" s="56"/>
    </row>
    <row r="42" spans="5:22" x14ac:dyDescent="0.25">
      <c r="E42" s="89" t="s">
        <v>135</v>
      </c>
      <c r="F42" s="56"/>
      <c r="G42" s="56"/>
      <c r="H42" s="56"/>
      <c r="I42" s="56"/>
      <c r="J42" s="56"/>
      <c r="K42" s="56"/>
      <c r="L42" s="56"/>
      <c r="M42" s="56"/>
      <c r="N42" s="89" t="s">
        <v>135</v>
      </c>
      <c r="O42" s="56"/>
      <c r="P42" s="56"/>
      <c r="Q42" s="56"/>
    </row>
    <row r="43" spans="5:22" x14ac:dyDescent="0.25">
      <c r="E43" s="56"/>
      <c r="F43" s="56"/>
      <c r="G43" s="56"/>
      <c r="H43" s="56"/>
      <c r="I43" s="56"/>
      <c r="J43" s="56"/>
      <c r="K43" s="56"/>
      <c r="L43" s="56"/>
      <c r="M43" s="56"/>
      <c r="N43" s="56"/>
      <c r="O43" s="56"/>
      <c r="P43" s="56"/>
      <c r="Q43" s="56"/>
    </row>
    <row r="44" spans="5:22" ht="15" customHeight="1" x14ac:dyDescent="0.25">
      <c r="E44" s="56"/>
      <c r="F44" s="56"/>
      <c r="G44" s="56"/>
      <c r="H44" s="56"/>
      <c r="I44" s="56"/>
      <c r="J44" s="56"/>
      <c r="K44" s="56"/>
      <c r="L44" s="56"/>
      <c r="M44" s="56"/>
      <c r="N44" s="56"/>
      <c r="O44" s="56"/>
      <c r="P44" s="56"/>
      <c r="Q44" s="56"/>
      <c r="R44" s="56"/>
      <c r="S44" s="56"/>
      <c r="T44" s="56"/>
      <c r="U44" s="56"/>
      <c r="V44" s="56"/>
    </row>
    <row r="45" spans="5:22" x14ac:dyDescent="0.25">
      <c r="E45" s="56"/>
      <c r="F45" s="56"/>
      <c r="G45" s="56"/>
      <c r="H45" s="56"/>
      <c r="I45" s="56"/>
      <c r="J45" s="56"/>
      <c r="K45" s="56"/>
      <c r="L45" s="56"/>
      <c r="M45" s="56"/>
      <c r="N45" s="56"/>
      <c r="O45" s="56"/>
      <c r="P45" s="56"/>
      <c r="Q45" s="56"/>
      <c r="R45" s="56"/>
      <c r="S45" s="56"/>
      <c r="T45" s="56"/>
      <c r="U45" s="56"/>
      <c r="V45" s="56"/>
    </row>
    <row r="46" spans="5:22" x14ac:dyDescent="0.25">
      <c r="E46" s="96" t="s">
        <v>136</v>
      </c>
      <c r="F46" s="96"/>
      <c r="G46" s="96"/>
      <c r="H46" s="96"/>
      <c r="I46" s="96"/>
      <c r="J46" s="96"/>
      <c r="K46" s="96"/>
      <c r="L46" s="96"/>
      <c r="M46" s="96"/>
      <c r="N46" s="96"/>
      <c r="O46" s="96"/>
      <c r="P46" s="96"/>
      <c r="Q46" s="96"/>
      <c r="R46" s="96"/>
      <c r="S46" s="96"/>
      <c r="T46" s="96"/>
      <c r="U46" s="96"/>
      <c r="V46" s="96"/>
    </row>
    <row r="47" spans="5:22" x14ac:dyDescent="0.25">
      <c r="E47" s="96"/>
      <c r="F47" s="96"/>
      <c r="G47" s="96"/>
      <c r="H47" s="96"/>
      <c r="I47" s="96"/>
      <c r="J47" s="96"/>
      <c r="K47" s="96"/>
      <c r="L47" s="96"/>
      <c r="M47" s="96"/>
      <c r="N47" s="96"/>
      <c r="O47" s="96"/>
      <c r="P47" s="96"/>
      <c r="Q47" s="96"/>
      <c r="R47" s="96"/>
      <c r="S47" s="96"/>
      <c r="T47" s="96"/>
      <c r="U47" s="96"/>
      <c r="V47" s="96"/>
    </row>
    <row r="48" spans="5:22" x14ac:dyDescent="0.25">
      <c r="E48" s="96"/>
      <c r="F48" s="96"/>
      <c r="G48" s="96"/>
      <c r="H48" s="96"/>
      <c r="I48" s="96"/>
      <c r="J48" s="96"/>
      <c r="K48" s="96"/>
      <c r="L48" s="96"/>
      <c r="M48" s="96"/>
      <c r="N48" s="96"/>
      <c r="O48" s="96"/>
      <c r="P48" s="96"/>
      <c r="Q48" s="96"/>
      <c r="R48" s="96"/>
      <c r="S48" s="96"/>
      <c r="T48" s="96"/>
      <c r="U48" s="96"/>
      <c r="V48" s="96"/>
    </row>
    <row r="49" spans="5:22" x14ac:dyDescent="0.25">
      <c r="E49" s="96"/>
      <c r="F49" s="96"/>
      <c r="G49" s="96"/>
      <c r="H49" s="96"/>
      <c r="I49" s="96"/>
      <c r="J49" s="96"/>
      <c r="K49" s="96"/>
      <c r="L49" s="96"/>
      <c r="M49" s="96"/>
      <c r="N49" s="96"/>
      <c r="O49" s="96"/>
      <c r="P49" s="96"/>
      <c r="Q49" s="96"/>
      <c r="R49" s="96"/>
      <c r="S49" s="96"/>
      <c r="T49" s="96"/>
      <c r="U49" s="96"/>
      <c r="V49" s="96"/>
    </row>
    <row r="50" spans="5:22" x14ac:dyDescent="0.25">
      <c r="E50" s="96"/>
      <c r="F50" s="96"/>
      <c r="G50" s="96"/>
      <c r="H50" s="96"/>
      <c r="I50" s="96"/>
      <c r="J50" s="96"/>
      <c r="K50" s="96"/>
      <c r="L50" s="96"/>
      <c r="M50" s="96"/>
      <c r="N50" s="96"/>
      <c r="O50" s="96"/>
      <c r="P50" s="96"/>
      <c r="Q50" s="96"/>
      <c r="R50" s="96"/>
      <c r="S50" s="96"/>
      <c r="T50" s="96"/>
      <c r="U50" s="96"/>
      <c r="V50" s="96"/>
    </row>
    <row r="51" spans="5:22" x14ac:dyDescent="0.25">
      <c r="E51" s="96"/>
      <c r="F51" s="96"/>
      <c r="G51" s="96"/>
      <c r="H51" s="96"/>
      <c r="I51" s="96"/>
      <c r="J51" s="96"/>
      <c r="K51" s="96"/>
      <c r="L51" s="96"/>
      <c r="M51" s="96"/>
      <c r="N51" s="96"/>
      <c r="O51" s="96"/>
      <c r="P51" s="96"/>
      <c r="Q51" s="96"/>
      <c r="R51" s="96"/>
      <c r="S51" s="96"/>
      <c r="T51" s="96"/>
      <c r="U51" s="96"/>
      <c r="V51" s="96"/>
    </row>
    <row r="52" spans="5:22" x14ac:dyDescent="0.25">
      <c r="E52" s="96"/>
      <c r="F52" s="96"/>
      <c r="G52" s="96"/>
      <c r="H52" s="96"/>
      <c r="I52" s="96"/>
      <c r="J52" s="96"/>
      <c r="K52" s="96"/>
      <c r="L52" s="96"/>
      <c r="M52" s="96"/>
      <c r="N52" s="96"/>
      <c r="O52" s="96"/>
      <c r="P52" s="96"/>
      <c r="Q52" s="96"/>
      <c r="R52" s="96"/>
      <c r="S52" s="96"/>
      <c r="T52" s="96"/>
      <c r="U52" s="96"/>
      <c r="V52" s="96"/>
    </row>
    <row r="53" spans="5:22" x14ac:dyDescent="0.25">
      <c r="E53" s="96"/>
      <c r="F53" s="96"/>
      <c r="G53" s="96"/>
      <c r="H53" s="96"/>
      <c r="I53" s="96"/>
      <c r="J53" s="96"/>
      <c r="K53" s="96"/>
      <c r="L53" s="96"/>
      <c r="M53" s="96"/>
      <c r="N53" s="96"/>
      <c r="O53" s="96"/>
      <c r="P53" s="96"/>
      <c r="Q53" s="96"/>
      <c r="R53" s="96"/>
      <c r="S53" s="96"/>
      <c r="T53" s="96"/>
      <c r="U53" s="96"/>
      <c r="V53" s="96"/>
    </row>
    <row r="54" spans="5:22" x14ac:dyDescent="0.25">
      <c r="E54" s="96"/>
      <c r="F54" s="96"/>
      <c r="G54" s="96"/>
      <c r="H54" s="96"/>
      <c r="I54" s="96"/>
      <c r="J54" s="96"/>
      <c r="K54" s="96"/>
      <c r="L54" s="96"/>
      <c r="M54" s="96"/>
      <c r="N54" s="96"/>
      <c r="O54" s="96"/>
      <c r="P54" s="96"/>
      <c r="Q54" s="96"/>
      <c r="R54" s="96"/>
      <c r="S54" s="96"/>
      <c r="T54" s="96"/>
      <c r="U54" s="96"/>
      <c r="V54" s="96"/>
    </row>
    <row r="55" spans="5:22" x14ac:dyDescent="0.25">
      <c r="E55" s="96"/>
      <c r="F55" s="96"/>
      <c r="G55" s="96"/>
      <c r="H55" s="96"/>
      <c r="I55" s="96"/>
      <c r="J55" s="96"/>
      <c r="K55" s="96"/>
      <c r="L55" s="96"/>
      <c r="M55" s="96"/>
      <c r="N55" s="96"/>
      <c r="O55" s="96"/>
      <c r="P55" s="96"/>
      <c r="Q55" s="96"/>
      <c r="R55" s="96"/>
      <c r="S55" s="96"/>
      <c r="T55" s="96"/>
      <c r="U55" s="96"/>
      <c r="V55" s="96"/>
    </row>
    <row r="56" spans="5:22" x14ac:dyDescent="0.25">
      <c r="E56" s="96"/>
      <c r="F56" s="96"/>
      <c r="G56" s="96"/>
      <c r="H56" s="96"/>
      <c r="I56" s="96"/>
      <c r="J56" s="96"/>
      <c r="K56" s="96"/>
      <c r="L56" s="96"/>
      <c r="M56" s="96"/>
      <c r="N56" s="96"/>
      <c r="O56" s="96"/>
      <c r="P56" s="96"/>
      <c r="Q56" s="96"/>
      <c r="R56" s="96"/>
      <c r="S56" s="96"/>
      <c r="T56" s="96"/>
      <c r="U56" s="96"/>
      <c r="V56" s="96"/>
    </row>
    <row r="57" spans="5:22" x14ac:dyDescent="0.25">
      <c r="E57" s="96"/>
      <c r="F57" s="96"/>
      <c r="G57" s="96"/>
      <c r="H57" s="96"/>
      <c r="I57" s="96"/>
      <c r="J57" s="96"/>
      <c r="K57" s="96"/>
      <c r="L57" s="96"/>
      <c r="M57" s="96"/>
      <c r="N57" s="96"/>
      <c r="O57" s="96"/>
      <c r="P57" s="96"/>
      <c r="Q57" s="96"/>
      <c r="R57" s="96"/>
      <c r="S57" s="96"/>
      <c r="T57" s="96"/>
      <c r="U57" s="96"/>
      <c r="V57" s="96"/>
    </row>
    <row r="58" spans="5:22" x14ac:dyDescent="0.25">
      <c r="E58" s="96"/>
      <c r="F58" s="96"/>
      <c r="G58" s="96"/>
      <c r="H58" s="96"/>
      <c r="I58" s="96"/>
      <c r="J58" s="96"/>
      <c r="K58" s="96"/>
      <c r="L58" s="96"/>
      <c r="M58" s="96"/>
      <c r="N58" s="96"/>
      <c r="O58" s="96"/>
      <c r="P58" s="96"/>
      <c r="Q58" s="96"/>
      <c r="R58" s="96"/>
      <c r="S58" s="96"/>
      <c r="T58" s="96"/>
      <c r="U58" s="96"/>
      <c r="V58" s="96"/>
    </row>
    <row r="59" spans="5:22" x14ac:dyDescent="0.25">
      <c r="E59" s="96"/>
      <c r="F59" s="96"/>
      <c r="G59" s="96"/>
      <c r="H59" s="96"/>
      <c r="I59" s="96"/>
      <c r="J59" s="96"/>
      <c r="K59" s="96"/>
      <c r="L59" s="96"/>
      <c r="M59" s="96"/>
      <c r="N59" s="96"/>
      <c r="O59" s="96"/>
      <c r="P59" s="96"/>
      <c r="Q59" s="96"/>
      <c r="R59" s="96"/>
      <c r="S59" s="96"/>
      <c r="T59" s="96"/>
      <c r="U59" s="96"/>
      <c r="V59" s="96"/>
    </row>
    <row r="60" spans="5:22" x14ac:dyDescent="0.25">
      <c r="E60" s="96"/>
      <c r="F60" s="96"/>
      <c r="G60" s="96"/>
      <c r="H60" s="96"/>
      <c r="I60" s="96"/>
      <c r="J60" s="96"/>
      <c r="K60" s="96"/>
      <c r="L60" s="96"/>
      <c r="M60" s="96"/>
      <c r="N60" s="96"/>
      <c r="O60" s="96"/>
      <c r="P60" s="96"/>
      <c r="Q60" s="96"/>
      <c r="R60" s="96"/>
      <c r="S60" s="96"/>
      <c r="T60" s="96"/>
      <c r="U60" s="96"/>
      <c r="V60" s="96"/>
    </row>
    <row r="61" spans="5:22" x14ac:dyDescent="0.25">
      <c r="E61" s="96"/>
      <c r="F61" s="96"/>
      <c r="G61" s="96"/>
      <c r="H61" s="96"/>
      <c r="I61" s="96"/>
      <c r="J61" s="96"/>
      <c r="K61" s="96"/>
      <c r="L61" s="96"/>
      <c r="M61" s="96"/>
      <c r="N61" s="96"/>
      <c r="O61" s="96"/>
      <c r="P61" s="96"/>
      <c r="Q61" s="96"/>
      <c r="R61" s="96"/>
      <c r="S61" s="96"/>
      <c r="T61" s="96"/>
      <c r="U61" s="96"/>
      <c r="V61" s="96"/>
    </row>
    <row r="62" spans="5:22" x14ac:dyDescent="0.25">
      <c r="E62" s="96"/>
      <c r="F62" s="96"/>
      <c r="G62" s="96"/>
      <c r="H62" s="96"/>
      <c r="I62" s="96"/>
      <c r="J62" s="96"/>
      <c r="K62" s="96"/>
      <c r="L62" s="96"/>
      <c r="M62" s="96"/>
      <c r="N62" s="96"/>
      <c r="O62" s="96"/>
      <c r="P62" s="96"/>
      <c r="Q62" s="96"/>
      <c r="R62" s="96"/>
      <c r="S62" s="96"/>
      <c r="T62" s="96"/>
      <c r="U62" s="96"/>
      <c r="V62" s="96"/>
    </row>
    <row r="63" spans="5:22" x14ac:dyDescent="0.25">
      <c r="E63" s="96"/>
      <c r="F63" s="96"/>
      <c r="G63" s="96"/>
      <c r="H63" s="96"/>
      <c r="I63" s="96"/>
      <c r="J63" s="96"/>
      <c r="K63" s="96"/>
      <c r="L63" s="96"/>
      <c r="M63" s="96"/>
      <c r="N63" s="96"/>
      <c r="O63" s="96"/>
      <c r="P63" s="96"/>
      <c r="Q63" s="96"/>
      <c r="R63" s="96"/>
      <c r="S63" s="96"/>
      <c r="T63" s="96"/>
      <c r="U63" s="96"/>
      <c r="V63" s="96"/>
    </row>
    <row r="64" spans="5:22" x14ac:dyDescent="0.25">
      <c r="E64" s="96"/>
      <c r="F64" s="96"/>
      <c r="G64" s="96"/>
      <c r="H64" s="96"/>
      <c r="I64" s="96"/>
      <c r="J64" s="96"/>
      <c r="K64" s="96"/>
      <c r="L64" s="96"/>
      <c r="M64" s="96"/>
      <c r="N64" s="96"/>
      <c r="O64" s="96"/>
      <c r="P64" s="96"/>
      <c r="Q64" s="96"/>
      <c r="R64" s="96"/>
      <c r="S64" s="96"/>
      <c r="T64" s="96"/>
      <c r="U64" s="96"/>
      <c r="V64" s="96"/>
    </row>
    <row r="65" spans="5:22" x14ac:dyDescent="0.25">
      <c r="E65" s="96"/>
      <c r="F65" s="96"/>
      <c r="G65" s="96"/>
      <c r="H65" s="96"/>
      <c r="I65" s="96"/>
      <c r="J65" s="96"/>
      <c r="K65" s="96"/>
      <c r="L65" s="96"/>
      <c r="M65" s="96"/>
      <c r="N65" s="96"/>
      <c r="O65" s="96"/>
      <c r="P65" s="96"/>
      <c r="Q65" s="96"/>
      <c r="R65" s="96"/>
      <c r="S65" s="96"/>
      <c r="T65" s="96"/>
      <c r="U65" s="96"/>
      <c r="V65" s="96"/>
    </row>
    <row r="66" spans="5:22" x14ac:dyDescent="0.25">
      <c r="E66" s="96"/>
      <c r="F66" s="96"/>
      <c r="G66" s="96"/>
      <c r="H66" s="96"/>
      <c r="I66" s="96"/>
      <c r="J66" s="96"/>
      <c r="K66" s="96"/>
      <c r="L66" s="96"/>
      <c r="M66" s="96"/>
      <c r="N66" s="96"/>
      <c r="O66" s="96"/>
      <c r="P66" s="96"/>
      <c r="Q66" s="96"/>
      <c r="R66" s="96"/>
      <c r="S66" s="96"/>
      <c r="T66" s="96"/>
      <c r="U66" s="96"/>
      <c r="V66" s="96"/>
    </row>
    <row r="67" spans="5:22" x14ac:dyDescent="0.25">
      <c r="E67" s="96"/>
      <c r="F67" s="96"/>
      <c r="G67" s="96"/>
      <c r="H67" s="96"/>
      <c r="I67" s="96"/>
      <c r="J67" s="96"/>
      <c r="K67" s="96"/>
      <c r="L67" s="96"/>
      <c r="M67" s="96"/>
      <c r="N67" s="96"/>
      <c r="O67" s="96"/>
      <c r="P67" s="96"/>
      <c r="Q67" s="96"/>
      <c r="R67" s="96"/>
      <c r="S67" s="96"/>
      <c r="T67" s="96"/>
      <c r="U67" s="96"/>
      <c r="V67" s="96"/>
    </row>
    <row r="68" spans="5:22" x14ac:dyDescent="0.25">
      <c r="E68" s="96"/>
      <c r="F68" s="96"/>
      <c r="G68" s="96"/>
      <c r="H68" s="96"/>
      <c r="I68" s="96"/>
      <c r="J68" s="96"/>
      <c r="K68" s="96"/>
      <c r="L68" s="96"/>
      <c r="M68" s="96"/>
      <c r="N68" s="96"/>
      <c r="O68" s="96"/>
      <c r="P68" s="96"/>
      <c r="Q68" s="96"/>
      <c r="R68" s="96"/>
      <c r="S68" s="96"/>
      <c r="T68" s="96"/>
      <c r="U68" s="96"/>
      <c r="V68" s="96"/>
    </row>
    <row r="69" spans="5:22" x14ac:dyDescent="0.25">
      <c r="E69" s="96"/>
      <c r="F69" s="96"/>
      <c r="G69" s="96"/>
      <c r="H69" s="96"/>
      <c r="I69" s="96"/>
      <c r="J69" s="96"/>
      <c r="K69" s="96"/>
      <c r="L69" s="96"/>
      <c r="M69" s="96"/>
      <c r="N69" s="96"/>
      <c r="O69" s="96"/>
      <c r="P69" s="96"/>
      <c r="Q69" s="96"/>
      <c r="R69" s="96"/>
      <c r="S69" s="96"/>
      <c r="T69" s="96"/>
      <c r="U69" s="96"/>
      <c r="V69" s="96"/>
    </row>
    <row r="70" spans="5:22" x14ac:dyDescent="0.25">
      <c r="E70" s="96"/>
      <c r="F70" s="96"/>
      <c r="G70" s="96"/>
      <c r="H70" s="96"/>
      <c r="I70" s="96"/>
      <c r="J70" s="96"/>
      <c r="K70" s="96"/>
      <c r="L70" s="96"/>
      <c r="M70" s="96"/>
      <c r="N70" s="96"/>
      <c r="O70" s="96"/>
      <c r="P70" s="96"/>
      <c r="Q70" s="96"/>
      <c r="R70" s="96"/>
      <c r="S70" s="96"/>
      <c r="T70" s="96"/>
      <c r="U70" s="96"/>
      <c r="V70" s="96"/>
    </row>
    <row r="71" spans="5:22" x14ac:dyDescent="0.25">
      <c r="E71" s="96"/>
      <c r="F71" s="96"/>
      <c r="G71" s="96"/>
      <c r="H71" s="96"/>
      <c r="I71" s="96"/>
      <c r="J71" s="96"/>
      <c r="K71" s="96"/>
      <c r="L71" s="96"/>
      <c r="M71" s="96"/>
      <c r="N71" s="96"/>
      <c r="O71" s="96"/>
      <c r="P71" s="96"/>
      <c r="Q71" s="96"/>
      <c r="R71" s="96"/>
      <c r="S71" s="96"/>
      <c r="T71" s="96"/>
      <c r="U71" s="96"/>
      <c r="V71" s="96"/>
    </row>
    <row r="72" spans="5:22" x14ac:dyDescent="0.25">
      <c r="E72" s="96"/>
      <c r="F72" s="96"/>
      <c r="G72" s="96"/>
      <c r="H72" s="96"/>
      <c r="I72" s="96"/>
      <c r="J72" s="96"/>
      <c r="K72" s="96"/>
      <c r="L72" s="96"/>
      <c r="M72" s="96"/>
      <c r="N72" s="96"/>
      <c r="O72" s="96"/>
      <c r="P72" s="96"/>
      <c r="Q72" s="96"/>
      <c r="R72" s="96"/>
      <c r="S72" s="96"/>
      <c r="T72" s="96"/>
      <c r="U72" s="96"/>
      <c r="V72" s="96"/>
    </row>
    <row r="73" spans="5:22" x14ac:dyDescent="0.25">
      <c r="E73" s="96"/>
      <c r="F73" s="96"/>
      <c r="G73" s="96"/>
      <c r="H73" s="96"/>
      <c r="I73" s="96"/>
      <c r="J73" s="96"/>
      <c r="K73" s="96"/>
      <c r="L73" s="96"/>
      <c r="M73" s="96"/>
      <c r="N73" s="96"/>
      <c r="O73" s="96"/>
      <c r="P73" s="96"/>
      <c r="Q73" s="96"/>
      <c r="R73" s="96"/>
      <c r="S73" s="96"/>
      <c r="T73" s="96"/>
      <c r="U73" s="96"/>
      <c r="V73" s="96"/>
    </row>
    <row r="74" spans="5:22" x14ac:dyDescent="0.25">
      <c r="E74" s="96"/>
      <c r="F74" s="96"/>
      <c r="G74" s="96"/>
      <c r="H74" s="96"/>
      <c r="I74" s="96"/>
      <c r="J74" s="96"/>
      <c r="K74" s="96"/>
      <c r="L74" s="96"/>
      <c r="M74" s="96"/>
      <c r="N74" s="96"/>
      <c r="O74" s="96"/>
      <c r="P74" s="96"/>
      <c r="Q74" s="96"/>
      <c r="R74" s="96"/>
      <c r="S74" s="96"/>
      <c r="T74" s="96"/>
      <c r="U74" s="96"/>
      <c r="V74" s="96"/>
    </row>
    <row r="75" spans="5:22" x14ac:dyDescent="0.25">
      <c r="E75" s="96"/>
      <c r="F75" s="96"/>
      <c r="G75" s="96"/>
      <c r="H75" s="96"/>
      <c r="I75" s="96"/>
      <c r="J75" s="96"/>
      <c r="K75" s="96"/>
      <c r="L75" s="96"/>
      <c r="M75" s="96"/>
      <c r="N75" s="96"/>
      <c r="O75" s="96"/>
      <c r="P75" s="96"/>
      <c r="Q75" s="96"/>
      <c r="R75" s="96"/>
      <c r="S75" s="96"/>
      <c r="T75" s="96"/>
      <c r="U75" s="96"/>
      <c r="V75" s="96"/>
    </row>
    <row r="76" spans="5:22" x14ac:dyDescent="0.25">
      <c r="E76" s="96"/>
      <c r="F76" s="96"/>
      <c r="G76" s="96"/>
      <c r="H76" s="96"/>
      <c r="I76" s="96"/>
      <c r="J76" s="96"/>
      <c r="K76" s="96"/>
      <c r="L76" s="96"/>
      <c r="M76" s="96"/>
      <c r="N76" s="96"/>
      <c r="O76" s="96"/>
      <c r="P76" s="96"/>
      <c r="Q76" s="96"/>
      <c r="R76" s="96"/>
      <c r="S76" s="96"/>
      <c r="T76" s="96"/>
      <c r="U76" s="96"/>
      <c r="V76" s="96"/>
    </row>
    <row r="77" spans="5:22" x14ac:dyDescent="0.25">
      <c r="E77" s="96"/>
      <c r="F77" s="96"/>
      <c r="G77" s="96"/>
      <c r="H77" s="96"/>
      <c r="I77" s="96"/>
      <c r="J77" s="96"/>
      <c r="K77" s="96"/>
      <c r="L77" s="96"/>
      <c r="M77" s="96"/>
      <c r="N77" s="96"/>
      <c r="O77" s="96"/>
      <c r="P77" s="96"/>
      <c r="Q77" s="96"/>
      <c r="R77" s="96"/>
      <c r="S77" s="96"/>
      <c r="T77" s="96"/>
      <c r="U77" s="96"/>
      <c r="V77" s="96"/>
    </row>
    <row r="78" spans="5:22" x14ac:dyDescent="0.25">
      <c r="E78" s="96"/>
      <c r="F78" s="96"/>
      <c r="G78" s="96"/>
      <c r="H78" s="96"/>
      <c r="I78" s="96"/>
      <c r="J78" s="96"/>
      <c r="K78" s="96"/>
      <c r="L78" s="96"/>
      <c r="M78" s="96"/>
      <c r="N78" s="96"/>
      <c r="O78" s="96"/>
      <c r="P78" s="96"/>
      <c r="Q78" s="96"/>
      <c r="R78" s="96"/>
      <c r="S78" s="96"/>
      <c r="T78" s="96"/>
      <c r="U78" s="96"/>
      <c r="V78" s="96"/>
    </row>
  </sheetData>
  <mergeCells count="1">
    <mergeCell ref="E46:V78"/>
  </mergeCells>
  <pageMargins left="0.7" right="0.7" top="0.75" bottom="0.75" header="0.3" footer="0.3"/>
  <pageSetup paperSize="9" scale="41"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C1:M34"/>
  <sheetViews>
    <sheetView workbookViewId="0"/>
  </sheetViews>
  <sheetFormatPr defaultRowHeight="15" x14ac:dyDescent="0.25"/>
  <cols>
    <col min="7" max="7" width="9.140625" style="91"/>
    <col min="13" max="13" width="9.140625" style="91"/>
  </cols>
  <sheetData>
    <row r="1" spans="3:13" x14ac:dyDescent="0.25">
      <c r="C1" t="s">
        <v>102</v>
      </c>
      <c r="I1" t="s">
        <v>103</v>
      </c>
    </row>
    <row r="3" spans="3:13" x14ac:dyDescent="0.25">
      <c r="D3">
        <v>2019</v>
      </c>
      <c r="E3">
        <v>2020</v>
      </c>
      <c r="F3" t="s">
        <v>104</v>
      </c>
      <c r="G3" s="91" t="s">
        <v>105</v>
      </c>
      <c r="J3">
        <v>2019</v>
      </c>
      <c r="K3">
        <v>2020</v>
      </c>
      <c r="L3" t="s">
        <v>104</v>
      </c>
      <c r="M3" s="91" t="s">
        <v>105</v>
      </c>
    </row>
    <row r="4" spans="3:13" x14ac:dyDescent="0.25">
      <c r="C4" t="s">
        <v>119</v>
      </c>
      <c r="D4">
        <v>122605.58019407326</v>
      </c>
      <c r="E4">
        <v>105304.00028570008</v>
      </c>
      <c r="F4">
        <f>E4-D4</f>
        <v>-17301.579908373184</v>
      </c>
      <c r="G4" s="91">
        <f>F4/D4</f>
        <v>-0.14111576227596156</v>
      </c>
      <c r="I4" t="s">
        <v>119</v>
      </c>
      <c r="J4">
        <v>80449.291299999895</v>
      </c>
      <c r="K4">
        <v>76070.431699999972</v>
      </c>
      <c r="L4">
        <f>K4-J4</f>
        <v>-4378.8595999999234</v>
      </c>
      <c r="M4" s="91">
        <f>L4/J4</f>
        <v>-5.443005810543329E-2</v>
      </c>
    </row>
    <row r="5" spans="3:13" x14ac:dyDescent="0.25">
      <c r="C5" t="s">
        <v>120</v>
      </c>
      <c r="D5">
        <v>66130.452953449887</v>
      </c>
      <c r="E5">
        <v>76925.169603499977</v>
      </c>
      <c r="F5">
        <f t="shared" ref="F5:F9" si="0">E5-D5</f>
        <v>10794.71665005009</v>
      </c>
      <c r="G5" s="91">
        <f t="shared" ref="G5:G9" si="1">F5/D5</f>
        <v>0.16323367174951359</v>
      </c>
      <c r="I5" t="s">
        <v>120</v>
      </c>
      <c r="J5">
        <v>40561.664799999977</v>
      </c>
      <c r="K5">
        <v>61399.204299999939</v>
      </c>
      <c r="L5">
        <f t="shared" ref="L5:L9" si="2">K5-J5</f>
        <v>20837.539499999963</v>
      </c>
      <c r="M5" s="91">
        <f t="shared" ref="M5:M9" si="3">L5/J5</f>
        <v>0.51372495687109898</v>
      </c>
    </row>
    <row r="6" spans="3:13" x14ac:dyDescent="0.25">
      <c r="C6" t="s">
        <v>121</v>
      </c>
      <c r="D6">
        <v>65272.385123966189</v>
      </c>
      <c r="E6">
        <v>48363.805287399999</v>
      </c>
      <c r="F6">
        <f t="shared" si="0"/>
        <v>-16908.57983656619</v>
      </c>
      <c r="G6" s="91">
        <f t="shared" si="1"/>
        <v>-0.25904645286752104</v>
      </c>
      <c r="I6" t="s">
        <v>121</v>
      </c>
      <c r="J6">
        <v>70939.217600000047</v>
      </c>
      <c r="K6">
        <v>61380.871100000018</v>
      </c>
      <c r="L6">
        <f t="shared" si="2"/>
        <v>-9558.3465000000288</v>
      </c>
      <c r="M6" s="91">
        <f t="shared" si="3"/>
        <v>-0.13473994813272402</v>
      </c>
    </row>
    <row r="7" spans="3:13" x14ac:dyDescent="0.25">
      <c r="C7" t="s">
        <v>122</v>
      </c>
      <c r="D7">
        <v>61900.917177508818</v>
      </c>
      <c r="E7">
        <v>30975.669169999979</v>
      </c>
      <c r="F7">
        <f t="shared" si="0"/>
        <v>-30925.248007508839</v>
      </c>
      <c r="G7" s="91">
        <f t="shared" si="1"/>
        <v>-0.49959272685454281</v>
      </c>
      <c r="I7" t="s">
        <v>122</v>
      </c>
      <c r="J7">
        <v>38003.490899999808</v>
      </c>
      <c r="K7">
        <v>26179.610899999956</v>
      </c>
      <c r="L7">
        <f t="shared" si="2"/>
        <v>-11823.879999999852</v>
      </c>
      <c r="M7" s="91">
        <f t="shared" si="3"/>
        <v>-0.31112615499224866</v>
      </c>
    </row>
    <row r="8" spans="3:13" x14ac:dyDescent="0.25">
      <c r="C8" t="s">
        <v>106</v>
      </c>
      <c r="D8">
        <v>60965.792965366083</v>
      </c>
      <c r="E8">
        <v>38267.086987399969</v>
      </c>
      <c r="F8">
        <f t="shared" si="0"/>
        <v>-22698.705977966114</v>
      </c>
      <c r="G8" s="91">
        <f t="shared" si="1"/>
        <v>-0.37231871962792268</v>
      </c>
      <c r="I8" t="s">
        <v>106</v>
      </c>
      <c r="J8">
        <v>27139.703499999996</v>
      </c>
      <c r="K8">
        <v>27483.934999999954</v>
      </c>
      <c r="L8">
        <f t="shared" si="2"/>
        <v>344.23149999995803</v>
      </c>
      <c r="M8" s="91">
        <f t="shared" si="3"/>
        <v>1.2683686835412851E-2</v>
      </c>
    </row>
    <row r="9" spans="3:13" x14ac:dyDescent="0.25">
      <c r="C9" t="s">
        <v>123</v>
      </c>
      <c r="D9">
        <v>67234.832951913268</v>
      </c>
      <c r="E9">
        <v>47670.004016800034</v>
      </c>
      <c r="F9">
        <f t="shared" si="0"/>
        <v>-19564.828935113233</v>
      </c>
      <c r="G9" s="91">
        <f t="shared" si="1"/>
        <v>-0.29099245251499484</v>
      </c>
      <c r="I9" t="s">
        <v>123</v>
      </c>
      <c r="J9">
        <v>30804.210700000032</v>
      </c>
      <c r="K9">
        <v>28731.815499999946</v>
      </c>
      <c r="L9">
        <f t="shared" si="2"/>
        <v>-2072.3952000000863</v>
      </c>
      <c r="M9" s="91">
        <f t="shared" si="3"/>
        <v>-6.7276361020348563E-2</v>
      </c>
    </row>
    <row r="10" spans="3:13" x14ac:dyDescent="0.25">
      <c r="C10" t="s">
        <v>124</v>
      </c>
      <c r="D10">
        <v>75811.111131051191</v>
      </c>
      <c r="E10">
        <v>58442.362495500063</v>
      </c>
      <c r="F10">
        <f t="shared" ref="F10" si="4">E10-D10</f>
        <v>-17368.748635551128</v>
      </c>
      <c r="G10" s="91">
        <f t="shared" ref="G10" si="5">F10/D10</f>
        <v>-0.22910558065197817</v>
      </c>
      <c r="I10" t="s">
        <v>124</v>
      </c>
      <c r="J10">
        <v>37398.356099999954</v>
      </c>
      <c r="K10">
        <v>39055.338600000017</v>
      </c>
      <c r="L10">
        <f t="shared" ref="L10" si="6">K10-J10</f>
        <v>1656.9825000000637</v>
      </c>
      <c r="M10" s="91">
        <f t="shared" ref="M10" si="7">L10/J10</f>
        <v>4.4306292382730317E-2</v>
      </c>
    </row>
    <row r="11" spans="3:13" x14ac:dyDescent="0.25">
      <c r="C11" t="s">
        <v>125</v>
      </c>
      <c r="D11">
        <v>89956.275293244064</v>
      </c>
      <c r="E11">
        <v>65875.901464299925</v>
      </c>
      <c r="F11">
        <f t="shared" ref="F11:F15" si="8">E11-D11</f>
        <v>-24080.373828944139</v>
      </c>
      <c r="G11" s="91">
        <f t="shared" ref="G11:G15" si="9">F11/D11</f>
        <v>-0.26768976094714575</v>
      </c>
      <c r="I11" t="s">
        <v>125</v>
      </c>
      <c r="J11">
        <v>53963.041799999781</v>
      </c>
      <c r="K11">
        <v>47858.503899999989</v>
      </c>
      <c r="L11">
        <f t="shared" ref="L11:L15" si="10">K11-J11</f>
        <v>-6104.537899999792</v>
      </c>
      <c r="M11" s="91">
        <f t="shared" ref="M11:M15" si="11">L11/J11</f>
        <v>-0.11312442175933486</v>
      </c>
    </row>
    <row r="12" spans="3:13" x14ac:dyDescent="0.25">
      <c r="C12" t="s">
        <v>126</v>
      </c>
      <c r="D12">
        <v>86456.162780000028</v>
      </c>
      <c r="E12">
        <v>76479.733095400035</v>
      </c>
      <c r="F12">
        <f t="shared" si="8"/>
        <v>-9976.4296845999925</v>
      </c>
      <c r="G12" s="91">
        <f t="shared" si="9"/>
        <v>-0.11539292704889567</v>
      </c>
      <c r="I12" t="s">
        <v>126</v>
      </c>
      <c r="J12">
        <v>65751.581299999991</v>
      </c>
      <c r="K12">
        <v>68791.775599999863</v>
      </c>
      <c r="L12">
        <f t="shared" si="10"/>
        <v>3040.1942999998719</v>
      </c>
      <c r="M12" s="91">
        <f t="shared" si="11"/>
        <v>4.6237584555245854E-2</v>
      </c>
    </row>
    <row r="13" spans="3:13" x14ac:dyDescent="0.25">
      <c r="C13" t="s">
        <v>127</v>
      </c>
      <c r="D13">
        <v>120129.41018999998</v>
      </c>
      <c r="E13">
        <v>104191.81126480018</v>
      </c>
      <c r="F13">
        <f t="shared" si="8"/>
        <v>-15937.598925199796</v>
      </c>
      <c r="G13" s="91">
        <f t="shared" si="9"/>
        <v>-0.13267025035744745</v>
      </c>
      <c r="I13" t="s">
        <v>127</v>
      </c>
      <c r="J13">
        <v>77865.008399999992</v>
      </c>
      <c r="K13">
        <v>81860.858100000158</v>
      </c>
      <c r="L13">
        <f t="shared" si="10"/>
        <v>3995.8497000001662</v>
      </c>
      <c r="M13" s="91">
        <f t="shared" si="11"/>
        <v>5.1317655800832952E-2</v>
      </c>
    </row>
    <row r="14" spans="3:13" x14ac:dyDescent="0.25">
      <c r="C14" t="s">
        <v>128</v>
      </c>
      <c r="D14">
        <v>108409.42432000001</v>
      </c>
      <c r="E14">
        <v>80969.166100000002</v>
      </c>
      <c r="F14">
        <f t="shared" si="8"/>
        <v>-27440.258220000003</v>
      </c>
      <c r="G14" s="91">
        <f t="shared" si="9"/>
        <v>-0.25311690742866222</v>
      </c>
      <c r="I14" t="s">
        <v>128</v>
      </c>
      <c r="J14">
        <v>70510.226299999995</v>
      </c>
      <c r="K14">
        <v>64626.397200000007</v>
      </c>
      <c r="L14">
        <f t="shared" si="10"/>
        <v>-5883.8290999999881</v>
      </c>
      <c r="M14" s="91">
        <f t="shared" si="11"/>
        <v>-8.3446464559141384E-2</v>
      </c>
    </row>
    <row r="15" spans="3:13" x14ac:dyDescent="0.25">
      <c r="C15" t="s">
        <v>129</v>
      </c>
      <c r="D15">
        <v>56418.087859999992</v>
      </c>
      <c r="E15">
        <v>41175.645389999998</v>
      </c>
      <c r="F15">
        <f t="shared" si="8"/>
        <v>-15242.442469999995</v>
      </c>
      <c r="G15" s="91">
        <f t="shared" si="9"/>
        <v>-0.27016942700758872</v>
      </c>
      <c r="I15" t="s">
        <v>129</v>
      </c>
      <c r="J15">
        <v>28755.970500000003</v>
      </c>
      <c r="K15">
        <v>26289.450400000005</v>
      </c>
      <c r="L15">
        <f t="shared" si="10"/>
        <v>-2466.5200999999979</v>
      </c>
      <c r="M15" s="91">
        <f t="shared" si="11"/>
        <v>-8.5774190789352694E-2</v>
      </c>
    </row>
    <row r="18" spans="3:13" x14ac:dyDescent="0.25">
      <c r="C18" t="s">
        <v>107</v>
      </c>
    </row>
    <row r="21" spans="3:13" x14ac:dyDescent="0.25">
      <c r="C21" t="s">
        <v>108</v>
      </c>
      <c r="I21" t="s">
        <v>109</v>
      </c>
    </row>
    <row r="22" spans="3:13" x14ac:dyDescent="0.25">
      <c r="D22">
        <v>2019</v>
      </c>
      <c r="E22">
        <v>2020</v>
      </c>
      <c r="F22" t="s">
        <v>110</v>
      </c>
      <c r="G22" s="91" t="s">
        <v>105</v>
      </c>
      <c r="J22">
        <v>2019</v>
      </c>
      <c r="K22">
        <v>2020</v>
      </c>
      <c r="L22" t="s">
        <v>110</v>
      </c>
      <c r="M22" s="91" t="s">
        <v>105</v>
      </c>
    </row>
    <row r="23" spans="3:13" x14ac:dyDescent="0.25">
      <c r="C23" t="s">
        <v>119</v>
      </c>
      <c r="D23">
        <f>D4</f>
        <v>122605.58019407326</v>
      </c>
      <c r="E23">
        <f>E4</f>
        <v>105304.00028570008</v>
      </c>
      <c r="F23">
        <f>E23-D23</f>
        <v>-17301.579908373184</v>
      </c>
      <c r="G23" s="91">
        <f>F23/D23</f>
        <v>-0.14111576227596156</v>
      </c>
      <c r="I23" t="s">
        <v>119</v>
      </c>
      <c r="J23">
        <f>J4</f>
        <v>80449.291299999895</v>
      </c>
      <c r="K23">
        <f>K4</f>
        <v>76070.431699999972</v>
      </c>
      <c r="L23">
        <f>K23-J23</f>
        <v>-4378.8595999999234</v>
      </c>
      <c r="M23" s="91">
        <f>L23/J23</f>
        <v>-5.443005810543329E-2</v>
      </c>
    </row>
    <row r="24" spans="3:13" x14ac:dyDescent="0.25">
      <c r="C24" t="s">
        <v>120</v>
      </c>
      <c r="D24">
        <f>D23+D5</f>
        <v>188736.03314752315</v>
      </c>
      <c r="E24">
        <f>E23+E5</f>
        <v>182229.16988920007</v>
      </c>
      <c r="F24">
        <f t="shared" ref="F24:F29" si="12">E24-D24</f>
        <v>-6506.8632583230792</v>
      </c>
      <c r="G24" s="91">
        <f t="shared" ref="G24:G28" si="13">F24/D24</f>
        <v>-3.4475998831855661E-2</v>
      </c>
      <c r="I24" t="s">
        <v>120</v>
      </c>
      <c r="J24">
        <f>J23+J5</f>
        <v>121010.95609999986</v>
      </c>
      <c r="K24">
        <f>K23+K5</f>
        <v>137469.63599999991</v>
      </c>
      <c r="L24">
        <f t="shared" ref="L24:L29" si="14">K24-J24</f>
        <v>16458.679900000046</v>
      </c>
      <c r="M24" s="91">
        <f t="shared" ref="M24:M28" si="15">L24/J24</f>
        <v>0.13600983274935108</v>
      </c>
    </row>
    <row r="25" spans="3:13" x14ac:dyDescent="0.25">
      <c r="C25" t="s">
        <v>121</v>
      </c>
      <c r="D25">
        <f t="shared" ref="D25:E25" si="16">D24+D6</f>
        <v>254008.41827148932</v>
      </c>
      <c r="E25">
        <f t="shared" si="16"/>
        <v>230592.97517660007</v>
      </c>
      <c r="F25">
        <f t="shared" si="12"/>
        <v>-23415.443094889255</v>
      </c>
      <c r="G25" s="91">
        <f t="shared" si="13"/>
        <v>-9.2183728611161059E-2</v>
      </c>
      <c r="I25" t="s">
        <v>121</v>
      </c>
      <c r="J25">
        <f t="shared" ref="J25:J34" si="17">J24+J6</f>
        <v>191950.17369999993</v>
      </c>
      <c r="K25">
        <f>K24+K6</f>
        <v>198850.50709999993</v>
      </c>
      <c r="L25">
        <f t="shared" si="14"/>
        <v>6900.3334000000032</v>
      </c>
      <c r="M25" s="91">
        <f t="shared" si="15"/>
        <v>3.5948565541725298E-2</v>
      </c>
    </row>
    <row r="26" spans="3:13" x14ac:dyDescent="0.25">
      <c r="C26" t="s">
        <v>122</v>
      </c>
      <c r="D26">
        <f t="shared" ref="D26:E26" si="18">D25+D7</f>
        <v>315909.33544899814</v>
      </c>
      <c r="E26">
        <f t="shared" si="18"/>
        <v>261568.64434660005</v>
      </c>
      <c r="F26">
        <f t="shared" si="12"/>
        <v>-54340.691102398094</v>
      </c>
      <c r="G26" s="91">
        <f t="shared" si="13"/>
        <v>-0.17201356530083015</v>
      </c>
      <c r="I26" t="s">
        <v>122</v>
      </c>
      <c r="J26">
        <f t="shared" si="17"/>
        <v>229953.66459999973</v>
      </c>
      <c r="K26">
        <f t="shared" ref="K26:K34" si="19">K25+K7</f>
        <v>225030.1179999999</v>
      </c>
      <c r="L26">
        <f t="shared" si="14"/>
        <v>-4923.5465999998269</v>
      </c>
      <c r="M26" s="91">
        <f t="shared" si="15"/>
        <v>-2.1411037778259579E-2</v>
      </c>
    </row>
    <row r="27" spans="3:13" x14ac:dyDescent="0.25">
      <c r="C27" t="s">
        <v>106</v>
      </c>
      <c r="D27">
        <f t="shared" ref="D27:E27" si="20">D26+D8</f>
        <v>376875.12841436424</v>
      </c>
      <c r="E27">
        <f t="shared" si="20"/>
        <v>299835.73133400001</v>
      </c>
      <c r="F27">
        <f t="shared" si="12"/>
        <v>-77039.39708036423</v>
      </c>
      <c r="G27" s="91">
        <f t="shared" si="13"/>
        <v>-0.20441624100930705</v>
      </c>
      <c r="I27" t="s">
        <v>106</v>
      </c>
      <c r="J27">
        <f t="shared" si="17"/>
        <v>257093.36809999973</v>
      </c>
      <c r="K27">
        <f t="shared" si="19"/>
        <v>252514.05299999984</v>
      </c>
      <c r="L27">
        <f t="shared" si="14"/>
        <v>-4579.3150999998907</v>
      </c>
      <c r="M27" s="91">
        <f t="shared" si="15"/>
        <v>-1.7811875638187244E-2</v>
      </c>
    </row>
    <row r="28" spans="3:13" x14ac:dyDescent="0.25">
      <c r="C28" t="s">
        <v>123</v>
      </c>
      <c r="D28">
        <f t="shared" ref="D28:E28" si="21">D27+D9</f>
        <v>444109.96136627754</v>
      </c>
      <c r="E28">
        <f t="shared" si="21"/>
        <v>347505.73535080004</v>
      </c>
      <c r="F28">
        <f t="shared" si="12"/>
        <v>-96604.226015477499</v>
      </c>
      <c r="G28" s="91">
        <f t="shared" si="13"/>
        <v>-0.21752321366150046</v>
      </c>
      <c r="I28" t="s">
        <v>123</v>
      </c>
      <c r="J28">
        <f t="shared" si="17"/>
        <v>287897.57879999978</v>
      </c>
      <c r="K28">
        <f t="shared" si="19"/>
        <v>281245.86849999981</v>
      </c>
      <c r="L28">
        <f t="shared" si="14"/>
        <v>-6651.710299999977</v>
      </c>
      <c r="M28" s="91">
        <f t="shared" si="15"/>
        <v>-2.3104432929673468E-2</v>
      </c>
    </row>
    <row r="29" spans="3:13" x14ac:dyDescent="0.25">
      <c r="C29" t="s">
        <v>124</v>
      </c>
      <c r="D29">
        <f t="shared" ref="D29:E34" si="22">D28+D10</f>
        <v>519921.07249732874</v>
      </c>
      <c r="E29">
        <f t="shared" si="22"/>
        <v>405948.09784630011</v>
      </c>
      <c r="F29">
        <f t="shared" si="12"/>
        <v>-113972.97465102863</v>
      </c>
      <c r="G29" s="91">
        <f t="shared" ref="G29:G34" si="23">F29/D29</f>
        <v>-0.21921207021593495</v>
      </c>
      <c r="I29" t="s">
        <v>124</v>
      </c>
      <c r="J29">
        <f t="shared" si="17"/>
        <v>325295.93489999976</v>
      </c>
      <c r="K29">
        <f t="shared" si="19"/>
        <v>320301.20709999983</v>
      </c>
      <c r="L29">
        <f t="shared" si="14"/>
        <v>-4994.7277999999351</v>
      </c>
      <c r="M29" s="91">
        <f t="shared" ref="M29:M34" si="24">L29/J29</f>
        <v>-1.5354411980387582E-2</v>
      </c>
    </row>
    <row r="30" spans="3:13" x14ac:dyDescent="0.25">
      <c r="C30" t="s">
        <v>125</v>
      </c>
      <c r="D30">
        <f t="shared" si="22"/>
        <v>609877.34779057279</v>
      </c>
      <c r="E30">
        <f t="shared" si="22"/>
        <v>471823.99931060005</v>
      </c>
      <c r="F30">
        <f t="shared" ref="F30:F34" si="25">E30-D30</f>
        <v>-138053.34847997274</v>
      </c>
      <c r="G30" s="91">
        <f t="shared" si="23"/>
        <v>-0.22636247924292346</v>
      </c>
      <c r="I30" t="s">
        <v>125</v>
      </c>
      <c r="J30">
        <f t="shared" si="17"/>
        <v>379258.97669999953</v>
      </c>
      <c r="K30">
        <f t="shared" si="19"/>
        <v>368159.71099999984</v>
      </c>
      <c r="L30">
        <f t="shared" ref="L30:L34" si="26">K30-J30</f>
        <v>-11099.265699999698</v>
      </c>
      <c r="M30" s="91">
        <f t="shared" si="24"/>
        <v>-2.9265663786198028E-2</v>
      </c>
    </row>
    <row r="31" spans="3:13" x14ac:dyDescent="0.25">
      <c r="C31" t="s">
        <v>126</v>
      </c>
      <c r="D31">
        <f t="shared" si="22"/>
        <v>696333.51057057281</v>
      </c>
      <c r="E31">
        <f t="shared" si="22"/>
        <v>548303.73240600014</v>
      </c>
      <c r="F31">
        <f t="shared" si="25"/>
        <v>-148029.77816457266</v>
      </c>
      <c r="G31" s="91">
        <f t="shared" si="23"/>
        <v>-0.21258459619913692</v>
      </c>
      <c r="I31" t="s">
        <v>126</v>
      </c>
      <c r="J31">
        <f t="shared" si="17"/>
        <v>445010.5579999995</v>
      </c>
      <c r="K31">
        <f t="shared" si="19"/>
        <v>436951.48659999971</v>
      </c>
      <c r="L31">
        <f t="shared" si="26"/>
        <v>-8059.0713999997824</v>
      </c>
      <c r="M31" s="91">
        <f t="shared" si="24"/>
        <v>-1.8109843137698749E-2</v>
      </c>
    </row>
    <row r="32" spans="3:13" x14ac:dyDescent="0.25">
      <c r="C32" t="s">
        <v>127</v>
      </c>
      <c r="D32">
        <f t="shared" si="22"/>
        <v>816462.92076057277</v>
      </c>
      <c r="E32">
        <f t="shared" si="22"/>
        <v>652495.54367080028</v>
      </c>
      <c r="F32">
        <f t="shared" si="25"/>
        <v>-163967.37708977249</v>
      </c>
      <c r="G32" s="91">
        <f t="shared" si="23"/>
        <v>-0.20082648326151706</v>
      </c>
      <c r="I32" t="s">
        <v>127</v>
      </c>
      <c r="J32">
        <f t="shared" si="17"/>
        <v>522875.56639999949</v>
      </c>
      <c r="K32">
        <f t="shared" si="19"/>
        <v>518812.3446999999</v>
      </c>
      <c r="L32">
        <f t="shared" si="26"/>
        <v>-4063.2216999995871</v>
      </c>
      <c r="M32" s="91">
        <f t="shared" si="24"/>
        <v>-7.7709152255380489E-3</v>
      </c>
    </row>
    <row r="33" spans="3:13" x14ac:dyDescent="0.25">
      <c r="C33" t="s">
        <v>128</v>
      </c>
      <c r="D33">
        <f t="shared" si="22"/>
        <v>924872.34508057276</v>
      </c>
      <c r="E33">
        <f t="shared" si="22"/>
        <v>733464.70977080031</v>
      </c>
      <c r="F33">
        <f t="shared" si="25"/>
        <v>-191407.63530977245</v>
      </c>
      <c r="G33" s="91">
        <f t="shared" si="23"/>
        <v>-0.20695573429984812</v>
      </c>
      <c r="I33" t="s">
        <v>128</v>
      </c>
      <c r="J33">
        <f t="shared" si="17"/>
        <v>593385.79269999953</v>
      </c>
      <c r="K33">
        <f t="shared" si="19"/>
        <v>583438.74189999991</v>
      </c>
      <c r="L33">
        <f t="shared" si="26"/>
        <v>-9947.0507999996189</v>
      </c>
      <c r="M33" s="91">
        <f t="shared" si="24"/>
        <v>-1.6763210245966557E-2</v>
      </c>
    </row>
    <row r="34" spans="3:13" x14ac:dyDescent="0.25">
      <c r="C34" t="s">
        <v>129</v>
      </c>
      <c r="D34">
        <f t="shared" si="22"/>
        <v>981290.43294057273</v>
      </c>
      <c r="E34">
        <f t="shared" si="22"/>
        <v>774640.35516080027</v>
      </c>
      <c r="F34">
        <f t="shared" si="25"/>
        <v>-206650.07777977246</v>
      </c>
      <c r="G34" s="91">
        <f t="shared" si="23"/>
        <v>-0.2105901278997665</v>
      </c>
      <c r="I34" t="s">
        <v>129</v>
      </c>
      <c r="J34">
        <f t="shared" si="17"/>
        <v>622141.76319999958</v>
      </c>
      <c r="K34">
        <f t="shared" si="19"/>
        <v>609728.19229999988</v>
      </c>
      <c r="L34">
        <f t="shared" si="26"/>
        <v>-12413.5708999997</v>
      </c>
      <c r="M34" s="91">
        <f t="shared" si="24"/>
        <v>-1.9952961903972225E-2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D2:R47"/>
  <sheetViews>
    <sheetView topLeftCell="D1" workbookViewId="0">
      <selection activeCell="D1" sqref="D1"/>
    </sheetView>
  </sheetViews>
  <sheetFormatPr defaultRowHeight="15" x14ac:dyDescent="0.25"/>
  <cols>
    <col min="1" max="4" width="9.140625" style="59"/>
    <col min="5" max="5" width="24.7109375" style="87" customWidth="1"/>
    <col min="6" max="16384" width="9.140625" style="59"/>
  </cols>
  <sheetData>
    <row r="2" spans="4:18" ht="20.25" x14ac:dyDescent="0.3">
      <c r="D2" s="85"/>
      <c r="E2" s="86" t="s">
        <v>130</v>
      </c>
    </row>
    <row r="4" spans="4:18" ht="15" customHeight="1" x14ac:dyDescent="0.25">
      <c r="F4" s="88"/>
      <c r="G4" s="88"/>
      <c r="H4" s="88"/>
      <c r="I4" s="88"/>
      <c r="J4" s="88"/>
      <c r="K4" s="88"/>
      <c r="L4" s="88"/>
      <c r="M4" s="88"/>
      <c r="N4" s="88"/>
      <c r="O4" s="88"/>
      <c r="P4" s="88"/>
      <c r="Q4" s="88"/>
      <c r="R4" s="88"/>
    </row>
    <row r="5" spans="4:18" x14ac:dyDescent="0.25">
      <c r="E5" s="88"/>
      <c r="F5" s="88"/>
      <c r="G5" s="88"/>
      <c r="H5" s="88"/>
      <c r="I5" s="88"/>
      <c r="J5" s="88"/>
      <c r="K5" s="88"/>
      <c r="L5" s="88"/>
      <c r="M5" s="88"/>
      <c r="N5" s="88"/>
      <c r="O5" s="88"/>
      <c r="P5" s="88"/>
      <c r="Q5" s="88"/>
      <c r="R5" s="88"/>
    </row>
    <row r="6" spans="4:18" x14ac:dyDescent="0.25">
      <c r="E6" s="88"/>
      <c r="F6" s="88"/>
      <c r="G6" s="88"/>
      <c r="H6" s="88"/>
      <c r="I6" s="88"/>
      <c r="J6" s="88"/>
      <c r="K6" s="88"/>
      <c r="L6" s="88"/>
      <c r="M6" s="88"/>
      <c r="N6" s="88"/>
      <c r="O6" s="88"/>
      <c r="P6" s="88"/>
      <c r="Q6" s="88"/>
      <c r="R6" s="88"/>
    </row>
    <row r="7" spans="4:18" x14ac:dyDescent="0.25">
      <c r="E7" s="88"/>
      <c r="F7" s="88"/>
      <c r="G7" s="88"/>
      <c r="H7" s="88"/>
      <c r="I7" s="88"/>
      <c r="J7" s="88"/>
      <c r="K7" s="88"/>
      <c r="L7" s="88"/>
      <c r="M7" s="88"/>
      <c r="N7" s="88"/>
      <c r="O7" s="88"/>
      <c r="P7" s="88"/>
      <c r="Q7" s="88"/>
      <c r="R7" s="88"/>
    </row>
    <row r="8" spans="4:18" x14ac:dyDescent="0.25">
      <c r="E8" s="88"/>
      <c r="F8" s="88"/>
      <c r="G8" s="88"/>
      <c r="H8" s="88"/>
      <c r="I8" s="88"/>
      <c r="J8" s="88"/>
      <c r="K8" s="88"/>
      <c r="L8" s="88"/>
      <c r="M8" s="88"/>
      <c r="N8" s="88"/>
      <c r="O8" s="88"/>
      <c r="P8" s="88"/>
      <c r="Q8" s="88"/>
      <c r="R8" s="88"/>
    </row>
    <row r="9" spans="4:18" x14ac:dyDescent="0.25">
      <c r="E9" s="88"/>
      <c r="F9" s="88"/>
      <c r="G9" s="88"/>
      <c r="H9" s="88"/>
      <c r="I9" s="88"/>
      <c r="J9" s="88"/>
      <c r="K9" s="88"/>
      <c r="L9" s="88"/>
      <c r="M9" s="88"/>
      <c r="N9" s="88"/>
      <c r="O9" s="88"/>
      <c r="P9" s="88"/>
      <c r="Q9" s="88"/>
      <c r="R9" s="88"/>
    </row>
    <row r="10" spans="4:18" x14ac:dyDescent="0.25">
      <c r="E10" s="88"/>
      <c r="F10" s="88"/>
      <c r="G10" s="88"/>
      <c r="H10" s="88"/>
      <c r="I10" s="88"/>
      <c r="J10" s="88"/>
      <c r="K10" s="88"/>
      <c r="L10" s="88"/>
      <c r="M10" s="88"/>
      <c r="N10" s="88"/>
      <c r="O10" s="88"/>
      <c r="P10" s="88"/>
      <c r="Q10" s="88"/>
      <c r="R10" s="88"/>
    </row>
    <row r="11" spans="4:18" x14ac:dyDescent="0.25">
      <c r="E11" s="88"/>
      <c r="F11" s="88"/>
      <c r="G11" s="88"/>
      <c r="H11" s="88"/>
      <c r="I11" s="88"/>
      <c r="J11" s="88"/>
      <c r="K11" s="88"/>
      <c r="L11" s="88"/>
      <c r="M11" s="88"/>
      <c r="N11" s="88"/>
      <c r="O11" s="88"/>
      <c r="P11" s="88"/>
      <c r="Q11" s="88"/>
      <c r="R11" s="88"/>
    </row>
    <row r="12" spans="4:18" x14ac:dyDescent="0.25">
      <c r="E12" s="88"/>
      <c r="F12" s="88"/>
      <c r="G12" s="88"/>
      <c r="H12" s="88"/>
      <c r="I12" s="88"/>
      <c r="J12" s="88"/>
      <c r="K12" s="88"/>
      <c r="L12" s="88"/>
      <c r="M12" s="88"/>
      <c r="N12" s="88"/>
      <c r="O12" s="88"/>
      <c r="P12" s="88"/>
      <c r="Q12" s="88"/>
      <c r="R12" s="88"/>
    </row>
    <row r="13" spans="4:18" x14ac:dyDescent="0.25">
      <c r="E13" s="88"/>
      <c r="F13" s="88"/>
      <c r="G13" s="88"/>
      <c r="H13" s="88"/>
      <c r="I13" s="88"/>
      <c r="J13" s="88"/>
      <c r="K13" s="88"/>
      <c r="L13" s="88"/>
      <c r="M13" s="88"/>
      <c r="N13" s="88"/>
      <c r="O13" s="88"/>
      <c r="P13" s="88"/>
      <c r="Q13" s="88"/>
      <c r="R13" s="88"/>
    </row>
    <row r="14" spans="4:18" x14ac:dyDescent="0.25">
      <c r="E14" s="88"/>
      <c r="F14" s="88"/>
      <c r="G14" s="88"/>
      <c r="H14" s="88"/>
      <c r="I14" s="88"/>
      <c r="J14" s="88"/>
      <c r="K14" s="88"/>
      <c r="L14" s="88"/>
      <c r="M14" s="88"/>
      <c r="N14" s="88"/>
      <c r="O14" s="88"/>
      <c r="P14" s="88"/>
      <c r="Q14" s="88"/>
      <c r="R14" s="88"/>
    </row>
    <row r="15" spans="4:18" x14ac:dyDescent="0.25">
      <c r="E15" s="88"/>
      <c r="F15" s="88"/>
      <c r="G15" s="88"/>
      <c r="H15" s="88"/>
      <c r="I15" s="88"/>
      <c r="J15" s="88"/>
      <c r="K15" s="88"/>
      <c r="L15" s="88"/>
      <c r="M15" s="88"/>
      <c r="N15" s="88"/>
      <c r="O15" s="88"/>
      <c r="P15" s="88"/>
      <c r="Q15" s="88"/>
      <c r="R15" s="88"/>
    </row>
    <row r="16" spans="4:18" x14ac:dyDescent="0.25">
      <c r="E16" s="88"/>
      <c r="F16" s="88"/>
      <c r="G16" s="88"/>
      <c r="H16" s="88"/>
      <c r="I16" s="88"/>
      <c r="J16" s="88"/>
      <c r="K16" s="88"/>
      <c r="L16" s="88"/>
      <c r="M16" s="88"/>
      <c r="N16" s="88"/>
      <c r="O16" s="88"/>
      <c r="P16" s="88"/>
      <c r="Q16" s="88"/>
      <c r="R16" s="88"/>
    </row>
    <row r="17" spans="5:18" x14ac:dyDescent="0.25">
      <c r="E17" s="88"/>
      <c r="F17" s="88"/>
      <c r="G17" s="88"/>
      <c r="H17" s="88"/>
      <c r="I17" s="88"/>
      <c r="J17" s="88"/>
      <c r="K17" s="88"/>
      <c r="L17" s="88"/>
      <c r="M17" s="88"/>
      <c r="N17" s="88"/>
      <c r="O17" s="88"/>
      <c r="P17" s="88"/>
      <c r="Q17" s="88"/>
      <c r="R17" s="88"/>
    </row>
    <row r="18" spans="5:18" x14ac:dyDescent="0.25">
      <c r="E18" s="88"/>
      <c r="F18" s="88"/>
      <c r="G18" s="88"/>
      <c r="H18" s="88"/>
      <c r="I18" s="88"/>
      <c r="J18" s="88"/>
      <c r="K18" s="88"/>
      <c r="L18" s="88"/>
      <c r="M18" s="88"/>
      <c r="N18" s="88"/>
      <c r="O18" s="88"/>
      <c r="P18" s="88"/>
      <c r="Q18" s="88"/>
      <c r="R18" s="88"/>
    </row>
    <row r="19" spans="5:18" x14ac:dyDescent="0.25">
      <c r="E19" s="88"/>
      <c r="F19" s="88"/>
      <c r="G19" s="88"/>
      <c r="H19" s="88"/>
      <c r="I19" s="88"/>
      <c r="J19" s="88"/>
      <c r="K19" s="88"/>
      <c r="L19" s="88"/>
      <c r="M19" s="88"/>
      <c r="N19" s="88"/>
      <c r="O19" s="88"/>
      <c r="P19" s="88"/>
      <c r="Q19" s="88"/>
      <c r="R19" s="88"/>
    </row>
    <row r="20" spans="5:18" x14ac:dyDescent="0.25">
      <c r="E20" s="88"/>
      <c r="F20" s="88"/>
      <c r="G20" s="88"/>
      <c r="H20" s="88"/>
      <c r="I20" s="88"/>
      <c r="J20" s="88"/>
      <c r="K20" s="88"/>
      <c r="L20" s="88"/>
      <c r="M20" s="88"/>
      <c r="N20" s="88"/>
      <c r="O20" s="88"/>
      <c r="P20" s="88"/>
      <c r="Q20" s="88"/>
      <c r="R20" s="88"/>
    </row>
    <row r="21" spans="5:18" x14ac:dyDescent="0.25">
      <c r="E21" s="88"/>
      <c r="F21" s="88"/>
      <c r="G21" s="88"/>
      <c r="H21" s="88"/>
      <c r="I21" s="88"/>
      <c r="J21" s="88"/>
      <c r="K21" s="88"/>
      <c r="L21" s="88"/>
      <c r="M21" s="88"/>
      <c r="N21" s="88"/>
      <c r="O21" s="88"/>
      <c r="P21" s="88"/>
      <c r="Q21" s="88"/>
      <c r="R21" s="88"/>
    </row>
    <row r="22" spans="5:18" ht="15" customHeight="1" x14ac:dyDescent="0.25">
      <c r="E22" s="97" t="s">
        <v>137</v>
      </c>
      <c r="F22" s="97"/>
      <c r="G22" s="97"/>
      <c r="H22" s="97"/>
      <c r="I22" s="97"/>
      <c r="J22" s="97"/>
      <c r="K22" s="97"/>
      <c r="L22" s="97"/>
      <c r="M22" s="97"/>
      <c r="N22" s="97"/>
      <c r="O22" s="97"/>
      <c r="P22" s="97"/>
      <c r="Q22" s="97"/>
      <c r="R22" s="88"/>
    </row>
    <row r="23" spans="5:18" x14ac:dyDescent="0.25">
      <c r="E23" s="97"/>
      <c r="F23" s="97"/>
      <c r="G23" s="97"/>
      <c r="H23" s="97"/>
      <c r="I23" s="97"/>
      <c r="J23" s="97"/>
      <c r="K23" s="97"/>
      <c r="L23" s="97"/>
      <c r="M23" s="97"/>
      <c r="N23" s="97"/>
      <c r="O23" s="97"/>
      <c r="P23" s="97"/>
      <c r="Q23" s="97"/>
      <c r="R23" s="88"/>
    </row>
    <row r="24" spans="5:18" x14ac:dyDescent="0.25">
      <c r="E24" s="97"/>
      <c r="F24" s="97"/>
      <c r="G24" s="97"/>
      <c r="H24" s="97"/>
      <c r="I24" s="97"/>
      <c r="J24" s="97"/>
      <c r="K24" s="97"/>
      <c r="L24" s="97"/>
      <c r="M24" s="97"/>
      <c r="N24" s="97"/>
      <c r="O24" s="97"/>
      <c r="P24" s="97"/>
      <c r="Q24" s="97"/>
      <c r="R24" s="88"/>
    </row>
    <row r="25" spans="5:18" x14ac:dyDescent="0.25">
      <c r="E25" s="97"/>
      <c r="F25" s="97"/>
      <c r="G25" s="97"/>
      <c r="H25" s="97"/>
      <c r="I25" s="97"/>
      <c r="J25" s="97"/>
      <c r="K25" s="97"/>
      <c r="L25" s="97"/>
      <c r="M25" s="97"/>
      <c r="N25" s="97"/>
      <c r="O25" s="97"/>
      <c r="P25" s="97"/>
      <c r="Q25" s="97"/>
      <c r="R25" s="88"/>
    </row>
    <row r="26" spans="5:18" x14ac:dyDescent="0.25">
      <c r="E26" s="97"/>
      <c r="F26" s="97"/>
      <c r="G26" s="97"/>
      <c r="H26" s="97"/>
      <c r="I26" s="97"/>
      <c r="J26" s="97"/>
      <c r="K26" s="97"/>
      <c r="L26" s="97"/>
      <c r="M26" s="97"/>
      <c r="N26" s="97"/>
      <c r="O26" s="97"/>
      <c r="P26" s="97"/>
      <c r="Q26" s="97"/>
      <c r="R26" s="88"/>
    </row>
    <row r="27" spans="5:18" x14ac:dyDescent="0.25">
      <c r="E27" s="97"/>
      <c r="F27" s="97"/>
      <c r="G27" s="97"/>
      <c r="H27" s="97"/>
      <c r="I27" s="97"/>
      <c r="J27" s="97"/>
      <c r="K27" s="97"/>
      <c r="L27" s="97"/>
      <c r="M27" s="97"/>
      <c r="N27" s="97"/>
      <c r="O27" s="97"/>
      <c r="P27" s="97"/>
      <c r="Q27" s="97"/>
      <c r="R27" s="88"/>
    </row>
    <row r="28" spans="5:18" x14ac:dyDescent="0.25">
      <c r="E28" s="97"/>
      <c r="F28" s="97"/>
      <c r="G28" s="97"/>
      <c r="H28" s="97"/>
      <c r="I28" s="97"/>
      <c r="J28" s="97"/>
      <c r="K28" s="97"/>
      <c r="L28" s="97"/>
      <c r="M28" s="97"/>
      <c r="N28" s="97"/>
      <c r="O28" s="97"/>
      <c r="P28" s="97"/>
      <c r="Q28" s="97"/>
      <c r="R28" s="88"/>
    </row>
    <row r="29" spans="5:18" x14ac:dyDescent="0.25">
      <c r="E29" s="97"/>
      <c r="F29" s="97"/>
      <c r="G29" s="97"/>
      <c r="H29" s="97"/>
      <c r="I29" s="97"/>
      <c r="J29" s="97"/>
      <c r="K29" s="97"/>
      <c r="L29" s="97"/>
      <c r="M29" s="97"/>
      <c r="N29" s="97"/>
      <c r="O29" s="97"/>
      <c r="P29" s="97"/>
      <c r="Q29" s="97"/>
      <c r="R29" s="88"/>
    </row>
    <row r="30" spans="5:18" x14ac:dyDescent="0.25">
      <c r="E30" s="97"/>
      <c r="F30" s="97"/>
      <c r="G30" s="97"/>
      <c r="H30" s="97"/>
      <c r="I30" s="97"/>
      <c r="J30" s="97"/>
      <c r="K30" s="97"/>
      <c r="L30" s="97"/>
      <c r="M30" s="97"/>
      <c r="N30" s="97"/>
      <c r="O30" s="97"/>
      <c r="P30" s="97"/>
      <c r="Q30" s="97"/>
      <c r="R30" s="88"/>
    </row>
    <row r="31" spans="5:18" x14ac:dyDescent="0.25">
      <c r="E31" s="97"/>
      <c r="F31" s="97"/>
      <c r="G31" s="97"/>
      <c r="H31" s="97"/>
      <c r="I31" s="97"/>
      <c r="J31" s="97"/>
      <c r="K31" s="97"/>
      <c r="L31" s="97"/>
      <c r="M31" s="97"/>
      <c r="N31" s="97"/>
      <c r="O31" s="97"/>
      <c r="P31" s="97"/>
      <c r="Q31" s="97"/>
      <c r="R31" s="88"/>
    </row>
    <row r="32" spans="5:18" x14ac:dyDescent="0.25">
      <c r="E32" s="97"/>
      <c r="F32" s="97"/>
      <c r="G32" s="97"/>
      <c r="H32" s="97"/>
      <c r="I32" s="97"/>
      <c r="J32" s="97"/>
      <c r="K32" s="97"/>
      <c r="L32" s="97"/>
      <c r="M32" s="97"/>
      <c r="N32" s="97"/>
      <c r="O32" s="97"/>
      <c r="P32" s="97"/>
      <c r="Q32" s="97"/>
      <c r="R32" s="88"/>
    </row>
    <row r="33" spans="5:18" x14ac:dyDescent="0.25">
      <c r="E33" s="97"/>
      <c r="F33" s="97"/>
      <c r="G33" s="97"/>
      <c r="H33" s="97"/>
      <c r="I33" s="97"/>
      <c r="J33" s="97"/>
      <c r="K33" s="97"/>
      <c r="L33" s="97"/>
      <c r="M33" s="97"/>
      <c r="N33" s="97"/>
      <c r="O33" s="97"/>
      <c r="P33" s="97"/>
      <c r="Q33" s="97"/>
      <c r="R33" s="88"/>
    </row>
    <row r="34" spans="5:18" x14ac:dyDescent="0.25">
      <c r="E34" s="97"/>
      <c r="F34" s="97"/>
      <c r="G34" s="97"/>
      <c r="H34" s="97"/>
      <c r="I34" s="97"/>
      <c r="J34" s="97"/>
      <c r="K34" s="97"/>
      <c r="L34" s="97"/>
      <c r="M34" s="97"/>
      <c r="N34" s="97"/>
      <c r="O34" s="97"/>
      <c r="P34" s="97"/>
      <c r="Q34" s="97"/>
      <c r="R34" s="88"/>
    </row>
    <row r="35" spans="5:18" x14ac:dyDescent="0.25">
      <c r="E35" s="97"/>
      <c r="F35" s="97"/>
      <c r="G35" s="97"/>
      <c r="H35" s="97"/>
      <c r="I35" s="97"/>
      <c r="J35" s="97"/>
      <c r="K35" s="97"/>
      <c r="L35" s="97"/>
      <c r="M35" s="97"/>
      <c r="N35" s="97"/>
      <c r="O35" s="97"/>
      <c r="P35" s="97"/>
      <c r="Q35" s="97"/>
      <c r="R35" s="88"/>
    </row>
    <row r="36" spans="5:18" x14ac:dyDescent="0.25">
      <c r="E36" s="97"/>
      <c r="F36" s="97"/>
      <c r="G36" s="97"/>
      <c r="H36" s="97"/>
      <c r="I36" s="97"/>
      <c r="J36" s="97"/>
      <c r="K36" s="97"/>
      <c r="L36" s="97"/>
      <c r="M36" s="97"/>
      <c r="N36" s="97"/>
      <c r="O36" s="97"/>
      <c r="P36" s="97"/>
      <c r="Q36" s="97"/>
      <c r="R36" s="88"/>
    </row>
    <row r="37" spans="5:18" x14ac:dyDescent="0.25">
      <c r="E37" s="97"/>
      <c r="F37" s="97"/>
      <c r="G37" s="97"/>
      <c r="H37" s="97"/>
      <c r="I37" s="97"/>
      <c r="J37" s="97"/>
      <c r="K37" s="97"/>
      <c r="L37" s="97"/>
      <c r="M37" s="97"/>
      <c r="N37" s="97"/>
      <c r="O37" s="97"/>
      <c r="P37" s="97"/>
      <c r="Q37" s="97"/>
    </row>
    <row r="38" spans="5:18" x14ac:dyDescent="0.25">
      <c r="E38" s="97"/>
      <c r="F38" s="97"/>
      <c r="G38" s="97"/>
      <c r="H38" s="97"/>
      <c r="I38" s="97"/>
      <c r="J38" s="97"/>
      <c r="K38" s="97"/>
      <c r="L38" s="97"/>
      <c r="M38" s="97"/>
      <c r="N38" s="97"/>
      <c r="O38" s="97"/>
      <c r="P38" s="97"/>
      <c r="Q38" s="97"/>
    </row>
    <row r="39" spans="5:18" x14ac:dyDescent="0.25">
      <c r="E39" s="97"/>
      <c r="F39" s="97"/>
      <c r="G39" s="97"/>
      <c r="H39" s="97"/>
      <c r="I39" s="97"/>
      <c r="J39" s="97"/>
      <c r="K39" s="97"/>
      <c r="L39" s="97"/>
      <c r="M39" s="97"/>
      <c r="N39" s="97"/>
      <c r="O39" s="97"/>
      <c r="P39" s="97"/>
      <c r="Q39" s="97"/>
    </row>
    <row r="40" spans="5:18" x14ac:dyDescent="0.25">
      <c r="E40" s="97"/>
      <c r="F40" s="97"/>
      <c r="G40" s="97"/>
      <c r="H40" s="97"/>
      <c r="I40" s="97"/>
      <c r="J40" s="97"/>
      <c r="K40" s="97"/>
      <c r="L40" s="97"/>
      <c r="M40" s="97"/>
      <c r="N40" s="97"/>
      <c r="O40" s="97"/>
      <c r="P40" s="97"/>
      <c r="Q40" s="97"/>
    </row>
    <row r="41" spans="5:18" x14ac:dyDescent="0.25">
      <c r="E41" s="97"/>
      <c r="F41" s="97"/>
      <c r="G41" s="97"/>
      <c r="H41" s="97"/>
      <c r="I41" s="97"/>
      <c r="J41" s="97"/>
      <c r="K41" s="97"/>
      <c r="L41" s="97"/>
      <c r="M41" s="97"/>
      <c r="N41" s="97"/>
      <c r="O41" s="97"/>
      <c r="P41" s="97"/>
      <c r="Q41" s="97"/>
    </row>
    <row r="42" spans="5:18" x14ac:dyDescent="0.25">
      <c r="E42" s="88"/>
      <c r="F42" s="88"/>
      <c r="G42" s="88"/>
      <c r="H42" s="88"/>
      <c r="I42" s="88"/>
      <c r="J42" s="88"/>
      <c r="K42" s="88"/>
      <c r="L42" s="88"/>
      <c r="M42" s="88"/>
      <c r="N42" s="88"/>
      <c r="O42" s="88"/>
      <c r="P42" s="88"/>
      <c r="Q42" s="88"/>
    </row>
    <row r="43" spans="5:18" x14ac:dyDescent="0.25">
      <c r="E43" s="88"/>
      <c r="F43" s="88"/>
      <c r="G43" s="88"/>
      <c r="H43" s="88"/>
      <c r="I43" s="88"/>
      <c r="J43" s="88"/>
      <c r="K43" s="88"/>
      <c r="L43" s="88"/>
      <c r="M43" s="88"/>
      <c r="N43" s="88"/>
      <c r="O43" s="88"/>
      <c r="P43" s="88"/>
      <c r="Q43" s="88"/>
    </row>
    <row r="44" spans="5:18" x14ac:dyDescent="0.25">
      <c r="E44" s="88"/>
      <c r="F44" s="88"/>
      <c r="G44" s="88"/>
      <c r="H44" s="88"/>
      <c r="I44" s="88"/>
      <c r="J44" s="88"/>
      <c r="K44" s="88"/>
      <c r="L44" s="88"/>
      <c r="M44" s="88"/>
      <c r="N44" s="88"/>
      <c r="O44" s="88"/>
      <c r="P44" s="88"/>
      <c r="Q44" s="88"/>
    </row>
    <row r="45" spans="5:18" x14ac:dyDescent="0.25">
      <c r="E45" s="88"/>
      <c r="F45" s="88"/>
      <c r="G45" s="88"/>
      <c r="H45" s="88"/>
      <c r="I45" s="88"/>
      <c r="J45" s="88"/>
      <c r="K45" s="88"/>
      <c r="L45" s="88"/>
      <c r="M45" s="88"/>
      <c r="N45" s="88"/>
      <c r="O45" s="88"/>
      <c r="P45" s="88"/>
      <c r="Q45" s="88"/>
    </row>
    <row r="46" spans="5:18" x14ac:dyDescent="0.25">
      <c r="E46" s="88"/>
      <c r="F46" s="88"/>
      <c r="G46" s="88"/>
      <c r="H46" s="88"/>
      <c r="I46" s="88"/>
      <c r="J46" s="88"/>
      <c r="K46" s="88"/>
      <c r="L46" s="88"/>
      <c r="M46" s="88"/>
      <c r="N46" s="88"/>
      <c r="O46" s="88"/>
      <c r="P46" s="88"/>
      <c r="Q46" s="88"/>
    </row>
    <row r="47" spans="5:18" x14ac:dyDescent="0.25">
      <c r="E47" s="88"/>
      <c r="F47" s="88"/>
      <c r="G47" s="88"/>
      <c r="H47" s="88"/>
      <c r="I47" s="88"/>
      <c r="J47" s="88"/>
      <c r="K47" s="88"/>
      <c r="L47" s="88"/>
      <c r="M47" s="88"/>
      <c r="N47" s="88"/>
      <c r="O47" s="88"/>
      <c r="P47" s="88"/>
      <c r="Q47" s="88"/>
    </row>
  </sheetData>
  <mergeCells count="1">
    <mergeCell ref="E22:Q41"/>
  </mergeCells>
  <pageMargins left="0.7" right="0.7" top="0.75" bottom="0.75" header="0.3" footer="0.3"/>
  <pageSetup paperSize="9"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D2:Y19"/>
  <sheetViews>
    <sheetView showGridLines="0" workbookViewId="0"/>
  </sheetViews>
  <sheetFormatPr defaultRowHeight="14.25" x14ac:dyDescent="0.2"/>
  <cols>
    <col min="1" max="4" width="9.140625" style="1"/>
    <col min="5" max="5" width="28.85546875" style="4" customWidth="1"/>
    <col min="6" max="16384" width="9.140625" style="1"/>
  </cols>
  <sheetData>
    <row r="2" spans="4:25" ht="20.25" x14ac:dyDescent="0.3">
      <c r="D2" s="2"/>
      <c r="E2" s="24" t="s">
        <v>63</v>
      </c>
    </row>
    <row r="3" spans="4:25" ht="15" x14ac:dyDescent="0.25">
      <c r="E3" s="52"/>
    </row>
    <row r="4" spans="4:25" ht="15" customHeight="1" x14ac:dyDescent="0.25">
      <c r="E4" s="53" t="s">
        <v>60</v>
      </c>
      <c r="F4" s="1" t="s">
        <v>74</v>
      </c>
    </row>
    <row r="5" spans="4:25" ht="15" customHeight="1" x14ac:dyDescent="0.25">
      <c r="E5" s="53"/>
    </row>
    <row r="6" spans="4:25" ht="15.75" customHeight="1" x14ac:dyDescent="0.25">
      <c r="E6" s="53" t="s">
        <v>11</v>
      </c>
      <c r="F6" s="1" t="s">
        <v>92</v>
      </c>
    </row>
    <row r="7" spans="4:25" ht="15" x14ac:dyDescent="0.25">
      <c r="E7" s="53"/>
    </row>
    <row r="8" spans="4:25" ht="15" x14ac:dyDescent="0.25">
      <c r="E8" s="53" t="s">
        <v>12</v>
      </c>
      <c r="F8" s="1" t="s">
        <v>93</v>
      </c>
    </row>
    <row r="9" spans="4:25" ht="15" x14ac:dyDescent="0.25">
      <c r="E9" s="54"/>
    </row>
    <row r="10" spans="4:25" ht="15" x14ac:dyDescent="0.25">
      <c r="E10" s="52" t="s">
        <v>9</v>
      </c>
      <c r="F10" s="55" t="s">
        <v>90</v>
      </c>
    </row>
    <row r="11" spans="4:25" ht="15" x14ac:dyDescent="0.25">
      <c r="E11" s="52"/>
    </row>
    <row r="12" spans="4:25" ht="15" customHeight="1" x14ac:dyDescent="0.25">
      <c r="E12" s="52" t="s">
        <v>53</v>
      </c>
      <c r="F12" s="95" t="s">
        <v>94</v>
      </c>
      <c r="G12" s="95"/>
      <c r="H12" s="95"/>
      <c r="I12" s="95"/>
      <c r="J12" s="95"/>
      <c r="K12" s="95"/>
      <c r="L12" s="95"/>
      <c r="M12" s="95"/>
      <c r="N12" s="95"/>
      <c r="O12" s="95"/>
      <c r="P12" s="95"/>
      <c r="Q12" s="95"/>
      <c r="R12" s="95"/>
      <c r="S12" s="95"/>
      <c r="T12" s="95"/>
      <c r="U12" s="95"/>
      <c r="V12" s="95"/>
      <c r="W12" s="69"/>
      <c r="X12" s="69"/>
      <c r="Y12" s="69"/>
    </row>
    <row r="13" spans="4:25" ht="15" x14ac:dyDescent="0.25">
      <c r="E13" s="52"/>
      <c r="F13" s="69"/>
      <c r="G13" s="69"/>
      <c r="H13" s="69"/>
      <c r="I13" s="69"/>
      <c r="J13" s="69"/>
      <c r="K13" s="69"/>
      <c r="L13" s="69"/>
      <c r="M13" s="69"/>
      <c r="N13" s="69"/>
      <c r="O13" s="69"/>
      <c r="P13" s="69"/>
      <c r="Q13" s="69"/>
      <c r="R13" s="69"/>
    </row>
    <row r="14" spans="4:25" ht="15" x14ac:dyDescent="0.25">
      <c r="E14" s="52" t="s">
        <v>13</v>
      </c>
      <c r="F14" s="1" t="s">
        <v>91</v>
      </c>
    </row>
    <row r="16" spans="4:25" ht="15" x14ac:dyDescent="0.25">
      <c r="E16" s="52" t="s">
        <v>75</v>
      </c>
      <c r="F16" s="1" t="s">
        <v>76</v>
      </c>
    </row>
    <row r="19" spans="5:5" x14ac:dyDescent="0.2">
      <c r="E19" s="50"/>
    </row>
  </sheetData>
  <mergeCells count="1">
    <mergeCell ref="F12:V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499984740745262"/>
  </sheetPr>
  <dimension ref="E2:R38"/>
  <sheetViews>
    <sheetView showGridLines="0" workbookViewId="0"/>
  </sheetViews>
  <sheetFormatPr defaultColWidth="9.140625" defaultRowHeight="14.25" x14ac:dyDescent="0.2"/>
  <cols>
    <col min="1" max="4" width="9.140625" style="1"/>
    <col min="5" max="5" width="14.42578125" style="1" bestFit="1" customWidth="1"/>
    <col min="6" max="16384" width="9.140625" style="1"/>
  </cols>
  <sheetData>
    <row r="2" spans="5:18" ht="20.25" x14ac:dyDescent="0.3">
      <c r="E2" s="2" t="s">
        <v>62</v>
      </c>
    </row>
    <row r="4" spans="5:18" ht="14.25" customHeight="1" x14ac:dyDescent="0.2">
      <c r="E4" s="96" t="s">
        <v>113</v>
      </c>
      <c r="F4" s="96"/>
      <c r="G4" s="96"/>
      <c r="H4" s="96"/>
      <c r="I4" s="96"/>
      <c r="J4" s="96"/>
      <c r="K4" s="96"/>
      <c r="L4" s="96"/>
      <c r="M4" s="96"/>
      <c r="N4" s="96"/>
      <c r="O4" s="96"/>
      <c r="P4" s="96"/>
      <c r="Q4" s="96"/>
      <c r="R4" s="69"/>
    </row>
    <row r="5" spans="5:18" ht="14.25" customHeight="1" x14ac:dyDescent="0.2">
      <c r="E5" s="96"/>
      <c r="F5" s="96"/>
      <c r="G5" s="96"/>
      <c r="H5" s="96"/>
      <c r="I5" s="96"/>
      <c r="J5" s="96"/>
      <c r="K5" s="96"/>
      <c r="L5" s="96"/>
      <c r="M5" s="96"/>
      <c r="N5" s="96"/>
      <c r="O5" s="96"/>
      <c r="P5" s="96"/>
      <c r="Q5" s="96"/>
      <c r="R5" s="69"/>
    </row>
    <row r="6" spans="5:18" ht="14.25" customHeight="1" x14ac:dyDescent="0.2">
      <c r="E6" s="96"/>
      <c r="F6" s="96"/>
      <c r="G6" s="96"/>
      <c r="H6" s="96"/>
      <c r="I6" s="96"/>
      <c r="J6" s="96"/>
      <c r="K6" s="96"/>
      <c r="L6" s="96"/>
      <c r="M6" s="96"/>
      <c r="N6" s="96"/>
      <c r="O6" s="96"/>
      <c r="P6" s="96"/>
      <c r="Q6" s="96"/>
      <c r="R6" s="69"/>
    </row>
    <row r="7" spans="5:18" ht="14.25" customHeight="1" x14ac:dyDescent="0.2">
      <c r="E7" s="96"/>
      <c r="F7" s="96"/>
      <c r="G7" s="96"/>
      <c r="H7" s="96"/>
      <c r="I7" s="96"/>
      <c r="J7" s="96"/>
      <c r="K7" s="96"/>
      <c r="L7" s="96"/>
      <c r="M7" s="96"/>
      <c r="N7" s="96"/>
      <c r="O7" s="96"/>
      <c r="P7" s="96"/>
      <c r="Q7" s="96"/>
      <c r="R7" s="69"/>
    </row>
    <row r="8" spans="5:18" ht="14.25" customHeight="1" x14ac:dyDescent="0.2">
      <c r="E8" s="96"/>
      <c r="F8" s="96"/>
      <c r="G8" s="96"/>
      <c r="H8" s="96"/>
      <c r="I8" s="96"/>
      <c r="J8" s="96"/>
      <c r="K8" s="96"/>
      <c r="L8" s="96"/>
      <c r="M8" s="96"/>
      <c r="N8" s="96"/>
      <c r="O8" s="96"/>
      <c r="P8" s="96"/>
      <c r="Q8" s="96"/>
      <c r="R8" s="69"/>
    </row>
    <row r="9" spans="5:18" ht="14.25" customHeight="1" x14ac:dyDescent="0.2">
      <c r="E9" s="96"/>
      <c r="F9" s="96"/>
      <c r="G9" s="96"/>
      <c r="H9" s="96"/>
      <c r="I9" s="96"/>
      <c r="J9" s="96"/>
      <c r="K9" s="96"/>
      <c r="L9" s="96"/>
      <c r="M9" s="96"/>
      <c r="N9" s="96"/>
      <c r="O9" s="96"/>
      <c r="P9" s="96"/>
      <c r="Q9" s="96"/>
      <c r="R9" s="69"/>
    </row>
    <row r="10" spans="5:18" ht="14.25" customHeight="1" x14ac:dyDescent="0.2">
      <c r="E10" s="96"/>
      <c r="F10" s="96"/>
      <c r="G10" s="96"/>
      <c r="H10" s="96"/>
      <c r="I10" s="96"/>
      <c r="J10" s="96"/>
      <c r="K10" s="96"/>
      <c r="L10" s="96"/>
      <c r="M10" s="96"/>
      <c r="N10" s="96"/>
      <c r="O10" s="96"/>
      <c r="P10" s="96"/>
      <c r="Q10" s="96"/>
      <c r="R10" s="69"/>
    </row>
    <row r="11" spans="5:18" ht="14.25" customHeight="1" x14ac:dyDescent="0.2">
      <c r="E11" s="96"/>
      <c r="F11" s="96"/>
      <c r="G11" s="96"/>
      <c r="H11" s="96"/>
      <c r="I11" s="96"/>
      <c r="J11" s="96"/>
      <c r="K11" s="96"/>
      <c r="L11" s="96"/>
      <c r="M11" s="96"/>
      <c r="N11" s="96"/>
      <c r="O11" s="96"/>
      <c r="P11" s="96"/>
      <c r="Q11" s="96"/>
      <c r="R11" s="69"/>
    </row>
    <row r="12" spans="5:18" ht="14.25" customHeight="1" x14ac:dyDescent="0.2">
      <c r="E12" s="96"/>
      <c r="F12" s="96"/>
      <c r="G12" s="96"/>
      <c r="H12" s="96"/>
      <c r="I12" s="96"/>
      <c r="J12" s="96"/>
      <c r="K12" s="96"/>
      <c r="L12" s="96"/>
      <c r="M12" s="96"/>
      <c r="N12" s="96"/>
      <c r="O12" s="96"/>
      <c r="P12" s="96"/>
      <c r="Q12" s="96"/>
      <c r="R12" s="69"/>
    </row>
    <row r="13" spans="5:18" ht="14.25" customHeight="1" x14ac:dyDescent="0.2">
      <c r="E13" s="96"/>
      <c r="F13" s="96"/>
      <c r="G13" s="96"/>
      <c r="H13" s="96"/>
      <c r="I13" s="96"/>
      <c r="J13" s="96"/>
      <c r="K13" s="96"/>
      <c r="L13" s="96"/>
      <c r="M13" s="96"/>
      <c r="N13" s="96"/>
      <c r="O13" s="96"/>
      <c r="P13" s="96"/>
      <c r="Q13" s="96"/>
      <c r="R13" s="69"/>
    </row>
    <row r="14" spans="5:18" ht="14.25" customHeight="1" x14ac:dyDescent="0.2">
      <c r="E14" s="96"/>
      <c r="F14" s="96"/>
      <c r="G14" s="96"/>
      <c r="H14" s="96"/>
      <c r="I14" s="96"/>
      <c r="J14" s="96"/>
      <c r="K14" s="96"/>
      <c r="L14" s="96"/>
      <c r="M14" s="96"/>
      <c r="N14" s="96"/>
      <c r="O14" s="96"/>
      <c r="P14" s="96"/>
      <c r="Q14" s="96"/>
      <c r="R14" s="69"/>
    </row>
    <row r="15" spans="5:18" ht="14.25" customHeight="1" x14ac:dyDescent="0.2">
      <c r="E15" s="96"/>
      <c r="F15" s="96"/>
      <c r="G15" s="96"/>
      <c r="H15" s="96"/>
      <c r="I15" s="96"/>
      <c r="J15" s="96"/>
      <c r="K15" s="96"/>
      <c r="L15" s="96"/>
      <c r="M15" s="96"/>
      <c r="N15" s="96"/>
      <c r="O15" s="96"/>
      <c r="P15" s="96"/>
      <c r="Q15" s="96"/>
      <c r="R15" s="69"/>
    </row>
    <row r="16" spans="5:18" ht="14.25" customHeight="1" x14ac:dyDescent="0.2">
      <c r="E16" s="96"/>
      <c r="F16" s="96"/>
      <c r="G16" s="96"/>
      <c r="H16" s="96"/>
      <c r="I16" s="96"/>
      <c r="J16" s="96"/>
      <c r="K16" s="96"/>
      <c r="L16" s="96"/>
      <c r="M16" s="96"/>
      <c r="N16" s="96"/>
      <c r="O16" s="96"/>
      <c r="P16" s="96"/>
      <c r="Q16" s="96"/>
      <c r="R16" s="69"/>
    </row>
    <row r="17" spans="5:18" ht="14.25" customHeight="1" x14ac:dyDescent="0.2">
      <c r="E17" s="96"/>
      <c r="F17" s="96"/>
      <c r="G17" s="96"/>
      <c r="H17" s="96"/>
      <c r="I17" s="96"/>
      <c r="J17" s="96"/>
      <c r="K17" s="96"/>
      <c r="L17" s="96"/>
      <c r="M17" s="96"/>
      <c r="N17" s="96"/>
      <c r="O17" s="96"/>
      <c r="P17" s="96"/>
      <c r="Q17" s="96"/>
      <c r="R17" s="69"/>
    </row>
    <row r="18" spans="5:18" ht="14.25" customHeight="1" x14ac:dyDescent="0.2">
      <c r="E18" s="96"/>
      <c r="F18" s="96"/>
      <c r="G18" s="96"/>
      <c r="H18" s="96"/>
      <c r="I18" s="96"/>
      <c r="J18" s="96"/>
      <c r="K18" s="96"/>
      <c r="L18" s="96"/>
      <c r="M18" s="96"/>
      <c r="N18" s="96"/>
      <c r="O18" s="96"/>
      <c r="P18" s="96"/>
      <c r="Q18" s="96"/>
      <c r="R18" s="69"/>
    </row>
    <row r="19" spans="5:18" ht="14.25" customHeight="1" x14ac:dyDescent="0.2">
      <c r="E19" s="96"/>
      <c r="F19" s="96"/>
      <c r="G19" s="96"/>
      <c r="H19" s="96"/>
      <c r="I19" s="96"/>
      <c r="J19" s="96"/>
      <c r="K19" s="96"/>
      <c r="L19" s="96"/>
      <c r="M19" s="96"/>
      <c r="N19" s="96"/>
      <c r="O19" s="96"/>
      <c r="P19" s="96"/>
      <c r="Q19" s="96"/>
      <c r="R19" s="69"/>
    </row>
    <row r="20" spans="5:18" ht="14.25" customHeight="1" x14ac:dyDescent="0.2">
      <c r="E20" s="96"/>
      <c r="F20" s="96"/>
      <c r="G20" s="96"/>
      <c r="H20" s="96"/>
      <c r="I20" s="96"/>
      <c r="J20" s="96"/>
      <c r="K20" s="96"/>
      <c r="L20" s="96"/>
      <c r="M20" s="96"/>
      <c r="N20" s="96"/>
      <c r="O20" s="96"/>
      <c r="P20" s="96"/>
      <c r="Q20" s="96"/>
      <c r="R20" s="69"/>
    </row>
    <row r="21" spans="5:18" ht="15" customHeight="1" x14ac:dyDescent="0.2">
      <c r="E21" s="96"/>
      <c r="F21" s="96"/>
      <c r="G21" s="96"/>
      <c r="H21" s="96"/>
      <c r="I21" s="96"/>
      <c r="J21" s="96"/>
      <c r="K21" s="96"/>
      <c r="L21" s="96"/>
      <c r="M21" s="96"/>
      <c r="N21" s="96"/>
      <c r="O21" s="96"/>
      <c r="P21" s="96"/>
      <c r="Q21" s="96"/>
      <c r="R21" s="69"/>
    </row>
    <row r="22" spans="5:18" ht="14.25" customHeight="1" x14ac:dyDescent="0.2">
      <c r="E22" s="96"/>
      <c r="F22" s="96"/>
      <c r="G22" s="96"/>
      <c r="H22" s="96"/>
      <c r="I22" s="96"/>
      <c r="J22" s="96"/>
      <c r="K22" s="96"/>
      <c r="L22" s="96"/>
      <c r="M22" s="96"/>
      <c r="N22" s="96"/>
      <c r="O22" s="96"/>
      <c r="P22" s="96"/>
      <c r="Q22" s="96"/>
      <c r="R22" s="69"/>
    </row>
    <row r="23" spans="5:18" ht="14.25" customHeight="1" x14ac:dyDescent="0.2">
      <c r="E23" s="96"/>
      <c r="F23" s="96"/>
      <c r="G23" s="96"/>
      <c r="H23" s="96"/>
      <c r="I23" s="96"/>
      <c r="J23" s="96"/>
      <c r="K23" s="96"/>
      <c r="L23" s="96"/>
      <c r="M23" s="96"/>
      <c r="N23" s="96"/>
      <c r="O23" s="96"/>
      <c r="P23" s="96"/>
      <c r="Q23" s="96"/>
      <c r="R23" s="69"/>
    </row>
    <row r="24" spans="5:18" x14ac:dyDescent="0.2">
      <c r="E24" s="96"/>
      <c r="F24" s="96"/>
      <c r="G24" s="96"/>
      <c r="H24" s="96"/>
      <c r="I24" s="96"/>
      <c r="J24" s="96"/>
      <c r="K24" s="96"/>
      <c r="L24" s="96"/>
      <c r="M24" s="96"/>
      <c r="N24" s="96"/>
      <c r="O24" s="96"/>
      <c r="P24" s="96"/>
      <c r="Q24" s="96"/>
      <c r="R24" s="69"/>
    </row>
    <row r="25" spans="5:18" x14ac:dyDescent="0.2">
      <c r="E25" s="96"/>
      <c r="F25" s="96"/>
      <c r="G25" s="96"/>
      <c r="H25" s="96"/>
      <c r="I25" s="96"/>
      <c r="J25" s="96"/>
      <c r="K25" s="96"/>
      <c r="L25" s="96"/>
      <c r="M25" s="96"/>
      <c r="N25" s="96"/>
      <c r="O25" s="96"/>
      <c r="P25" s="96"/>
      <c r="Q25" s="96"/>
      <c r="R25" s="69"/>
    </row>
    <row r="26" spans="5:18" x14ac:dyDescent="0.2">
      <c r="E26" s="96"/>
      <c r="F26" s="96"/>
      <c r="G26" s="96"/>
      <c r="H26" s="96"/>
      <c r="I26" s="96"/>
      <c r="J26" s="96"/>
      <c r="K26" s="96"/>
      <c r="L26" s="96"/>
      <c r="M26" s="96"/>
      <c r="N26" s="96"/>
      <c r="O26" s="96"/>
      <c r="P26" s="96"/>
      <c r="Q26" s="96"/>
      <c r="R26" s="69"/>
    </row>
    <row r="27" spans="5:18" x14ac:dyDescent="0.2">
      <c r="E27" s="96"/>
      <c r="F27" s="96"/>
      <c r="G27" s="96"/>
      <c r="H27" s="96"/>
      <c r="I27" s="96"/>
      <c r="J27" s="96"/>
      <c r="K27" s="96"/>
      <c r="L27" s="96"/>
      <c r="M27" s="96"/>
      <c r="N27" s="96"/>
      <c r="O27" s="96"/>
      <c r="P27" s="96"/>
      <c r="Q27" s="96"/>
      <c r="R27" s="69"/>
    </row>
    <row r="28" spans="5:18" x14ac:dyDescent="0.2">
      <c r="E28" s="96"/>
      <c r="F28" s="96"/>
      <c r="G28" s="96"/>
      <c r="H28" s="96"/>
      <c r="I28" s="96"/>
      <c r="J28" s="96"/>
      <c r="K28" s="96"/>
      <c r="L28" s="96"/>
      <c r="M28" s="96"/>
      <c r="N28" s="96"/>
      <c r="O28" s="96"/>
      <c r="P28" s="96"/>
      <c r="Q28" s="96"/>
      <c r="R28" s="69"/>
    </row>
    <row r="29" spans="5:18" x14ac:dyDescent="0.2">
      <c r="E29" s="96"/>
      <c r="F29" s="96"/>
      <c r="G29" s="96"/>
      <c r="H29" s="96"/>
      <c r="I29" s="96"/>
      <c r="J29" s="96"/>
      <c r="K29" s="96"/>
      <c r="L29" s="96"/>
      <c r="M29" s="96"/>
      <c r="N29" s="96"/>
      <c r="O29" s="96"/>
      <c r="P29" s="96"/>
      <c r="Q29" s="96"/>
      <c r="R29" s="69"/>
    </row>
    <row r="30" spans="5:18" x14ac:dyDescent="0.2">
      <c r="E30" s="96"/>
      <c r="F30" s="96"/>
      <c r="G30" s="96"/>
      <c r="H30" s="96"/>
      <c r="I30" s="96"/>
      <c r="J30" s="96"/>
      <c r="K30" s="96"/>
      <c r="L30" s="96"/>
      <c r="M30" s="96"/>
      <c r="N30" s="96"/>
      <c r="O30" s="96"/>
      <c r="P30" s="96"/>
      <c r="Q30" s="96"/>
    </row>
    <row r="31" spans="5:18" x14ac:dyDescent="0.2">
      <c r="E31" s="96"/>
      <c r="F31" s="96"/>
      <c r="G31" s="96"/>
      <c r="H31" s="96"/>
      <c r="I31" s="96"/>
      <c r="J31" s="96"/>
      <c r="K31" s="96"/>
      <c r="L31" s="96"/>
      <c r="M31" s="96"/>
      <c r="N31" s="96"/>
      <c r="O31" s="96"/>
      <c r="P31" s="96"/>
      <c r="Q31" s="96"/>
    </row>
    <row r="32" spans="5:18" x14ac:dyDescent="0.2">
      <c r="E32" s="96"/>
      <c r="F32" s="96"/>
      <c r="G32" s="96"/>
      <c r="H32" s="96"/>
      <c r="I32" s="96"/>
      <c r="J32" s="96"/>
      <c r="K32" s="96"/>
      <c r="L32" s="96"/>
      <c r="M32" s="96"/>
      <c r="N32" s="96"/>
      <c r="O32" s="96"/>
      <c r="P32" s="96"/>
      <c r="Q32" s="96"/>
    </row>
    <row r="33" spans="5:17" x14ac:dyDescent="0.2">
      <c r="E33" s="96"/>
      <c r="F33" s="96"/>
      <c r="G33" s="96"/>
      <c r="H33" s="96"/>
      <c r="I33" s="96"/>
      <c r="J33" s="96"/>
      <c r="K33" s="96"/>
      <c r="L33" s="96"/>
      <c r="M33" s="96"/>
      <c r="N33" s="96"/>
      <c r="O33" s="96"/>
      <c r="P33" s="96"/>
      <c r="Q33" s="96"/>
    </row>
    <row r="34" spans="5:17" x14ac:dyDescent="0.2">
      <c r="E34" s="96"/>
      <c r="F34" s="96"/>
      <c r="G34" s="96"/>
      <c r="H34" s="96"/>
      <c r="I34" s="96"/>
      <c r="J34" s="96"/>
      <c r="K34" s="96"/>
      <c r="L34" s="96"/>
      <c r="M34" s="96"/>
      <c r="N34" s="96"/>
      <c r="O34" s="96"/>
      <c r="P34" s="96"/>
      <c r="Q34" s="96"/>
    </row>
    <row r="35" spans="5:17" x14ac:dyDescent="0.2">
      <c r="E35" s="96"/>
      <c r="F35" s="96"/>
      <c r="G35" s="96"/>
      <c r="H35" s="96"/>
      <c r="I35" s="96"/>
      <c r="J35" s="96"/>
      <c r="K35" s="96"/>
      <c r="L35" s="96"/>
      <c r="M35" s="96"/>
      <c r="N35" s="96"/>
      <c r="O35" s="96"/>
      <c r="P35" s="96"/>
      <c r="Q35" s="96"/>
    </row>
    <row r="36" spans="5:17" x14ac:dyDescent="0.2">
      <c r="E36" s="96"/>
      <c r="F36" s="96"/>
      <c r="G36" s="96"/>
      <c r="H36" s="96"/>
      <c r="I36" s="96"/>
      <c r="J36" s="96"/>
      <c r="K36" s="96"/>
      <c r="L36" s="96"/>
      <c r="M36" s="96"/>
      <c r="N36" s="96"/>
      <c r="O36" s="96"/>
      <c r="P36" s="96"/>
      <c r="Q36" s="96"/>
    </row>
    <row r="37" spans="5:17" x14ac:dyDescent="0.2">
      <c r="E37" s="96"/>
      <c r="F37" s="96"/>
      <c r="G37" s="96"/>
      <c r="H37" s="96"/>
      <c r="I37" s="96"/>
      <c r="J37" s="96"/>
      <c r="K37" s="96"/>
      <c r="L37" s="96"/>
      <c r="M37" s="96"/>
      <c r="N37" s="96"/>
      <c r="O37" s="96"/>
      <c r="P37" s="96"/>
      <c r="Q37" s="96"/>
    </row>
    <row r="38" spans="5:17" x14ac:dyDescent="0.2">
      <c r="E38" s="96"/>
      <c r="F38" s="96"/>
      <c r="G38" s="96"/>
      <c r="H38" s="96"/>
      <c r="I38" s="96"/>
      <c r="J38" s="96"/>
      <c r="K38" s="96"/>
      <c r="L38" s="96"/>
      <c r="M38" s="96"/>
      <c r="N38" s="96"/>
      <c r="O38" s="96"/>
      <c r="P38" s="96"/>
      <c r="Q38" s="96"/>
    </row>
  </sheetData>
  <mergeCells count="1">
    <mergeCell ref="E4:Q3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Y97"/>
  <sheetViews>
    <sheetView showGridLines="0" zoomScaleNormal="100" workbookViewId="0"/>
  </sheetViews>
  <sheetFormatPr defaultColWidth="9.140625" defaultRowHeight="14.25" x14ac:dyDescent="0.2"/>
  <cols>
    <col min="1" max="1" width="9.140625" style="1"/>
    <col min="2" max="2" width="3" style="1" customWidth="1"/>
    <col min="3" max="3" width="19.140625" style="1" customWidth="1"/>
    <col min="4" max="5" width="9.140625" style="1"/>
    <col min="6" max="6" width="9.5703125" style="1" bestFit="1" customWidth="1"/>
    <col min="7" max="16" width="9.140625" style="1"/>
    <col min="17" max="17" width="17.85546875" style="1" bestFit="1" customWidth="1"/>
    <col min="18" max="18" width="19.7109375" style="1" bestFit="1" customWidth="1"/>
    <col min="19" max="19" width="12" style="1" bestFit="1" customWidth="1"/>
    <col min="20" max="20" width="21.7109375" style="1" bestFit="1" customWidth="1"/>
    <col min="21" max="21" width="11" style="1" bestFit="1" customWidth="1"/>
    <col min="22" max="22" width="12" style="1" bestFit="1" customWidth="1"/>
    <col min="23" max="23" width="7.42578125" style="1" bestFit="1" customWidth="1"/>
    <col min="24" max="24" width="24.7109375" style="1" customWidth="1"/>
    <col min="25" max="25" width="29.7109375" style="1" customWidth="1"/>
    <col min="26" max="16384" width="9.140625" style="1"/>
  </cols>
  <sheetData>
    <row r="1" spans="1:18" ht="15" x14ac:dyDescent="0.25">
      <c r="A1" s="3" t="s">
        <v>131</v>
      </c>
    </row>
    <row r="2" spans="1:18" x14ac:dyDescent="0.2">
      <c r="A2" s="51" t="s">
        <v>80</v>
      </c>
    </row>
    <row r="4" spans="1:18" ht="15" thickBot="1" x14ac:dyDescent="0.25"/>
    <row r="5" spans="1:18" s="25" customFormat="1" ht="15" x14ac:dyDescent="0.25">
      <c r="A5" s="1"/>
      <c r="B5" s="6"/>
      <c r="C5" s="6"/>
      <c r="D5" s="10" t="s">
        <v>7</v>
      </c>
      <c r="E5" s="8"/>
      <c r="F5" s="8"/>
      <c r="G5" s="9"/>
      <c r="H5" s="10" t="s">
        <v>54</v>
      </c>
      <c r="I5" s="8"/>
      <c r="J5" s="8"/>
      <c r="Q5"/>
      <c r="R5"/>
    </row>
    <row r="6" spans="1:18" s="25" customFormat="1" ht="15" x14ac:dyDescent="0.25">
      <c r="A6" s="1"/>
      <c r="B6" s="11"/>
      <c r="C6" s="11"/>
      <c r="D6" s="11">
        <v>2019</v>
      </c>
      <c r="E6" s="11">
        <v>2020</v>
      </c>
      <c r="F6" s="12" t="s">
        <v>8</v>
      </c>
      <c r="G6" s="11"/>
      <c r="H6" s="13">
        <v>2019</v>
      </c>
      <c r="I6" s="11">
        <v>2020</v>
      </c>
      <c r="J6" s="12" t="s">
        <v>8</v>
      </c>
      <c r="Q6"/>
      <c r="R6"/>
    </row>
    <row r="7" spans="1:18" s="25" customFormat="1" ht="15" x14ac:dyDescent="0.25">
      <c r="A7" s="1"/>
      <c r="B7" s="5"/>
      <c r="C7" s="5"/>
      <c r="D7" s="14"/>
      <c r="E7" s="14"/>
      <c r="F7" s="14"/>
      <c r="G7" s="14"/>
      <c r="H7" s="15"/>
      <c r="I7" s="14"/>
      <c r="J7" s="14"/>
      <c r="Q7"/>
      <c r="R7"/>
    </row>
    <row r="8" spans="1:18" s="25" customFormat="1" ht="15" x14ac:dyDescent="0.25">
      <c r="A8" s="1"/>
      <c r="B8" s="17" t="s">
        <v>17</v>
      </c>
      <c r="C8" s="5"/>
      <c r="D8" s="40">
        <v>56418.087859999992</v>
      </c>
      <c r="E8" s="40">
        <v>41175.645389999998</v>
      </c>
      <c r="F8" s="41">
        <v>-0.27016942700758872</v>
      </c>
      <c r="G8" s="14"/>
      <c r="H8" s="40">
        <v>28755.970500000003</v>
      </c>
      <c r="I8" s="40">
        <v>26289.450400000005</v>
      </c>
      <c r="J8" s="41">
        <v>-8.5774190789352694E-2</v>
      </c>
      <c r="K8" s="92"/>
      <c r="Q8"/>
      <c r="R8"/>
    </row>
    <row r="9" spans="1:18" s="25" customFormat="1" ht="15" x14ac:dyDescent="0.25">
      <c r="A9" s="1"/>
      <c r="B9" s="5"/>
      <c r="C9" s="20" t="s">
        <v>18</v>
      </c>
      <c r="D9" s="40">
        <v>8716.5400799999989</v>
      </c>
      <c r="E9" s="40">
        <v>5227.9899000000005</v>
      </c>
      <c r="F9" s="41">
        <v>-0.40022189400636576</v>
      </c>
      <c r="G9" s="14"/>
      <c r="H9" s="40">
        <v>2237.8764999999999</v>
      </c>
      <c r="I9" s="40">
        <v>1679.0210999999999</v>
      </c>
      <c r="J9" s="41">
        <v>-0.24972575564379892</v>
      </c>
      <c r="K9" s="92"/>
      <c r="Q9"/>
      <c r="R9"/>
    </row>
    <row r="10" spans="1:18" s="25" customFormat="1" ht="15" x14ac:dyDescent="0.25">
      <c r="A10" s="1"/>
      <c r="B10" s="5"/>
      <c r="C10" s="28" t="s">
        <v>56</v>
      </c>
      <c r="D10" s="40">
        <v>904.45346000000006</v>
      </c>
      <c r="E10" s="40">
        <v>668.32409000000007</v>
      </c>
      <c r="F10" s="41">
        <v>-0.26107409661520892</v>
      </c>
      <c r="G10" s="14"/>
      <c r="H10" s="40">
        <v>258.78030000000001</v>
      </c>
      <c r="I10" s="40">
        <v>191.59479999999996</v>
      </c>
      <c r="J10" s="41">
        <v>-0.25962370396819251</v>
      </c>
      <c r="K10" s="92"/>
      <c r="Q10"/>
      <c r="R10"/>
    </row>
    <row r="11" spans="1:18" s="25" customFormat="1" ht="15" x14ac:dyDescent="0.25">
      <c r="A11" s="1"/>
      <c r="B11" s="5"/>
      <c r="C11" s="29" t="s">
        <v>11</v>
      </c>
      <c r="D11" s="40">
        <v>108.37658999999999</v>
      </c>
      <c r="E11" s="40">
        <v>80.017859999999999</v>
      </c>
      <c r="F11" s="41">
        <v>-0.26166841012436354</v>
      </c>
      <c r="G11" s="14"/>
      <c r="H11" s="40">
        <v>117.75099999999999</v>
      </c>
      <c r="I11" s="40">
        <v>93.196300000000008</v>
      </c>
      <c r="J11" s="41">
        <v>-0.2085307131149628</v>
      </c>
      <c r="K11" s="92"/>
      <c r="Q11"/>
      <c r="R11"/>
    </row>
    <row r="12" spans="1:18" s="25" customFormat="1" ht="15" x14ac:dyDescent="0.25">
      <c r="A12" s="1"/>
      <c r="B12" s="5"/>
      <c r="C12" s="29" t="s">
        <v>12</v>
      </c>
      <c r="D12" s="40">
        <v>7703.7100300000002</v>
      </c>
      <c r="E12" s="40">
        <v>4479.6479500000005</v>
      </c>
      <c r="F12" s="41">
        <v>-0.41850771478219823</v>
      </c>
      <c r="G12" s="14"/>
      <c r="H12" s="40">
        <v>1861.3452</v>
      </c>
      <c r="I12" s="40">
        <v>1394.23</v>
      </c>
      <c r="J12" s="41">
        <v>-0.25095570665774408</v>
      </c>
      <c r="K12" s="92"/>
      <c r="Q12"/>
      <c r="R12"/>
    </row>
    <row r="13" spans="1:18" s="25" customFormat="1" ht="15" x14ac:dyDescent="0.25">
      <c r="A13" s="1"/>
      <c r="B13" s="5"/>
      <c r="C13" s="26" t="s">
        <v>15</v>
      </c>
      <c r="D13" s="40">
        <v>3249.3098099999997</v>
      </c>
      <c r="E13" s="40">
        <v>2123.3884700000003</v>
      </c>
      <c r="F13" s="41">
        <v>-0.34651092257650851</v>
      </c>
      <c r="G13" s="14"/>
      <c r="H13" s="40">
        <v>1139.3909000000001</v>
      </c>
      <c r="I13" s="40">
        <v>1147.8562000000002</v>
      </c>
      <c r="J13" s="41">
        <v>7.4296714147884359E-3</v>
      </c>
      <c r="K13" s="92"/>
      <c r="Q13"/>
      <c r="R13"/>
    </row>
    <row r="14" spans="1:18" s="25" customFormat="1" ht="15" x14ac:dyDescent="0.25">
      <c r="A14" s="1"/>
      <c r="B14" s="5"/>
      <c r="C14" s="29" t="s">
        <v>60</v>
      </c>
      <c r="D14" s="40">
        <v>233.06581</v>
      </c>
      <c r="E14" s="40">
        <v>151.90911</v>
      </c>
      <c r="F14" s="41">
        <v>-0.3482136654878723</v>
      </c>
      <c r="G14" s="14"/>
      <c r="H14" s="40">
        <v>94.371500000000026</v>
      </c>
      <c r="I14" s="40">
        <v>73.613099999999989</v>
      </c>
      <c r="J14" s="41">
        <v>-0.21996471392316569</v>
      </c>
      <c r="K14" s="92"/>
      <c r="Q14"/>
      <c r="R14"/>
    </row>
    <row r="15" spans="1:18" s="25" customFormat="1" ht="15" x14ac:dyDescent="0.25">
      <c r="A15" s="1"/>
      <c r="B15" s="5"/>
      <c r="C15" s="29" t="s">
        <v>11</v>
      </c>
      <c r="D15" s="40">
        <v>75.583839999999995</v>
      </c>
      <c r="E15" s="40">
        <v>113.08562999999999</v>
      </c>
      <c r="F15" s="41">
        <v>0.49616148107849511</v>
      </c>
      <c r="G15" s="16"/>
      <c r="H15" s="40">
        <v>253.50030000000001</v>
      </c>
      <c r="I15" s="40">
        <v>459.48860000000002</v>
      </c>
      <c r="J15" s="41">
        <v>0.81257615868699173</v>
      </c>
      <c r="K15" s="92"/>
      <c r="Q15"/>
      <c r="R15"/>
    </row>
    <row r="16" spans="1:18" s="25" customFormat="1" ht="15" x14ac:dyDescent="0.25">
      <c r="A16" s="1"/>
      <c r="B16" s="5"/>
      <c r="C16" s="29" t="s">
        <v>12</v>
      </c>
      <c r="D16" s="40">
        <v>2940.6601599999995</v>
      </c>
      <c r="E16" s="40">
        <v>1858.39373</v>
      </c>
      <c r="F16" s="41">
        <v>-0.36803519315880406</v>
      </c>
      <c r="G16" s="14"/>
      <c r="H16" s="40">
        <v>791.51910000000009</v>
      </c>
      <c r="I16" s="40">
        <v>614.75449999999989</v>
      </c>
      <c r="J16" s="41">
        <v>-0.22332322744959685</v>
      </c>
      <c r="K16" s="92"/>
      <c r="Q16"/>
      <c r="R16"/>
    </row>
    <row r="17" spans="1:25" s="25" customFormat="1" ht="15" x14ac:dyDescent="0.25">
      <c r="A17" s="1"/>
      <c r="B17" s="5"/>
      <c r="C17" s="27" t="s">
        <v>16</v>
      </c>
      <c r="D17" s="40">
        <v>44452.237970000002</v>
      </c>
      <c r="E17" s="40">
        <v>33824.267019999999</v>
      </c>
      <c r="F17" s="41">
        <v>-0.23908742136161118</v>
      </c>
      <c r="G17" s="14"/>
      <c r="H17" s="40">
        <v>25378.703099999999</v>
      </c>
      <c r="I17" s="40">
        <v>23462.573100000001</v>
      </c>
      <c r="J17" s="41">
        <v>-7.5501494006602624E-2</v>
      </c>
      <c r="K17" s="92"/>
      <c r="Q17"/>
      <c r="R17"/>
      <c r="V17"/>
      <c r="W17"/>
      <c r="X17"/>
      <c r="Y17"/>
    </row>
    <row r="18" spans="1:25" s="25" customFormat="1" ht="15" x14ac:dyDescent="0.25">
      <c r="A18" s="1"/>
      <c r="B18" s="5"/>
      <c r="C18" s="29" t="s">
        <v>56</v>
      </c>
      <c r="D18" s="40">
        <v>21647.24913</v>
      </c>
      <c r="E18" s="40">
        <v>16779.461940000001</v>
      </c>
      <c r="F18" s="41">
        <v>-0.22486862699122082</v>
      </c>
      <c r="G18" s="14"/>
      <c r="H18" s="40">
        <v>9081.6890999999996</v>
      </c>
      <c r="I18" s="40">
        <v>10015.764900000002</v>
      </c>
      <c r="J18" s="41">
        <v>0.10285265105584845</v>
      </c>
      <c r="K18" s="92"/>
      <c r="Q18"/>
      <c r="R18"/>
      <c r="S18"/>
      <c r="T18"/>
      <c r="U18"/>
      <c r="V18"/>
      <c r="W18"/>
      <c r="X18"/>
      <c r="Y18"/>
    </row>
    <row r="19" spans="1:25" s="25" customFormat="1" ht="15" x14ac:dyDescent="0.25">
      <c r="A19" s="1"/>
      <c r="B19" s="5"/>
      <c r="C19" s="29" t="s">
        <v>11</v>
      </c>
      <c r="D19" s="40">
        <v>7478.4792400000006</v>
      </c>
      <c r="E19" s="40">
        <v>5298.2530699999998</v>
      </c>
      <c r="F19" s="41">
        <v>-0.29153335859230128</v>
      </c>
      <c r="G19" s="14"/>
      <c r="H19" s="40">
        <v>10275.644199999999</v>
      </c>
      <c r="I19" s="40">
        <v>7994.3243000000002</v>
      </c>
      <c r="J19" s="41">
        <v>-0.22201234838395814</v>
      </c>
      <c r="K19" s="92"/>
      <c r="Q19"/>
      <c r="R19"/>
      <c r="S19"/>
      <c r="T19"/>
      <c r="U19"/>
      <c r="V19"/>
      <c r="W19"/>
      <c r="X19"/>
      <c r="Y19"/>
    </row>
    <row r="20" spans="1:25" s="25" customFormat="1" ht="15" x14ac:dyDescent="0.25">
      <c r="A20" s="1"/>
      <c r="B20" s="5"/>
      <c r="C20" s="29" t="s">
        <v>12</v>
      </c>
      <c r="D20" s="40">
        <v>15326.509599999998</v>
      </c>
      <c r="E20" s="40">
        <v>11746.552009999999</v>
      </c>
      <c r="F20" s="41">
        <v>-0.23357944394593266</v>
      </c>
      <c r="G20" s="14"/>
      <c r="H20" s="40">
        <v>6021.3697999999995</v>
      </c>
      <c r="I20" s="40">
        <v>5452.4838999999993</v>
      </c>
      <c r="J20" s="41">
        <v>-9.4477821309031748E-2</v>
      </c>
      <c r="K20" s="92"/>
      <c r="Q20"/>
      <c r="R20"/>
      <c r="S20"/>
      <c r="T20"/>
      <c r="U20"/>
      <c r="V20"/>
      <c r="W20"/>
      <c r="X20"/>
      <c r="Y20"/>
    </row>
    <row r="21" spans="1:25" s="25" customFormat="1" ht="15" x14ac:dyDescent="0.25">
      <c r="A21" s="1"/>
      <c r="B21" s="31" t="s">
        <v>14</v>
      </c>
      <c r="C21" s="30"/>
      <c r="D21" s="40">
        <v>24539.266619999995</v>
      </c>
      <c r="E21" s="40">
        <v>18782.33714</v>
      </c>
      <c r="F21" s="41">
        <v>-0.23460071440390898</v>
      </c>
      <c r="H21" s="40">
        <v>15145.048699999999</v>
      </c>
      <c r="I21" s="40">
        <v>14488.833200000001</v>
      </c>
      <c r="J21" s="41">
        <v>-4.3328715080328428E-2</v>
      </c>
      <c r="K21" s="92"/>
      <c r="Q21"/>
      <c r="R21"/>
      <c r="S21"/>
      <c r="T21"/>
      <c r="U21"/>
      <c r="V21"/>
      <c r="W21"/>
      <c r="X21"/>
      <c r="Y21"/>
    </row>
    <row r="22" spans="1:25" s="25" customFormat="1" ht="15" x14ac:dyDescent="0.25">
      <c r="A22" s="1"/>
      <c r="B22" s="18"/>
      <c r="C22" s="20" t="s">
        <v>18</v>
      </c>
      <c r="D22" s="40">
        <v>3475.0398999999998</v>
      </c>
      <c r="E22" s="40">
        <v>2541.5568800000001</v>
      </c>
      <c r="F22" s="41">
        <v>-0.26862512283671902</v>
      </c>
      <c r="G22" s="1"/>
      <c r="H22" s="40">
        <v>1149.3851999999999</v>
      </c>
      <c r="I22" s="40">
        <v>1035.74</v>
      </c>
      <c r="J22" s="41">
        <v>-9.8874772356560656E-2</v>
      </c>
      <c r="K22" s="92"/>
      <c r="Q22"/>
      <c r="R22"/>
      <c r="S22"/>
      <c r="T22"/>
      <c r="U22"/>
      <c r="V22"/>
      <c r="W22"/>
      <c r="X22"/>
      <c r="Y22"/>
    </row>
    <row r="23" spans="1:25" s="25" customFormat="1" ht="15" x14ac:dyDescent="0.25">
      <c r="A23" s="1"/>
      <c r="B23" s="18"/>
      <c r="C23" s="28" t="s">
        <v>56</v>
      </c>
      <c r="D23" s="40">
        <v>878.55376000000001</v>
      </c>
      <c r="E23" s="40">
        <v>639.42364999999995</v>
      </c>
      <c r="F23" s="41">
        <v>-0.27218608682523887</v>
      </c>
      <c r="G23" s="19"/>
      <c r="H23" s="40">
        <v>246.3837</v>
      </c>
      <c r="I23" s="40">
        <v>179.83179999999996</v>
      </c>
      <c r="J23" s="41">
        <v>-0.27011486555320036</v>
      </c>
      <c r="K23" s="92"/>
      <c r="Q23"/>
      <c r="R23"/>
      <c r="S23"/>
      <c r="T23"/>
      <c r="U23"/>
      <c r="V23"/>
      <c r="W23"/>
      <c r="X23"/>
      <c r="Y23"/>
    </row>
    <row r="24" spans="1:25" s="25" customFormat="1" ht="15" x14ac:dyDescent="0.25">
      <c r="A24" s="1"/>
      <c r="C24" s="29" t="s">
        <v>11</v>
      </c>
      <c r="D24" s="40">
        <v>108.35911</v>
      </c>
      <c r="E24" s="40">
        <v>79.48536</v>
      </c>
      <c r="F24" s="41">
        <v>-0.26646352115664296</v>
      </c>
      <c r="H24" s="40">
        <v>117.7436</v>
      </c>
      <c r="I24" s="40">
        <v>92.473300000000009</v>
      </c>
      <c r="J24" s="41">
        <v>-0.21462143165318531</v>
      </c>
      <c r="K24" s="92"/>
      <c r="Q24"/>
      <c r="R24"/>
      <c r="S24"/>
      <c r="T24"/>
      <c r="U24"/>
      <c r="V24"/>
      <c r="W24"/>
      <c r="X24"/>
      <c r="Y24"/>
    </row>
    <row r="25" spans="1:25" s="25" customFormat="1" ht="15" x14ac:dyDescent="0.25">
      <c r="A25" s="1"/>
      <c r="C25" s="29" t="s">
        <v>12</v>
      </c>
      <c r="D25" s="40">
        <v>2488.1270299999996</v>
      </c>
      <c r="E25" s="40">
        <v>1822.64787</v>
      </c>
      <c r="F25" s="41">
        <v>-0.2674618908022553</v>
      </c>
      <c r="H25" s="40">
        <v>785.25789999999995</v>
      </c>
      <c r="I25" s="40">
        <v>763.43489999999997</v>
      </c>
      <c r="J25" s="41">
        <v>-2.7790869725729573E-2</v>
      </c>
      <c r="K25" s="92"/>
      <c r="Q25"/>
      <c r="R25"/>
      <c r="S25"/>
      <c r="T25"/>
      <c r="U25"/>
      <c r="V25"/>
      <c r="W25"/>
      <c r="X25"/>
      <c r="Y25"/>
    </row>
    <row r="26" spans="1:25" s="25" customFormat="1" ht="15" x14ac:dyDescent="0.25">
      <c r="A26" s="1"/>
      <c r="C26" s="26" t="s">
        <v>15</v>
      </c>
      <c r="D26" s="40">
        <v>1453.0810299999998</v>
      </c>
      <c r="E26" s="40">
        <v>1076.8587699999998</v>
      </c>
      <c r="F26" s="41">
        <v>-0.25891347573369672</v>
      </c>
      <c r="G26" s="1"/>
      <c r="H26" s="40">
        <v>742.55000000000007</v>
      </c>
      <c r="I26" s="40">
        <v>848.26890000000003</v>
      </c>
      <c r="J26" s="41">
        <v>0.14237276951047062</v>
      </c>
      <c r="K26" s="92"/>
      <c r="Q26"/>
      <c r="R26"/>
      <c r="S26"/>
      <c r="T26"/>
      <c r="U26"/>
      <c r="V26"/>
      <c r="W26"/>
      <c r="X26"/>
      <c r="Y26"/>
    </row>
    <row r="27" spans="1:25" s="25" customFormat="1" ht="15" x14ac:dyDescent="0.25">
      <c r="A27" s="1"/>
      <c r="C27" s="29" t="s">
        <v>60</v>
      </c>
      <c r="D27" s="40">
        <v>230.00261</v>
      </c>
      <c r="E27" s="40">
        <v>149.52434</v>
      </c>
      <c r="F27" s="41">
        <v>-0.34990155111718085</v>
      </c>
      <c r="H27" s="40">
        <v>90.307500000000019</v>
      </c>
      <c r="I27" s="40">
        <v>73.274999999999991</v>
      </c>
      <c r="J27" s="41">
        <v>-0.18860559754173267</v>
      </c>
      <c r="K27" s="92"/>
      <c r="Q27"/>
      <c r="R27"/>
      <c r="S27"/>
      <c r="T27"/>
      <c r="U27"/>
      <c r="V27"/>
      <c r="W27"/>
      <c r="X27"/>
      <c r="Y27"/>
    </row>
    <row r="28" spans="1:25" s="25" customFormat="1" ht="15" x14ac:dyDescent="0.25">
      <c r="A28" s="1"/>
      <c r="C28" s="29" t="s">
        <v>11</v>
      </c>
      <c r="D28" s="40">
        <v>75.583839999999995</v>
      </c>
      <c r="E28" s="40">
        <v>113.08562999999999</v>
      </c>
      <c r="F28" s="41">
        <v>0.49616148107849511</v>
      </c>
      <c r="G28" s="72"/>
      <c r="H28" s="40">
        <v>253.50030000000001</v>
      </c>
      <c r="I28" s="40">
        <v>459.48860000000002</v>
      </c>
      <c r="J28" s="41">
        <v>0.81257615868699173</v>
      </c>
      <c r="K28" s="92"/>
      <c r="Q28"/>
      <c r="R28"/>
      <c r="S28"/>
      <c r="T28"/>
      <c r="U28"/>
      <c r="V28"/>
      <c r="W28"/>
      <c r="X28"/>
      <c r="Y28"/>
    </row>
    <row r="29" spans="1:25" s="25" customFormat="1" ht="15" x14ac:dyDescent="0.25">
      <c r="A29" s="1"/>
      <c r="C29" s="29" t="s">
        <v>12</v>
      </c>
      <c r="D29" s="40">
        <v>1147.4945799999998</v>
      </c>
      <c r="E29" s="40">
        <v>814.24879999999996</v>
      </c>
      <c r="F29" s="41">
        <v>-0.29041163749984761</v>
      </c>
      <c r="H29" s="40">
        <v>398.74220000000003</v>
      </c>
      <c r="I29" s="40">
        <v>315.50529999999998</v>
      </c>
      <c r="J29" s="41">
        <v>-0.20874866016187912</v>
      </c>
      <c r="K29" s="92"/>
      <c r="Q29"/>
      <c r="R29"/>
      <c r="S29"/>
      <c r="T29"/>
      <c r="U29"/>
      <c r="V29"/>
      <c r="W29"/>
      <c r="X29"/>
      <c r="Y29"/>
    </row>
    <row r="30" spans="1:25" s="25" customFormat="1" ht="15" x14ac:dyDescent="0.25">
      <c r="A30" s="1"/>
      <c r="C30" s="27" t="s">
        <v>16</v>
      </c>
      <c r="D30" s="40">
        <v>19611.145689999998</v>
      </c>
      <c r="E30" s="40">
        <v>15163.921490000001</v>
      </c>
      <c r="F30" s="41">
        <v>-0.2267702392455174</v>
      </c>
      <c r="G30" s="1"/>
      <c r="H30" s="40">
        <v>13253.113499999999</v>
      </c>
      <c r="I30" s="40">
        <v>12604.8243</v>
      </c>
      <c r="J30" s="41">
        <v>-4.8915992457168593E-2</v>
      </c>
      <c r="K30" s="92"/>
      <c r="Q30"/>
      <c r="R30"/>
      <c r="S30"/>
      <c r="T30"/>
      <c r="U30"/>
      <c r="V30"/>
      <c r="W30"/>
      <c r="X30"/>
      <c r="Y30"/>
    </row>
    <row r="31" spans="1:25" s="25" customFormat="1" ht="15" x14ac:dyDescent="0.25">
      <c r="A31" s="1"/>
      <c r="C31" s="29" t="s">
        <v>56</v>
      </c>
      <c r="D31" s="40">
        <v>8172.3269300000002</v>
      </c>
      <c r="E31" s="40">
        <v>6083.0021200000001</v>
      </c>
      <c r="F31" s="41">
        <v>-0.255658495786585</v>
      </c>
      <c r="H31" s="40">
        <v>3122.5157999999997</v>
      </c>
      <c r="I31" s="40">
        <v>4342.0866000000005</v>
      </c>
      <c r="J31" s="41">
        <v>0.39057313977402486</v>
      </c>
      <c r="K31" s="92"/>
      <c r="Q31"/>
      <c r="R31"/>
      <c r="S31"/>
      <c r="T31"/>
      <c r="U31"/>
      <c r="V31"/>
      <c r="W31"/>
      <c r="X31"/>
      <c r="Y31"/>
    </row>
    <row r="32" spans="1:25" s="25" customFormat="1" ht="15" x14ac:dyDescent="0.25">
      <c r="A32" s="1"/>
      <c r="C32" s="29" t="s">
        <v>11</v>
      </c>
      <c r="D32" s="40">
        <v>5186.3206</v>
      </c>
      <c r="E32" s="40">
        <v>4186.7364699999998</v>
      </c>
      <c r="F32" s="41">
        <v>-0.19273473568140007</v>
      </c>
      <c r="H32" s="40">
        <v>7822.7244000000001</v>
      </c>
      <c r="I32" s="40">
        <v>6183.5758000000005</v>
      </c>
      <c r="J32" s="41">
        <v>-0.20953679513495319</v>
      </c>
      <c r="K32" s="92"/>
      <c r="Q32"/>
      <c r="R32"/>
      <c r="S32"/>
      <c r="T32"/>
      <c r="U32"/>
      <c r="V32"/>
      <c r="W32"/>
      <c r="X32"/>
      <c r="Y32"/>
    </row>
    <row r="33" spans="1:25" s="25" customFormat="1" ht="15" x14ac:dyDescent="0.25">
      <c r="A33" s="1"/>
      <c r="C33" s="29" t="s">
        <v>12</v>
      </c>
      <c r="D33" s="40">
        <v>6252.4981599999983</v>
      </c>
      <c r="E33" s="40">
        <v>4894.1828999999998</v>
      </c>
      <c r="F33" s="41">
        <v>-0.21724360811327273</v>
      </c>
      <c r="H33" s="40">
        <v>2307.8732999999997</v>
      </c>
      <c r="I33" s="40">
        <v>2079.1619000000001</v>
      </c>
      <c r="J33" s="41">
        <v>-9.9100500881049103E-2</v>
      </c>
      <c r="K33" s="92"/>
      <c r="Q33"/>
      <c r="R33"/>
      <c r="S33"/>
      <c r="T33"/>
      <c r="U33"/>
      <c r="V33"/>
      <c r="W33"/>
      <c r="X33"/>
      <c r="Y33"/>
    </row>
    <row r="34" spans="1:25" s="25" customFormat="1" ht="15" x14ac:dyDescent="0.25">
      <c r="A34" s="1"/>
      <c r="B34" s="31" t="s">
        <v>19</v>
      </c>
      <c r="C34" s="30"/>
      <c r="D34" s="40">
        <v>1664.0844099999999</v>
      </c>
      <c r="E34" s="40">
        <v>1380.2761700000001</v>
      </c>
      <c r="F34" s="41">
        <v>-0.17054918506207256</v>
      </c>
      <c r="H34" s="40">
        <v>674.12900000000002</v>
      </c>
      <c r="I34" s="40">
        <v>500.39889999999997</v>
      </c>
      <c r="J34" s="41">
        <v>-0.25771046787780982</v>
      </c>
      <c r="K34" s="92"/>
      <c r="Q34"/>
      <c r="R34"/>
      <c r="S34"/>
      <c r="T34"/>
      <c r="U34"/>
      <c r="V34"/>
      <c r="W34"/>
      <c r="X34"/>
      <c r="Y34"/>
    </row>
    <row r="35" spans="1:25" s="25" customFormat="1" ht="15" x14ac:dyDescent="0.25">
      <c r="A35" s="1"/>
      <c r="B35" s="18"/>
      <c r="C35" s="20" t="s">
        <v>18</v>
      </c>
      <c r="D35" s="40">
        <v>259.43446</v>
      </c>
      <c r="E35" s="40">
        <v>131.94048999999998</v>
      </c>
      <c r="F35" s="41">
        <v>-0.49143035971397175</v>
      </c>
      <c r="G35" s="1"/>
      <c r="H35" s="40">
        <v>93.918700000000001</v>
      </c>
      <c r="I35" s="40">
        <v>56.396099999999997</v>
      </c>
      <c r="J35" s="41">
        <v>-0.39952213989333329</v>
      </c>
      <c r="K35" s="92"/>
      <c r="Q35"/>
      <c r="R35"/>
      <c r="S35"/>
      <c r="T35"/>
      <c r="U35"/>
      <c r="V35"/>
      <c r="W35"/>
      <c r="X35"/>
      <c r="Y35"/>
    </row>
    <row r="36" spans="1:25" s="25" customFormat="1" ht="15" x14ac:dyDescent="0.25">
      <c r="A36" s="1"/>
      <c r="B36" s="18"/>
      <c r="C36" s="28" t="s">
        <v>56</v>
      </c>
      <c r="D36" s="40" t="s">
        <v>139</v>
      </c>
      <c r="E36" s="40" t="s">
        <v>139</v>
      </c>
      <c r="F36" s="41"/>
      <c r="H36" s="40" t="s">
        <v>139</v>
      </c>
      <c r="I36" s="40" t="s">
        <v>139</v>
      </c>
      <c r="J36" s="41"/>
      <c r="K36" s="92"/>
      <c r="Q36"/>
      <c r="R36"/>
      <c r="S36"/>
      <c r="T36"/>
      <c r="U36"/>
      <c r="V36"/>
      <c r="W36"/>
      <c r="X36"/>
      <c r="Y36"/>
    </row>
    <row r="37" spans="1:25" s="25" customFormat="1" ht="15" x14ac:dyDescent="0.25">
      <c r="A37" s="1"/>
      <c r="C37" s="29" t="s">
        <v>11</v>
      </c>
      <c r="D37" s="40" t="s">
        <v>139</v>
      </c>
      <c r="E37" s="40" t="s">
        <v>139</v>
      </c>
      <c r="F37" s="41"/>
      <c r="H37" s="40" t="s">
        <v>139</v>
      </c>
      <c r="I37" s="40" t="s">
        <v>139</v>
      </c>
      <c r="J37" s="41"/>
      <c r="K37" s="92"/>
      <c r="Q37"/>
      <c r="R37"/>
      <c r="S37"/>
      <c r="T37"/>
      <c r="U37"/>
      <c r="V37"/>
      <c r="W37"/>
      <c r="X37"/>
      <c r="Y37"/>
    </row>
    <row r="38" spans="1:25" s="25" customFormat="1" ht="15" x14ac:dyDescent="0.25">
      <c r="A38" s="1"/>
      <c r="C38" s="29" t="s">
        <v>12</v>
      </c>
      <c r="D38" s="40">
        <v>259.15681000000001</v>
      </c>
      <c r="E38" s="40">
        <v>131.91403</v>
      </c>
      <c r="F38" s="41">
        <v>-0.49098759936117442</v>
      </c>
      <c r="H38" s="40">
        <v>93.447100000000006</v>
      </c>
      <c r="I38" s="40">
        <v>56.375999999999998</v>
      </c>
      <c r="J38" s="41">
        <v>-0.3967067998899913</v>
      </c>
      <c r="K38" s="92"/>
      <c r="Q38"/>
      <c r="R38"/>
      <c r="S38"/>
      <c r="T38"/>
      <c r="U38"/>
      <c r="V38"/>
      <c r="W38"/>
      <c r="X38"/>
      <c r="Y38"/>
    </row>
    <row r="39" spans="1:25" s="25" customFormat="1" ht="15" x14ac:dyDescent="0.25">
      <c r="A39" s="1"/>
      <c r="C39" s="26" t="s">
        <v>15</v>
      </c>
      <c r="D39" s="40">
        <v>105.65887000000001</v>
      </c>
      <c r="E39" s="40">
        <v>83.262050000000002</v>
      </c>
      <c r="F39" s="41">
        <v>-0.21197292759235456</v>
      </c>
      <c r="G39" s="1"/>
      <c r="H39" s="40">
        <v>44.936799999999998</v>
      </c>
      <c r="I39" s="40">
        <v>46.519000000000005</v>
      </c>
      <c r="J39" s="41">
        <v>3.520944971604581E-2</v>
      </c>
      <c r="K39" s="92"/>
      <c r="Q39"/>
      <c r="R39"/>
      <c r="S39"/>
      <c r="T39"/>
      <c r="U39"/>
      <c r="V39"/>
      <c r="W39"/>
      <c r="X39"/>
      <c r="Y39"/>
    </row>
    <row r="40" spans="1:25" s="25" customFormat="1" ht="15" x14ac:dyDescent="0.25">
      <c r="A40" s="1"/>
      <c r="C40" s="29" t="s">
        <v>60</v>
      </c>
      <c r="D40" s="40" t="s">
        <v>139</v>
      </c>
      <c r="E40" s="40" t="s">
        <v>139</v>
      </c>
      <c r="F40" s="41"/>
      <c r="G40" s="72"/>
      <c r="H40" s="40">
        <v>1.7095</v>
      </c>
      <c r="I40" s="40" t="s">
        <v>139</v>
      </c>
      <c r="J40" s="41" t="s">
        <v>139</v>
      </c>
      <c r="K40" s="92"/>
      <c r="Q40"/>
      <c r="R40"/>
      <c r="S40"/>
      <c r="T40"/>
      <c r="U40"/>
      <c r="V40"/>
      <c r="W40"/>
      <c r="X40"/>
      <c r="Y40"/>
    </row>
    <row r="41" spans="1:25" s="25" customFormat="1" ht="15" x14ac:dyDescent="0.25">
      <c r="A41" s="1"/>
      <c r="C41" s="29" t="s">
        <v>11</v>
      </c>
      <c r="D41" s="40" t="s">
        <v>139</v>
      </c>
      <c r="E41" s="40" t="s">
        <v>139</v>
      </c>
      <c r="F41" s="41"/>
      <c r="G41" s="72"/>
      <c r="H41" s="40" t="s">
        <v>139</v>
      </c>
      <c r="I41" s="40" t="s">
        <v>139</v>
      </c>
      <c r="J41" s="41" t="s">
        <v>139</v>
      </c>
      <c r="K41" s="92"/>
      <c r="Q41"/>
      <c r="R41"/>
      <c r="S41"/>
      <c r="T41"/>
      <c r="U41"/>
      <c r="V41"/>
      <c r="W41"/>
      <c r="X41"/>
      <c r="Y41"/>
    </row>
    <row r="42" spans="1:25" s="25" customFormat="1" ht="15" x14ac:dyDescent="0.25">
      <c r="A42" s="1"/>
      <c r="C42" s="29" t="s">
        <v>12</v>
      </c>
      <c r="D42" s="40">
        <v>105.07433</v>
      </c>
      <c r="E42" s="40">
        <v>83.208179999999999</v>
      </c>
      <c r="F42" s="41">
        <v>-0.20810173141242017</v>
      </c>
      <c r="H42" s="40">
        <v>43.2273</v>
      </c>
      <c r="I42" s="40">
        <v>46.478900000000003</v>
      </c>
      <c r="J42" s="41">
        <v>7.5220983036183228E-2</v>
      </c>
      <c r="K42" s="92"/>
      <c r="Q42"/>
      <c r="R42"/>
      <c r="S42"/>
      <c r="T42"/>
      <c r="U42"/>
      <c r="V42"/>
      <c r="W42"/>
      <c r="X42"/>
      <c r="Y42"/>
    </row>
    <row r="43" spans="1:25" s="25" customFormat="1" ht="15" x14ac:dyDescent="0.25">
      <c r="A43" s="1"/>
      <c r="C43" s="27" t="s">
        <v>16</v>
      </c>
      <c r="D43" s="40">
        <v>1298.99108</v>
      </c>
      <c r="E43" s="40">
        <v>1165.0736300000001</v>
      </c>
      <c r="F43" s="41">
        <v>-0.10309343309732344</v>
      </c>
      <c r="G43" s="1"/>
      <c r="H43" s="40">
        <v>535.27350000000001</v>
      </c>
      <c r="I43" s="40">
        <v>397.48379999999997</v>
      </c>
      <c r="J43" s="41">
        <v>-0.25741924455441945</v>
      </c>
      <c r="K43" s="92"/>
      <c r="Q43"/>
      <c r="R43"/>
      <c r="S43"/>
      <c r="T43"/>
      <c r="U43"/>
      <c r="V43"/>
      <c r="W43"/>
      <c r="X43"/>
      <c r="Y43"/>
    </row>
    <row r="44" spans="1:25" s="25" customFormat="1" ht="15" x14ac:dyDescent="0.25">
      <c r="A44" s="1"/>
      <c r="C44" s="29" t="s">
        <v>56</v>
      </c>
      <c r="D44" s="40">
        <v>148.09032999999999</v>
      </c>
      <c r="E44" s="40">
        <v>109.93057</v>
      </c>
      <c r="F44" s="41">
        <v>-0.25767894500606481</v>
      </c>
      <c r="H44" s="40">
        <v>102.6407</v>
      </c>
      <c r="I44" s="40">
        <v>88.118099999999998</v>
      </c>
      <c r="J44" s="41">
        <v>-0.14148968196826403</v>
      </c>
      <c r="K44" s="92"/>
      <c r="Q44"/>
      <c r="R44"/>
      <c r="S44"/>
      <c r="T44"/>
      <c r="U44"/>
      <c r="V44"/>
      <c r="W44"/>
      <c r="X44"/>
      <c r="Y44"/>
    </row>
    <row r="45" spans="1:25" s="25" customFormat="1" ht="15" x14ac:dyDescent="0.25">
      <c r="A45" s="1"/>
      <c r="C45" s="29" t="s">
        <v>11</v>
      </c>
      <c r="D45" s="40" t="s">
        <v>139</v>
      </c>
      <c r="E45" s="40" t="s">
        <v>139</v>
      </c>
      <c r="F45" s="41"/>
      <c r="H45" s="40" t="s">
        <v>139</v>
      </c>
      <c r="I45" s="40" t="s">
        <v>139</v>
      </c>
      <c r="J45" s="41" t="s">
        <v>139</v>
      </c>
      <c r="K45" s="92"/>
      <c r="Q45"/>
      <c r="R45"/>
      <c r="S45"/>
      <c r="T45"/>
      <c r="U45"/>
      <c r="V45"/>
      <c r="W45"/>
      <c r="X45"/>
      <c r="Y45"/>
    </row>
    <row r="46" spans="1:25" s="25" customFormat="1" ht="15" x14ac:dyDescent="0.25">
      <c r="A46" s="1"/>
      <c r="C46" s="29" t="s">
        <v>12</v>
      </c>
      <c r="D46" s="40">
        <v>1150.90075</v>
      </c>
      <c r="E46" s="40">
        <v>1055.1430600000001</v>
      </c>
      <c r="F46" s="41">
        <v>-8.3202387347475371E-2</v>
      </c>
      <c r="H46" s="40">
        <v>432.63279999999997</v>
      </c>
      <c r="I46" s="40">
        <v>309.3657</v>
      </c>
      <c r="J46" s="41">
        <v>-0.2849231496086288</v>
      </c>
      <c r="K46" s="92"/>
      <c r="Q46"/>
      <c r="R46"/>
      <c r="S46"/>
      <c r="T46"/>
      <c r="U46"/>
      <c r="V46"/>
      <c r="W46"/>
      <c r="X46"/>
      <c r="Y46"/>
    </row>
    <row r="47" spans="1:25" s="25" customFormat="1" ht="15" x14ac:dyDescent="0.25">
      <c r="A47" s="1"/>
      <c r="B47" s="31" t="s">
        <v>20</v>
      </c>
      <c r="C47" s="30"/>
      <c r="D47" s="40">
        <v>29646.108850000001</v>
      </c>
      <c r="E47" s="40">
        <v>20477.286700000001</v>
      </c>
      <c r="F47" s="41">
        <v>-0.30927573653565665</v>
      </c>
      <c r="H47" s="40">
        <v>12716.833400000001</v>
      </c>
      <c r="I47" s="40">
        <v>11042.953800000001</v>
      </c>
      <c r="J47" s="41">
        <v>-0.13162707628142711</v>
      </c>
      <c r="K47" s="92"/>
      <c r="Q47"/>
      <c r="R47"/>
      <c r="S47"/>
      <c r="T47"/>
      <c r="U47"/>
      <c r="V47"/>
      <c r="W47"/>
      <c r="X47"/>
      <c r="Y47"/>
    </row>
    <row r="48" spans="1:25" s="25" customFormat="1" ht="15" x14ac:dyDescent="0.25">
      <c r="A48" s="1"/>
      <c r="B48" s="18"/>
      <c r="C48" s="20" t="s">
        <v>18</v>
      </c>
      <c r="D48" s="40">
        <v>4764.2856299999994</v>
      </c>
      <c r="E48" s="40">
        <v>2376.6792300000006</v>
      </c>
      <c r="F48" s="41">
        <v>-0.50114677948055752</v>
      </c>
      <c r="G48" s="1"/>
      <c r="H48" s="40">
        <v>927.45600000000002</v>
      </c>
      <c r="I48" s="40">
        <v>516.23950000000002</v>
      </c>
      <c r="J48" s="41">
        <v>-0.44338114153124242</v>
      </c>
      <c r="K48" s="92"/>
      <c r="Q48"/>
      <c r="R48"/>
      <c r="S48"/>
      <c r="T48"/>
      <c r="U48"/>
      <c r="V48"/>
      <c r="W48"/>
      <c r="X48"/>
      <c r="Y48"/>
    </row>
    <row r="49" spans="1:25" s="25" customFormat="1" ht="15" x14ac:dyDescent="0.25">
      <c r="A49" s="1"/>
      <c r="B49" s="18"/>
      <c r="C49" s="28" t="s">
        <v>56</v>
      </c>
      <c r="D49" s="40">
        <v>12.452249999999999</v>
      </c>
      <c r="E49" s="40">
        <v>26.50526</v>
      </c>
      <c r="F49" s="41">
        <v>1.1285518681362807</v>
      </c>
      <c r="G49" s="72"/>
      <c r="H49" s="40">
        <v>5.1707000000000001</v>
      </c>
      <c r="I49" s="40">
        <v>11.290099999999999</v>
      </c>
      <c r="J49" s="41">
        <v>1.1834761250894461</v>
      </c>
      <c r="K49" s="92"/>
      <c r="Q49"/>
      <c r="R49"/>
      <c r="S49"/>
      <c r="T49"/>
      <c r="U49"/>
      <c r="V49"/>
      <c r="W49"/>
      <c r="X49"/>
      <c r="Y49"/>
    </row>
    <row r="50" spans="1:25" s="25" customFormat="1" ht="15" x14ac:dyDescent="0.25">
      <c r="A50" s="1"/>
      <c r="C50" s="29" t="s">
        <v>11</v>
      </c>
      <c r="D50" s="40" t="s">
        <v>139</v>
      </c>
      <c r="E50" s="40" t="s">
        <v>139</v>
      </c>
      <c r="F50" s="41"/>
      <c r="G50" s="70"/>
      <c r="H50" s="40" t="s">
        <v>139</v>
      </c>
      <c r="I50" s="40" t="s">
        <v>139</v>
      </c>
      <c r="J50" s="41" t="s">
        <v>139</v>
      </c>
      <c r="K50" s="92"/>
      <c r="Q50"/>
      <c r="R50"/>
      <c r="S50"/>
      <c r="T50"/>
      <c r="U50"/>
      <c r="V50"/>
      <c r="W50"/>
      <c r="X50"/>
      <c r="Y50"/>
    </row>
    <row r="51" spans="1:25" s="25" customFormat="1" ht="15" x14ac:dyDescent="0.25">
      <c r="A51" s="1"/>
      <c r="C51" s="29" t="s">
        <v>12</v>
      </c>
      <c r="D51" s="40">
        <v>4751.8315199999997</v>
      </c>
      <c r="E51" s="40">
        <v>2349.6579700000007</v>
      </c>
      <c r="F51" s="41">
        <v>-0.50552582512437205</v>
      </c>
      <c r="H51" s="40">
        <v>922.28370000000007</v>
      </c>
      <c r="I51" s="40">
        <v>504.23740000000004</v>
      </c>
      <c r="J51" s="41">
        <v>-0.45327300048781083</v>
      </c>
      <c r="K51" s="92"/>
      <c r="Q51"/>
      <c r="R51"/>
      <c r="S51"/>
      <c r="T51"/>
      <c r="U51"/>
      <c r="V51"/>
      <c r="W51"/>
      <c r="X51"/>
      <c r="Y51"/>
    </row>
    <row r="52" spans="1:25" s="25" customFormat="1" ht="15" x14ac:dyDescent="0.25">
      <c r="A52" s="1"/>
      <c r="C52" s="26" t="s">
        <v>15</v>
      </c>
      <c r="D52" s="40">
        <v>1566.6645799999999</v>
      </c>
      <c r="E52" s="40">
        <v>845.22710000000018</v>
      </c>
      <c r="F52" s="41">
        <v>-0.46049262184761958</v>
      </c>
      <c r="G52" s="1"/>
      <c r="H52" s="40">
        <v>300.87799999999999</v>
      </c>
      <c r="I52" s="40">
        <v>194.84299999999999</v>
      </c>
      <c r="J52" s="41">
        <v>-0.35241858826501105</v>
      </c>
      <c r="K52" s="92"/>
      <c r="Q52"/>
      <c r="R52"/>
      <c r="S52"/>
      <c r="T52"/>
      <c r="U52"/>
      <c r="V52"/>
      <c r="W52"/>
      <c r="X52"/>
      <c r="Y52"/>
    </row>
    <row r="53" spans="1:25" s="25" customFormat="1" ht="15" x14ac:dyDescent="0.25">
      <c r="A53" s="1"/>
      <c r="C53" s="29" t="s">
        <v>60</v>
      </c>
      <c r="D53" s="40" t="s">
        <v>139</v>
      </c>
      <c r="E53" s="40">
        <v>2.3309000000000002</v>
      </c>
      <c r="F53" s="41"/>
      <c r="G53" s="70"/>
      <c r="H53" s="40" t="s">
        <v>139</v>
      </c>
      <c r="I53" s="40" t="s">
        <v>139</v>
      </c>
      <c r="J53" s="41"/>
      <c r="K53" s="92"/>
      <c r="Q53"/>
      <c r="R53"/>
      <c r="S53"/>
      <c r="T53"/>
      <c r="U53"/>
      <c r="V53"/>
      <c r="W53"/>
      <c r="X53"/>
      <c r="Y53"/>
    </row>
    <row r="54" spans="1:25" s="25" customFormat="1" ht="15" x14ac:dyDescent="0.25">
      <c r="A54" s="1"/>
      <c r="C54" s="29" t="s">
        <v>11</v>
      </c>
      <c r="D54" s="40" t="s">
        <v>139</v>
      </c>
      <c r="E54" s="40" t="s">
        <v>139</v>
      </c>
      <c r="F54" s="41"/>
      <c r="G54" s="70"/>
      <c r="H54" s="40" t="s">
        <v>139</v>
      </c>
      <c r="I54" s="40" t="s">
        <v>139</v>
      </c>
      <c r="J54" s="41" t="s">
        <v>138</v>
      </c>
      <c r="K54" s="92"/>
      <c r="Q54"/>
      <c r="R54"/>
      <c r="S54"/>
      <c r="T54"/>
      <c r="U54"/>
      <c r="V54"/>
      <c r="W54"/>
      <c r="X54"/>
      <c r="Y54"/>
    </row>
    <row r="55" spans="1:25" s="25" customFormat="1" ht="15" x14ac:dyDescent="0.25">
      <c r="A55" s="1"/>
      <c r="C55" s="29" t="s">
        <v>12</v>
      </c>
      <c r="D55" s="40">
        <v>1566.6645799999999</v>
      </c>
      <c r="E55" s="40">
        <v>842.89620000000014</v>
      </c>
      <c r="F55" s="41">
        <v>-0.46198043233989489</v>
      </c>
      <c r="H55" s="40">
        <v>300.87799999999999</v>
      </c>
      <c r="I55" s="40">
        <v>194.62299999999999</v>
      </c>
      <c r="J55" s="41">
        <v>-0.35314978163906968</v>
      </c>
      <c r="K55" s="92"/>
      <c r="Q55"/>
      <c r="R55"/>
      <c r="S55"/>
      <c r="T55"/>
      <c r="U55"/>
      <c r="V55"/>
      <c r="W55"/>
      <c r="X55"/>
      <c r="Y55"/>
    </row>
    <row r="56" spans="1:25" s="25" customFormat="1" ht="15" x14ac:dyDescent="0.25">
      <c r="A56" s="1"/>
      <c r="C56" s="27" t="s">
        <v>16</v>
      </c>
      <c r="D56" s="40">
        <v>23315.158640000001</v>
      </c>
      <c r="E56" s="40">
        <v>17255.380369999999</v>
      </c>
      <c r="F56" s="41">
        <v>-0.25990722875047106</v>
      </c>
      <c r="G56" s="1"/>
      <c r="H56" s="40">
        <v>11488.499400000001</v>
      </c>
      <c r="I56" s="40">
        <v>10331.871300000001</v>
      </c>
      <c r="J56" s="41">
        <v>-0.10067703881326745</v>
      </c>
      <c r="K56" s="92"/>
      <c r="Q56"/>
      <c r="R56"/>
      <c r="S56"/>
      <c r="T56"/>
      <c r="U56"/>
      <c r="V56"/>
      <c r="W56"/>
      <c r="X56"/>
      <c r="Y56"/>
    </row>
    <row r="57" spans="1:25" s="25" customFormat="1" ht="15" x14ac:dyDescent="0.25">
      <c r="A57" s="1"/>
      <c r="C57" s="29" t="s">
        <v>56</v>
      </c>
      <c r="D57" s="40">
        <v>13225.548500000001</v>
      </c>
      <c r="E57" s="40">
        <v>10438.59591</v>
      </c>
      <c r="F57" s="41">
        <v>-0.21072491549216282</v>
      </c>
      <c r="H57" s="40">
        <v>5833.1913000000004</v>
      </c>
      <c r="I57" s="40">
        <v>5531.6917000000003</v>
      </c>
      <c r="J57" s="41">
        <v>-5.1686904216564966E-2</v>
      </c>
      <c r="K57" s="92"/>
      <c r="Q57"/>
      <c r="R57"/>
      <c r="S57"/>
      <c r="T57"/>
      <c r="U57"/>
      <c r="V57"/>
      <c r="W57"/>
      <c r="X57"/>
      <c r="Y57"/>
    </row>
    <row r="58" spans="1:25" s="25" customFormat="1" ht="15" x14ac:dyDescent="0.25">
      <c r="A58" s="1"/>
      <c r="C58" s="29" t="s">
        <v>11</v>
      </c>
      <c r="D58" s="40">
        <v>2292.1586400000001</v>
      </c>
      <c r="E58" s="40">
        <v>1111.5165999999999</v>
      </c>
      <c r="F58" s="41">
        <v>-0.5150786771023842</v>
      </c>
      <c r="H58" s="40">
        <v>2452.9197999999997</v>
      </c>
      <c r="I58" s="40">
        <v>1810.7485000000001</v>
      </c>
      <c r="J58" s="41">
        <v>-0.26179873471607168</v>
      </c>
      <c r="K58" s="92"/>
      <c r="Q58"/>
      <c r="R58"/>
      <c r="S58"/>
      <c r="T58"/>
      <c r="U58"/>
      <c r="V58"/>
      <c r="W58"/>
      <c r="X58"/>
      <c r="Y58"/>
    </row>
    <row r="59" spans="1:25" s="25" customFormat="1" ht="15" x14ac:dyDescent="0.25">
      <c r="A59" s="1"/>
      <c r="C59" s="29" t="s">
        <v>12</v>
      </c>
      <c r="D59" s="40">
        <v>7797.4514999999992</v>
      </c>
      <c r="E59" s="40">
        <v>5705.2678599999999</v>
      </c>
      <c r="F59" s="41">
        <v>-0.26831633899870994</v>
      </c>
      <c r="H59" s="40">
        <v>3202.3883000000001</v>
      </c>
      <c r="I59" s="40">
        <v>2989.4310999999993</v>
      </c>
      <c r="J59" s="41">
        <v>-6.6499493518634434E-2</v>
      </c>
      <c r="K59" s="92"/>
      <c r="Q59"/>
      <c r="R59"/>
      <c r="S59"/>
      <c r="T59"/>
      <c r="U59"/>
      <c r="V59"/>
      <c r="W59"/>
      <c r="X59"/>
      <c r="Y59"/>
    </row>
    <row r="60" spans="1:25" s="25" customFormat="1" ht="15" x14ac:dyDescent="0.25">
      <c r="A60" s="1"/>
      <c r="B60" s="31" t="s">
        <v>21</v>
      </c>
      <c r="C60" s="30"/>
      <c r="D60" s="40">
        <v>568.62797999999998</v>
      </c>
      <c r="E60" s="40">
        <v>535.74537999999995</v>
      </c>
      <c r="F60" s="41">
        <v>-5.7827966889705332E-2</v>
      </c>
      <c r="H60" s="40">
        <v>219.95939999999999</v>
      </c>
      <c r="I60" s="40">
        <v>257.2645</v>
      </c>
      <c r="J60" s="41">
        <v>0.16959993526077999</v>
      </c>
      <c r="K60" s="92"/>
      <c r="Q60"/>
      <c r="R60"/>
      <c r="S60"/>
      <c r="T60"/>
      <c r="U60"/>
      <c r="V60"/>
      <c r="W60"/>
      <c r="X60"/>
      <c r="Y60"/>
    </row>
    <row r="61" spans="1:25" s="25" customFormat="1" ht="15" x14ac:dyDescent="0.25">
      <c r="A61" s="1"/>
      <c r="B61" s="18"/>
      <c r="C61" s="20" t="s">
        <v>18</v>
      </c>
      <c r="D61" s="40">
        <v>217.78009</v>
      </c>
      <c r="E61" s="40">
        <v>177.8133</v>
      </c>
      <c r="F61" s="41">
        <v>-0.18351902600462697</v>
      </c>
      <c r="G61" s="1"/>
      <c r="H61" s="40">
        <v>67.116599999999991</v>
      </c>
      <c r="I61" s="40">
        <v>70.645500000000013</v>
      </c>
      <c r="J61" s="41">
        <v>5.2578646713332053E-2</v>
      </c>
      <c r="K61" s="92"/>
      <c r="Q61"/>
      <c r="R61"/>
      <c r="S61"/>
      <c r="T61"/>
      <c r="U61"/>
      <c r="V61"/>
      <c r="W61"/>
      <c r="X61"/>
      <c r="Y61"/>
    </row>
    <row r="62" spans="1:25" s="25" customFormat="1" ht="15" x14ac:dyDescent="0.25">
      <c r="A62" s="1"/>
      <c r="B62" s="18"/>
      <c r="C62" s="28" t="s">
        <v>56</v>
      </c>
      <c r="D62" s="40">
        <v>13.1698</v>
      </c>
      <c r="E62" s="40">
        <v>2.3687200000000002</v>
      </c>
      <c r="F62" s="41">
        <v>-0.82014001731233588</v>
      </c>
      <c r="G62" s="73"/>
      <c r="H62" s="40">
        <v>6.7542999999999997</v>
      </c>
      <c r="I62" s="40" t="s">
        <v>139</v>
      </c>
      <c r="J62" s="41"/>
      <c r="K62" s="92"/>
      <c r="Q62"/>
      <c r="R62"/>
      <c r="S62"/>
      <c r="T62"/>
      <c r="U62"/>
      <c r="V62"/>
      <c r="W62"/>
      <c r="X62"/>
      <c r="Y62"/>
    </row>
    <row r="63" spans="1:25" s="25" customFormat="1" ht="15" x14ac:dyDescent="0.25">
      <c r="A63" s="1"/>
      <c r="C63" s="29" t="s">
        <v>11</v>
      </c>
      <c r="D63" s="40" t="s">
        <v>139</v>
      </c>
      <c r="E63" s="40" t="s">
        <v>139</v>
      </c>
      <c r="F63" s="41"/>
      <c r="G63" s="73"/>
      <c r="H63" s="40" t="s">
        <v>139</v>
      </c>
      <c r="I63" s="40" t="s">
        <v>139</v>
      </c>
      <c r="J63" s="41"/>
      <c r="K63" s="92"/>
      <c r="Q63"/>
      <c r="R63"/>
      <c r="S63"/>
      <c r="T63"/>
      <c r="U63"/>
      <c r="V63"/>
      <c r="W63"/>
      <c r="X63"/>
      <c r="Y63"/>
    </row>
    <row r="64" spans="1:25" s="25" customFormat="1" ht="15" x14ac:dyDescent="0.25">
      <c r="A64" s="1"/>
      <c r="C64" s="29" t="s">
        <v>12</v>
      </c>
      <c r="D64" s="40">
        <v>204.59467000000001</v>
      </c>
      <c r="E64" s="40">
        <v>175.42807999999999</v>
      </c>
      <c r="F64" s="41">
        <v>-0.14255791707574794</v>
      </c>
      <c r="G64" s="1"/>
      <c r="H64" s="40">
        <v>60.356499999999997</v>
      </c>
      <c r="I64" s="40">
        <v>70.181700000000006</v>
      </c>
      <c r="J64" s="41">
        <v>0.16278611251480801</v>
      </c>
      <c r="K64" s="92"/>
      <c r="Q64"/>
      <c r="R64"/>
      <c r="S64"/>
      <c r="T64"/>
      <c r="U64"/>
      <c r="V64"/>
      <c r="W64"/>
      <c r="X64"/>
      <c r="Y64"/>
    </row>
    <row r="65" spans="1:25" s="25" customFormat="1" ht="15" x14ac:dyDescent="0.25">
      <c r="A65" s="1"/>
      <c r="C65" s="26" t="s">
        <v>15</v>
      </c>
      <c r="D65" s="40">
        <v>123.90533000000001</v>
      </c>
      <c r="E65" s="40">
        <v>118.04055</v>
      </c>
      <c r="F65" s="41">
        <v>-4.7332749930935253E-2</v>
      </c>
      <c r="G65" s="1"/>
      <c r="H65" s="40">
        <v>51.0261</v>
      </c>
      <c r="I65" s="40">
        <v>58.225300000000004</v>
      </c>
      <c r="J65" s="41">
        <v>0.14108858015799766</v>
      </c>
      <c r="K65" s="92"/>
      <c r="Q65"/>
      <c r="R65"/>
      <c r="S65"/>
      <c r="T65"/>
      <c r="U65"/>
      <c r="V65"/>
      <c r="W65"/>
      <c r="X65"/>
      <c r="Y65"/>
    </row>
    <row r="66" spans="1:25" s="25" customFormat="1" ht="15" x14ac:dyDescent="0.25">
      <c r="A66" s="1"/>
      <c r="C66" s="29" t="s">
        <v>60</v>
      </c>
      <c r="D66" s="40">
        <v>2.4786600000000001</v>
      </c>
      <c r="E66" s="40" t="s">
        <v>139</v>
      </c>
      <c r="F66" s="41"/>
      <c r="G66" s="73"/>
      <c r="H66" s="40">
        <v>2.3544999999999998</v>
      </c>
      <c r="I66" s="40" t="s">
        <v>139</v>
      </c>
      <c r="J66" s="41"/>
      <c r="K66" s="92"/>
      <c r="Q66"/>
      <c r="R66"/>
      <c r="S66"/>
      <c r="T66"/>
      <c r="U66"/>
      <c r="V66"/>
      <c r="W66"/>
      <c r="X66"/>
      <c r="Y66"/>
    </row>
    <row r="67" spans="1:25" s="25" customFormat="1" ht="15" x14ac:dyDescent="0.25">
      <c r="A67" s="1"/>
      <c r="C67" s="29" t="s">
        <v>11</v>
      </c>
      <c r="D67" s="40" t="s">
        <v>139</v>
      </c>
      <c r="E67" s="40" t="s">
        <v>139</v>
      </c>
      <c r="F67" s="41"/>
      <c r="G67" s="73"/>
      <c r="H67" s="40" t="s">
        <v>139</v>
      </c>
      <c r="I67" s="40" t="s">
        <v>139</v>
      </c>
      <c r="J67" s="41"/>
      <c r="K67" s="92"/>
      <c r="Q67"/>
      <c r="R67"/>
      <c r="S67"/>
      <c r="T67"/>
      <c r="U67"/>
      <c r="V67"/>
      <c r="W67"/>
      <c r="X67"/>
      <c r="Y67"/>
    </row>
    <row r="68" spans="1:25" s="25" customFormat="1" ht="15" x14ac:dyDescent="0.25">
      <c r="A68" s="1"/>
      <c r="C68" s="29" t="s">
        <v>12</v>
      </c>
      <c r="D68" s="40">
        <v>121.42667</v>
      </c>
      <c r="E68" s="40">
        <v>118.04055</v>
      </c>
      <c r="F68" s="41">
        <v>-2.7886130781647929E-2</v>
      </c>
      <c r="G68" s="1"/>
      <c r="H68" s="40">
        <v>48.671599999999998</v>
      </c>
      <c r="I68" s="40">
        <v>58.147300000000001</v>
      </c>
      <c r="J68" s="41">
        <v>0.1946864290469186</v>
      </c>
      <c r="K68" s="92"/>
      <c r="Q68"/>
      <c r="R68"/>
      <c r="S68"/>
      <c r="T68"/>
      <c r="U68"/>
      <c r="V68"/>
      <c r="W68"/>
      <c r="X68"/>
      <c r="Y68"/>
    </row>
    <row r="69" spans="1:25" s="25" customFormat="1" ht="15" x14ac:dyDescent="0.25">
      <c r="A69" s="1"/>
      <c r="C69" s="27" t="s">
        <v>16</v>
      </c>
      <c r="D69" s="40">
        <v>226.94256000000001</v>
      </c>
      <c r="E69" s="40">
        <v>239.89152999999999</v>
      </c>
      <c r="F69" s="41">
        <v>5.705835873183053E-2</v>
      </c>
      <c r="G69" s="1"/>
      <c r="H69" s="40">
        <v>101.8167</v>
      </c>
      <c r="I69" s="40">
        <v>128.3937</v>
      </c>
      <c r="J69" s="41">
        <v>0.26102790603113241</v>
      </c>
      <c r="K69" s="92"/>
      <c r="Q69"/>
      <c r="R69"/>
      <c r="S69"/>
      <c r="T69"/>
      <c r="U69"/>
      <c r="V69"/>
      <c r="W69"/>
      <c r="X69"/>
      <c r="Y69"/>
    </row>
    <row r="70" spans="1:25" ht="15" x14ac:dyDescent="0.25">
      <c r="B70" s="25"/>
      <c r="C70" s="29" t="s">
        <v>56</v>
      </c>
      <c r="D70" s="40">
        <v>101.28337000000001</v>
      </c>
      <c r="E70" s="40">
        <v>147.93333999999999</v>
      </c>
      <c r="F70" s="41">
        <v>0.46058864352558548</v>
      </c>
      <c r="H70" s="40">
        <v>23.3413</v>
      </c>
      <c r="I70" s="40">
        <v>53.868499999999997</v>
      </c>
      <c r="J70" s="41">
        <v>1.3078620299640549</v>
      </c>
      <c r="K70" s="92"/>
      <c r="Q70"/>
      <c r="R70"/>
      <c r="S70"/>
      <c r="T70"/>
      <c r="U70"/>
      <c r="V70"/>
      <c r="W70"/>
      <c r="X70"/>
      <c r="Y70"/>
    </row>
    <row r="71" spans="1:25" ht="15" x14ac:dyDescent="0.25">
      <c r="B71" s="25"/>
      <c r="C71" s="29" t="s">
        <v>11</v>
      </c>
      <c r="D71" s="40" t="s">
        <v>139</v>
      </c>
      <c r="E71" s="40" t="s">
        <v>139</v>
      </c>
      <c r="F71" s="41"/>
      <c r="G71" s="73"/>
      <c r="H71" s="40" t="s">
        <v>139</v>
      </c>
      <c r="I71" s="40" t="s">
        <v>139</v>
      </c>
      <c r="J71" s="41"/>
      <c r="K71" s="92"/>
      <c r="Q71"/>
      <c r="R71"/>
      <c r="S71"/>
      <c r="T71"/>
      <c r="U71"/>
      <c r="V71"/>
      <c r="W71"/>
      <c r="X71"/>
      <c r="Y71"/>
    </row>
    <row r="72" spans="1:25" ht="15" x14ac:dyDescent="0.25">
      <c r="B72" s="25"/>
      <c r="C72" s="29" t="s">
        <v>12</v>
      </c>
      <c r="D72" s="40">
        <v>125.65919</v>
      </c>
      <c r="E72" s="40">
        <v>91.958190000000002</v>
      </c>
      <c r="F72" s="41">
        <v>-0.26819367528948734</v>
      </c>
      <c r="H72" s="40">
        <v>78.475399999999993</v>
      </c>
      <c r="I72" s="40">
        <v>74.525199999999998</v>
      </c>
      <c r="J72" s="41">
        <v>-5.0336793441001837E-2</v>
      </c>
      <c r="K72" s="92"/>
      <c r="Q72"/>
      <c r="R72"/>
      <c r="S72"/>
      <c r="T72"/>
      <c r="U72"/>
      <c r="V72"/>
      <c r="W72"/>
      <c r="X72"/>
      <c r="Y72"/>
    </row>
    <row r="73" spans="1:25" ht="15.75" thickBot="1" x14ac:dyDescent="0.3">
      <c r="B73" s="32"/>
      <c r="C73" s="32"/>
      <c r="D73" s="32"/>
      <c r="E73" s="32"/>
      <c r="F73" s="42" t="s">
        <v>138</v>
      </c>
      <c r="G73" s="32"/>
      <c r="H73" s="32"/>
      <c r="I73" s="32"/>
      <c r="J73" s="32"/>
      <c r="Q73"/>
      <c r="R73"/>
      <c r="S73"/>
      <c r="T73"/>
      <c r="U73"/>
      <c r="V73"/>
      <c r="W73"/>
      <c r="X73"/>
      <c r="Y73"/>
    </row>
    <row r="74" spans="1:25" ht="15" x14ac:dyDescent="0.25">
      <c r="F74" s="41" t="s">
        <v>138</v>
      </c>
      <c r="Q74"/>
      <c r="R74"/>
      <c r="S74"/>
      <c r="T74"/>
      <c r="U74"/>
      <c r="V74"/>
      <c r="W74"/>
      <c r="X74"/>
      <c r="Y74"/>
    </row>
    <row r="75" spans="1:25" ht="15" x14ac:dyDescent="0.25">
      <c r="B75" s="70">
        <v>1</v>
      </c>
      <c r="C75" s="75" t="s">
        <v>95</v>
      </c>
      <c r="Q75"/>
      <c r="R75"/>
      <c r="S75"/>
      <c r="T75"/>
      <c r="U75"/>
      <c r="V75"/>
      <c r="W75"/>
      <c r="X75"/>
      <c r="Y75"/>
    </row>
    <row r="76" spans="1:25" ht="15" x14ac:dyDescent="0.25">
      <c r="B76" s="70"/>
      <c r="C76" s="75"/>
      <c r="Q76"/>
      <c r="R76"/>
      <c r="S76"/>
      <c r="T76"/>
      <c r="U76"/>
      <c r="V76"/>
      <c r="W76"/>
      <c r="X76"/>
      <c r="Y76"/>
    </row>
    <row r="77" spans="1:25" ht="15" x14ac:dyDescent="0.25">
      <c r="B77" s="76" t="s">
        <v>96</v>
      </c>
      <c r="Q77"/>
      <c r="R77"/>
      <c r="S77"/>
      <c r="T77"/>
      <c r="U77"/>
      <c r="V77"/>
      <c r="W77"/>
      <c r="X77"/>
      <c r="Y77"/>
    </row>
    <row r="78" spans="1:25" ht="15" x14ac:dyDescent="0.25">
      <c r="Q78"/>
      <c r="R78"/>
      <c r="S78"/>
      <c r="T78"/>
      <c r="U78"/>
      <c r="V78"/>
      <c r="W78"/>
      <c r="X78"/>
      <c r="Y78"/>
    </row>
    <row r="79" spans="1:25" ht="15" x14ac:dyDescent="0.25">
      <c r="Q79"/>
      <c r="R79"/>
      <c r="S79"/>
      <c r="T79"/>
      <c r="U79"/>
      <c r="V79"/>
      <c r="W79"/>
      <c r="X79"/>
      <c r="Y79"/>
    </row>
    <row r="80" spans="1:25" ht="15" x14ac:dyDescent="0.25">
      <c r="Q80"/>
      <c r="R80"/>
      <c r="S80"/>
      <c r="T80"/>
      <c r="U80"/>
      <c r="V80"/>
      <c r="W80"/>
      <c r="X80"/>
      <c r="Y80"/>
    </row>
    <row r="81" spans="17:25" ht="15" x14ac:dyDescent="0.25">
      <c r="Q81"/>
      <c r="R81"/>
      <c r="S81"/>
      <c r="T81"/>
      <c r="U81"/>
      <c r="V81"/>
      <c r="W81"/>
      <c r="X81"/>
      <c r="Y81"/>
    </row>
    <row r="82" spans="17:25" ht="15" x14ac:dyDescent="0.25">
      <c r="Q82"/>
      <c r="R82"/>
      <c r="S82"/>
      <c r="T82"/>
      <c r="U82"/>
      <c r="V82"/>
      <c r="W82"/>
      <c r="X82"/>
      <c r="Y82"/>
    </row>
    <row r="83" spans="17:25" ht="15" x14ac:dyDescent="0.25">
      <c r="Q83"/>
      <c r="R83"/>
      <c r="S83"/>
      <c r="T83"/>
      <c r="U83"/>
      <c r="V83"/>
      <c r="W83"/>
      <c r="X83"/>
      <c r="Y83"/>
    </row>
    <row r="84" spans="17:25" ht="15" x14ac:dyDescent="0.25">
      <c r="Q84"/>
      <c r="R84"/>
      <c r="S84"/>
      <c r="T84"/>
      <c r="U84"/>
      <c r="V84"/>
      <c r="W84"/>
      <c r="X84"/>
      <c r="Y84"/>
    </row>
    <row r="85" spans="17:25" ht="15" x14ac:dyDescent="0.25">
      <c r="Q85"/>
      <c r="R85"/>
      <c r="S85"/>
      <c r="T85"/>
      <c r="U85"/>
      <c r="V85"/>
      <c r="W85"/>
      <c r="X85"/>
      <c r="Y85"/>
    </row>
    <row r="86" spans="17:25" ht="15" x14ac:dyDescent="0.25">
      <c r="Q86"/>
      <c r="R86"/>
      <c r="S86"/>
      <c r="T86"/>
      <c r="U86"/>
      <c r="V86"/>
      <c r="W86"/>
      <c r="X86"/>
      <c r="Y86"/>
    </row>
    <row r="87" spans="17:25" ht="15" x14ac:dyDescent="0.25">
      <c r="Q87"/>
      <c r="R87"/>
      <c r="S87"/>
      <c r="T87"/>
      <c r="U87"/>
      <c r="V87"/>
      <c r="W87"/>
      <c r="X87"/>
      <c r="Y87"/>
    </row>
    <row r="88" spans="17:25" ht="15" x14ac:dyDescent="0.25">
      <c r="Q88"/>
      <c r="R88"/>
      <c r="S88"/>
      <c r="T88"/>
      <c r="U88"/>
      <c r="V88"/>
      <c r="W88"/>
      <c r="X88"/>
      <c r="Y88"/>
    </row>
    <row r="89" spans="17:25" ht="15" x14ac:dyDescent="0.25">
      <c r="Q89"/>
      <c r="R89"/>
      <c r="S89"/>
      <c r="T89"/>
      <c r="U89"/>
      <c r="V89"/>
      <c r="W89"/>
      <c r="X89"/>
      <c r="Y89"/>
    </row>
    <row r="90" spans="17:25" ht="15" x14ac:dyDescent="0.25">
      <c r="Q90"/>
      <c r="R90"/>
      <c r="S90"/>
      <c r="T90"/>
      <c r="U90"/>
      <c r="V90"/>
      <c r="W90"/>
      <c r="X90"/>
      <c r="Y90"/>
    </row>
    <row r="91" spans="17:25" ht="15" x14ac:dyDescent="0.25">
      <c r="Q91"/>
      <c r="R91"/>
      <c r="S91"/>
      <c r="T91"/>
      <c r="U91"/>
      <c r="V91"/>
      <c r="W91"/>
    </row>
    <row r="92" spans="17:25" ht="15" x14ac:dyDescent="0.25">
      <c r="Q92"/>
      <c r="R92"/>
      <c r="S92"/>
      <c r="T92"/>
      <c r="U92"/>
      <c r="V92"/>
      <c r="W92"/>
    </row>
    <row r="93" spans="17:25" ht="15" x14ac:dyDescent="0.25">
      <c r="Q93"/>
      <c r="R93"/>
      <c r="S93"/>
      <c r="T93"/>
      <c r="U93"/>
      <c r="V93"/>
      <c r="W93"/>
    </row>
    <row r="94" spans="17:25" ht="15" x14ac:dyDescent="0.25">
      <c r="Q94"/>
      <c r="R94"/>
      <c r="S94"/>
      <c r="T94"/>
      <c r="U94"/>
      <c r="V94"/>
      <c r="W94"/>
    </row>
    <row r="95" spans="17:25" ht="15" x14ac:dyDescent="0.25">
      <c r="Q95"/>
      <c r="R95"/>
      <c r="S95"/>
      <c r="T95"/>
      <c r="U95"/>
      <c r="V95"/>
      <c r="W95"/>
    </row>
    <row r="96" spans="17:25" ht="15" x14ac:dyDescent="0.25">
      <c r="Q96"/>
      <c r="R96"/>
      <c r="S96"/>
      <c r="T96"/>
      <c r="U96"/>
      <c r="V96"/>
      <c r="W96"/>
    </row>
    <row r="97" spans="17:23" ht="15" x14ac:dyDescent="0.25">
      <c r="Q97"/>
      <c r="R97"/>
      <c r="S97"/>
      <c r="T97"/>
      <c r="U97"/>
      <c r="V97"/>
      <c r="W9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Title</vt:lpstr>
      <vt:lpstr>Contents</vt:lpstr>
      <vt:lpstr>Intro</vt:lpstr>
      <vt:lpstr>Highlights - trends</vt:lpstr>
      <vt:lpstr>Highlights data</vt:lpstr>
      <vt:lpstr>Highlights - December</vt:lpstr>
      <vt:lpstr>Glossary</vt:lpstr>
      <vt:lpstr>Methodology</vt:lpstr>
      <vt:lpstr>Table 1</vt:lpstr>
      <vt:lpstr>Table 2</vt:lpstr>
      <vt:lpstr>Table 3</vt:lpstr>
      <vt:lpstr>Table 4</vt:lpstr>
      <vt:lpstr>TOTAL CHECK</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Reade, Stefan (MMO)</cp:lastModifiedBy>
  <cp:lastPrinted>2021-01-25T20:24:32Z</cp:lastPrinted>
  <dcterms:created xsi:type="dcterms:W3CDTF">2020-03-30T10:55:09Z</dcterms:created>
  <dcterms:modified xsi:type="dcterms:W3CDTF">2021-01-26T08:59:55Z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