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lwp234df\p_fish_LWP234DF\fishstat\Guy\COVID-19\New stats release\November 2020\"/>
    </mc:Choice>
  </mc:AlternateContent>
  <xr:revisionPtr revIDLastSave="0" documentId="13_ncr:1_{16C7B846-A264-4C29-B07E-95CDC8322E8F}" xr6:coauthVersionLast="45" xr6:coauthVersionMax="45" xr10:uidLastSave="{00000000-0000-0000-0000-000000000000}"/>
  <bookViews>
    <workbookView xWindow="-120" yWindow="-120" windowWidth="29040" windowHeight="15840" tabRatio="779" xr2:uid="{00000000-000D-0000-FFFF-FFFF00000000}"/>
  </bookViews>
  <sheets>
    <sheet name="Title" sheetId="2" r:id="rId1"/>
    <sheet name="Contents" sheetId="1" r:id="rId2"/>
    <sheet name="Intro" sheetId="8" r:id="rId3"/>
    <sheet name="Highlights - trends" sheetId="3" r:id="rId4"/>
    <sheet name="Highlights data" sheetId="46" state="hidden" r:id="rId5"/>
    <sheet name="Highlights - November" sheetId="45" r:id="rId6"/>
    <sheet name="Glossary" sheetId="38" r:id="rId7"/>
    <sheet name="Methodology" sheetId="28" r:id="rId8"/>
    <sheet name="Table 1" sheetId="4" r:id="rId9"/>
    <sheet name="Table 2" sheetId="11" r:id="rId10"/>
    <sheet name="Table 3" sheetId="12" r:id="rId11"/>
    <sheet name="Table 4" sheetId="30" r:id="rId12"/>
    <sheet name="TOTAL CHECK" sheetId="39"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46" l="1"/>
  <c r="M14" i="46" s="1"/>
  <c r="L11" i="46"/>
  <c r="M11" i="46" s="1"/>
  <c r="L12" i="46"/>
  <c r="M12" i="46" s="1"/>
  <c r="L13" i="46"/>
  <c r="M13" i="46" s="1"/>
  <c r="F14" i="46"/>
  <c r="G14" i="46" s="1"/>
  <c r="F11" i="46"/>
  <c r="G11" i="46" s="1"/>
  <c r="F12" i="46"/>
  <c r="G12" i="46" s="1"/>
  <c r="F13" i="46"/>
  <c r="G13" i="46" s="1"/>
  <c r="K23" i="46" l="1"/>
  <c r="J23" i="46"/>
  <c r="J24" i="46" s="1"/>
  <c r="J25" i="46" s="1"/>
  <c r="J26" i="46" s="1"/>
  <c r="J27" i="46" s="1"/>
  <c r="J28" i="46" s="1"/>
  <c r="J29" i="46" s="1"/>
  <c r="J30" i="46" s="1"/>
  <c r="J31" i="46" s="1"/>
  <c r="J32" i="46" s="1"/>
  <c r="J33" i="46" s="1"/>
  <c r="E23" i="46"/>
  <c r="E24" i="46" s="1"/>
  <c r="D23" i="46"/>
  <c r="D24" i="46" s="1"/>
  <c r="D25" i="46" s="1"/>
  <c r="D26" i="46" s="1"/>
  <c r="D27" i="46" s="1"/>
  <c r="D28" i="46" s="1"/>
  <c r="D29" i="46" s="1"/>
  <c r="D30" i="46" s="1"/>
  <c r="D31" i="46" s="1"/>
  <c r="D32" i="46" s="1"/>
  <c r="D33" i="46" s="1"/>
  <c r="L10" i="46"/>
  <c r="M10" i="46" s="1"/>
  <c r="F10" i="46"/>
  <c r="G10" i="46" s="1"/>
  <c r="L9" i="46"/>
  <c r="M9" i="46" s="1"/>
  <c r="F9" i="46"/>
  <c r="G9" i="46" s="1"/>
  <c r="L8" i="46"/>
  <c r="M8" i="46" s="1"/>
  <c r="F8" i="46"/>
  <c r="G8" i="46" s="1"/>
  <c r="L7" i="46"/>
  <c r="M7" i="46" s="1"/>
  <c r="F7" i="46"/>
  <c r="G7" i="46" s="1"/>
  <c r="L6" i="46"/>
  <c r="M6" i="46" s="1"/>
  <c r="F6" i="46"/>
  <c r="G6" i="46" s="1"/>
  <c r="L5" i="46"/>
  <c r="M5" i="46" s="1"/>
  <c r="F5" i="46"/>
  <c r="G5" i="46" s="1"/>
  <c r="L4" i="46"/>
  <c r="M4" i="46" s="1"/>
  <c r="F4" i="46"/>
  <c r="G4" i="46" s="1"/>
  <c r="F23" i="46" l="1"/>
  <c r="G23" i="46" s="1"/>
  <c r="E25" i="46"/>
  <c r="F24" i="46"/>
  <c r="G24" i="46" s="1"/>
  <c r="L23" i="46"/>
  <c r="M23" i="46" s="1"/>
  <c r="K24" i="46"/>
  <c r="K25" i="46" s="1"/>
  <c r="E26" i="46" l="1"/>
  <c r="F25" i="46"/>
  <c r="G25" i="46" s="1"/>
  <c r="L24" i="46"/>
  <c r="M24" i="46" s="1"/>
  <c r="E27" i="46" l="1"/>
  <c r="F26" i="46"/>
  <c r="G26" i="46" s="1"/>
  <c r="L25" i="46"/>
  <c r="M25" i="46" s="1"/>
  <c r="K26" i="46"/>
  <c r="E28" i="46" l="1"/>
  <c r="F27" i="46"/>
  <c r="G27" i="46" s="1"/>
  <c r="L26" i="46"/>
  <c r="M26" i="46" s="1"/>
  <c r="K27" i="46"/>
  <c r="E29" i="46" l="1"/>
  <c r="F28" i="46"/>
  <c r="G28" i="46" s="1"/>
  <c r="L27" i="46"/>
  <c r="M27" i="46" s="1"/>
  <c r="K28" i="46"/>
  <c r="F29" i="46" l="1"/>
  <c r="G29" i="46" s="1"/>
  <c r="E30" i="46"/>
  <c r="L28" i="46"/>
  <c r="M28" i="46" s="1"/>
  <c r="K29" i="46"/>
  <c r="L29" i="46" l="1"/>
  <c r="M29" i="46" s="1"/>
  <c r="K30" i="46"/>
  <c r="F30" i="46"/>
  <c r="G30" i="46" s="1"/>
  <c r="E31" i="46"/>
  <c r="R4" i="39"/>
  <c r="K31" i="46" l="1"/>
  <c r="L30" i="46"/>
  <c r="M30" i="46" s="1"/>
  <c r="E32" i="46"/>
  <c r="F31" i="46"/>
  <c r="G31" i="46" s="1"/>
  <c r="J33" i="30"/>
  <c r="J23" i="30"/>
  <c r="J31" i="30"/>
  <c r="J22" i="30"/>
  <c r="J30" i="30"/>
  <c r="J21" i="30"/>
  <c r="J29" i="30"/>
  <c r="J19" i="30"/>
  <c r="J37" i="30"/>
  <c r="J28" i="30"/>
  <c r="J18" i="30"/>
  <c r="J36" i="30"/>
  <c r="J27" i="30"/>
  <c r="J17" i="30"/>
  <c r="J35" i="30"/>
  <c r="J25" i="30"/>
  <c r="J16" i="30"/>
  <c r="J34" i="30"/>
  <c r="J24" i="30"/>
  <c r="J15" i="30"/>
  <c r="R5" i="39"/>
  <c r="R7" i="39"/>
  <c r="R6" i="39"/>
  <c r="J20" i="30"/>
  <c r="J12" i="30"/>
  <c r="J14" i="30"/>
  <c r="L31" i="46" l="1"/>
  <c r="M31" i="46" s="1"/>
  <c r="K32" i="46"/>
  <c r="F32" i="46"/>
  <c r="G32" i="46" s="1"/>
  <c r="E33" i="46"/>
  <c r="F33" i="46" s="1"/>
  <c r="G33" i="46" s="1"/>
  <c r="J10" i="30"/>
  <c r="J11" i="30"/>
  <c r="J9" i="30"/>
  <c r="J32" i="30"/>
  <c r="J13" i="30"/>
  <c r="J26" i="30"/>
  <c r="X6" i="39"/>
  <c r="X7" i="39"/>
  <c r="X5" i="39"/>
  <c r="X4" i="39"/>
  <c r="L32" i="46" l="1"/>
  <c r="M32" i="46" s="1"/>
  <c r="K33" i="46"/>
  <c r="L33" i="46" s="1"/>
  <c r="M33" i="46" s="1"/>
  <c r="J8" i="30"/>
  <c r="N43" i="11" l="1"/>
  <c r="F53" i="4" l="1"/>
  <c r="J62" i="4"/>
  <c r="F35" i="30"/>
  <c r="F37" i="30"/>
  <c r="F28" i="30"/>
  <c r="F30" i="30"/>
  <c r="F22" i="30"/>
  <c r="F24" i="30"/>
  <c r="F15" i="30"/>
  <c r="F21" i="30" l="1"/>
  <c r="F27" i="30"/>
  <c r="F34" i="30"/>
  <c r="F33" i="30"/>
  <c r="F19" i="30"/>
  <c r="F23" i="30"/>
  <c r="F18" i="30"/>
  <c r="F29" i="30"/>
  <c r="F36" i="30"/>
  <c r="F31" i="30"/>
  <c r="F16" i="30"/>
  <c r="F25" i="30"/>
  <c r="F17" i="30"/>
  <c r="F9" i="30"/>
  <c r="F5" i="39"/>
  <c r="F6" i="39"/>
  <c r="F7" i="39"/>
  <c r="F4" i="39"/>
  <c r="F25" i="4"/>
  <c r="F41" i="4"/>
  <c r="F71" i="4"/>
  <c r="F72" i="4"/>
  <c r="F73" i="4"/>
  <c r="F74" i="4"/>
  <c r="F9" i="11"/>
  <c r="J9" i="11"/>
  <c r="N9" i="11"/>
  <c r="D5" i="39"/>
  <c r="J5" i="39"/>
  <c r="V5" i="39"/>
  <c r="D6" i="39"/>
  <c r="P6" i="39"/>
  <c r="V6" i="39"/>
  <c r="N42" i="11"/>
  <c r="D7" i="39"/>
  <c r="P7" i="39"/>
  <c r="V7" i="39"/>
  <c r="N52" i="11"/>
  <c r="F12" i="30" l="1"/>
  <c r="V3" i="39"/>
  <c r="P3" i="39"/>
  <c r="F68" i="4"/>
  <c r="F70" i="4"/>
  <c r="F67" i="4"/>
  <c r="V4" i="39"/>
  <c r="J41" i="4"/>
  <c r="F11" i="30"/>
  <c r="F17" i="12"/>
  <c r="F13" i="30"/>
  <c r="L6" i="39"/>
  <c r="F26" i="30"/>
  <c r="F32" i="30"/>
  <c r="L5" i="39"/>
  <c r="F20" i="30"/>
  <c r="F10" i="30"/>
  <c r="F14" i="30"/>
  <c r="H5" i="39"/>
  <c r="J72" i="4"/>
  <c r="J71" i="4"/>
  <c r="J70" i="4"/>
  <c r="J68" i="4"/>
  <c r="J67" i="4"/>
  <c r="J59" i="4"/>
  <c r="J58" i="4"/>
  <c r="J57" i="4"/>
  <c r="J55" i="4"/>
  <c r="J54" i="4"/>
  <c r="J51" i="4"/>
  <c r="J50" i="4"/>
  <c r="J49" i="4"/>
  <c r="J46" i="4"/>
  <c r="J45" i="4"/>
  <c r="J44" i="4"/>
  <c r="J42" i="4"/>
  <c r="J38" i="4"/>
  <c r="J37" i="4"/>
  <c r="J36" i="4"/>
  <c r="J33" i="4"/>
  <c r="J32" i="4"/>
  <c r="J31" i="4"/>
  <c r="J29" i="4"/>
  <c r="J28" i="4"/>
  <c r="J27" i="4"/>
  <c r="J25" i="4"/>
  <c r="F44" i="11"/>
  <c r="J24" i="4"/>
  <c r="J23" i="4"/>
  <c r="J16" i="12"/>
  <c r="F16" i="12"/>
  <c r="J61" i="4"/>
  <c r="J64" i="4"/>
  <c r="F24" i="4"/>
  <c r="F23" i="4"/>
  <c r="F64" i="4"/>
  <c r="F62" i="4"/>
  <c r="F59" i="4"/>
  <c r="F58" i="4"/>
  <c r="F57" i="4"/>
  <c r="F55" i="4"/>
  <c r="F54" i="4"/>
  <c r="F51" i="4"/>
  <c r="F50" i="4"/>
  <c r="F49" i="4"/>
  <c r="F46" i="4"/>
  <c r="F45" i="4"/>
  <c r="F44" i="4"/>
  <c r="F42" i="4"/>
  <c r="F38" i="4"/>
  <c r="F37" i="4"/>
  <c r="F33" i="4"/>
  <c r="F32" i="4"/>
  <c r="F31" i="4"/>
  <c r="F29" i="4"/>
  <c r="F28" i="4"/>
  <c r="F27" i="4"/>
  <c r="N16" i="11"/>
  <c r="N12" i="11"/>
  <c r="F22" i="12"/>
  <c r="F20" i="12"/>
  <c r="N32" i="11"/>
  <c r="J17" i="12"/>
  <c r="J9" i="12"/>
  <c r="F14" i="12"/>
  <c r="F12" i="12"/>
  <c r="F10" i="12"/>
  <c r="N45" i="11"/>
  <c r="N40" i="11"/>
  <c r="N31" i="11"/>
  <c r="N27" i="11"/>
  <c r="N21" i="11"/>
  <c r="N17" i="11"/>
  <c r="N13" i="11"/>
  <c r="J13" i="12"/>
  <c r="J12" i="12"/>
  <c r="J11" i="12"/>
  <c r="J10" i="12"/>
  <c r="N41" i="11"/>
  <c r="N37" i="11"/>
  <c r="N33" i="11"/>
  <c r="N36" i="11"/>
  <c r="N23" i="11"/>
  <c r="N19" i="11"/>
  <c r="N28" i="11"/>
  <c r="N15" i="11"/>
  <c r="N11" i="11"/>
  <c r="J23" i="12"/>
  <c r="J22" i="12"/>
  <c r="J21" i="12"/>
  <c r="J20" i="12"/>
  <c r="J19" i="12"/>
  <c r="J15" i="12"/>
  <c r="J14" i="12"/>
  <c r="N39" i="11"/>
  <c r="N35" i="11"/>
  <c r="N29" i="11"/>
  <c r="N25" i="11"/>
  <c r="N20" i="11"/>
  <c r="F23" i="12"/>
  <c r="F19" i="12"/>
  <c r="F13" i="12"/>
  <c r="F9" i="12"/>
  <c r="N38" i="11"/>
  <c r="N30" i="11"/>
  <c r="N22" i="11"/>
  <c r="N14" i="11"/>
  <c r="E3" i="39"/>
  <c r="F21" i="12"/>
  <c r="F15" i="12"/>
  <c r="F11" i="12"/>
  <c r="W3" i="39"/>
  <c r="N34" i="11"/>
  <c r="N26" i="11"/>
  <c r="N18" i="11"/>
  <c r="N10" i="11"/>
  <c r="F10" i="11"/>
  <c r="L4" i="39"/>
  <c r="L7" i="39"/>
  <c r="F40" i="11"/>
  <c r="F32" i="11"/>
  <c r="J20" i="11"/>
  <c r="F19" i="11"/>
  <c r="J15" i="11"/>
  <c r="J12" i="11"/>
  <c r="F11" i="11"/>
  <c r="J31" i="11"/>
  <c r="J24" i="11"/>
  <c r="F23" i="11"/>
  <c r="F20" i="11"/>
  <c r="F15" i="11"/>
  <c r="F12" i="11"/>
  <c r="J17" i="11"/>
  <c r="J37" i="11"/>
  <c r="J23" i="11"/>
  <c r="F42" i="11"/>
  <c r="F34" i="11"/>
  <c r="J29" i="11"/>
  <c r="J42" i="11"/>
  <c r="J39" i="11"/>
  <c r="F35" i="11"/>
  <c r="J34" i="11"/>
  <c r="F18" i="11"/>
  <c r="F27" i="11"/>
  <c r="J26" i="11"/>
  <c r="F45" i="11"/>
  <c r="J44" i="11"/>
  <c r="F26" i="11"/>
  <c r="J45" i="11"/>
  <c r="J40" i="11"/>
  <c r="F39" i="11"/>
  <c r="J35" i="11"/>
  <c r="F30" i="11"/>
  <c r="F29" i="11"/>
  <c r="J28" i="11"/>
  <c r="J21" i="11"/>
  <c r="F16" i="11"/>
  <c r="J11" i="11"/>
  <c r="F38" i="11"/>
  <c r="F37" i="11"/>
  <c r="J36" i="11"/>
  <c r="J32" i="11"/>
  <c r="F31" i="11"/>
  <c r="J27" i="11"/>
  <c r="J19" i="11"/>
  <c r="J16" i="11"/>
  <c r="F14" i="11"/>
  <c r="J13" i="11"/>
  <c r="F41" i="11"/>
  <c r="J38" i="11"/>
  <c r="F33" i="11"/>
  <c r="J30" i="11"/>
  <c r="F25" i="11"/>
  <c r="J22" i="11"/>
  <c r="P5" i="39"/>
  <c r="F17" i="11"/>
  <c r="J14" i="11"/>
  <c r="J4" i="39"/>
  <c r="F24" i="11"/>
  <c r="J6" i="39"/>
  <c r="J7" i="39"/>
  <c r="J41" i="11"/>
  <c r="F36" i="11"/>
  <c r="J33" i="11"/>
  <c r="F28" i="11"/>
  <c r="J25" i="11"/>
  <c r="F22" i="11"/>
  <c r="D3" i="39"/>
  <c r="D4" i="39"/>
  <c r="F21" i="11"/>
  <c r="J18" i="11"/>
  <c r="F13" i="11"/>
  <c r="J10" i="11"/>
  <c r="P4" i="39"/>
  <c r="F69" i="4" l="1"/>
  <c r="J30" i="4"/>
  <c r="L3" i="39"/>
  <c r="F8" i="30"/>
  <c r="J22" i="4"/>
  <c r="F20" i="4"/>
  <c r="J15" i="4"/>
  <c r="J39" i="4"/>
  <c r="F56" i="4"/>
  <c r="F43" i="4"/>
  <c r="O5" i="39"/>
  <c r="T5" i="39" s="1"/>
  <c r="F48" i="4"/>
  <c r="J65" i="4"/>
  <c r="F26" i="4"/>
  <c r="F39" i="4"/>
  <c r="J52" i="4"/>
  <c r="F19" i="4"/>
  <c r="J11" i="4"/>
  <c r="J69" i="4"/>
  <c r="F61" i="4"/>
  <c r="F16" i="4"/>
  <c r="F18" i="4"/>
  <c r="J16" i="4"/>
  <c r="J26" i="4"/>
  <c r="J35" i="4"/>
  <c r="F52" i="4"/>
  <c r="F15" i="4"/>
  <c r="J56" i="4"/>
  <c r="F35" i="4"/>
  <c r="F30" i="4"/>
  <c r="J10" i="4"/>
  <c r="F65" i="4"/>
  <c r="J18" i="4"/>
  <c r="J12" i="4"/>
  <c r="J20" i="4"/>
  <c r="J14" i="4"/>
  <c r="J19" i="4"/>
  <c r="J43" i="4"/>
  <c r="F22" i="4"/>
  <c r="J48" i="4"/>
  <c r="N8" i="11"/>
  <c r="C7" i="39"/>
  <c r="O7" i="39"/>
  <c r="C6" i="39"/>
  <c r="J8" i="12"/>
  <c r="Q3" i="39"/>
  <c r="F8" i="12"/>
  <c r="K3" i="39"/>
  <c r="O6" i="39"/>
  <c r="F8" i="11"/>
  <c r="J3" i="39"/>
  <c r="J8" i="11"/>
  <c r="F12" i="4"/>
  <c r="F11" i="4"/>
  <c r="F14" i="4"/>
  <c r="F10" i="4"/>
  <c r="J13" i="4" l="1"/>
  <c r="F60" i="4"/>
  <c r="F47" i="4"/>
  <c r="J34" i="4"/>
  <c r="J21" i="4"/>
  <c r="J47" i="4"/>
  <c r="J9" i="4"/>
  <c r="J17" i="4"/>
  <c r="F17" i="4"/>
  <c r="F21" i="4"/>
  <c r="U7" i="39"/>
  <c r="Y7" i="39" s="1"/>
  <c r="J60" i="4"/>
  <c r="S5" i="39"/>
  <c r="S7" i="39"/>
  <c r="T7" i="39"/>
  <c r="S6" i="39"/>
  <c r="T6" i="39"/>
  <c r="C5" i="39"/>
  <c r="G5" i="39" s="1"/>
  <c r="F34" i="4"/>
  <c r="G7" i="39"/>
  <c r="G6" i="39"/>
  <c r="F9" i="4"/>
  <c r="F13" i="4"/>
  <c r="O4" i="39"/>
  <c r="I7" i="39"/>
  <c r="U5" i="39"/>
  <c r="Y5" i="39" s="1"/>
  <c r="U6" i="39"/>
  <c r="Y6" i="39" s="1"/>
  <c r="I6" i="39"/>
  <c r="I5" i="39"/>
  <c r="M5" i="39" s="1"/>
  <c r="I4" i="39"/>
  <c r="C4" i="39"/>
  <c r="U4" i="39"/>
  <c r="Y4" i="39" s="1"/>
  <c r="S4" i="39" l="1"/>
  <c r="T4" i="39"/>
  <c r="M4" i="39"/>
  <c r="N4" i="39"/>
  <c r="N5" i="39"/>
  <c r="M7" i="39"/>
  <c r="N7" i="39"/>
  <c r="M6" i="39"/>
  <c r="N6" i="39"/>
  <c r="G4" i="39"/>
  <c r="U3" i="39"/>
  <c r="J8" i="4"/>
  <c r="X3" i="39"/>
  <c r="F8" i="4"/>
  <c r="I3" i="39"/>
  <c r="R3" i="39"/>
  <c r="O3" i="39"/>
  <c r="F3" i="39"/>
  <c r="C3" i="39"/>
  <c r="G3" i="39" l="1"/>
  <c r="T3" i="39"/>
  <c r="S3" i="39"/>
  <c r="N3" i="39"/>
  <c r="M3" i="39"/>
  <c r="Y3" i="39"/>
</calcChain>
</file>

<file path=xl/sharedStrings.xml><?xml version="1.0" encoding="utf-8"?>
<sst xmlns="http://schemas.openxmlformats.org/spreadsheetml/2006/main" count="314" uniqueCount="135">
  <si>
    <t>Table 1</t>
  </si>
  <si>
    <t>Table 2</t>
  </si>
  <si>
    <t>Table 3</t>
  </si>
  <si>
    <t>Contents</t>
  </si>
  <si>
    <t>Intro</t>
  </si>
  <si>
    <t xml:space="preserve">Statistics and Analysis team, MMO </t>
  </si>
  <si>
    <t>Quantity (tonnes)</t>
  </si>
  <si>
    <t>Value (£'000s)</t>
  </si>
  <si>
    <t>Change</t>
  </si>
  <si>
    <t>Number of trips</t>
  </si>
  <si>
    <t>England</t>
  </si>
  <si>
    <t>Pelagic</t>
  </si>
  <si>
    <t>Shellfish</t>
  </si>
  <si>
    <t>Value</t>
  </si>
  <si>
    <t>England total</t>
  </si>
  <si>
    <t>10-12m total</t>
  </si>
  <si>
    <t>o12m total</t>
  </si>
  <si>
    <t>UK total</t>
  </si>
  <si>
    <t>u10m total</t>
  </si>
  <si>
    <t>Northern Ireland total</t>
  </si>
  <si>
    <t>Scotland total</t>
  </si>
  <si>
    <t>Wales total</t>
  </si>
  <si>
    <t>Brixham</t>
  </si>
  <si>
    <t>Fleetwood</t>
  </si>
  <si>
    <t>Grimsby</t>
  </si>
  <si>
    <t>Hastings</t>
  </si>
  <si>
    <t>Lowestoft</t>
  </si>
  <si>
    <t>Newlyn</t>
  </si>
  <si>
    <t>North Shields</t>
  </si>
  <si>
    <t>Plymouth</t>
  </si>
  <si>
    <t>Poole</t>
  </si>
  <si>
    <t>Scarborough</t>
  </si>
  <si>
    <t>Belfast</t>
  </si>
  <si>
    <t>Aberdeen</t>
  </si>
  <si>
    <t>Ayr</t>
  </si>
  <si>
    <t>Buckie</t>
  </si>
  <si>
    <t>Campbeltown</t>
  </si>
  <si>
    <t>Eyemouth</t>
  </si>
  <si>
    <t>Fraserburgh</t>
  </si>
  <si>
    <t>Kinlochbervie</t>
  </si>
  <si>
    <t>Lochinver</t>
  </si>
  <si>
    <t>Mallaig</t>
  </si>
  <si>
    <t>Oban</t>
  </si>
  <si>
    <t>Peterhead</t>
  </si>
  <si>
    <t>Portree</t>
  </si>
  <si>
    <t>Stornoway</t>
  </si>
  <si>
    <t>Ullapool</t>
  </si>
  <si>
    <t>Milford Haven</t>
  </si>
  <si>
    <t>Northern Ireland</t>
  </si>
  <si>
    <t>Scotland</t>
  </si>
  <si>
    <t>Wales</t>
  </si>
  <si>
    <t>Pelagic total</t>
  </si>
  <si>
    <t>Shellfish total</t>
  </si>
  <si>
    <t>Admin port</t>
  </si>
  <si>
    <t>Quantity (t)</t>
  </si>
  <si>
    <t>Value (£000's)</t>
  </si>
  <si>
    <t>Demersal</t>
  </si>
  <si>
    <t>Unknown</t>
  </si>
  <si>
    <t xml:space="preserve">Demersal </t>
  </si>
  <si>
    <t>Demersal total</t>
  </si>
  <si>
    <t>Methodology</t>
  </si>
  <si>
    <t>Glossary</t>
  </si>
  <si>
    <t>u10m</t>
  </si>
  <si>
    <t>10-12m</t>
  </si>
  <si>
    <t>12-15m</t>
  </si>
  <si>
    <t>15-24m</t>
  </si>
  <si>
    <t>o24m</t>
  </si>
  <si>
    <t>Shetland</t>
  </si>
  <si>
    <t>Orkney</t>
  </si>
  <si>
    <t>Wick</t>
  </si>
  <si>
    <t>Anstruther</t>
  </si>
  <si>
    <t xml:space="preserve">Species of demersal fish inhabit the bottom of the ocean. Key demersal species fished by the UK fleet include cod, haddock and whiting. </t>
  </si>
  <si>
    <t>Quantity</t>
  </si>
  <si>
    <t xml:space="preserve">The quantity in tonnes in reported. This is the live weight of fish caught and landed by fishers. </t>
  </si>
  <si>
    <t>Published in response to the COVID-19 pandemic to provide timely evidence on impacts on commercial sea fishing activity</t>
  </si>
  <si>
    <t>Table 4</t>
  </si>
  <si>
    <t xml:space="preserve">Please note this release contains provisional data and therefore may not provide a complete picture of recent fishing activity. </t>
  </si>
  <si>
    <t>TAB1</t>
  </si>
  <si>
    <t>TAB2</t>
  </si>
  <si>
    <t>TAB3</t>
  </si>
  <si>
    <t>TAB4</t>
  </si>
  <si>
    <t>UK</t>
  </si>
  <si>
    <t>NI</t>
  </si>
  <si>
    <t>2019 val</t>
  </si>
  <si>
    <t>2020 val</t>
  </si>
  <si>
    <t>2019 tonnes</t>
  </si>
  <si>
    <t>The number of distinct trips (out from port and back to port) where fish were landed taken by a given group of vessels in a given time frame. The same vessel will account for multiple trips.</t>
  </si>
  <si>
    <t>In this publication the value in £000's is reported. This is the value fishers received for their landings at first sale as recorded on sales notes from Registered Buyers and Sellers of fish.</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</si>
  <si>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</si>
  <si>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</si>
  <si>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Vessels are registered with specific ports. This is not necessarily where they land all their catches but gives an indication of where vessels are based around the UK and its nations.</t>
  </si>
  <si>
    <t>where a figure is less than 1 the data has been replaced with .. and no comparison between years has been made</t>
  </si>
  <si>
    <r>
      <t xml:space="preserve">We welcome feedback on this publication. Please submit your comments here: </t>
    </r>
    <r>
      <rPr>
        <u/>
        <sz val="8"/>
        <color theme="4" tint="-0.499984740745262"/>
        <rFont val="Arial"/>
        <family val="2"/>
      </rPr>
      <t>https://forms.gle/Qoaty1byCddJYryb9</t>
    </r>
    <r>
      <rPr>
        <sz val="8"/>
        <rFont val="Arial"/>
        <family val="2"/>
      </rPr>
      <t>.</t>
    </r>
  </si>
  <si>
    <t xml:space="preserve">Fishing activity (value and volume landed) by vessel length </t>
  </si>
  <si>
    <t>Activity (value and volume landed) of the UK fishing fleet by species group and country</t>
  </si>
  <si>
    <t>A vessels admin port is the port they are registered with. This is not necessarily where they land all their catches but gives an indication of where vessels are based around the UK and its nations.</t>
  </si>
  <si>
    <t>Highlights - Monthly Trends</t>
  </si>
  <si>
    <t>Value landed UK vessels</t>
  </si>
  <si>
    <t>Quantity landed UK vessels</t>
  </si>
  <si>
    <t>Absolute difference</t>
  </si>
  <si>
    <t>Per cent change</t>
  </si>
  <si>
    <t>May</t>
  </si>
  <si>
    <t>Source: https://www.gov.uk/government/collections/monthly-uk-sea-fisheries-statistics</t>
  </si>
  <si>
    <t>June</t>
  </si>
  <si>
    <t>Cumulative value</t>
  </si>
  <si>
    <t>Cumulative quantity</t>
  </si>
  <si>
    <t>Absolute</t>
  </si>
  <si>
    <t xml:space="preserve">   (Source: UK Monthly Landings Statistics)</t>
  </si>
  <si>
    <t>set @EndDate = '31/10/2020' /* requires updating each month */</t>
  </si>
  <si>
    <t>July</t>
  </si>
  <si>
    <t>Highlights - November 2020</t>
  </si>
  <si>
    <t xml:space="preserve">* November 2020 statistics are first published here and are interim </t>
  </si>
  <si>
    <t>Table 2 - Activity (value, volume landed and number of trips) of the UK fishing fleet by country and admin port November 2019 vs November 2020</t>
  </si>
  <si>
    <t>Table 3 - Activity (value and volume landed) of the UK fishing fleet by species group and country November 2019 vs November 2020</t>
  </si>
  <si>
    <t>Table 4 - Activity (value and volume landed) of the UK fishing fleet by country and vessel length November 2019 vs November 2020</t>
  </si>
  <si>
    <t>Ad hoc statistical release: UK Sea Fisheries Statistics November 2020</t>
  </si>
  <si>
    <t>Activity (value and volume landed) of the UK fishing fleet by country, vessel length and species group November 2019 vs November 2020</t>
  </si>
  <si>
    <t>Activity (value, volume landed and number of trips) of the UK fishing fleet by country and admin port November 2019 vs November 2020</t>
  </si>
  <si>
    <t>Tables 1-4 compare fishing activity November 2019 vs November 2020</t>
  </si>
  <si>
    <t>Table 1 - Activity (value and volume landed) of the UK fishing fleet by country, vessel length and species group November 2019 vs November 2020</t>
  </si>
  <si>
    <r>
      <t xml:space="preserve">Contact: </t>
    </r>
    <r>
      <rPr>
        <sz val="11"/>
        <rFont val="Arial"/>
        <family val="2"/>
      </rPr>
      <t>statistics@marinemanagement.org.uk</t>
    </r>
  </si>
  <si>
    <t>This workbook was updated 18th December 2020.</t>
  </si>
  <si>
    <r>
      <t xml:space="preserve">The MMO publishes national statistics on fishing activity across the UK on a monthly basis with a two month lag: 
</t>
    </r>
    <r>
      <rPr>
        <u/>
        <sz val="11"/>
        <color theme="8"/>
        <rFont val="Arial"/>
        <family val="2"/>
      </rPr>
      <t>https://www.gov.uk/government/collections/monthly-uk-sea-fisheries-statistics</t>
    </r>
    <r>
      <rPr>
        <sz val="11"/>
        <color theme="1"/>
        <rFont val="Arial"/>
        <family val="2"/>
      </rPr>
      <t xml:space="preserve">.
In response to COVID-19, the MMO will be publishing an additional ad hoc statistical release with more timely figures on fishing activity data. This will continue to be published while coronavirus continues to have a large impact on the fishing industry.
The previous versions (covering fishing activity since March 2020) are available to download here: </t>
    </r>
    <r>
      <rPr>
        <u/>
        <sz val="11"/>
        <color theme="8"/>
        <rFont val="Arial"/>
        <family val="2"/>
      </rPr>
      <t>https://www.gov.uk/government/collections/ad-hoc-statistical-releases-sea-fisheries-statistics</t>
    </r>
    <r>
      <rPr>
        <sz val="11"/>
        <color theme="1"/>
        <rFont val="Arial"/>
        <family val="2"/>
      </rPr>
      <t xml:space="preserve">.
In publishing more timely data we are accepting a reduction in data quality as the picture of fishing activity may not be complete while data is still being processed. This release is therefore not badged as national statistics, reflecting the temporary nature of the recurring publication and the reduced data quality when compared to our regular monthly national statistics. 
We welcome feedback on this publication. Please email: </t>
    </r>
    <r>
      <rPr>
        <u/>
        <sz val="11"/>
        <color theme="8"/>
        <rFont val="Arial"/>
        <family val="2"/>
      </rPr>
      <t>statistics@marinemanagement.org.uk</t>
    </r>
    <r>
      <rPr>
        <sz val="11"/>
        <color theme="1"/>
        <rFont val="Arial"/>
        <family val="2"/>
      </rPr>
      <t xml:space="preserve">.
</t>
    </r>
  </si>
  <si>
    <t>Jan</t>
  </si>
  <si>
    <t>Feb</t>
  </si>
  <si>
    <t>Mar</t>
  </si>
  <si>
    <t>Apr</t>
  </si>
  <si>
    <t>Aug</t>
  </si>
  <si>
    <t>Sep</t>
  </si>
  <si>
    <t>Oct</t>
  </si>
  <si>
    <t>Dec</t>
  </si>
  <si>
    <t>Nov*</t>
  </si>
  <si>
    <t xml:space="preserve">In this release, fishing activity recorded from January to November 2020 is compared to the same period in 2019. All quantities are reported as live weight tonnage and values are at first sale in pounds sterling (£). 
From March, the UK fishing fleet started to be affected by coronavirus, with the most severe impact seen in April. This is due to April covering the first full month of lockdown in the UK. The quantity of landings has shown a steeper recovery between May and October compared to value. The recovery for both quantity and value landed has reversed in November, owing to the increased restrictions imposed.  Cumulatively for January to November 2020, the value of landings is down 20 per cent and the quantity of landings is down 2 per cent. 
By species group (Table 3), the shellfish sector has been the most severely hit by coronavirus. The higher mackerel TAC in 2020 has contributed to the increase in pelagic landings and value when compared to 2019. By vessel length (Table 4), smaller vessels have been the most impacted throughout. This can be explained by the reliance of the smaller fleet on shellfish. 
Data covering 2019 activity can be found in MMO's annual sea fisheries stats release: https://www.gov.uk/government/statistics/uk-sea-fisheries-annual-statistics-report-2019. The latest 2020 data can be found in MMO's monthly dataset: https://www.gov.uk/government/statistical-data-sets/uk-and-foreign-vessels-landings-by-uk-port-and-uk-vessel-landings-abroad. </t>
  </si>
  <si>
    <t>Here, fishing activity recorded in November 2020 is compared to activity in November 2019. All quantities are reported as live weight tonnage and values are at first sale in pounds sterling (£). 
The quantity landed by UK vessels in November 2020 was down compared to the same period in 2019 at 65,000 tonnes (an 8 per cent decrease). The value of these landings was down by 25 per cent at £81,000,000. The number of fishing trips by UK vessels was around 12,000 in November 2019 and 2020. 
The greatest impact continues to be on the smaller vessels, with the value of landings by the under 10m and the 10-12m fleet falling by 48 per cent and 47 per cent respectively. The quantity of their landings fell by 37 per cent and 32 per cent respectively. In comparison, the value of landings by over 24m vessels fell by 18 per cent while the quantity landed decreased by 2 per cent. 
By vessel nationality, Northern Ireland saw the greatest decrease in the value of landings (84 per cent), quantity landed (86 per cent) and the greatest decrease in vessel trips (29 per cent). By species, shellfish again saw the greatest decrease in both quantity landed and the value of the landings, at 31 per cent and 43 per cent respectively.</t>
  </si>
  <si>
    <t xml:space="preserve">Detailed information on the methodology for processing fishing activity and landings data is available here: 
https://www.gov.uk/guidance/fishing-activity-and-landings-data-collection-and-processing.
The raw data that feeds into this publication is equivalent to the data used to produce our regular national statistics and is processed and collected as outlined above. The main difference between this ad hoc statistical release and our national statistics is the timeliness. Due to the shorter timelines there will be some data which is not yet on our systems and will therefore not be included in this publication. In order to provide more timely evidence on the impact of COVID-19 on fisheries we accept that the picture presented here may not be complete. 
In the monthly statistics we publish with a 2 month lag, the first estimate of the month’s data is expected to be within 3 per cent of final figures. The lags associated with this ad hoc release will also be analysed and monitored in future months. 
Further, in the regular monthly national statistics we impute average values for extreme outliers. Imputation has not been done for this release as the focus is on publishing the timeliest data, whilst flagging the limitations. 
In terms of presentation there are differences to note between these statistics and the regular national statistics. Firstly, the data published here only covers activity by UK vessels. MMO’s regular monthly statistics includes data on landings of the foreign fleet into the UK. This has been excluded as there are longer lags for data on foreign landings. Secondly, this release breaks down landings and sales into 3 species groups (demersal, pelagic and shellfish) not individual species. More detail on vessel length categories is also included, to reflect the differential impact coronavirus is having across the fishing fleet. 
Additionally, data on prices per tonne have not been published for species groups and compared to 2019. This is a useful metric when considering individual species but for this analysis the value landed is a more useful metric to assess the monetary impact of coronavirus on the fishing industry.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</si>
</sst>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_-* #,##0_-;\-* #,##0_-;_-* &quot;-&quot;??_-;_-@_-"/>
    <numFmt numFmtId="171" formatCode="#,##0.000000"/>
    <numFmt numFmtId="172" formatCode="#,##0.0000000"/>
    <numFmt numFmtId="173" formatCode="#,##0.00000"/>
    <numFmt numFmtId="174" formatCode="#,##0.000"/>
    <numFmt numFmtId="175" formatCode="[&lt;31]&quot;..&quot;;[&lt;1]&quot;..&quot;;#,##0.0"/>
    <numFmt numFmtId="176" formatCode="[&lt;37]&quot;..&quot;;[&lt;1]&quot;..&quot;;#,##0.0"/>
  </numFmts>
  <fonts count="32" x14ac:knownFonts="1">
    <font>
      <sz val="11"/>
      <color theme="1"/>
      <name val="Calibri"/>
      <family val="2"/>
      <scheme val="minor"/>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0"/>
      <color rgb="FF000000"/>
      <name val="Arial"/>
      <family val="2"/>
    </font>
    <font>
      <i/>
      <sz val="11"/>
      <color theme="1"/>
      <name val="Arial"/>
      <family val="2"/>
    </font>
    <font>
      <b/>
      <sz val="11"/>
      <color rgb="FFFF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9"/>
      <name val="Arial"/>
      <family val="2"/>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i/>
      <sz val="10"/>
      <name val="Arial"/>
      <family val="2"/>
    </font>
    <font>
      <u/>
      <sz val="11"/>
      <color theme="8"/>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rgb="FF000000"/>
      </top>
      <bottom/>
      <diagonal/>
    </border>
    <border>
      <left/>
      <right/>
      <top style="medium">
        <color rgb="FF000000"/>
      </top>
      <bottom style="thin">
        <color rgb="FF000000"/>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applyNumberFormat="0" applyFont="0" applyBorder="0" applyProtection="0"/>
    <xf numFmtId="0" fontId="7" fillId="0" borderId="0" applyNumberFormat="0" applyBorder="0" applyProtection="0"/>
    <xf numFmtId="9" fontId="17" fillId="0" borderId="0" applyFont="0" applyFill="0" applyBorder="0" applyAlignment="0" applyProtection="0"/>
    <xf numFmtId="0" fontId="19" fillId="0" borderId="0" applyNumberFormat="0" applyFill="0" applyBorder="0" applyAlignment="0" applyProtection="0"/>
    <xf numFmtId="0" fontId="25" fillId="0" borderId="0"/>
    <xf numFmtId="43" fontId="17" fillId="0" borderId="0" applyFont="0" applyFill="0" applyBorder="0" applyAlignment="0" applyProtection="0"/>
  </cellStyleXfs>
  <cellXfs count="10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8" fillId="0" borderId="0" xfId="1" applyFont="1"/>
    <xf numFmtId="0" fontId="8" fillId="0" borderId="1" xfId="1" applyFont="1" applyBorder="1"/>
    <xf numFmtId="3" fontId="8" fillId="0" borderId="2" xfId="1" applyNumberFormat="1" applyFont="1" applyBorder="1" applyAlignment="1">
      <alignment horizontal="left"/>
    </xf>
    <xf numFmtId="0" fontId="8" fillId="0" borderId="2" xfId="1" applyFont="1" applyBorder="1" applyAlignment="1">
      <alignment horizontal="left"/>
    </xf>
    <xf numFmtId="0" fontId="8" fillId="0" borderId="1" xfId="1" applyFont="1" applyBorder="1" applyAlignment="1">
      <alignment horizontal="left"/>
    </xf>
    <xf numFmtId="165" fontId="8" fillId="0" borderId="2" xfId="1" applyNumberFormat="1" applyFont="1" applyBorder="1" applyAlignment="1">
      <alignment horizontal="left"/>
    </xf>
    <xf numFmtId="0" fontId="8" fillId="0" borderId="3" xfId="1" applyFont="1" applyBorder="1"/>
    <xf numFmtId="0" fontId="8" fillId="0" borderId="3" xfId="1" applyFont="1" applyBorder="1" applyAlignment="1">
      <alignment horizontal="right"/>
    </xf>
    <xf numFmtId="1" fontId="8" fillId="0" borderId="3" xfId="1" applyNumberFormat="1" applyFont="1" applyBorder="1"/>
    <xf numFmtId="0" fontId="8" fillId="0" borderId="0" xfId="1" applyFont="1" applyAlignment="1">
      <alignment horizontal="right"/>
    </xf>
    <xf numFmtId="165" fontId="8" fillId="0" borderId="0" xfId="1" applyNumberFormat="1" applyFont="1" applyAlignment="1">
      <alignment horizontal="right"/>
    </xf>
    <xf numFmtId="0" fontId="8" fillId="0" borderId="0" xfId="1" applyFont="1" applyFill="1" applyAlignment="1">
      <alignment horizontal="right"/>
    </xf>
    <xf numFmtId="0" fontId="10" fillId="0" borderId="0" xfId="1" applyFont="1"/>
    <xf numFmtId="3" fontId="8" fillId="0" borderId="0" xfId="1" applyNumberFormat="1" applyFont="1" applyAlignment="1" applyProtection="1">
      <alignment horizontal="left"/>
    </xf>
    <xf numFmtId="3" fontId="8" fillId="0" borderId="0" xfId="1" applyNumberFormat="1" applyFont="1"/>
    <xf numFmtId="3" fontId="9" fillId="0" borderId="0" xfId="1" applyNumberFormat="1" applyFont="1" applyAlignment="1" applyProtection="1">
      <alignment horizontal="left"/>
    </xf>
    <xf numFmtId="0" fontId="11" fillId="0" borderId="0" xfId="0" applyFont="1"/>
    <xf numFmtId="0" fontId="12" fillId="0" borderId="0" xfId="0" applyFont="1"/>
    <xf numFmtId="0" fontId="1" fillId="0" borderId="0" xfId="0" applyFont="1"/>
    <xf numFmtId="0" fontId="13" fillId="0" borderId="0" xfId="0" applyFont="1"/>
    <xf numFmtId="0" fontId="14" fillId="0" borderId="0" xfId="0" applyFont="1"/>
    <xf numFmtId="0" fontId="15" fillId="0" borderId="0" xfId="0" quotePrefix="1" applyNumberFormat="1" applyFont="1"/>
    <xf numFmtId="0" fontId="15" fillId="0" borderId="0" xfId="0" applyFont="1"/>
    <xf numFmtId="3" fontId="8" fillId="0" borderId="0" xfId="1" applyNumberFormat="1" applyFont="1" applyAlignment="1" applyProtection="1">
      <alignment horizontal="left" indent="1"/>
    </xf>
    <xf numFmtId="0" fontId="14" fillId="0" borderId="0" xfId="0" applyFont="1" applyAlignment="1">
      <alignment horizontal="left" indent="1"/>
    </xf>
    <xf numFmtId="3" fontId="6" fillId="0" borderId="0" xfId="1" applyNumberFormat="1" applyFont="1" applyAlignment="1" applyProtection="1">
      <alignment horizontal="left"/>
    </xf>
    <xf numFmtId="3" fontId="10" fillId="0" borderId="0" xfId="1" applyNumberFormat="1" applyFont="1" applyAlignment="1" applyProtection="1">
      <alignment horizontal="left"/>
    </xf>
    <xf numFmtId="0" fontId="2" fillId="0" borderId="4" xfId="0" applyFont="1" applyBorder="1"/>
    <xf numFmtId="164" fontId="8" fillId="0" borderId="0" xfId="1" applyNumberFormat="1" applyFont="1" applyAlignment="1">
      <alignment horizontal="left"/>
    </xf>
    <xf numFmtId="0" fontId="2" fillId="0" borderId="0" xfId="0" applyFont="1" applyBorder="1"/>
    <xf numFmtId="0" fontId="14" fillId="0" borderId="0" xfId="0" applyFont="1" applyBorder="1"/>
    <xf numFmtId="3" fontId="8" fillId="0" borderId="4" xfId="1" applyNumberFormat="1" applyFont="1" applyBorder="1" applyAlignment="1" applyProtection="1">
      <alignment horizontal="left"/>
    </xf>
    <xf numFmtId="0" fontId="14" fillId="0" borderId="4" xfId="0" applyFont="1" applyBorder="1" applyAlignment="1">
      <alignment horizontal="left" indent="1"/>
    </xf>
    <xf numFmtId="0" fontId="16" fillId="0" borderId="0" xfId="0" applyFont="1"/>
    <xf numFmtId="166" fontId="8" fillId="0" borderId="0" xfId="1" applyNumberFormat="1" applyFont="1" applyAlignment="1">
      <alignment horizontal="right"/>
    </xf>
    <xf numFmtId="9" fontId="8" fillId="0" borderId="0" xfId="6" applyFont="1" applyAlignment="1">
      <alignment horizontal="right"/>
    </xf>
    <xf numFmtId="9" fontId="8" fillId="0" borderId="4" xfId="6" applyFont="1" applyBorder="1" applyAlignment="1">
      <alignment horizontal="right"/>
    </xf>
    <xf numFmtId="0" fontId="19" fillId="0" borderId="0" xfId="7"/>
    <xf numFmtId="0" fontId="2" fillId="0" borderId="0" xfId="0" applyFont="1" applyAlignment="1">
      <alignment horizontal="left" vertical="top" wrapText="1"/>
    </xf>
    <xf numFmtId="9" fontId="8" fillId="0" borderId="0" xfId="6" applyFont="1" applyBorder="1" applyAlignment="1">
      <alignment horizontal="right"/>
    </xf>
    <xf numFmtId="166" fontId="20" fillId="0" borderId="0" xfId="1" applyNumberFormat="1" applyFont="1" applyAlignment="1">
      <alignment horizontal="right"/>
    </xf>
    <xf numFmtId="9" fontId="20" fillId="0" borderId="0" xfId="6" applyFont="1" applyAlignment="1">
      <alignment horizontal="right"/>
    </xf>
    <xf numFmtId="0" fontId="20" fillId="0" borderId="0" xfId="1" applyFont="1" applyFill="1" applyAlignment="1">
      <alignment horizontal="right"/>
    </xf>
    <xf numFmtId="3" fontId="20" fillId="0" borderId="0" xfId="1" applyNumberFormat="1" applyFont="1" applyFill="1" applyAlignment="1">
      <alignment horizontal="right"/>
    </xf>
    <xf numFmtId="0" fontId="21" fillId="0" borderId="0" xfId="0" applyFont="1"/>
    <xf numFmtId="0" fontId="22" fillId="0" borderId="0" xfId="0" applyFont="1"/>
    <xf numFmtId="0" fontId="23" fillId="0" borderId="0" xfId="0" applyFont="1"/>
    <xf numFmtId="0" fontId="23" fillId="0" borderId="0" xfId="0" applyFont="1" applyAlignment="1">
      <alignment horizontal="left"/>
    </xf>
    <xf numFmtId="0" fontId="23" fillId="0" borderId="0" xfId="0" applyFont="1" applyAlignment="1">
      <alignment horizontal="left" indent="1"/>
    </xf>
    <xf numFmtId="0" fontId="2" fillId="0" borderId="0" xfId="0" applyFont="1" applyAlignment="1">
      <alignment horizontal="left"/>
    </xf>
    <xf numFmtId="0" fontId="21" fillId="0" borderId="0" xfId="0" applyFont="1" applyAlignment="1">
      <alignment vertical="top" wrapText="1"/>
    </xf>
    <xf numFmtId="0" fontId="24" fillId="0" borderId="0" xfId="0" applyFont="1"/>
    <xf numFmtId="166" fontId="8" fillId="0" borderId="4" xfId="1" applyNumberFormat="1" applyFont="1" applyBorder="1" applyAlignment="1">
      <alignment horizontal="right"/>
    </xf>
    <xf numFmtId="0" fontId="0" fillId="2" borderId="0" xfId="0" applyFill="1"/>
    <xf numFmtId="0" fontId="0" fillId="2" borderId="0" xfId="0" applyFill="1" applyBorder="1"/>
    <xf numFmtId="0" fontId="0" fillId="2" borderId="7" xfId="0" applyFill="1" applyBorder="1"/>
    <xf numFmtId="0" fontId="18" fillId="2" borderId="0" xfId="0" applyFont="1" applyFill="1"/>
    <xf numFmtId="0" fontId="18" fillId="2" borderId="6" xfId="0" applyFont="1" applyFill="1" applyBorder="1"/>
    <xf numFmtId="0" fontId="18" fillId="2" borderId="5" xfId="0" applyFont="1" applyFill="1" applyBorder="1"/>
    <xf numFmtId="3" fontId="0" fillId="2" borderId="0" xfId="0" applyNumberFormat="1" applyFill="1" applyBorder="1"/>
    <xf numFmtId="3" fontId="0" fillId="2" borderId="0" xfId="0" applyNumberFormat="1" applyFill="1" applyBorder="1" applyAlignment="1">
      <alignment wrapText="1"/>
    </xf>
    <xf numFmtId="3" fontId="0" fillId="2" borderId="7" xfId="0" applyNumberFormat="1" applyFill="1" applyBorder="1"/>
    <xf numFmtId="3" fontId="0" fillId="2" borderId="7" xfId="0" applyNumberFormat="1" applyFill="1" applyBorder="1" applyAlignment="1">
      <alignment wrapText="1"/>
    </xf>
    <xf numFmtId="0" fontId="2" fillId="0" borderId="0" xfId="0" applyFont="1" applyAlignment="1">
      <alignment vertical="top" wrapText="1"/>
    </xf>
    <xf numFmtId="168" fontId="26" fillId="0" borderId="0" xfId="8" applyNumberFormat="1" applyFont="1" applyAlignment="1">
      <alignment horizontal="right"/>
    </xf>
    <xf numFmtId="9" fontId="8" fillId="0" borderId="0" xfId="6" applyFont="1" applyFill="1" applyAlignment="1">
      <alignment horizontal="right"/>
    </xf>
    <xf numFmtId="0" fontId="14" fillId="0" borderId="0" xfId="0" applyFont="1" applyFill="1"/>
    <xf numFmtId="0" fontId="2" fillId="0" borderId="0" xfId="0" applyFont="1" applyFill="1"/>
    <xf numFmtId="169" fontId="26" fillId="0" borderId="0" xfId="8" applyNumberFormat="1" applyFont="1" applyAlignment="1">
      <alignment horizontal="right"/>
    </xf>
    <xf numFmtId="0" fontId="27" fillId="0" borderId="0" xfId="0" applyFont="1"/>
    <xf numFmtId="0" fontId="26" fillId="0" borderId="0" xfId="0" applyFont="1"/>
    <xf numFmtId="0" fontId="27" fillId="0" borderId="0" xfId="0" applyFont="1" applyBorder="1"/>
    <xf numFmtId="9" fontId="29" fillId="0" borderId="0" xfId="6" applyFont="1" applyBorder="1" applyAlignment="1">
      <alignment horizontal="right"/>
    </xf>
    <xf numFmtId="0" fontId="27" fillId="0" borderId="0" xfId="0" applyFont="1" applyAlignment="1">
      <alignment vertical="top" wrapText="1"/>
    </xf>
    <xf numFmtId="170" fontId="0" fillId="0" borderId="0" xfId="9" applyNumberFormat="1" applyFont="1"/>
    <xf numFmtId="4" fontId="0" fillId="2" borderId="0" xfId="0" applyNumberFormat="1" applyFill="1" applyBorder="1" applyAlignment="1">
      <alignment wrapText="1"/>
    </xf>
    <xf numFmtId="171" fontId="0" fillId="2" borderId="0" xfId="0" applyNumberFormat="1" applyFill="1" applyBorder="1" applyAlignment="1">
      <alignment wrapText="1"/>
    </xf>
    <xf numFmtId="172" fontId="0" fillId="2" borderId="0" xfId="0" applyNumberFormat="1" applyFill="1" applyBorder="1" applyAlignment="1">
      <alignment wrapText="1"/>
    </xf>
    <xf numFmtId="173" fontId="0" fillId="2" borderId="0" xfId="0" applyNumberFormat="1" applyFill="1" applyBorder="1" applyAlignment="1">
      <alignment wrapText="1"/>
    </xf>
    <xf numFmtId="0" fontId="3" fillId="2" borderId="0" xfId="0" applyFont="1" applyFill="1"/>
    <xf numFmtId="0" fontId="13" fillId="2" borderId="0" xfId="0" applyFont="1" applyFill="1"/>
    <xf numFmtId="0" fontId="1" fillId="2" borderId="0" xfId="0" applyFont="1" applyFill="1"/>
    <xf numFmtId="0" fontId="21" fillId="2" borderId="0" xfId="0" applyFont="1" applyFill="1" applyAlignment="1">
      <alignment vertical="top" wrapText="1"/>
    </xf>
    <xf numFmtId="0" fontId="30" fillId="0" borderId="0" xfId="0" applyFont="1" applyAlignment="1">
      <alignment vertical="top"/>
    </xf>
    <xf numFmtId="0" fontId="30" fillId="0" borderId="0" xfId="0" applyFont="1"/>
    <xf numFmtId="10" fontId="0" fillId="0" borderId="0" xfId="0" applyNumberFormat="1"/>
    <xf numFmtId="9" fontId="14" fillId="0" borderId="0" xfId="0" applyNumberFormat="1" applyFont="1"/>
    <xf numFmtId="174" fontId="0" fillId="2" borderId="0" xfId="0" applyNumberFormat="1" applyFill="1" applyBorder="1"/>
    <xf numFmtId="175" fontId="8" fillId="0" borderId="0" xfId="1" applyNumberFormat="1" applyFont="1" applyAlignment="1">
      <alignment horizontal="right"/>
    </xf>
    <xf numFmtId="176" fontId="8" fillId="0" borderId="0" xfId="1" applyNumberFormat="1" applyFont="1" applyAlignment="1">
      <alignment horizontal="right"/>
    </xf>
    <xf numFmtId="170" fontId="8" fillId="0" borderId="0" xfId="9" applyNumberFormat="1" applyFont="1" applyAlignment="1">
      <alignment horizontal="right"/>
    </xf>
    <xf numFmtId="0" fontId="2" fillId="0" borderId="0" xfId="0" applyFont="1" applyAlignment="1">
      <alignment horizontal="left" vertical="top" wrapText="1"/>
    </xf>
    <xf numFmtId="0" fontId="21" fillId="0" borderId="0" xfId="0" applyFont="1" applyAlignment="1">
      <alignment horizontal="left" vertical="top" wrapText="1"/>
    </xf>
    <xf numFmtId="0" fontId="21" fillId="2" borderId="0" xfId="0" applyFont="1" applyFill="1" applyAlignment="1">
      <alignment horizontal="left" vertical="top" wrapText="1"/>
    </xf>
    <xf numFmtId="0" fontId="27" fillId="0" borderId="0" xfId="0" applyFont="1" applyAlignment="1">
      <alignment horizontal="left" vertical="top" wrapText="1"/>
    </xf>
    <xf numFmtId="0" fontId="18" fillId="2" borderId="7" xfId="0" applyFont="1" applyFill="1" applyBorder="1" applyAlignment="1">
      <alignment horizontal="center"/>
    </xf>
  </cellXfs>
  <cellStyles count="10">
    <cellStyle name="Comma" xfId="9"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_TAB3_3" xfId="8" xr:uid="{00000000-0005-0000-0000-000007000000}"/>
    <cellStyle name="Percent" xfId="6" builtinId="5"/>
    <cellStyle name="Percent 2" xfId="3" xr:uid="{00000000-0005-0000-0000-000009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t>Monthly value landed by UK vessels: 2019 vs 2020</a:t>
            </a:r>
          </a:p>
        </c:rich>
      </c:tx>
      <c:layout>
        <c:manualLayout>
          <c:xMode val="edge"/>
          <c:yMode val="edge"/>
          <c:x val="3.3254397687333417E-3"/>
          <c:y val="2.216404886561954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373785610106865"/>
          <c:y val="0.19543339150668992"/>
          <c:w val="0.86086919852084731"/>
          <c:h val="0.71386242001163469"/>
        </c:manualLayout>
      </c:layout>
      <c:barChart>
        <c:barDir val="col"/>
        <c:grouping val="clustered"/>
        <c:varyColors val="0"/>
        <c:ser>
          <c:idx val="0"/>
          <c:order val="0"/>
          <c:tx>
            <c:strRef>
              <c:f>'Highlights data'!$D$3</c:f>
              <c:strCache>
                <c:ptCount val="1"/>
                <c:pt idx="0">
                  <c:v>2019</c:v>
                </c:pt>
              </c:strCache>
            </c:strRef>
          </c:tx>
          <c:spPr>
            <a:solidFill>
              <a:schemeClr val="accent6">
                <a:tint val="77000"/>
              </a:schemeClr>
            </a:solidFill>
            <a:ln>
              <a:noFill/>
            </a:ln>
            <a:effectLst/>
          </c:spPr>
          <c:invertIfNegative val="0"/>
          <c:cat>
            <c:strRef>
              <c:f>'Highlights data'!$C$4:$C$14</c:f>
              <c:strCache>
                <c:ptCount val="11"/>
                <c:pt idx="0">
                  <c:v>Jan</c:v>
                </c:pt>
                <c:pt idx="1">
                  <c:v>Feb</c:v>
                </c:pt>
                <c:pt idx="2">
                  <c:v>Mar</c:v>
                </c:pt>
                <c:pt idx="3">
                  <c:v>Apr</c:v>
                </c:pt>
                <c:pt idx="4">
                  <c:v>May</c:v>
                </c:pt>
                <c:pt idx="5">
                  <c:v>June</c:v>
                </c:pt>
                <c:pt idx="6">
                  <c:v>July</c:v>
                </c:pt>
                <c:pt idx="7">
                  <c:v>Aug</c:v>
                </c:pt>
                <c:pt idx="8">
                  <c:v>Sep</c:v>
                </c:pt>
                <c:pt idx="9">
                  <c:v>Oct</c:v>
                </c:pt>
                <c:pt idx="10">
                  <c:v>Nov*</c:v>
                </c:pt>
              </c:strCache>
            </c:strRef>
          </c:cat>
          <c:val>
            <c:numRef>
              <c:f>'Highlights data'!$D$4:$D$14</c:f>
              <c:numCache>
                <c:formatCode>_-* #,##0_-;\-* #,##0_-;_-* "-"??_-;_-@_-</c:formatCode>
                <c:ptCount val="11"/>
                <c:pt idx="0">
                  <c:v>122605.58019407326</c:v>
                </c:pt>
                <c:pt idx="1">
                  <c:v>66130.452953449887</c:v>
                </c:pt>
                <c:pt idx="2">
                  <c:v>65272.385123966189</c:v>
                </c:pt>
                <c:pt idx="3">
                  <c:v>61900.917177508818</c:v>
                </c:pt>
                <c:pt idx="4">
                  <c:v>60965.792965366083</c:v>
                </c:pt>
                <c:pt idx="5">
                  <c:v>67234.832951913268</c:v>
                </c:pt>
                <c:pt idx="6">
                  <c:v>75811.111131051191</c:v>
                </c:pt>
                <c:pt idx="7">
                  <c:v>89956.275293244064</c:v>
                </c:pt>
                <c:pt idx="8">
                  <c:v>86456.162780000028</c:v>
                </c:pt>
                <c:pt idx="9">
                  <c:v>120129.41018999998</c:v>
                </c:pt>
                <c:pt idx="10">
                  <c:v>108409.42432000001</c:v>
                </c:pt>
              </c:numCache>
            </c:numRef>
          </c:val>
          <c:extLst>
            <c:ext xmlns:c16="http://schemas.microsoft.com/office/drawing/2014/chart" uri="{C3380CC4-5D6E-409C-BE32-E72D297353CC}">
              <c16:uniqueId val="{00000000-81B1-43FE-98C7-3CED5DA605A6}"/>
            </c:ext>
          </c:extLst>
        </c:ser>
        <c:ser>
          <c:idx val="1"/>
          <c:order val="1"/>
          <c:tx>
            <c:strRef>
              <c:f>'Highlights data'!$E$3</c:f>
              <c:strCache>
                <c:ptCount val="1"/>
                <c:pt idx="0">
                  <c:v>2020</c:v>
                </c:pt>
              </c:strCache>
            </c:strRef>
          </c:tx>
          <c:spPr>
            <a:solidFill>
              <a:schemeClr val="accent6"/>
            </a:solidFill>
            <a:ln>
              <a:noFill/>
            </a:ln>
            <a:effectLst/>
          </c:spPr>
          <c:invertIfNegative val="0"/>
          <c:dPt>
            <c:idx val="4"/>
            <c:invertIfNegative val="0"/>
            <c:bubble3D val="0"/>
            <c:spPr>
              <a:solidFill>
                <a:schemeClr val="accent6"/>
              </a:solidFill>
              <a:ln>
                <a:noFill/>
              </a:ln>
              <a:effectLst/>
            </c:spPr>
            <c:extLst>
              <c:ext xmlns:c16="http://schemas.microsoft.com/office/drawing/2014/chart" uri="{C3380CC4-5D6E-409C-BE32-E72D297353CC}">
                <c16:uniqueId val="{00000002-81B1-43FE-98C7-3CED5DA605A6}"/>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4-81B1-43FE-98C7-3CED5DA605A6}"/>
              </c:ext>
            </c:extLst>
          </c:dPt>
          <c:dPt>
            <c:idx val="6"/>
            <c:invertIfNegative val="0"/>
            <c:bubble3D val="0"/>
            <c:spPr>
              <a:solidFill>
                <a:schemeClr val="accent6"/>
              </a:solidFill>
              <a:ln>
                <a:solidFill>
                  <a:schemeClr val="accent6">
                    <a:lumMod val="20000"/>
                    <a:lumOff val="80000"/>
                  </a:schemeClr>
                </a:solidFill>
              </a:ln>
              <a:effectLst/>
            </c:spPr>
            <c:extLst>
              <c:ext xmlns:c16="http://schemas.microsoft.com/office/drawing/2014/chart" uri="{C3380CC4-5D6E-409C-BE32-E72D297353CC}">
                <c16:uniqueId val="{00000006-81B1-43FE-98C7-3CED5DA605A6}"/>
              </c:ext>
            </c:extLst>
          </c:dPt>
          <c:cat>
            <c:strRef>
              <c:f>'Highlights data'!$C$4:$C$14</c:f>
              <c:strCache>
                <c:ptCount val="11"/>
                <c:pt idx="0">
                  <c:v>Jan</c:v>
                </c:pt>
                <c:pt idx="1">
                  <c:v>Feb</c:v>
                </c:pt>
                <c:pt idx="2">
                  <c:v>Mar</c:v>
                </c:pt>
                <c:pt idx="3">
                  <c:v>Apr</c:v>
                </c:pt>
                <c:pt idx="4">
                  <c:v>May</c:v>
                </c:pt>
                <c:pt idx="5">
                  <c:v>June</c:v>
                </c:pt>
                <c:pt idx="6">
                  <c:v>July</c:v>
                </c:pt>
                <c:pt idx="7">
                  <c:v>Aug</c:v>
                </c:pt>
                <c:pt idx="8">
                  <c:v>Sep</c:v>
                </c:pt>
                <c:pt idx="9">
                  <c:v>Oct</c:v>
                </c:pt>
                <c:pt idx="10">
                  <c:v>Nov*</c:v>
                </c:pt>
              </c:strCache>
            </c:strRef>
          </c:cat>
          <c:val>
            <c:numRef>
              <c:f>'Highlights data'!$E$4:$E$14</c:f>
              <c:numCache>
                <c:formatCode>_-* #,##0_-;\-* #,##0_-;_-* "-"??_-;_-@_-</c:formatCode>
                <c:ptCount val="11"/>
                <c:pt idx="0">
                  <c:v>105304.00028570008</c:v>
                </c:pt>
                <c:pt idx="1">
                  <c:v>76925.169603499977</c:v>
                </c:pt>
                <c:pt idx="2">
                  <c:v>48363.805287399999</c:v>
                </c:pt>
                <c:pt idx="3">
                  <c:v>30975.669169999979</c:v>
                </c:pt>
                <c:pt idx="4">
                  <c:v>38267.086987399969</c:v>
                </c:pt>
                <c:pt idx="5">
                  <c:v>47670.004016800034</c:v>
                </c:pt>
                <c:pt idx="6">
                  <c:v>58442.362495500063</c:v>
                </c:pt>
                <c:pt idx="7">
                  <c:v>65875.901464299925</c:v>
                </c:pt>
                <c:pt idx="8">
                  <c:v>76479.733095400035</c:v>
                </c:pt>
                <c:pt idx="9">
                  <c:v>104191.81126480018</c:v>
                </c:pt>
                <c:pt idx="10">
                  <c:v>80969.166100000002</c:v>
                </c:pt>
              </c:numCache>
            </c:numRef>
          </c:val>
          <c:extLst>
            <c:ext xmlns:c16="http://schemas.microsoft.com/office/drawing/2014/chart" uri="{C3380CC4-5D6E-409C-BE32-E72D297353CC}">
              <c16:uniqueId val="{00000007-81B1-43FE-98C7-3CED5DA605A6}"/>
            </c:ext>
          </c:extLst>
        </c:ser>
        <c:dLbls>
          <c:showLegendKey val="0"/>
          <c:showVal val="0"/>
          <c:showCatName val="0"/>
          <c:showSerName val="0"/>
          <c:showPercent val="0"/>
          <c:showBubbleSize val="0"/>
        </c:dLbls>
        <c:gapWidth val="219"/>
        <c:overlap val="-27"/>
        <c:axId val="620326712"/>
        <c:axId val="620327104"/>
      </c:barChart>
      <c:catAx>
        <c:axId val="62032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7104"/>
        <c:crosses val="autoZero"/>
        <c:auto val="1"/>
        <c:lblAlgn val="ctr"/>
        <c:lblOffset val="100"/>
        <c:noMultiLvlLbl val="0"/>
      </c:catAx>
      <c:valAx>
        <c:axId val="620327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£ 000s  </a:t>
                </a:r>
              </a:p>
            </c:rich>
          </c:tx>
          <c:layout>
            <c:manualLayout>
              <c:xMode val="edge"/>
              <c:yMode val="edge"/>
              <c:x val="1.8467596638606584E-2"/>
              <c:y val="0.10105817335660268"/>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6712"/>
        <c:crosses val="autoZero"/>
        <c:crossBetween val="between"/>
      </c:valAx>
      <c:spPr>
        <a:noFill/>
        <a:ln>
          <a:noFill/>
        </a:ln>
        <a:effectLst/>
      </c:spPr>
    </c:plotArea>
    <c:legend>
      <c:legendPos val="b"/>
      <c:layout>
        <c:manualLayout>
          <c:xMode val="edge"/>
          <c:yMode val="edge"/>
          <c:x val="0.772388310707259"/>
          <c:y val="3.0508144269924375E-2"/>
          <c:w val="0.22297415528453088"/>
          <c:h val="7.048109365910414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latin typeface="Arial" panose="020B0604020202020204" pitchFamily="34" charset="0"/>
                <a:cs typeface="Arial" panose="020B0604020202020204" pitchFamily="34" charset="0"/>
              </a:rPr>
              <a:t>Monthly quantity landed by UK vessels: 2019 vs 2020</a:t>
            </a:r>
          </a:p>
        </c:rich>
      </c:tx>
      <c:layout>
        <c:manualLayout>
          <c:xMode val="edge"/>
          <c:yMode val="edge"/>
          <c:x val="6.0476657940663177E-3"/>
          <c:y val="1.978581507646885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759380453752181"/>
          <c:y val="0.23822401704917578"/>
          <c:w val="0.87240619546247822"/>
          <c:h val="0.69587130164378297"/>
        </c:manualLayout>
      </c:layout>
      <c:barChart>
        <c:barDir val="col"/>
        <c:grouping val="clustered"/>
        <c:varyColors val="0"/>
        <c:ser>
          <c:idx val="0"/>
          <c:order val="0"/>
          <c:tx>
            <c:strRef>
              <c:f>'Highlights data'!$J$3</c:f>
              <c:strCache>
                <c:ptCount val="1"/>
                <c:pt idx="0">
                  <c:v>2019</c:v>
                </c:pt>
              </c:strCache>
            </c:strRef>
          </c:tx>
          <c:spPr>
            <a:solidFill>
              <a:schemeClr val="accent1">
                <a:tint val="77000"/>
              </a:schemeClr>
            </a:solidFill>
            <a:ln>
              <a:noFill/>
            </a:ln>
            <a:effectLst/>
          </c:spPr>
          <c:invertIfNegative val="0"/>
          <c:cat>
            <c:strRef>
              <c:f>'Highlights data'!$I$4:$I$14</c:f>
              <c:strCache>
                <c:ptCount val="11"/>
                <c:pt idx="0">
                  <c:v>Jan</c:v>
                </c:pt>
                <c:pt idx="1">
                  <c:v>Feb</c:v>
                </c:pt>
                <c:pt idx="2">
                  <c:v>Mar</c:v>
                </c:pt>
                <c:pt idx="3">
                  <c:v>Apr</c:v>
                </c:pt>
                <c:pt idx="4">
                  <c:v>May</c:v>
                </c:pt>
                <c:pt idx="5">
                  <c:v>June</c:v>
                </c:pt>
                <c:pt idx="6">
                  <c:v>July</c:v>
                </c:pt>
                <c:pt idx="7">
                  <c:v>Aug</c:v>
                </c:pt>
                <c:pt idx="8">
                  <c:v>Sep</c:v>
                </c:pt>
                <c:pt idx="9">
                  <c:v>Oct</c:v>
                </c:pt>
                <c:pt idx="10">
                  <c:v>Nov*</c:v>
                </c:pt>
              </c:strCache>
            </c:strRef>
          </c:cat>
          <c:val>
            <c:numRef>
              <c:f>'Highlights data'!$J$4:$J$14</c:f>
              <c:numCache>
                <c:formatCode>_-* #,##0_-;\-* #,##0_-;_-* "-"??_-;_-@_-</c:formatCode>
                <c:ptCount val="11"/>
                <c:pt idx="0">
                  <c:v>80449.291299999895</c:v>
                </c:pt>
                <c:pt idx="1">
                  <c:v>40561.664799999977</c:v>
                </c:pt>
                <c:pt idx="2">
                  <c:v>70939.217600000047</c:v>
                </c:pt>
                <c:pt idx="3">
                  <c:v>38003.490899999808</c:v>
                </c:pt>
                <c:pt idx="4">
                  <c:v>27139.703499999996</c:v>
                </c:pt>
                <c:pt idx="5">
                  <c:v>30804.210700000032</c:v>
                </c:pt>
                <c:pt idx="6">
                  <c:v>37398.356099999954</c:v>
                </c:pt>
                <c:pt idx="7">
                  <c:v>53963.041799999781</c:v>
                </c:pt>
                <c:pt idx="8">
                  <c:v>65751.581299999991</c:v>
                </c:pt>
                <c:pt idx="9">
                  <c:v>77865.008399999992</c:v>
                </c:pt>
                <c:pt idx="10">
                  <c:v>70510.226299999995</c:v>
                </c:pt>
              </c:numCache>
            </c:numRef>
          </c:val>
          <c:extLst>
            <c:ext xmlns:c16="http://schemas.microsoft.com/office/drawing/2014/chart" uri="{C3380CC4-5D6E-409C-BE32-E72D297353CC}">
              <c16:uniqueId val="{00000000-9997-4EB7-BD2B-657044CBC3E9}"/>
            </c:ext>
          </c:extLst>
        </c:ser>
        <c:ser>
          <c:idx val="1"/>
          <c:order val="1"/>
          <c:tx>
            <c:strRef>
              <c:f>'Highlights data'!$K$3</c:f>
              <c:strCache>
                <c:ptCount val="1"/>
                <c:pt idx="0">
                  <c:v>2020</c:v>
                </c:pt>
              </c:strCache>
            </c:strRef>
          </c:tx>
          <c:spPr>
            <a:solidFill>
              <a:schemeClr val="accent5"/>
            </a:solidFill>
            <a:ln>
              <a:noFill/>
            </a:ln>
            <a:effectLst/>
          </c:spPr>
          <c:invertIfNegative val="0"/>
          <c:dPt>
            <c:idx val="4"/>
            <c:invertIfNegative val="0"/>
            <c:bubble3D val="0"/>
            <c:spPr>
              <a:solidFill>
                <a:schemeClr val="accent5"/>
              </a:solidFill>
              <a:ln>
                <a:noFill/>
              </a:ln>
              <a:effectLst/>
            </c:spPr>
            <c:extLst>
              <c:ext xmlns:c16="http://schemas.microsoft.com/office/drawing/2014/chart" uri="{C3380CC4-5D6E-409C-BE32-E72D297353CC}">
                <c16:uniqueId val="{00000002-9997-4EB7-BD2B-657044CBC3E9}"/>
              </c:ext>
            </c:extLst>
          </c:dPt>
          <c:dPt>
            <c:idx val="5"/>
            <c:invertIfNegative val="0"/>
            <c:bubble3D val="0"/>
            <c:spPr>
              <a:solidFill>
                <a:schemeClr val="accent5"/>
              </a:solidFill>
              <a:ln>
                <a:noFill/>
              </a:ln>
              <a:effectLst/>
            </c:spPr>
            <c:extLst>
              <c:ext xmlns:c16="http://schemas.microsoft.com/office/drawing/2014/chart" uri="{C3380CC4-5D6E-409C-BE32-E72D297353CC}">
                <c16:uniqueId val="{00000004-9997-4EB7-BD2B-657044CBC3E9}"/>
              </c:ext>
            </c:extLst>
          </c:dPt>
          <c:dPt>
            <c:idx val="6"/>
            <c:invertIfNegative val="0"/>
            <c:bubble3D val="0"/>
            <c:spPr>
              <a:solidFill>
                <a:schemeClr val="accent5"/>
              </a:solidFill>
              <a:ln>
                <a:solidFill>
                  <a:schemeClr val="accent1">
                    <a:lumMod val="20000"/>
                    <a:lumOff val="80000"/>
                  </a:schemeClr>
                </a:solidFill>
              </a:ln>
              <a:effectLst/>
            </c:spPr>
            <c:extLst>
              <c:ext xmlns:c16="http://schemas.microsoft.com/office/drawing/2014/chart" uri="{C3380CC4-5D6E-409C-BE32-E72D297353CC}">
                <c16:uniqueId val="{00000006-9997-4EB7-BD2B-657044CBC3E9}"/>
              </c:ext>
            </c:extLst>
          </c:dPt>
          <c:cat>
            <c:strRef>
              <c:f>'Highlights data'!$I$4:$I$14</c:f>
              <c:strCache>
                <c:ptCount val="11"/>
                <c:pt idx="0">
                  <c:v>Jan</c:v>
                </c:pt>
                <c:pt idx="1">
                  <c:v>Feb</c:v>
                </c:pt>
                <c:pt idx="2">
                  <c:v>Mar</c:v>
                </c:pt>
                <c:pt idx="3">
                  <c:v>Apr</c:v>
                </c:pt>
                <c:pt idx="4">
                  <c:v>May</c:v>
                </c:pt>
                <c:pt idx="5">
                  <c:v>June</c:v>
                </c:pt>
                <c:pt idx="6">
                  <c:v>July</c:v>
                </c:pt>
                <c:pt idx="7">
                  <c:v>Aug</c:v>
                </c:pt>
                <c:pt idx="8">
                  <c:v>Sep</c:v>
                </c:pt>
                <c:pt idx="9">
                  <c:v>Oct</c:v>
                </c:pt>
                <c:pt idx="10">
                  <c:v>Nov*</c:v>
                </c:pt>
              </c:strCache>
            </c:strRef>
          </c:cat>
          <c:val>
            <c:numRef>
              <c:f>'Highlights data'!$K$4:$K$14</c:f>
              <c:numCache>
                <c:formatCode>_-* #,##0_-;\-* #,##0_-;_-* "-"??_-;_-@_-</c:formatCode>
                <c:ptCount val="11"/>
                <c:pt idx="0">
                  <c:v>76070.431699999972</c:v>
                </c:pt>
                <c:pt idx="1">
                  <c:v>61399.204299999939</c:v>
                </c:pt>
                <c:pt idx="2">
                  <c:v>61380.871100000018</c:v>
                </c:pt>
                <c:pt idx="3">
                  <c:v>26179.610899999956</c:v>
                </c:pt>
                <c:pt idx="4">
                  <c:v>27483.934999999954</c:v>
                </c:pt>
                <c:pt idx="5">
                  <c:v>28731.815499999946</c:v>
                </c:pt>
                <c:pt idx="6">
                  <c:v>39055.338600000017</c:v>
                </c:pt>
                <c:pt idx="7">
                  <c:v>47858.503899999989</c:v>
                </c:pt>
                <c:pt idx="8">
                  <c:v>68791.775599999863</c:v>
                </c:pt>
                <c:pt idx="9">
                  <c:v>81860.858100000158</c:v>
                </c:pt>
                <c:pt idx="10">
                  <c:v>64626.397200000007</c:v>
                </c:pt>
              </c:numCache>
            </c:numRef>
          </c:val>
          <c:extLst>
            <c:ext xmlns:c16="http://schemas.microsoft.com/office/drawing/2014/chart" uri="{C3380CC4-5D6E-409C-BE32-E72D297353CC}">
              <c16:uniqueId val="{00000007-9997-4EB7-BD2B-657044CBC3E9}"/>
            </c:ext>
          </c:extLst>
        </c:ser>
        <c:dLbls>
          <c:showLegendKey val="0"/>
          <c:showVal val="0"/>
          <c:showCatName val="0"/>
          <c:showSerName val="0"/>
          <c:showPercent val="0"/>
          <c:showBubbleSize val="0"/>
        </c:dLbls>
        <c:gapWidth val="219"/>
        <c:overlap val="-27"/>
        <c:axId val="620327888"/>
        <c:axId val="620328280"/>
      </c:barChart>
      <c:catAx>
        <c:axId val="62032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8280"/>
        <c:crosses val="autoZero"/>
        <c:auto val="1"/>
        <c:lblAlgn val="ctr"/>
        <c:lblOffset val="100"/>
        <c:noMultiLvlLbl val="0"/>
      </c:catAx>
      <c:valAx>
        <c:axId val="620328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Tonnes (live weight)</a:t>
                </a:r>
              </a:p>
            </c:rich>
          </c:tx>
          <c:layout>
            <c:manualLayout>
              <c:xMode val="edge"/>
              <c:yMode val="edge"/>
              <c:x val="6.926265270506108E-3"/>
              <c:y val="9.2706056435842843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7888"/>
        <c:crosses val="autoZero"/>
        <c:crossBetween val="between"/>
      </c:valAx>
      <c:spPr>
        <a:noFill/>
        <a:ln>
          <a:noFill/>
        </a:ln>
        <a:effectLst/>
      </c:spPr>
    </c:plotArea>
    <c:legend>
      <c:legendPos val="b"/>
      <c:layout>
        <c:manualLayout>
          <c:xMode val="edge"/>
          <c:yMode val="edge"/>
          <c:x val="0.81456369982547994"/>
          <c:y val="3.0987749913144839E-2"/>
          <c:w val="0.15584933100639906"/>
          <c:h val="6.677769589934456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l">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rPr>
              <a:t>Cumulative value of landings by UK vessels: 2019 vs 2020</a:t>
            </a:r>
          </a:p>
        </c:rich>
      </c:tx>
      <c:layout>
        <c:manualLayout>
          <c:xMode val="edge"/>
          <c:yMode val="edge"/>
          <c:x val="1.8243078634435146E-2"/>
          <c:y val="0"/>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24759405074366"/>
          <c:y val="0.14012517666060975"/>
          <c:w val="0.84597462817147862"/>
          <c:h val="0.75247555594012283"/>
        </c:manualLayout>
      </c:layout>
      <c:lineChart>
        <c:grouping val="standard"/>
        <c:varyColors val="0"/>
        <c:ser>
          <c:idx val="0"/>
          <c:order val="0"/>
          <c:tx>
            <c:strRef>
              <c:f>'Highlights data'!$D$22</c:f>
              <c:strCache>
                <c:ptCount val="1"/>
                <c:pt idx="0">
                  <c:v>2019</c:v>
                </c:pt>
              </c:strCache>
            </c:strRef>
          </c:tx>
          <c:spPr>
            <a:ln w="28575" cap="rnd">
              <a:solidFill>
                <a:schemeClr val="accent6">
                  <a:tint val="77000"/>
                </a:schemeClr>
              </a:solidFill>
              <a:round/>
            </a:ln>
            <a:effectLst/>
          </c:spPr>
          <c:marker>
            <c:symbol val="none"/>
          </c:marker>
          <c:cat>
            <c:strRef>
              <c:f>'Highlights data'!$C$23:$C$33</c:f>
              <c:strCache>
                <c:ptCount val="11"/>
                <c:pt idx="0">
                  <c:v>Jan</c:v>
                </c:pt>
                <c:pt idx="1">
                  <c:v>Feb</c:v>
                </c:pt>
                <c:pt idx="2">
                  <c:v>Mar</c:v>
                </c:pt>
                <c:pt idx="3">
                  <c:v>Apr</c:v>
                </c:pt>
                <c:pt idx="4">
                  <c:v>May</c:v>
                </c:pt>
                <c:pt idx="5">
                  <c:v>June</c:v>
                </c:pt>
                <c:pt idx="6">
                  <c:v>July</c:v>
                </c:pt>
                <c:pt idx="7">
                  <c:v>Aug</c:v>
                </c:pt>
                <c:pt idx="8">
                  <c:v>Sep</c:v>
                </c:pt>
                <c:pt idx="9">
                  <c:v>Oct</c:v>
                </c:pt>
                <c:pt idx="10">
                  <c:v>Nov*</c:v>
                </c:pt>
              </c:strCache>
            </c:strRef>
          </c:cat>
          <c:val>
            <c:numRef>
              <c:f>'Highlights data'!$D$23:$D$33</c:f>
              <c:numCache>
                <c:formatCode>_-* #,##0_-;\-* #,##0_-;_-* "-"??_-;_-@_-</c:formatCode>
                <c:ptCount val="11"/>
                <c:pt idx="0">
                  <c:v>122605.58019407326</c:v>
                </c:pt>
                <c:pt idx="1">
                  <c:v>188736.03314752315</c:v>
                </c:pt>
                <c:pt idx="2">
                  <c:v>254008.41827148932</c:v>
                </c:pt>
                <c:pt idx="3">
                  <c:v>315909.33544899814</c:v>
                </c:pt>
                <c:pt idx="4">
                  <c:v>376875.12841436424</c:v>
                </c:pt>
                <c:pt idx="5">
                  <c:v>444109.96136627754</c:v>
                </c:pt>
                <c:pt idx="6">
                  <c:v>519921.07249732874</c:v>
                </c:pt>
                <c:pt idx="7">
                  <c:v>609877.34779057279</c:v>
                </c:pt>
                <c:pt idx="8">
                  <c:v>696333.51057057281</c:v>
                </c:pt>
                <c:pt idx="9">
                  <c:v>816462.92076057277</c:v>
                </c:pt>
                <c:pt idx="10">
                  <c:v>924872.34508057276</c:v>
                </c:pt>
              </c:numCache>
            </c:numRef>
          </c:val>
          <c:smooth val="0"/>
          <c:extLst>
            <c:ext xmlns:c16="http://schemas.microsoft.com/office/drawing/2014/chart" uri="{C3380CC4-5D6E-409C-BE32-E72D297353CC}">
              <c16:uniqueId val="{00000000-70C3-41A0-8F39-113BD180436E}"/>
            </c:ext>
          </c:extLst>
        </c:ser>
        <c:ser>
          <c:idx val="1"/>
          <c:order val="1"/>
          <c:tx>
            <c:strRef>
              <c:f>'Highlights data'!$E$22</c:f>
              <c:strCache>
                <c:ptCount val="1"/>
                <c:pt idx="0">
                  <c:v>2020</c:v>
                </c:pt>
              </c:strCache>
            </c:strRef>
          </c:tx>
          <c:spPr>
            <a:ln w="28575" cap="rnd">
              <a:solidFill>
                <a:schemeClr val="accent6">
                  <a:shade val="76000"/>
                </a:schemeClr>
              </a:solidFill>
              <a:round/>
            </a:ln>
            <a:effectLst/>
          </c:spPr>
          <c:marker>
            <c:symbol val="none"/>
          </c:marker>
          <c:cat>
            <c:strRef>
              <c:f>'Highlights data'!$C$23:$C$33</c:f>
              <c:strCache>
                <c:ptCount val="11"/>
                <c:pt idx="0">
                  <c:v>Jan</c:v>
                </c:pt>
                <c:pt idx="1">
                  <c:v>Feb</c:v>
                </c:pt>
                <c:pt idx="2">
                  <c:v>Mar</c:v>
                </c:pt>
                <c:pt idx="3">
                  <c:v>Apr</c:v>
                </c:pt>
                <c:pt idx="4">
                  <c:v>May</c:v>
                </c:pt>
                <c:pt idx="5">
                  <c:v>June</c:v>
                </c:pt>
                <c:pt idx="6">
                  <c:v>July</c:v>
                </c:pt>
                <c:pt idx="7">
                  <c:v>Aug</c:v>
                </c:pt>
                <c:pt idx="8">
                  <c:v>Sep</c:v>
                </c:pt>
                <c:pt idx="9">
                  <c:v>Oct</c:v>
                </c:pt>
                <c:pt idx="10">
                  <c:v>Nov*</c:v>
                </c:pt>
              </c:strCache>
            </c:strRef>
          </c:cat>
          <c:val>
            <c:numRef>
              <c:f>'Highlights data'!$E$23:$E$33</c:f>
              <c:numCache>
                <c:formatCode>_-* #,##0_-;\-* #,##0_-;_-* "-"??_-;_-@_-</c:formatCode>
                <c:ptCount val="11"/>
                <c:pt idx="0">
                  <c:v>105304.00028570008</c:v>
                </c:pt>
                <c:pt idx="1">
                  <c:v>182229.16988920007</c:v>
                </c:pt>
                <c:pt idx="2">
                  <c:v>230592.97517660007</c:v>
                </c:pt>
                <c:pt idx="3">
                  <c:v>261568.64434660005</c:v>
                </c:pt>
                <c:pt idx="4">
                  <c:v>299835.73133400001</c:v>
                </c:pt>
                <c:pt idx="5">
                  <c:v>347505.73535080004</c:v>
                </c:pt>
                <c:pt idx="6">
                  <c:v>405948.09784630011</c:v>
                </c:pt>
                <c:pt idx="7">
                  <c:v>471823.99931060005</c:v>
                </c:pt>
                <c:pt idx="8">
                  <c:v>548303.73240600014</c:v>
                </c:pt>
                <c:pt idx="9">
                  <c:v>652495.54367080028</c:v>
                </c:pt>
                <c:pt idx="10">
                  <c:v>733464.70977080031</c:v>
                </c:pt>
              </c:numCache>
            </c:numRef>
          </c:val>
          <c:smooth val="0"/>
          <c:extLst>
            <c:ext xmlns:c16="http://schemas.microsoft.com/office/drawing/2014/chart" uri="{C3380CC4-5D6E-409C-BE32-E72D297353CC}">
              <c16:uniqueId val="{00000001-70C3-41A0-8F39-113BD180436E}"/>
            </c:ext>
          </c:extLst>
        </c:ser>
        <c:dLbls>
          <c:showLegendKey val="0"/>
          <c:showVal val="0"/>
          <c:showCatName val="0"/>
          <c:showSerName val="0"/>
          <c:showPercent val="0"/>
          <c:showBubbleSize val="0"/>
        </c:dLbls>
        <c:smooth val="0"/>
        <c:axId val="619458576"/>
        <c:axId val="619458968"/>
      </c:lineChart>
      <c:catAx>
        <c:axId val="61945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458968"/>
        <c:crosses val="autoZero"/>
        <c:auto val="1"/>
        <c:lblAlgn val="ctr"/>
        <c:lblOffset val="100"/>
        <c:noMultiLvlLbl val="0"/>
      </c:catAx>
      <c:valAx>
        <c:axId val="61945896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458576"/>
        <c:crosses val="autoZero"/>
        <c:crossBetween val="between"/>
      </c:valAx>
      <c:spPr>
        <a:noFill/>
        <a:ln>
          <a:noFill/>
        </a:ln>
        <a:effectLst/>
      </c:spPr>
    </c:plotArea>
    <c:legend>
      <c:legendPos val="r"/>
      <c:layout>
        <c:manualLayout>
          <c:xMode val="edge"/>
          <c:yMode val="edge"/>
          <c:x val="0.81929283969486488"/>
          <c:y val="1.729831847942084E-2"/>
          <c:w val="0.15537839399191222"/>
          <c:h val="7.967119494678549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100" b="1" i="0" baseline="0">
                <a:solidFill>
                  <a:sysClr val="windowText" lastClr="000000"/>
                </a:solidFill>
                <a:effectLst/>
                <a:latin typeface="Arial" panose="020B0604020202020204" pitchFamily="34" charset="0"/>
                <a:cs typeface="Arial" panose="020B0604020202020204" pitchFamily="34" charset="0"/>
              </a:rPr>
              <a:t>Cumulative quantity of landings by UK vessels: 2019 vs 2020</a:t>
            </a:r>
            <a:endParaRPr lang="en-GB" sz="10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1.5292967689383652E-2"/>
          <c:y val="2.95475530932594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032491628201642E-2"/>
          <c:y val="0.13167128347183746"/>
          <c:w val="0.87942727848674085"/>
          <c:h val="0.78264721064991516"/>
        </c:manualLayout>
      </c:layout>
      <c:lineChart>
        <c:grouping val="standard"/>
        <c:varyColors val="0"/>
        <c:ser>
          <c:idx val="0"/>
          <c:order val="0"/>
          <c:tx>
            <c:strRef>
              <c:f>'Highlights data'!$J$22</c:f>
              <c:strCache>
                <c:ptCount val="1"/>
                <c:pt idx="0">
                  <c:v>2019</c:v>
                </c:pt>
              </c:strCache>
            </c:strRef>
          </c:tx>
          <c:spPr>
            <a:ln w="28575" cap="rnd">
              <a:solidFill>
                <a:schemeClr val="accent1">
                  <a:tint val="77000"/>
                </a:schemeClr>
              </a:solidFill>
              <a:round/>
            </a:ln>
            <a:effectLst/>
          </c:spPr>
          <c:marker>
            <c:symbol val="none"/>
          </c:marker>
          <c:cat>
            <c:strRef>
              <c:f>'Highlights data'!$I$23:$I$33</c:f>
              <c:strCache>
                <c:ptCount val="11"/>
                <c:pt idx="0">
                  <c:v>Jan</c:v>
                </c:pt>
                <c:pt idx="1">
                  <c:v>Feb</c:v>
                </c:pt>
                <c:pt idx="2">
                  <c:v>Mar</c:v>
                </c:pt>
                <c:pt idx="3">
                  <c:v>Apr</c:v>
                </c:pt>
                <c:pt idx="4">
                  <c:v>May</c:v>
                </c:pt>
                <c:pt idx="5">
                  <c:v>June</c:v>
                </c:pt>
                <c:pt idx="6">
                  <c:v>July</c:v>
                </c:pt>
                <c:pt idx="7">
                  <c:v>Aug</c:v>
                </c:pt>
                <c:pt idx="8">
                  <c:v>Sep</c:v>
                </c:pt>
                <c:pt idx="9">
                  <c:v>Oct</c:v>
                </c:pt>
                <c:pt idx="10">
                  <c:v>Nov*</c:v>
                </c:pt>
              </c:strCache>
            </c:strRef>
          </c:cat>
          <c:val>
            <c:numRef>
              <c:f>'Highlights data'!$J$23:$J$33</c:f>
              <c:numCache>
                <c:formatCode>_-* #,##0_-;\-* #,##0_-;_-* "-"??_-;_-@_-</c:formatCode>
                <c:ptCount val="11"/>
                <c:pt idx="0">
                  <c:v>80449.291299999895</c:v>
                </c:pt>
                <c:pt idx="1">
                  <c:v>121010.95609999986</c:v>
                </c:pt>
                <c:pt idx="2">
                  <c:v>191950.17369999993</c:v>
                </c:pt>
                <c:pt idx="3">
                  <c:v>229953.66459999973</c:v>
                </c:pt>
                <c:pt idx="4">
                  <c:v>257093.36809999973</c:v>
                </c:pt>
                <c:pt idx="5">
                  <c:v>287897.57879999978</c:v>
                </c:pt>
                <c:pt idx="6">
                  <c:v>325295.93489999976</c:v>
                </c:pt>
                <c:pt idx="7">
                  <c:v>379258.97669999953</c:v>
                </c:pt>
                <c:pt idx="8">
                  <c:v>445010.5579999995</c:v>
                </c:pt>
                <c:pt idx="9">
                  <c:v>522875.56639999949</c:v>
                </c:pt>
                <c:pt idx="10">
                  <c:v>593385.79269999953</c:v>
                </c:pt>
              </c:numCache>
            </c:numRef>
          </c:val>
          <c:smooth val="0"/>
          <c:extLst>
            <c:ext xmlns:c16="http://schemas.microsoft.com/office/drawing/2014/chart" uri="{C3380CC4-5D6E-409C-BE32-E72D297353CC}">
              <c16:uniqueId val="{00000000-E8AF-4981-B8D3-C3030C4A180A}"/>
            </c:ext>
          </c:extLst>
        </c:ser>
        <c:ser>
          <c:idx val="1"/>
          <c:order val="1"/>
          <c:tx>
            <c:strRef>
              <c:f>'Highlights data'!$K$22</c:f>
              <c:strCache>
                <c:ptCount val="1"/>
                <c:pt idx="0">
                  <c:v>2020</c:v>
                </c:pt>
              </c:strCache>
            </c:strRef>
          </c:tx>
          <c:spPr>
            <a:ln w="28575" cap="rnd">
              <a:solidFill>
                <a:schemeClr val="accent1">
                  <a:shade val="76000"/>
                </a:schemeClr>
              </a:solidFill>
              <a:round/>
            </a:ln>
            <a:effectLst/>
          </c:spPr>
          <c:marker>
            <c:symbol val="none"/>
          </c:marker>
          <c:cat>
            <c:strRef>
              <c:f>'Highlights data'!$I$23:$I$33</c:f>
              <c:strCache>
                <c:ptCount val="11"/>
                <c:pt idx="0">
                  <c:v>Jan</c:v>
                </c:pt>
                <c:pt idx="1">
                  <c:v>Feb</c:v>
                </c:pt>
                <c:pt idx="2">
                  <c:v>Mar</c:v>
                </c:pt>
                <c:pt idx="3">
                  <c:v>Apr</c:v>
                </c:pt>
                <c:pt idx="4">
                  <c:v>May</c:v>
                </c:pt>
                <c:pt idx="5">
                  <c:v>June</c:v>
                </c:pt>
                <c:pt idx="6">
                  <c:v>July</c:v>
                </c:pt>
                <c:pt idx="7">
                  <c:v>Aug</c:v>
                </c:pt>
                <c:pt idx="8">
                  <c:v>Sep</c:v>
                </c:pt>
                <c:pt idx="9">
                  <c:v>Oct</c:v>
                </c:pt>
                <c:pt idx="10">
                  <c:v>Nov*</c:v>
                </c:pt>
              </c:strCache>
            </c:strRef>
          </c:cat>
          <c:val>
            <c:numRef>
              <c:f>'Highlights data'!$K$23:$K$33</c:f>
              <c:numCache>
                <c:formatCode>_-* #,##0_-;\-* #,##0_-;_-* "-"??_-;_-@_-</c:formatCode>
                <c:ptCount val="11"/>
                <c:pt idx="0">
                  <c:v>76070.431699999972</c:v>
                </c:pt>
                <c:pt idx="1">
                  <c:v>137469.63599999991</c:v>
                </c:pt>
                <c:pt idx="2">
                  <c:v>198850.50709999993</c:v>
                </c:pt>
                <c:pt idx="3">
                  <c:v>225030.1179999999</c:v>
                </c:pt>
                <c:pt idx="4">
                  <c:v>252514.05299999984</c:v>
                </c:pt>
                <c:pt idx="5">
                  <c:v>281245.86849999981</c:v>
                </c:pt>
                <c:pt idx="6">
                  <c:v>320301.20709999983</c:v>
                </c:pt>
                <c:pt idx="7">
                  <c:v>368159.71099999984</c:v>
                </c:pt>
                <c:pt idx="8">
                  <c:v>436951.48659999971</c:v>
                </c:pt>
                <c:pt idx="9">
                  <c:v>518812.3446999999</c:v>
                </c:pt>
                <c:pt idx="10">
                  <c:v>583438.74189999991</c:v>
                </c:pt>
              </c:numCache>
            </c:numRef>
          </c:val>
          <c:smooth val="0"/>
          <c:extLst>
            <c:ext xmlns:c16="http://schemas.microsoft.com/office/drawing/2014/chart" uri="{C3380CC4-5D6E-409C-BE32-E72D297353CC}">
              <c16:uniqueId val="{00000001-E8AF-4981-B8D3-C3030C4A180A}"/>
            </c:ext>
          </c:extLst>
        </c:ser>
        <c:dLbls>
          <c:showLegendKey val="0"/>
          <c:showVal val="0"/>
          <c:showCatName val="0"/>
          <c:showSerName val="0"/>
          <c:showPercent val="0"/>
          <c:showBubbleSize val="0"/>
        </c:dLbls>
        <c:smooth val="0"/>
        <c:axId val="619665816"/>
        <c:axId val="527115456"/>
      </c:lineChart>
      <c:catAx>
        <c:axId val="61966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27115456"/>
        <c:crosses val="autoZero"/>
        <c:auto val="1"/>
        <c:lblAlgn val="ctr"/>
        <c:lblOffset val="100"/>
        <c:noMultiLvlLbl val="0"/>
      </c:catAx>
      <c:valAx>
        <c:axId val="52711545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665816"/>
        <c:crosses val="autoZero"/>
        <c:crossBetween val="between"/>
      </c:valAx>
      <c:spPr>
        <a:noFill/>
        <a:ln>
          <a:noFill/>
        </a:ln>
        <a:effectLst/>
      </c:spPr>
    </c:plotArea>
    <c:legend>
      <c:legendPos val="r"/>
      <c:layout>
        <c:manualLayout>
          <c:xMode val="edge"/>
          <c:yMode val="edge"/>
          <c:x val="0.87760919540229887"/>
          <c:y val="1.2280265520826518E-2"/>
          <c:w val="0.11089655172413793"/>
          <c:h val="8.033328243941806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England</c:v>
          </c:tx>
          <c:spPr>
            <a:solidFill>
              <a:schemeClr val="accent6">
                <a:shade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1'!$D$21,'Table 1'!$E$21,'Table 1'!$H$21,'Table 1'!$I$21)</c:f>
              <c:numCache>
                <c:formatCode>" "#,##0" ";"-"#,##0" ";" -"00" ";" "@" "</c:formatCode>
                <c:ptCount val="4"/>
                <c:pt idx="0">
                  <c:v>28807.491460000001</c:v>
                </c:pt>
                <c:pt idx="1">
                  <c:v>23230.202530000002</c:v>
                </c:pt>
                <c:pt idx="2">
                  <c:v>18172.7019</c:v>
                </c:pt>
                <c:pt idx="3">
                  <c:v>17889.439400000003</c:v>
                </c:pt>
              </c:numCache>
            </c:numRef>
          </c:val>
          <c:extLst>
            <c:ext xmlns:c16="http://schemas.microsoft.com/office/drawing/2014/chart" uri="{C3380CC4-5D6E-409C-BE32-E72D297353CC}">
              <c16:uniqueId val="{00000000-2849-4DBC-B704-69C2FBB09D48}"/>
            </c:ext>
          </c:extLst>
        </c:ser>
        <c:ser>
          <c:idx val="1"/>
          <c:order val="1"/>
          <c:tx>
            <c:v>Northern Ireland</c:v>
          </c:tx>
          <c:spPr>
            <a:solidFill>
              <a:schemeClr val="accent6">
                <a:shade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1'!$D$34,'Table 1'!$E$34,'Table 1'!$H$34,'Table 1'!$I$34)</c:f>
              <c:numCache>
                <c:formatCode>" "#,##0" ";"-"#,##0" ";" -"00" ";" "@" "</c:formatCode>
                <c:ptCount val="4"/>
                <c:pt idx="0">
                  <c:v>5478.91093</c:v>
                </c:pt>
                <c:pt idx="1">
                  <c:v>879.78571000000011</c:v>
                </c:pt>
                <c:pt idx="2">
                  <c:v>4239.0604000000003</c:v>
                </c:pt>
                <c:pt idx="3">
                  <c:v>610.06269999999995</c:v>
                </c:pt>
              </c:numCache>
            </c:numRef>
          </c:val>
          <c:extLst>
            <c:ext xmlns:c16="http://schemas.microsoft.com/office/drawing/2014/chart" uri="{C3380CC4-5D6E-409C-BE32-E72D297353CC}">
              <c16:uniqueId val="{00000001-2849-4DBC-B704-69C2FBB09D48}"/>
            </c:ext>
          </c:extLst>
        </c:ser>
        <c:ser>
          <c:idx val="2"/>
          <c:order val="2"/>
          <c:tx>
            <c:v>Scotland</c:v>
          </c:tx>
          <c:spPr>
            <a:solidFill>
              <a:schemeClr val="accent6">
                <a:tint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1'!$D$47,'Table 1'!$E$47,'Table 1'!$H$47,'Table 1'!$I$47)</c:f>
              <c:numCache>
                <c:formatCode>" "#,##0" ";"-"#,##0" ";" -"00" ";" "@" "</c:formatCode>
                <c:ptCount val="4"/>
                <c:pt idx="0">
                  <c:v>73074.917819999988</c:v>
                </c:pt>
                <c:pt idx="1">
                  <c:v>56184.863619999996</c:v>
                </c:pt>
                <c:pt idx="2">
                  <c:v>47665.0458</c:v>
                </c:pt>
                <c:pt idx="3">
                  <c:v>45819.714899999999</c:v>
                </c:pt>
              </c:numCache>
            </c:numRef>
          </c:val>
          <c:extLst>
            <c:ext xmlns:c16="http://schemas.microsoft.com/office/drawing/2014/chart" uri="{C3380CC4-5D6E-409C-BE32-E72D297353CC}">
              <c16:uniqueId val="{00000002-2849-4DBC-B704-69C2FBB09D48}"/>
            </c:ext>
          </c:extLst>
        </c:ser>
        <c:ser>
          <c:idx val="3"/>
          <c:order val="3"/>
          <c:tx>
            <c:v>Wales</c:v>
          </c:tx>
          <c:spPr>
            <a:solidFill>
              <a:schemeClr val="accent6">
                <a:tint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1'!$D$60,'Table 1'!$E$60,'Table 1'!$H$60,'Table 1'!$I$60)</c:f>
              <c:numCache>
                <c:formatCode>" "#,##0" ";"-"#,##0" ";" -"00" ";" "@" "</c:formatCode>
                <c:ptCount val="4"/>
                <c:pt idx="0">
                  <c:v>1048.10411</c:v>
                </c:pt>
                <c:pt idx="1">
                  <c:v>674.31424000000004</c:v>
                </c:pt>
                <c:pt idx="2">
                  <c:v>433.41820000000001</c:v>
                </c:pt>
                <c:pt idx="3">
                  <c:v>307.18020000000001</c:v>
                </c:pt>
              </c:numCache>
            </c:numRef>
          </c:val>
          <c:extLst>
            <c:ext xmlns:c16="http://schemas.microsoft.com/office/drawing/2014/chart" uri="{C3380CC4-5D6E-409C-BE32-E72D297353CC}">
              <c16:uniqueId val="{00000003-2849-4DBC-B704-69C2FBB09D48}"/>
            </c:ext>
          </c:extLst>
        </c:ser>
        <c:dLbls>
          <c:showLegendKey val="0"/>
          <c:showVal val="0"/>
          <c:showCatName val="0"/>
          <c:showSerName val="0"/>
          <c:showPercent val="0"/>
          <c:showBubbleSize val="0"/>
        </c:dLbls>
        <c:gapWidth val="150"/>
        <c:overlap val="100"/>
        <c:axId val="620118816"/>
        <c:axId val="620119208"/>
      </c:barChart>
      <c:catAx>
        <c:axId val="62011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119208"/>
        <c:crosses val="autoZero"/>
        <c:auto val="1"/>
        <c:lblAlgn val="ctr"/>
        <c:lblOffset val="100"/>
        <c:noMultiLvlLbl val="0"/>
      </c:catAx>
      <c:valAx>
        <c:axId val="620119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118816"/>
        <c:crosses val="autoZero"/>
        <c:crossBetween val="between"/>
      </c:valAx>
      <c:spPr>
        <a:noFill/>
        <a:ln>
          <a:noFill/>
        </a:ln>
        <a:effectLst/>
      </c:spPr>
    </c:plotArea>
    <c:legend>
      <c:legendPos val="t"/>
      <c:layout>
        <c:manualLayout>
          <c:xMode val="edge"/>
          <c:yMode val="edge"/>
          <c:x val="0.80629385083042548"/>
          <c:y val="1.4754833716962793E-2"/>
          <c:w val="0.18477621104610689"/>
          <c:h val="0.201347798945484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Dermersal</c:v>
          </c:tx>
          <c:spPr>
            <a:solidFill>
              <a:schemeClr val="accent1">
                <a:shade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3'!$D$9,'Table 3'!$E$9,'Table 3'!$H$9,'Table 3'!$I$9)</c:f>
              <c:numCache>
                <c:formatCode>" "#,##0" ";"-"#,##0" ";" -"00" ";" "@" "</c:formatCode>
                <c:ptCount val="4"/>
                <c:pt idx="0">
                  <c:v>29011.999739999999</c:v>
                </c:pt>
                <c:pt idx="1">
                  <c:v>21582.368449999994</c:v>
                </c:pt>
                <c:pt idx="2">
                  <c:v>14224.778200000001</c:v>
                </c:pt>
                <c:pt idx="3">
                  <c:v>11000.287300000002</c:v>
                </c:pt>
              </c:numCache>
            </c:numRef>
          </c:val>
          <c:extLst>
            <c:ext xmlns:c16="http://schemas.microsoft.com/office/drawing/2014/chart" uri="{C3380CC4-5D6E-409C-BE32-E72D297353CC}">
              <c16:uniqueId val="{00000000-1A6C-437A-B87D-ED75BADF0826}"/>
            </c:ext>
          </c:extLst>
        </c:ser>
        <c:ser>
          <c:idx val="1"/>
          <c:order val="1"/>
          <c:tx>
            <c:v>Pelagic</c:v>
          </c:tx>
          <c:spPr>
            <a:solidFill>
              <a:schemeClr val="accent1"/>
            </a:solidFill>
            <a:ln>
              <a:noFill/>
            </a:ln>
            <a:effectLst/>
          </c:spPr>
          <c:invertIfNegative val="0"/>
          <c:cat>
            <c:strLit>
              <c:ptCount val="4"/>
              <c:pt idx="0">
                <c:v>Value 2019 (£ 000s)</c:v>
              </c:pt>
              <c:pt idx="1">
                <c:v> Value 2020 (£ 000s)</c:v>
              </c:pt>
              <c:pt idx="2">
                <c:v> Landings 2019 (tonnes)</c:v>
              </c:pt>
              <c:pt idx="3">
                <c:v> Landings 2020 (tonnes)</c:v>
              </c:pt>
            </c:strLit>
          </c:cat>
          <c:val>
            <c:numRef>
              <c:f>('Table 3'!$D$14,'Table 3'!$E$14,'Table 3'!$H$14,'Table 3'!$I$14)</c:f>
              <c:numCache>
                <c:formatCode>" "#,##0" ";"-"#,##0" ";" -"00" ";" "@" "</c:formatCode>
                <c:ptCount val="4"/>
                <c:pt idx="0">
                  <c:v>46113.027439999998</c:v>
                </c:pt>
                <c:pt idx="1">
                  <c:v>40496.814109999999</c:v>
                </c:pt>
                <c:pt idx="2">
                  <c:v>42707.386199999994</c:v>
                </c:pt>
                <c:pt idx="3">
                  <c:v>44308.824000000001</c:v>
                </c:pt>
              </c:numCache>
            </c:numRef>
          </c:val>
          <c:extLst>
            <c:ext xmlns:c16="http://schemas.microsoft.com/office/drawing/2014/chart" uri="{C3380CC4-5D6E-409C-BE32-E72D297353CC}">
              <c16:uniqueId val="{00000001-1A6C-437A-B87D-ED75BADF0826}"/>
            </c:ext>
          </c:extLst>
        </c:ser>
        <c:ser>
          <c:idx val="2"/>
          <c:order val="2"/>
          <c:tx>
            <c:v>Shellfish</c:v>
          </c:tx>
          <c:spPr>
            <a:solidFill>
              <a:schemeClr val="accent1">
                <a:tint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3'!$D$19,'Table 3'!$E$19,'Table 3'!$H$19,'Table 3'!$I$19)</c:f>
              <c:numCache>
                <c:formatCode>" "#,##0" ";"-"#,##0" ";" -"00" ";" "@" "</c:formatCode>
                <c:ptCount val="4"/>
                <c:pt idx="0">
                  <c:v>33284.397139999994</c:v>
                </c:pt>
                <c:pt idx="1">
                  <c:v>18889.983540000005</c:v>
                </c:pt>
                <c:pt idx="2">
                  <c:v>13578.061900000002</c:v>
                </c:pt>
                <c:pt idx="3">
                  <c:v>9317.2858999999989</c:v>
                </c:pt>
              </c:numCache>
            </c:numRef>
          </c:val>
          <c:extLst>
            <c:ext xmlns:c16="http://schemas.microsoft.com/office/drawing/2014/chart" uri="{C3380CC4-5D6E-409C-BE32-E72D297353CC}">
              <c16:uniqueId val="{00000002-1A6C-437A-B87D-ED75BADF0826}"/>
            </c:ext>
          </c:extLst>
        </c:ser>
        <c:dLbls>
          <c:showLegendKey val="0"/>
          <c:showVal val="0"/>
          <c:showCatName val="0"/>
          <c:showSerName val="0"/>
          <c:showPercent val="0"/>
          <c:showBubbleSize val="0"/>
        </c:dLbls>
        <c:gapWidth val="150"/>
        <c:overlap val="100"/>
        <c:axId val="620119992"/>
        <c:axId val="620120384"/>
      </c:barChart>
      <c:catAx>
        <c:axId val="620119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120384"/>
        <c:crosses val="autoZero"/>
        <c:auto val="1"/>
        <c:lblAlgn val="ctr"/>
        <c:lblOffset val="100"/>
        <c:noMultiLvlLbl val="0"/>
      </c:catAx>
      <c:valAx>
        <c:axId val="62012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119992"/>
        <c:crosses val="autoZero"/>
        <c:crossBetween val="between"/>
      </c:valAx>
      <c:spPr>
        <a:noFill/>
        <a:ln>
          <a:noFill/>
        </a:ln>
        <a:effectLst/>
      </c:spPr>
    </c:plotArea>
    <c:legend>
      <c:legendPos val="t"/>
      <c:layout>
        <c:manualLayout>
          <c:xMode val="edge"/>
          <c:yMode val="edge"/>
          <c:x val="0.81694347312017312"/>
          <c:y val="6.873593268146079E-2"/>
          <c:w val="0.17412660478143108"/>
          <c:h val="0.147366699980986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28576</xdr:rowOff>
    </xdr:from>
    <xdr:to>
      <xdr:col>2</xdr:col>
      <xdr:colOff>428625</xdr:colOff>
      <xdr:row>7</xdr:row>
      <xdr:rowOff>51006</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28576"/>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51005</xdr:rowOff>
    </xdr:to>
    <xdr:pic>
      <xdr:nvPicPr>
        <xdr:cNvPr id="2" name="Picture 1" descr="Marine Management Organisation - Wikipedi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12905</xdr:rowOff>
    </xdr:to>
    <xdr:pic>
      <xdr:nvPicPr>
        <xdr:cNvPr id="2" name="Picture 1" descr="Marine Management Organisation - Wikipedi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384922</xdr:colOff>
      <xdr:row>2</xdr:row>
      <xdr:rowOff>142875</xdr:rowOff>
    </xdr:from>
    <xdr:to>
      <xdr:col>10</xdr:col>
      <xdr:colOff>581025</xdr:colOff>
      <xdr:row>20</xdr:row>
      <xdr:rowOff>151875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19051</xdr:colOff>
      <xdr:row>2</xdr:row>
      <xdr:rowOff>133352</xdr:rowOff>
    </xdr:from>
    <xdr:to>
      <xdr:col>21</xdr:col>
      <xdr:colOff>33451</xdr:colOff>
      <xdr:row>20</xdr:row>
      <xdr:rowOff>66676</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152400</xdr:colOff>
      <xdr:row>21</xdr:row>
      <xdr:rowOff>76200</xdr:rowOff>
    </xdr:from>
    <xdr:to>
      <xdr:col>11</xdr:col>
      <xdr:colOff>257175</xdr:colOff>
      <xdr:row>39</xdr:row>
      <xdr:rowOff>114300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200025</xdr:colOff>
      <xdr:row>21</xdr:row>
      <xdr:rowOff>76199</xdr:rowOff>
    </xdr:from>
    <xdr:to>
      <xdr:col>21</xdr:col>
      <xdr:colOff>238125</xdr:colOff>
      <xdr:row>39</xdr:row>
      <xdr:rowOff>85724</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38099</xdr:colOff>
      <xdr:row>2</xdr:row>
      <xdr:rowOff>61911</xdr:rowOff>
    </xdr:from>
    <xdr:to>
      <xdr:col>11</xdr:col>
      <xdr:colOff>514349</xdr:colOff>
      <xdr:row>20</xdr:row>
      <xdr:rowOff>161924</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2</xdr:row>
      <xdr:rowOff>47625</xdr:rowOff>
    </xdr:from>
    <xdr:to>
      <xdr:col>21</xdr:col>
      <xdr:colOff>314325</xdr:colOff>
      <xdr:row>20</xdr:row>
      <xdr:rowOff>147638</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561975</xdr:colOff>
      <xdr:row>2</xdr:row>
      <xdr:rowOff>47625</xdr:rowOff>
    </xdr:from>
    <xdr:to>
      <xdr:col>20</xdr:col>
      <xdr:colOff>542925</xdr:colOff>
      <xdr:row>3</xdr:row>
      <xdr:rowOff>142875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305800" y="495300"/>
          <a:ext cx="5467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100" b="1" i="0" baseline="0">
              <a:solidFill>
                <a:schemeClr val="dk1"/>
              </a:solidFill>
              <a:effectLst/>
              <a:latin typeface="Arial" panose="020B0604020202020204" pitchFamily="34" charset="0"/>
              <a:ea typeface="+mn-ea"/>
              <a:cs typeface="Arial" panose="020B0604020202020204" pitchFamily="34" charset="0"/>
            </a:rPr>
            <a:t>Comparison of UK vessels' value and quantity landed by species group: Nov</a:t>
          </a:r>
        </a:p>
        <a:p>
          <a:pPr rtl="0"/>
          <a:endParaRPr lang="en-GB" sz="1100" b="1" i="0" baseline="0">
            <a:solidFill>
              <a:schemeClr val="dk1"/>
            </a:solidFill>
            <a:effectLst/>
            <a:latin typeface="Arial" panose="020B0604020202020204" pitchFamily="34" charset="0"/>
            <a:ea typeface="+mn-ea"/>
            <a:cs typeface="Arial" panose="020B0604020202020204" pitchFamily="34" charset="0"/>
          </a:endParaRPr>
        </a:p>
        <a:p>
          <a:pPr rtl="0"/>
          <a:endParaRPr lang="en-GB" sz="1200">
            <a:effectLst/>
            <a:latin typeface="Arial" panose="020B0604020202020204" pitchFamily="34" charset="0"/>
            <a:cs typeface="Arial" panose="020B0604020202020204" pitchFamily="34" charset="0"/>
          </a:endParaRPr>
        </a:p>
      </xdr:txBody>
    </xdr:sp>
    <xdr:clientData/>
  </xdr:twoCellAnchor>
  <xdr:twoCellAnchor>
    <xdr:from>
      <xdr:col>4</xdr:col>
      <xdr:colOff>47625</xdr:colOff>
      <xdr:row>2</xdr:row>
      <xdr:rowOff>38100</xdr:rowOff>
    </xdr:from>
    <xdr:to>
      <xdr:col>10</xdr:col>
      <xdr:colOff>9525</xdr:colOff>
      <xdr:row>3</xdr:row>
      <xdr:rowOff>133350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2486025" y="485775"/>
          <a:ext cx="46577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Comparison of value and quantity</a:t>
          </a:r>
          <a:r>
            <a:rPr lang="en-GB" sz="1100" b="1" baseline="0">
              <a:latin typeface="Arial" panose="020B0604020202020204" pitchFamily="34" charset="0"/>
              <a:cs typeface="Arial" panose="020B0604020202020204" pitchFamily="34" charset="0"/>
            </a:rPr>
            <a:t> landed</a:t>
          </a:r>
          <a:r>
            <a:rPr lang="en-GB" sz="1100" b="1">
              <a:latin typeface="Arial" panose="020B0604020202020204" pitchFamily="34" charset="0"/>
              <a:cs typeface="Arial" panose="020B0604020202020204" pitchFamily="34" charset="0"/>
            </a:rPr>
            <a:t> by UK vessels: Nov</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12905</xdr:rowOff>
    </xdr:to>
    <xdr:pic>
      <xdr:nvPicPr>
        <xdr:cNvPr id="2" name="Picture 1" descr="Marine Management Organisation - Wikipedi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E9:U17"/>
  <sheetViews>
    <sheetView showGridLines="0" tabSelected="1" workbookViewId="0">
      <selection activeCell="E9" sqref="E9"/>
    </sheetView>
  </sheetViews>
  <sheetFormatPr defaultColWidth="9.140625" defaultRowHeight="14.25" x14ac:dyDescent="0.2"/>
  <cols>
    <col min="1" max="16384" width="9.140625" style="1"/>
  </cols>
  <sheetData>
    <row r="9" spans="5:21" ht="20.25" x14ac:dyDescent="0.3">
      <c r="E9" s="24" t="s">
        <v>115</v>
      </c>
      <c r="F9" s="49"/>
      <c r="G9" s="49"/>
      <c r="H9" s="49"/>
      <c r="I9" s="49"/>
      <c r="J9" s="49"/>
      <c r="K9" s="49"/>
      <c r="L9" s="49"/>
      <c r="M9" s="49"/>
      <c r="N9" s="49"/>
      <c r="O9" s="49"/>
      <c r="P9" s="49"/>
      <c r="Q9" s="49"/>
      <c r="R9" s="49"/>
      <c r="S9" s="49"/>
      <c r="T9" s="49"/>
      <c r="U9" s="49"/>
    </row>
    <row r="10" spans="5:21" ht="15" x14ac:dyDescent="0.2">
      <c r="E10" s="56" t="s">
        <v>74</v>
      </c>
      <c r="F10" s="49"/>
      <c r="G10" s="49"/>
      <c r="H10" s="49"/>
      <c r="I10" s="49"/>
      <c r="J10" s="49"/>
      <c r="K10" s="49"/>
      <c r="L10" s="49"/>
      <c r="M10" s="49"/>
      <c r="N10" s="49"/>
      <c r="O10" s="49"/>
      <c r="P10" s="49"/>
      <c r="Q10" s="49"/>
      <c r="R10" s="49"/>
      <c r="S10" s="49"/>
      <c r="T10" s="49"/>
      <c r="U10" s="49"/>
    </row>
    <row r="11" spans="5:21" x14ac:dyDescent="0.2">
      <c r="E11" s="49"/>
      <c r="F11" s="49"/>
      <c r="G11" s="49"/>
      <c r="H11" s="49"/>
      <c r="I11" s="49"/>
      <c r="J11" s="49"/>
      <c r="K11" s="49"/>
      <c r="L11" s="49"/>
      <c r="M11" s="49"/>
      <c r="N11" s="49"/>
      <c r="O11" s="49"/>
      <c r="P11" s="49"/>
      <c r="Q11" s="49"/>
      <c r="R11" s="49"/>
      <c r="S11" s="49"/>
      <c r="T11" s="49"/>
      <c r="U11" s="49"/>
    </row>
    <row r="12" spans="5:21" ht="15" x14ac:dyDescent="0.25">
      <c r="E12" s="51" t="s">
        <v>5</v>
      </c>
      <c r="F12" s="49"/>
      <c r="G12" s="49"/>
      <c r="H12" s="49"/>
      <c r="I12" s="49"/>
      <c r="J12" s="49"/>
      <c r="K12" s="49"/>
      <c r="L12" s="49"/>
      <c r="M12" s="49"/>
      <c r="N12" s="49"/>
      <c r="O12" s="49"/>
      <c r="P12" s="49"/>
      <c r="Q12" s="49"/>
      <c r="R12" s="49"/>
      <c r="S12" s="49"/>
      <c r="T12" s="49"/>
      <c r="U12" s="49"/>
    </row>
    <row r="13" spans="5:21" ht="15" x14ac:dyDescent="0.25">
      <c r="E13" s="51" t="s">
        <v>120</v>
      </c>
      <c r="F13" s="49"/>
      <c r="G13" s="49"/>
      <c r="H13" s="49"/>
      <c r="I13" s="49"/>
      <c r="J13" s="49"/>
      <c r="K13" s="49"/>
      <c r="L13" s="49"/>
      <c r="M13" s="49"/>
      <c r="N13" s="49"/>
      <c r="O13" s="49"/>
      <c r="P13" s="49"/>
      <c r="Q13" s="49"/>
      <c r="R13" s="49"/>
      <c r="S13" s="49"/>
      <c r="T13" s="49"/>
      <c r="U13" s="49"/>
    </row>
    <row r="14" spans="5:21" x14ac:dyDescent="0.2">
      <c r="E14" s="49"/>
      <c r="F14" s="49"/>
      <c r="G14" s="49"/>
      <c r="H14" s="49"/>
      <c r="I14" s="49"/>
      <c r="J14" s="49"/>
      <c r="K14" s="49"/>
      <c r="L14" s="49"/>
      <c r="M14" s="49"/>
      <c r="N14" s="49"/>
      <c r="O14" s="49"/>
      <c r="P14" s="49"/>
      <c r="Q14" s="49"/>
      <c r="R14" s="49"/>
      <c r="S14" s="49"/>
      <c r="T14" s="49"/>
      <c r="U14" s="49"/>
    </row>
    <row r="15" spans="5:21" x14ac:dyDescent="0.2">
      <c r="E15" s="49" t="s">
        <v>121</v>
      </c>
      <c r="F15" s="49"/>
      <c r="G15" s="49"/>
      <c r="H15" s="49"/>
      <c r="I15" s="49"/>
      <c r="J15" s="49"/>
      <c r="K15" s="49"/>
      <c r="L15" s="49"/>
      <c r="M15" s="49"/>
      <c r="N15" s="49"/>
      <c r="O15" s="49"/>
      <c r="P15" s="49"/>
      <c r="Q15" s="49"/>
      <c r="R15" s="49"/>
      <c r="S15" s="49"/>
      <c r="T15" s="49"/>
      <c r="U15" s="49"/>
    </row>
    <row r="16" spans="5:21" x14ac:dyDescent="0.2">
      <c r="E16" s="49"/>
      <c r="F16" s="49"/>
      <c r="G16" s="49"/>
      <c r="H16" s="49"/>
      <c r="I16" s="49"/>
      <c r="J16" s="49"/>
      <c r="K16" s="49"/>
      <c r="L16" s="49"/>
      <c r="M16" s="49"/>
      <c r="N16" s="49"/>
      <c r="O16" s="49"/>
      <c r="P16" s="49"/>
      <c r="Q16" s="49"/>
      <c r="R16" s="49"/>
      <c r="S16" s="49"/>
      <c r="T16" s="49"/>
      <c r="U16" s="49"/>
    </row>
    <row r="17" spans="5:5" x14ac:dyDescent="0.2">
      <c r="E17" s="50" t="s">
        <v>76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N61"/>
  <sheetViews>
    <sheetView showGridLines="0" zoomScaleNormal="100" workbookViewId="0">
      <selection activeCell="M34" sqref="M34"/>
    </sheetView>
  </sheetViews>
  <sheetFormatPr defaultColWidth="9.140625" defaultRowHeight="14.25" x14ac:dyDescent="0.2"/>
  <cols>
    <col min="1" max="1" width="9.140625" style="1"/>
    <col min="2" max="2" width="3" style="1" customWidth="1"/>
    <col min="3" max="3" width="19.140625" style="1" customWidth="1"/>
    <col min="4" max="4" width="13.42578125" style="1" bestFit="1" customWidth="1"/>
    <col min="5" max="16384" width="9.140625" style="1"/>
  </cols>
  <sheetData>
    <row r="1" spans="1:14" ht="15" x14ac:dyDescent="0.25">
      <c r="A1" s="3" t="s">
        <v>112</v>
      </c>
    </row>
    <row r="2" spans="1:14" x14ac:dyDescent="0.2">
      <c r="A2" s="50" t="s">
        <v>76</v>
      </c>
    </row>
    <row r="4" spans="1:14" ht="15" thickBot="1" x14ac:dyDescent="0.25"/>
    <row r="5" spans="1:14" s="25" customFormat="1" x14ac:dyDescent="0.2">
      <c r="A5" s="1"/>
      <c r="B5" s="6"/>
      <c r="C5" s="6"/>
      <c r="D5" s="7" t="s">
        <v>55</v>
      </c>
      <c r="E5" s="8"/>
      <c r="F5" s="8"/>
      <c r="G5" s="9"/>
      <c r="H5" s="7" t="s">
        <v>6</v>
      </c>
      <c r="I5" s="8"/>
      <c r="J5" s="8"/>
      <c r="K5" s="9"/>
      <c r="L5" s="7" t="s">
        <v>9</v>
      </c>
      <c r="M5" s="8"/>
      <c r="N5" s="8"/>
    </row>
    <row r="6" spans="1:14" s="25" customFormat="1" x14ac:dyDescent="0.2">
      <c r="A6" s="1"/>
      <c r="B6" s="11"/>
      <c r="C6" s="11"/>
      <c r="D6" s="11">
        <v>2019</v>
      </c>
      <c r="E6" s="11">
        <v>2020</v>
      </c>
      <c r="F6" s="12" t="s">
        <v>8</v>
      </c>
      <c r="G6" s="11"/>
      <c r="H6" s="13">
        <v>2019</v>
      </c>
      <c r="I6" s="11">
        <v>2020</v>
      </c>
      <c r="J6" s="12" t="s">
        <v>8</v>
      </c>
      <c r="K6" s="11"/>
      <c r="L6" s="11">
        <v>2019</v>
      </c>
      <c r="M6" s="11">
        <v>2020</v>
      </c>
      <c r="N6" s="12" t="s">
        <v>8</v>
      </c>
    </row>
    <row r="7" spans="1:14" s="25" customFormat="1" x14ac:dyDescent="0.2">
      <c r="A7" s="1"/>
      <c r="B7" s="5"/>
      <c r="C7" s="5"/>
      <c r="D7" s="14"/>
      <c r="E7" s="14"/>
      <c r="F7" s="14"/>
      <c r="G7" s="14"/>
      <c r="H7" s="15"/>
      <c r="I7" s="14"/>
      <c r="J7" s="14"/>
      <c r="K7" s="14"/>
      <c r="L7" s="16"/>
      <c r="M7" s="16"/>
      <c r="N7" s="16"/>
    </row>
    <row r="8" spans="1:14" s="25" customFormat="1" x14ac:dyDescent="0.2">
      <c r="A8" s="1"/>
      <c r="B8" s="17" t="s">
        <v>17</v>
      </c>
      <c r="C8" s="5"/>
      <c r="D8" s="39">
        <v>108409.42432000001</v>
      </c>
      <c r="E8" s="39">
        <v>80969.166100000017</v>
      </c>
      <c r="F8" s="40">
        <f>IFERROR((E8-D8)/D8," ")</f>
        <v>-0.25311690742866205</v>
      </c>
      <c r="G8" s="39"/>
      <c r="H8" s="39">
        <v>70510.226299999995</v>
      </c>
      <c r="I8" s="39">
        <v>64626.397200000007</v>
      </c>
      <c r="J8" s="40">
        <f>IFERROR((I8-H8)/H8," ")</f>
        <v>-8.3446464559141384E-2</v>
      </c>
      <c r="K8" s="14"/>
      <c r="L8" s="45">
        <v>11963</v>
      </c>
      <c r="M8" s="45">
        <v>12133</v>
      </c>
      <c r="N8" s="46">
        <f>IFERROR((M8-L8)/L8," ")</f>
        <v>1.4210482320488172E-2</v>
      </c>
    </row>
    <row r="9" spans="1:14" s="25" customFormat="1" x14ac:dyDescent="0.2">
      <c r="A9" s="1"/>
      <c r="B9" s="17"/>
      <c r="C9" s="5"/>
      <c r="D9" s="39"/>
      <c r="E9" s="39"/>
      <c r="F9" s="40" t="str">
        <f t="shared" ref="F9:F45" si="0">IFERROR((E9-D9)/D9," ")</f>
        <v xml:space="preserve"> </v>
      </c>
      <c r="G9" s="39"/>
      <c r="H9" s="39"/>
      <c r="I9" s="40"/>
      <c r="J9" s="39" t="str">
        <f t="shared" ref="J9:J45" si="1">IFERROR((I9-H9)/H9," ")</f>
        <v xml:space="preserve"> </v>
      </c>
      <c r="K9" s="14"/>
      <c r="L9" s="47"/>
      <c r="M9" s="47"/>
      <c r="N9" s="46" t="str">
        <f t="shared" ref="N9:N45" si="2">IFERROR((M9-L9)/L9," ")</f>
        <v xml:space="preserve"> </v>
      </c>
    </row>
    <row r="10" spans="1:14" s="25" customFormat="1" x14ac:dyDescent="0.2">
      <c r="A10" s="1"/>
      <c r="B10" s="31" t="s">
        <v>14</v>
      </c>
      <c r="C10" s="30"/>
      <c r="D10" s="39">
        <v>28807.491460000005</v>
      </c>
      <c r="E10" s="39">
        <v>23230.202530000006</v>
      </c>
      <c r="F10" s="40">
        <f t="shared" si="0"/>
        <v>-0.19360550493416681</v>
      </c>
      <c r="G10" s="39"/>
      <c r="H10" s="39">
        <v>18172.701899999996</v>
      </c>
      <c r="I10" s="39">
        <v>17889.439400000003</v>
      </c>
      <c r="J10" s="40">
        <f t="shared" si="1"/>
        <v>-1.558725287845026E-2</v>
      </c>
      <c r="K10" s="19"/>
      <c r="L10" s="48">
        <v>11132</v>
      </c>
      <c r="M10" s="48">
        <v>11551</v>
      </c>
      <c r="N10" s="46">
        <f t="shared" si="2"/>
        <v>3.763923823212361E-2</v>
      </c>
    </row>
    <row r="11" spans="1:14" s="25" customFormat="1" x14ac:dyDescent="0.2">
      <c r="A11" s="1"/>
      <c r="B11" s="18"/>
      <c r="C11" s="33" t="s">
        <v>22</v>
      </c>
      <c r="D11" s="39">
        <v>5652.3589100000008</v>
      </c>
      <c r="E11" s="39">
        <v>3982.5685800000001</v>
      </c>
      <c r="F11" s="40">
        <f t="shared" si="0"/>
        <v>-0.29541477400627419</v>
      </c>
      <c r="G11" s="39"/>
      <c r="H11" s="39">
        <v>2668.9166999999998</v>
      </c>
      <c r="I11" s="39">
        <v>1906.5775000000001</v>
      </c>
      <c r="J11" s="40">
        <f t="shared" si="1"/>
        <v>-0.28563619089348113</v>
      </c>
      <c r="K11" s="19"/>
      <c r="L11" s="48">
        <v>972</v>
      </c>
      <c r="M11" s="48">
        <v>1097</v>
      </c>
      <c r="N11" s="46">
        <f t="shared" si="2"/>
        <v>0.12860082304526749</v>
      </c>
    </row>
    <row r="12" spans="1:14" s="25" customFormat="1" x14ac:dyDescent="0.2">
      <c r="A12" s="1"/>
      <c r="B12" s="18"/>
      <c r="C12" s="25" t="s">
        <v>23</v>
      </c>
      <c r="D12" s="39">
        <v>781.14114999999993</v>
      </c>
      <c r="E12" s="39">
        <v>231.88013000000001</v>
      </c>
      <c r="F12" s="40">
        <f t="shared" si="0"/>
        <v>-0.70315207437221805</v>
      </c>
      <c r="G12" s="39"/>
      <c r="H12" s="39">
        <v>323.49450000000002</v>
      </c>
      <c r="I12" s="39">
        <v>184.43350000000001</v>
      </c>
      <c r="J12" s="40">
        <f t="shared" si="1"/>
        <v>-0.4298712961116804</v>
      </c>
      <c r="K12" s="19"/>
      <c r="L12" s="48">
        <v>205</v>
      </c>
      <c r="M12" s="48">
        <v>209</v>
      </c>
      <c r="N12" s="46">
        <f t="shared" si="2"/>
        <v>1.9512195121951219E-2</v>
      </c>
    </row>
    <row r="13" spans="1:14" s="25" customFormat="1" x14ac:dyDescent="0.2">
      <c r="A13" s="1"/>
      <c r="C13" s="25" t="s">
        <v>24</v>
      </c>
      <c r="D13" s="39">
        <v>6165.8021699999999</v>
      </c>
      <c r="E13" s="39">
        <v>5922.2840300000007</v>
      </c>
      <c r="F13" s="40">
        <f t="shared" si="0"/>
        <v>-3.9494964853859268E-2</v>
      </c>
      <c r="G13" s="39"/>
      <c r="H13" s="39">
        <v>6130.3595000000005</v>
      </c>
      <c r="I13" s="39">
        <v>6569.1308000000017</v>
      </c>
      <c r="J13" s="40">
        <f t="shared" si="1"/>
        <v>7.1573502337016481E-2</v>
      </c>
      <c r="L13" s="48">
        <v>398</v>
      </c>
      <c r="M13" s="48">
        <v>485</v>
      </c>
      <c r="N13" s="46">
        <f t="shared" si="2"/>
        <v>0.21859296482412061</v>
      </c>
    </row>
    <row r="14" spans="1:14" s="25" customFormat="1" x14ac:dyDescent="0.2">
      <c r="A14" s="1"/>
      <c r="C14" s="25" t="s">
        <v>25</v>
      </c>
      <c r="D14" s="39">
        <v>2337.4956000000002</v>
      </c>
      <c r="E14" s="39">
        <v>1168.57068</v>
      </c>
      <c r="F14" s="40">
        <f t="shared" si="0"/>
        <v>-0.50007577340466436</v>
      </c>
      <c r="G14" s="39"/>
      <c r="H14" s="39">
        <v>984.67570000000001</v>
      </c>
      <c r="I14" s="39">
        <v>604.22169999999994</v>
      </c>
      <c r="J14" s="40">
        <f t="shared" si="1"/>
        <v>-0.38637492526727335</v>
      </c>
      <c r="L14" s="48">
        <v>1851</v>
      </c>
      <c r="M14" s="48">
        <v>1894</v>
      </c>
      <c r="N14" s="46">
        <f t="shared" si="2"/>
        <v>2.3230686115613183E-2</v>
      </c>
    </row>
    <row r="15" spans="1:14" s="25" customFormat="1" x14ac:dyDescent="0.2">
      <c r="A15" s="1"/>
      <c r="C15" s="25" t="s">
        <v>26</v>
      </c>
      <c r="D15" s="39">
        <v>610.22001</v>
      </c>
      <c r="E15" s="39">
        <v>767.62802000000011</v>
      </c>
      <c r="F15" s="40">
        <f t="shared" si="0"/>
        <v>0.25795288161723851</v>
      </c>
      <c r="G15" s="39"/>
      <c r="H15" s="39">
        <v>379.09449999999998</v>
      </c>
      <c r="I15" s="39">
        <v>413.7595</v>
      </c>
      <c r="J15" s="40">
        <f t="shared" si="1"/>
        <v>9.1441579869926945E-2</v>
      </c>
      <c r="L15" s="48">
        <v>810</v>
      </c>
      <c r="M15" s="48">
        <v>782</v>
      </c>
      <c r="N15" s="46">
        <f t="shared" si="2"/>
        <v>-3.4567901234567898E-2</v>
      </c>
    </row>
    <row r="16" spans="1:14" s="25" customFormat="1" x14ac:dyDescent="0.2">
      <c r="A16" s="1"/>
      <c r="C16" s="25" t="s">
        <v>27</v>
      </c>
      <c r="D16" s="39">
        <v>3849.6815599999995</v>
      </c>
      <c r="E16" s="39">
        <v>3070.5237999999999</v>
      </c>
      <c r="F16" s="40">
        <f t="shared" si="0"/>
        <v>-0.20239537942457758</v>
      </c>
      <c r="G16" s="39"/>
      <c r="H16" s="39">
        <v>3014.7659000000003</v>
      </c>
      <c r="I16" s="39">
        <v>2860.4924000000001</v>
      </c>
      <c r="J16" s="40">
        <f t="shared" si="1"/>
        <v>-5.1172630020792073E-2</v>
      </c>
      <c r="L16" s="48">
        <v>2078</v>
      </c>
      <c r="M16" s="48">
        <v>2363</v>
      </c>
      <c r="N16" s="46">
        <f t="shared" si="2"/>
        <v>0.13715110683349374</v>
      </c>
    </row>
    <row r="17" spans="1:14" s="25" customFormat="1" x14ac:dyDescent="0.2">
      <c r="A17" s="1"/>
      <c r="C17" s="25" t="s">
        <v>28</v>
      </c>
      <c r="D17" s="39">
        <v>2796.4253600000002</v>
      </c>
      <c r="E17" s="39">
        <v>2309.0884299999998</v>
      </c>
      <c r="F17" s="40">
        <f t="shared" si="0"/>
        <v>-0.17427138838420503</v>
      </c>
      <c r="G17" s="39"/>
      <c r="H17" s="39">
        <v>1048.796</v>
      </c>
      <c r="I17" s="39">
        <v>1371.3216000000002</v>
      </c>
      <c r="J17" s="40">
        <f t="shared" si="1"/>
        <v>0.30751986086903471</v>
      </c>
      <c r="L17" s="48">
        <v>1642</v>
      </c>
      <c r="M17" s="48">
        <v>1236</v>
      </c>
      <c r="N17" s="46">
        <f t="shared" si="2"/>
        <v>-0.24725943970767356</v>
      </c>
    </row>
    <row r="18" spans="1:14" s="25" customFormat="1" x14ac:dyDescent="0.2">
      <c r="A18" s="1"/>
      <c r="C18" s="25" t="s">
        <v>29</v>
      </c>
      <c r="D18" s="39">
        <v>2779.7175200000001</v>
      </c>
      <c r="E18" s="39">
        <v>2958.2594300000001</v>
      </c>
      <c r="F18" s="40">
        <f t="shared" si="0"/>
        <v>6.4230235164327021E-2</v>
      </c>
      <c r="G18" s="39"/>
      <c r="H18" s="39">
        <v>1999.4295999999999</v>
      </c>
      <c r="I18" s="39">
        <v>2799.4987999999998</v>
      </c>
      <c r="J18" s="40">
        <f t="shared" si="1"/>
        <v>0.40014872241563293</v>
      </c>
      <c r="L18" s="48">
        <v>963</v>
      </c>
      <c r="M18" s="48">
        <v>855</v>
      </c>
      <c r="N18" s="46">
        <f t="shared" si="2"/>
        <v>-0.11214953271028037</v>
      </c>
    </row>
    <row r="19" spans="1:14" s="25" customFormat="1" x14ac:dyDescent="0.2">
      <c r="A19" s="1"/>
      <c r="C19" s="25" t="s">
        <v>30</v>
      </c>
      <c r="D19" s="39">
        <v>444.45391999999998</v>
      </c>
      <c r="E19" s="39">
        <v>429.90403000000003</v>
      </c>
      <c r="F19" s="40">
        <f t="shared" si="0"/>
        <v>-3.2736554556656736E-2</v>
      </c>
      <c r="G19" s="39"/>
      <c r="H19" s="39">
        <v>150.13829999999999</v>
      </c>
      <c r="I19" s="39">
        <v>141.41370000000001</v>
      </c>
      <c r="J19" s="40">
        <f t="shared" si="1"/>
        <v>-5.8110422190740016E-2</v>
      </c>
      <c r="L19" s="48">
        <v>676</v>
      </c>
      <c r="M19" s="48">
        <v>1118</v>
      </c>
      <c r="N19" s="46">
        <f t="shared" si="2"/>
        <v>0.65384615384615385</v>
      </c>
    </row>
    <row r="20" spans="1:14" s="25" customFormat="1" x14ac:dyDescent="0.2">
      <c r="A20" s="1"/>
      <c r="C20" s="25" t="s">
        <v>31</v>
      </c>
      <c r="D20" s="39">
        <v>2577.7566400000001</v>
      </c>
      <c r="E20" s="39">
        <v>1882.5662799999998</v>
      </c>
      <c r="F20" s="40">
        <f t="shared" si="0"/>
        <v>-0.26968812695988253</v>
      </c>
      <c r="G20" s="39"/>
      <c r="H20" s="39">
        <v>1130.7096000000001</v>
      </c>
      <c r="I20" s="39">
        <v>748.28769999999997</v>
      </c>
      <c r="J20" s="40">
        <f t="shared" si="1"/>
        <v>-0.33821407371088041</v>
      </c>
      <c r="L20" s="48">
        <v>1099</v>
      </c>
      <c r="M20" s="48">
        <v>1131</v>
      </c>
      <c r="N20" s="46">
        <f t="shared" si="2"/>
        <v>2.9117379435850774E-2</v>
      </c>
    </row>
    <row r="21" spans="1:14" s="25" customFormat="1" x14ac:dyDescent="0.2">
      <c r="A21" s="1"/>
      <c r="C21" s="25" t="s">
        <v>57</v>
      </c>
      <c r="D21" s="39">
        <v>812.4386199999999</v>
      </c>
      <c r="E21" s="39">
        <v>506.92912000000001</v>
      </c>
      <c r="F21" s="40">
        <f t="shared" si="0"/>
        <v>-0.37604010011242439</v>
      </c>
      <c r="G21" s="39"/>
      <c r="H21" s="39">
        <v>342.32159999999999</v>
      </c>
      <c r="I21" s="39">
        <v>290.30219999999997</v>
      </c>
      <c r="J21" s="40">
        <f t="shared" si="1"/>
        <v>-0.15196061247668866</v>
      </c>
      <c r="L21" s="48">
        <v>438</v>
      </c>
      <c r="M21" s="48">
        <v>381</v>
      </c>
      <c r="N21" s="46">
        <f t="shared" si="2"/>
        <v>-0.13013698630136986</v>
      </c>
    </row>
    <row r="22" spans="1:14" s="25" customFormat="1" x14ac:dyDescent="0.2">
      <c r="A22" s="1"/>
      <c r="B22" s="31" t="s">
        <v>19</v>
      </c>
      <c r="C22" s="30"/>
      <c r="D22" s="39">
        <v>5478.91093</v>
      </c>
      <c r="E22" s="39">
        <v>879.78570999999999</v>
      </c>
      <c r="F22" s="40">
        <f t="shared" si="0"/>
        <v>-0.83942325012390739</v>
      </c>
      <c r="G22" s="39"/>
      <c r="H22" s="39">
        <v>4239.0604000000003</v>
      </c>
      <c r="I22" s="39">
        <v>610.06269999999995</v>
      </c>
      <c r="J22" s="40">
        <f t="shared" si="1"/>
        <v>-0.85608539571646591</v>
      </c>
      <c r="L22" s="48">
        <v>822</v>
      </c>
      <c r="M22" s="48">
        <v>582</v>
      </c>
      <c r="N22" s="46">
        <f t="shared" si="2"/>
        <v>-0.29197080291970801</v>
      </c>
    </row>
    <row r="23" spans="1:14" s="25" customFormat="1" x14ac:dyDescent="0.2">
      <c r="A23" s="1"/>
      <c r="B23" s="18"/>
      <c r="C23" s="18" t="s">
        <v>32</v>
      </c>
      <c r="D23" s="39">
        <v>5478.91093</v>
      </c>
      <c r="E23" s="39">
        <v>879.78570999999999</v>
      </c>
      <c r="F23" s="40">
        <f t="shared" si="0"/>
        <v>-0.83942325012390739</v>
      </c>
      <c r="G23" s="39"/>
      <c r="H23" s="39">
        <v>4239.0604000000003</v>
      </c>
      <c r="I23" s="39">
        <v>610.06269999999995</v>
      </c>
      <c r="J23" s="40">
        <f t="shared" si="1"/>
        <v>-0.85608539571646591</v>
      </c>
      <c r="L23" s="48">
        <v>818</v>
      </c>
      <c r="M23" s="48">
        <v>582</v>
      </c>
      <c r="N23" s="46">
        <f t="shared" si="2"/>
        <v>-0.28850855745721271</v>
      </c>
    </row>
    <row r="24" spans="1:14" s="25" customFormat="1" x14ac:dyDescent="0.2">
      <c r="A24" s="1"/>
      <c r="B24" s="31" t="s">
        <v>20</v>
      </c>
      <c r="C24" s="30"/>
      <c r="D24" s="39">
        <v>73074.917820000002</v>
      </c>
      <c r="E24" s="39">
        <v>56184.863620000004</v>
      </c>
      <c r="F24" s="40">
        <f t="shared" si="0"/>
        <v>-0.23113339985689768</v>
      </c>
      <c r="G24" s="39"/>
      <c r="H24" s="39">
        <v>47665.045799999993</v>
      </c>
      <c r="I24" s="39">
        <v>45819.714899999999</v>
      </c>
      <c r="J24" s="40">
        <f t="shared" si="1"/>
        <v>-3.8714552121546349E-2</v>
      </c>
      <c r="L24" s="94">
        <v>4</v>
      </c>
      <c r="M24" s="93">
        <v>0</v>
      </c>
      <c r="N24" s="46"/>
    </row>
    <row r="25" spans="1:14" s="25" customFormat="1" x14ac:dyDescent="0.2">
      <c r="A25" s="1"/>
      <c r="B25" s="18"/>
      <c r="C25" s="25" t="s">
        <v>33</v>
      </c>
      <c r="D25" s="39">
        <v>395.14926000000003</v>
      </c>
      <c r="E25" s="39">
        <v>83.663300000000007</v>
      </c>
      <c r="F25" s="40">
        <f t="shared" si="0"/>
        <v>-0.78827418277336525</v>
      </c>
      <c r="G25" s="39"/>
      <c r="H25" s="39">
        <v>92.665300000000002</v>
      </c>
      <c r="I25" s="39">
        <v>21.8048</v>
      </c>
      <c r="J25" s="40">
        <f t="shared" si="1"/>
        <v>-0.7646929325216667</v>
      </c>
      <c r="L25" s="48">
        <v>2900</v>
      </c>
      <c r="M25" s="48">
        <v>2523</v>
      </c>
      <c r="N25" s="46">
        <f t="shared" si="2"/>
        <v>-0.13</v>
      </c>
    </row>
    <row r="26" spans="1:14" s="25" customFormat="1" x14ac:dyDescent="0.2">
      <c r="A26" s="1"/>
      <c r="B26" s="18"/>
      <c r="C26" s="25" t="s">
        <v>70</v>
      </c>
      <c r="D26" s="39">
        <v>428.59166000000005</v>
      </c>
      <c r="E26" s="39">
        <v>198.77813</v>
      </c>
      <c r="F26" s="40">
        <f t="shared" si="0"/>
        <v>-0.53620625748993811</v>
      </c>
      <c r="G26" s="39"/>
      <c r="H26" s="39">
        <v>132.94159999999988</v>
      </c>
      <c r="I26" s="39">
        <v>97.071599999999989</v>
      </c>
      <c r="J26" s="40">
        <f t="shared" si="1"/>
        <v>-0.26981772447450553</v>
      </c>
      <c r="L26" s="48">
        <v>50</v>
      </c>
      <c r="M26" s="48">
        <v>22</v>
      </c>
      <c r="N26" s="46">
        <f t="shared" si="2"/>
        <v>-0.56000000000000005</v>
      </c>
    </row>
    <row r="27" spans="1:14" s="25" customFormat="1" x14ac:dyDescent="0.2">
      <c r="A27" s="1"/>
      <c r="C27" s="25" t="s">
        <v>34</v>
      </c>
      <c r="D27" s="39">
        <v>2905.5784399999998</v>
      </c>
      <c r="E27" s="39">
        <v>1625.62699</v>
      </c>
      <c r="F27" s="40">
        <f t="shared" si="0"/>
        <v>-0.44051519393845717</v>
      </c>
      <c r="G27" s="39"/>
      <c r="H27" s="39">
        <v>1693.5381</v>
      </c>
      <c r="I27" s="39">
        <v>1090.7619999999999</v>
      </c>
      <c r="J27" s="40">
        <f t="shared" si="1"/>
        <v>-0.35592709724097737</v>
      </c>
      <c r="L27" s="48">
        <v>154</v>
      </c>
      <c r="M27" s="48">
        <v>138</v>
      </c>
      <c r="N27" s="46">
        <f t="shared" si="2"/>
        <v>-0.1038961038961039</v>
      </c>
    </row>
    <row r="28" spans="1:14" s="25" customFormat="1" x14ac:dyDescent="0.2">
      <c r="A28" s="1"/>
      <c r="C28" s="25" t="s">
        <v>35</v>
      </c>
      <c r="D28" s="39">
        <v>1601.5412500000011</v>
      </c>
      <c r="E28" s="39">
        <v>795.22509000000002</v>
      </c>
      <c r="F28" s="40">
        <f t="shared" si="0"/>
        <v>-0.50346262389432717</v>
      </c>
      <c r="G28" s="39"/>
      <c r="H28" s="39">
        <v>617.83960000000002</v>
      </c>
      <c r="I28" s="39">
        <v>356.76220000000001</v>
      </c>
      <c r="J28" s="40">
        <f t="shared" si="1"/>
        <v>-0.42256501525638696</v>
      </c>
      <c r="L28" s="48">
        <v>301</v>
      </c>
      <c r="M28" s="48">
        <v>266</v>
      </c>
      <c r="N28" s="46">
        <f t="shared" si="2"/>
        <v>-0.11627906976744186</v>
      </c>
    </row>
    <row r="29" spans="1:14" s="25" customFormat="1" x14ac:dyDescent="0.2">
      <c r="A29" s="1"/>
      <c r="C29" s="25" t="s">
        <v>36</v>
      </c>
      <c r="D29" s="39">
        <v>1357.91284</v>
      </c>
      <c r="E29" s="39">
        <v>657.67631000000006</v>
      </c>
      <c r="F29" s="40">
        <f t="shared" si="0"/>
        <v>-0.51567118991230687</v>
      </c>
      <c r="G29" s="39"/>
      <c r="H29" s="39">
        <v>434.36700000000002</v>
      </c>
      <c r="I29" s="39">
        <v>296.77510000000001</v>
      </c>
      <c r="J29" s="40">
        <f t="shared" si="1"/>
        <v>-0.31676416486519465</v>
      </c>
      <c r="L29" s="48">
        <v>116</v>
      </c>
      <c r="M29" s="48">
        <v>78</v>
      </c>
      <c r="N29" s="46">
        <f t="shared" si="2"/>
        <v>-0.32758620689655171</v>
      </c>
    </row>
    <row r="30" spans="1:14" s="25" customFormat="1" x14ac:dyDescent="0.2">
      <c r="A30" s="1"/>
      <c r="C30" s="25" t="s">
        <v>37</v>
      </c>
      <c r="D30" s="39">
        <v>554.14545999999996</v>
      </c>
      <c r="E30" s="39">
        <v>337.89055000000002</v>
      </c>
      <c r="F30" s="40">
        <f t="shared" si="0"/>
        <v>-0.39024935799347693</v>
      </c>
      <c r="G30" s="39"/>
      <c r="H30" s="39">
        <v>148.7022</v>
      </c>
      <c r="I30" s="39">
        <v>86.487400000000008</v>
      </c>
      <c r="J30" s="40">
        <f t="shared" si="1"/>
        <v>-0.4183852021019191</v>
      </c>
      <c r="L30" s="48">
        <v>328</v>
      </c>
      <c r="M30" s="48">
        <v>326</v>
      </c>
      <c r="N30" s="46">
        <f t="shared" si="2"/>
        <v>-6.0975609756097563E-3</v>
      </c>
    </row>
    <row r="31" spans="1:14" s="25" customFormat="1" x14ac:dyDescent="0.2">
      <c r="A31" s="1"/>
      <c r="C31" s="25" t="s">
        <v>38</v>
      </c>
      <c r="D31" s="39">
        <v>22133.00664</v>
      </c>
      <c r="E31" s="39">
        <v>23948.538090000002</v>
      </c>
      <c r="F31" s="40">
        <f t="shared" si="0"/>
        <v>8.2028234099874753E-2</v>
      </c>
      <c r="G31" s="39"/>
      <c r="H31" s="39">
        <v>15155.038700000001</v>
      </c>
      <c r="I31" s="39">
        <v>21295.1967</v>
      </c>
      <c r="J31" s="40">
        <f t="shared" si="1"/>
        <v>0.40515620722235429</v>
      </c>
      <c r="L31" s="48">
        <v>184</v>
      </c>
      <c r="M31" s="48">
        <v>123</v>
      </c>
      <c r="N31" s="46">
        <f t="shared" si="2"/>
        <v>-0.33152173913043476</v>
      </c>
    </row>
    <row r="32" spans="1:14" s="25" customFormat="1" x14ac:dyDescent="0.2">
      <c r="A32" s="1"/>
      <c r="C32" s="25" t="s">
        <v>39</v>
      </c>
      <c r="D32" s="39">
        <v>479.57706999999999</v>
      </c>
      <c r="E32" s="39">
        <v>432.43434999999999</v>
      </c>
      <c r="F32" s="40">
        <f t="shared" si="0"/>
        <v>-9.8300613079770463E-2</v>
      </c>
      <c r="G32" s="39"/>
      <c r="H32" s="39">
        <v>157.18100000000001</v>
      </c>
      <c r="I32" s="39">
        <v>175.05630000000002</v>
      </c>
      <c r="J32" s="40">
        <f t="shared" si="1"/>
        <v>0.1137243051004893</v>
      </c>
      <c r="L32" s="48">
        <v>344</v>
      </c>
      <c r="M32" s="48">
        <v>344</v>
      </c>
      <c r="N32" s="46">
        <f t="shared" si="2"/>
        <v>0</v>
      </c>
    </row>
    <row r="33" spans="1:14" s="25" customFormat="1" x14ac:dyDescent="0.2">
      <c r="A33" s="1"/>
      <c r="C33" s="25" t="s">
        <v>40</v>
      </c>
      <c r="D33" s="39">
        <v>1514.3395399999999</v>
      </c>
      <c r="E33" s="39">
        <v>1098.96631</v>
      </c>
      <c r="F33" s="40">
        <f t="shared" si="0"/>
        <v>-0.27429332658117078</v>
      </c>
      <c r="G33" s="39"/>
      <c r="H33" s="39">
        <v>603.46289999999999</v>
      </c>
      <c r="I33" s="39">
        <v>699.51540000000102</v>
      </c>
      <c r="J33" s="40">
        <f t="shared" si="1"/>
        <v>0.15916885694216004</v>
      </c>
      <c r="L33" s="48">
        <v>36</v>
      </c>
      <c r="M33" s="48">
        <v>23</v>
      </c>
      <c r="N33" s="46">
        <f t="shared" si="2"/>
        <v>-0.3611111111111111</v>
      </c>
    </row>
    <row r="34" spans="1:14" s="25" customFormat="1" x14ac:dyDescent="0.2">
      <c r="A34" s="1"/>
      <c r="C34" s="25" t="s">
        <v>41</v>
      </c>
      <c r="D34" s="39">
        <v>581.86162000000002</v>
      </c>
      <c r="E34" s="39">
        <v>263.69692000000003</v>
      </c>
      <c r="F34" s="40">
        <f t="shared" si="0"/>
        <v>-0.54680475402381745</v>
      </c>
      <c r="G34" s="39"/>
      <c r="H34" s="39">
        <v>670.03560000000004</v>
      </c>
      <c r="I34" s="39">
        <v>444.09609999999998</v>
      </c>
      <c r="J34" s="40">
        <f t="shared" si="1"/>
        <v>-0.33720521715562585</v>
      </c>
      <c r="L34" s="48">
        <v>29</v>
      </c>
      <c r="M34" s="48">
        <v>25</v>
      </c>
      <c r="N34" s="46">
        <f t="shared" si="2"/>
        <v>-0.13793103448275862</v>
      </c>
    </row>
    <row r="35" spans="1:14" s="25" customFormat="1" x14ac:dyDescent="0.2">
      <c r="A35" s="1"/>
      <c r="C35" s="25" t="s">
        <v>42</v>
      </c>
      <c r="D35" s="39">
        <v>1268.4384600000001</v>
      </c>
      <c r="E35" s="39">
        <v>654.05399000000011</v>
      </c>
      <c r="F35" s="40">
        <f t="shared" si="0"/>
        <v>-0.48436285194316792</v>
      </c>
      <c r="G35" s="39"/>
      <c r="H35" s="39">
        <v>373.99040000000002</v>
      </c>
      <c r="I35" s="39">
        <v>289.55349999999999</v>
      </c>
      <c r="J35" s="40">
        <f t="shared" si="1"/>
        <v>-0.22577290753987278</v>
      </c>
      <c r="L35" s="48">
        <v>51</v>
      </c>
      <c r="M35" s="48">
        <v>80</v>
      </c>
      <c r="N35" s="46">
        <f t="shared" si="2"/>
        <v>0.56862745098039214</v>
      </c>
    </row>
    <row r="36" spans="1:14" s="25" customFormat="1" x14ac:dyDescent="0.2">
      <c r="A36" s="1"/>
      <c r="C36" s="25" t="s">
        <v>68</v>
      </c>
      <c r="D36" s="39">
        <v>1756.3268400000002</v>
      </c>
      <c r="E36" s="39">
        <v>1166.0288399999999</v>
      </c>
      <c r="F36" s="40">
        <f t="shared" si="0"/>
        <v>-0.33609803514703457</v>
      </c>
      <c r="G36" s="39"/>
      <c r="H36" s="39">
        <v>847.68580000000009</v>
      </c>
      <c r="I36" s="39">
        <v>631.79610000000002</v>
      </c>
      <c r="J36" s="40">
        <f t="shared" si="1"/>
        <v>-0.25468127459490303</v>
      </c>
      <c r="L36" s="48">
        <v>198</v>
      </c>
      <c r="M36" s="48">
        <v>143</v>
      </c>
      <c r="N36" s="46">
        <f t="shared" si="2"/>
        <v>-0.27777777777777779</v>
      </c>
    </row>
    <row r="37" spans="1:14" s="25" customFormat="1" x14ac:dyDescent="0.2">
      <c r="A37" s="1"/>
      <c r="C37" s="25" t="s">
        <v>43</v>
      </c>
      <c r="D37" s="39">
        <v>6769.5804899999994</v>
      </c>
      <c r="E37" s="39">
        <v>5399.5923299999995</v>
      </c>
      <c r="F37" s="40">
        <f t="shared" si="0"/>
        <v>-0.20237415922947391</v>
      </c>
      <c r="G37" s="39"/>
      <c r="H37" s="39">
        <v>3944.0014999999999</v>
      </c>
      <c r="I37" s="39">
        <v>4238.5910999999996</v>
      </c>
      <c r="J37" s="40">
        <f t="shared" si="1"/>
        <v>7.4693075040666135E-2</v>
      </c>
      <c r="L37" s="48">
        <v>208</v>
      </c>
      <c r="M37" s="48">
        <v>185</v>
      </c>
      <c r="N37" s="46">
        <f t="shared" si="2"/>
        <v>-0.11057692307692307</v>
      </c>
    </row>
    <row r="38" spans="1:14" s="25" customFormat="1" x14ac:dyDescent="0.2">
      <c r="A38" s="1"/>
      <c r="C38" s="25" t="s">
        <v>44</v>
      </c>
      <c r="D38" s="39">
        <v>708.013679999999</v>
      </c>
      <c r="E38" s="39">
        <v>176.47837999999999</v>
      </c>
      <c r="F38" s="40">
        <f t="shared" si="0"/>
        <v>-0.75074156759230948</v>
      </c>
      <c r="G38" s="39"/>
      <c r="H38" s="39">
        <v>123.57619999999999</v>
      </c>
      <c r="I38" s="39">
        <v>37.820999999999998</v>
      </c>
      <c r="J38" s="40">
        <f t="shared" si="1"/>
        <v>-0.69394592162568514</v>
      </c>
      <c r="L38" s="48">
        <v>111</v>
      </c>
      <c r="M38" s="48">
        <v>124</v>
      </c>
      <c r="N38" s="46">
        <f t="shared" si="2"/>
        <v>0.11711711711711711</v>
      </c>
    </row>
    <row r="39" spans="1:14" s="25" customFormat="1" x14ac:dyDescent="0.2">
      <c r="A39" s="1"/>
      <c r="C39" s="25" t="s">
        <v>67</v>
      </c>
      <c r="D39" s="39">
        <v>26997.325539999998</v>
      </c>
      <c r="E39" s="39">
        <v>17861.532630000002</v>
      </c>
      <c r="F39" s="40">
        <f t="shared" si="0"/>
        <v>-0.33839621989460211</v>
      </c>
      <c r="G39" s="39"/>
      <c r="H39" s="39">
        <v>21327.628700000001</v>
      </c>
      <c r="I39" s="39">
        <v>15255.0216</v>
      </c>
      <c r="J39" s="40">
        <f t="shared" si="1"/>
        <v>-0.28472959584109792</v>
      </c>
      <c r="L39" s="48">
        <v>107</v>
      </c>
      <c r="M39" s="48">
        <v>62</v>
      </c>
      <c r="N39" s="46">
        <f t="shared" si="2"/>
        <v>-0.42056074766355139</v>
      </c>
    </row>
    <row r="40" spans="1:14" s="25" customFormat="1" x14ac:dyDescent="0.2">
      <c r="A40" s="1"/>
      <c r="C40" s="25" t="s">
        <v>45</v>
      </c>
      <c r="D40" s="39">
        <v>1744.8312900000001</v>
      </c>
      <c r="E40" s="39">
        <v>536.99172999999996</v>
      </c>
      <c r="F40" s="40">
        <f t="shared" si="0"/>
        <v>-0.69223859459787662</v>
      </c>
      <c r="G40" s="39"/>
      <c r="H40" s="39">
        <v>434.41370000000001</v>
      </c>
      <c r="I40" s="39">
        <v>221.7799</v>
      </c>
      <c r="J40" s="40">
        <f t="shared" si="1"/>
        <v>-0.48947305299073213</v>
      </c>
      <c r="L40" s="48">
        <v>218</v>
      </c>
      <c r="M40" s="48">
        <v>215</v>
      </c>
      <c r="N40" s="46">
        <f t="shared" si="2"/>
        <v>-1.3761467889908258E-2</v>
      </c>
    </row>
    <row r="41" spans="1:14" s="25" customFormat="1" x14ac:dyDescent="0.2">
      <c r="A41" s="1"/>
      <c r="C41" s="25" t="s">
        <v>46</v>
      </c>
      <c r="D41" s="39">
        <v>1124.52988</v>
      </c>
      <c r="E41" s="39">
        <v>499.40012999999999</v>
      </c>
      <c r="F41" s="40">
        <f t="shared" si="0"/>
        <v>-0.5559031921855202</v>
      </c>
      <c r="G41" s="39"/>
      <c r="H41" s="39">
        <v>536.41280000000006</v>
      </c>
      <c r="I41" s="39">
        <v>333.95920000000001</v>
      </c>
      <c r="J41" s="40">
        <f t="shared" si="1"/>
        <v>-0.37742126958939093</v>
      </c>
      <c r="L41" s="48">
        <v>260</v>
      </c>
      <c r="M41" s="48">
        <v>209</v>
      </c>
      <c r="N41" s="46">
        <f t="shared" si="2"/>
        <v>-0.19615384615384615</v>
      </c>
    </row>
    <row r="42" spans="1:14" s="25" customFormat="1" x14ac:dyDescent="0.2">
      <c r="A42" s="1"/>
      <c r="C42" s="25" t="s">
        <v>69</v>
      </c>
      <c r="D42" s="39">
        <v>717.80214999999998</v>
      </c>
      <c r="E42" s="39">
        <v>448.28954999999996</v>
      </c>
      <c r="F42" s="40">
        <f t="shared" si="0"/>
        <v>-0.37546920136697837</v>
      </c>
      <c r="G42" s="39"/>
      <c r="H42" s="39">
        <v>355.1388</v>
      </c>
      <c r="I42" s="39">
        <v>247.66489999999999</v>
      </c>
      <c r="J42" s="40">
        <f t="shared" si="1"/>
        <v>-0.30262505814627977</v>
      </c>
      <c r="K42" s="1"/>
      <c r="L42" s="48">
        <v>134</v>
      </c>
      <c r="M42" s="48">
        <v>101</v>
      </c>
      <c r="N42" s="46">
        <f>IFERROR((M42-L42)/L42," ")</f>
        <v>-0.2462686567164179</v>
      </c>
    </row>
    <row r="43" spans="1:14" s="25" customFormat="1" x14ac:dyDescent="0.2">
      <c r="A43" s="1"/>
      <c r="C43" s="25" t="s">
        <v>57</v>
      </c>
      <c r="D43" s="94">
        <v>36.36571</v>
      </c>
      <c r="E43" s="93">
        <v>0</v>
      </c>
      <c r="F43" s="40"/>
      <c r="G43" s="73"/>
      <c r="H43" s="94">
        <v>16.425899999999999</v>
      </c>
      <c r="I43" s="93">
        <v>0</v>
      </c>
      <c r="J43" s="70"/>
      <c r="K43" s="72"/>
      <c r="L43" s="48">
        <v>66</v>
      </c>
      <c r="M43" s="48">
        <v>59</v>
      </c>
      <c r="N43" s="46">
        <f t="shared" si="2"/>
        <v>-0.10606060606060606</v>
      </c>
    </row>
    <row r="44" spans="1:14" s="25" customFormat="1" x14ac:dyDescent="0.2">
      <c r="A44" s="1"/>
      <c r="B44" s="31" t="s">
        <v>21</v>
      </c>
      <c r="D44" s="39">
        <v>1048.10411</v>
      </c>
      <c r="E44" s="39">
        <v>674.31424000000004</v>
      </c>
      <c r="F44" s="40">
        <f t="shared" si="0"/>
        <v>-0.35663429465990737</v>
      </c>
      <c r="G44" s="39"/>
      <c r="H44" s="39">
        <v>433.41820000000001</v>
      </c>
      <c r="I44" s="39">
        <v>307.18020000000001</v>
      </c>
      <c r="J44" s="40">
        <f t="shared" si="1"/>
        <v>-0.29126141910976511</v>
      </c>
      <c r="K44" s="1"/>
      <c r="L44" s="94">
        <v>5</v>
      </c>
      <c r="M44" s="93">
        <v>0</v>
      </c>
      <c r="N44" s="94"/>
    </row>
    <row r="45" spans="1:14" s="25" customFormat="1" x14ac:dyDescent="0.2">
      <c r="A45" s="1"/>
      <c r="B45" s="18"/>
      <c r="C45" s="29" t="s">
        <v>47</v>
      </c>
      <c r="D45" s="39">
        <v>1048.10411</v>
      </c>
      <c r="E45" s="39">
        <v>674.31424000000004</v>
      </c>
      <c r="F45" s="40">
        <f t="shared" si="0"/>
        <v>-0.35663429465990737</v>
      </c>
      <c r="G45" s="39"/>
      <c r="H45" s="39">
        <v>433.41820000000001</v>
      </c>
      <c r="I45" s="39">
        <v>307.18020000000001</v>
      </c>
      <c r="J45" s="40">
        <f t="shared" si="1"/>
        <v>-0.29126141910976511</v>
      </c>
      <c r="K45" s="1"/>
      <c r="L45" s="48">
        <v>705</v>
      </c>
      <c r="M45" s="48">
        <v>618</v>
      </c>
      <c r="N45" s="46">
        <f t="shared" si="2"/>
        <v>-0.12340425531914893</v>
      </c>
    </row>
    <row r="46" spans="1:14" s="25" customFormat="1" ht="15" thickBot="1" x14ac:dyDescent="0.25">
      <c r="A46" s="1"/>
      <c r="B46" s="36"/>
      <c r="C46" s="37"/>
      <c r="D46" s="37"/>
      <c r="E46" s="32"/>
      <c r="F46" s="32"/>
      <c r="G46" s="32"/>
      <c r="H46" s="32"/>
      <c r="I46" s="32"/>
      <c r="J46" s="32"/>
      <c r="K46" s="32"/>
      <c r="L46" s="32"/>
      <c r="M46" s="32"/>
      <c r="N46" s="32"/>
    </row>
    <row r="47" spans="1:14" x14ac:dyDescent="0.2">
      <c r="B47" s="25"/>
      <c r="N47" s="40"/>
    </row>
    <row r="48" spans="1:14" x14ac:dyDescent="0.2">
      <c r="B48" s="69">
        <v>1</v>
      </c>
      <c r="C48" s="74" t="s">
        <v>91</v>
      </c>
      <c r="F48" s="40"/>
      <c r="J48" s="40"/>
      <c r="N48" s="40"/>
    </row>
    <row r="49" spans="1:14" x14ac:dyDescent="0.2">
      <c r="B49" s="25"/>
      <c r="C49" s="99" t="s">
        <v>95</v>
      </c>
      <c r="D49" s="99"/>
      <c r="E49" s="99"/>
      <c r="F49" s="99"/>
      <c r="G49" s="99"/>
      <c r="H49" s="99"/>
      <c r="I49" s="99"/>
      <c r="J49" s="99"/>
      <c r="K49" s="99"/>
      <c r="L49" s="99"/>
      <c r="M49" s="99"/>
      <c r="N49" s="99"/>
    </row>
    <row r="50" spans="1:14" ht="15.75" customHeight="1" x14ac:dyDescent="0.2">
      <c r="B50" s="25"/>
      <c r="C50" s="99"/>
      <c r="D50" s="99"/>
      <c r="E50" s="99"/>
      <c r="F50" s="99"/>
      <c r="G50" s="99"/>
      <c r="H50" s="99"/>
      <c r="I50" s="99"/>
      <c r="J50" s="99"/>
      <c r="K50" s="99"/>
      <c r="L50" s="99"/>
      <c r="M50" s="99"/>
      <c r="N50" s="99"/>
    </row>
    <row r="51" spans="1:14" ht="15.75" customHeight="1" x14ac:dyDescent="0.2">
      <c r="B51" s="25"/>
      <c r="N51" s="40"/>
    </row>
    <row r="52" spans="1:14" s="74" customFormat="1" ht="11.25" x14ac:dyDescent="0.2">
      <c r="B52" s="75" t="s">
        <v>92</v>
      </c>
      <c r="C52" s="76"/>
      <c r="N52" s="77" t="str">
        <f>IFERROR((#REF!-#REF!)/#REF!," ")</f>
        <v xml:space="preserve"> </v>
      </c>
    </row>
    <row r="53" spans="1:14" ht="13.5" customHeight="1" x14ac:dyDescent="0.2">
      <c r="B53" s="35"/>
      <c r="C53" s="34"/>
      <c r="N53" s="44"/>
    </row>
    <row r="54" spans="1:14" x14ac:dyDescent="0.2">
      <c r="B54" s="34"/>
      <c r="C54" s="34"/>
      <c r="N54" s="34"/>
    </row>
    <row r="55" spans="1:14" x14ac:dyDescent="0.2">
      <c r="B55" s="34"/>
      <c r="C55" s="34"/>
      <c r="N55" s="34"/>
    </row>
    <row r="56" spans="1:14" x14ac:dyDescent="0.2">
      <c r="N56" s="34"/>
    </row>
    <row r="58" spans="1:14" x14ac:dyDescent="0.2">
      <c r="A58" s="34"/>
    </row>
    <row r="59" spans="1:14" x14ac:dyDescent="0.2">
      <c r="A59" s="34"/>
    </row>
    <row r="60" spans="1:14" x14ac:dyDescent="0.2">
      <c r="A60" s="34"/>
    </row>
    <row r="61" spans="1:14" x14ac:dyDescent="0.2">
      <c r="A61" s="34"/>
    </row>
  </sheetData>
  <mergeCells count="1">
    <mergeCell ref="C49:N5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O37"/>
  <sheetViews>
    <sheetView showGridLines="0" workbookViewId="0">
      <selection activeCell="M34" sqref="M34"/>
    </sheetView>
  </sheetViews>
  <sheetFormatPr defaultColWidth="9.140625" defaultRowHeight="14.25" x14ac:dyDescent="0.2"/>
  <cols>
    <col min="1" max="1" width="9.140625" style="1"/>
    <col min="2" max="2" width="3" style="1" customWidth="1"/>
    <col min="3" max="3" width="19.140625" style="1" customWidth="1"/>
    <col min="4" max="13" width="9.140625" style="1"/>
    <col min="14" max="14" width="24.7109375" style="1" customWidth="1"/>
    <col min="15" max="15" width="26.7109375" style="1" bestFit="1" customWidth="1"/>
    <col min="16" max="16384" width="9.140625" style="1"/>
  </cols>
  <sheetData>
    <row r="1" spans="1:15" ht="15" x14ac:dyDescent="0.25">
      <c r="A1" s="3" t="s">
        <v>113</v>
      </c>
    </row>
    <row r="2" spans="1:15" x14ac:dyDescent="0.2">
      <c r="A2" s="50" t="s">
        <v>76</v>
      </c>
    </row>
    <row r="4" spans="1:15" ht="15" thickBot="1" x14ac:dyDescent="0.25"/>
    <row r="5" spans="1:15" s="25" customFormat="1" ht="15" x14ac:dyDescent="0.25">
      <c r="A5" s="1"/>
      <c r="B5" s="6"/>
      <c r="C5" s="6"/>
      <c r="D5" s="10" t="s">
        <v>7</v>
      </c>
      <c r="E5" s="8"/>
      <c r="F5" s="8"/>
      <c r="G5" s="9"/>
      <c r="H5" s="10" t="s">
        <v>54</v>
      </c>
      <c r="I5" s="8"/>
      <c r="J5" s="8"/>
      <c r="N5"/>
      <c r="O5"/>
    </row>
    <row r="6" spans="1:15" s="25" customFormat="1" ht="15" x14ac:dyDescent="0.25">
      <c r="A6" s="1"/>
      <c r="B6" s="11"/>
      <c r="C6" s="11"/>
      <c r="D6" s="11">
        <v>2019</v>
      </c>
      <c r="E6" s="11">
        <v>2020</v>
      </c>
      <c r="F6" s="12" t="s">
        <v>8</v>
      </c>
      <c r="G6" s="11"/>
      <c r="H6" s="13">
        <v>2019</v>
      </c>
      <c r="I6" s="11">
        <v>2020</v>
      </c>
      <c r="J6" s="12" t="s">
        <v>8</v>
      </c>
      <c r="N6"/>
      <c r="O6"/>
    </row>
    <row r="7" spans="1:15" s="25" customFormat="1" ht="15" x14ac:dyDescent="0.25">
      <c r="A7" s="1"/>
      <c r="B7" s="5"/>
      <c r="C7" s="5"/>
      <c r="D7" s="14"/>
      <c r="E7" s="14"/>
      <c r="F7" s="14"/>
      <c r="G7" s="14"/>
      <c r="H7" s="15"/>
      <c r="I7" s="14"/>
      <c r="J7" s="14"/>
      <c r="N7"/>
      <c r="O7"/>
    </row>
    <row r="8" spans="1:15" s="25" customFormat="1" ht="15" x14ac:dyDescent="0.25">
      <c r="A8" s="1"/>
      <c r="B8" s="17" t="s">
        <v>17</v>
      </c>
      <c r="C8" s="5"/>
      <c r="D8" s="39">
        <v>108409.42431999999</v>
      </c>
      <c r="E8" s="39">
        <v>80969.166100000002</v>
      </c>
      <c r="F8" s="40">
        <f>IFERROR((E8-D8)/D8," ")</f>
        <v>-0.25311690742866211</v>
      </c>
      <c r="G8" s="14"/>
      <c r="H8" s="39">
        <v>70510.226299999995</v>
      </c>
      <c r="I8" s="39">
        <v>64626.397200000007</v>
      </c>
      <c r="J8" s="40">
        <f>IFERROR((I8-H8)/H8," ")</f>
        <v>-8.3446464559141384E-2</v>
      </c>
      <c r="K8" s="91"/>
      <c r="N8"/>
      <c r="O8"/>
    </row>
    <row r="9" spans="1:15" s="25" customFormat="1" ht="15" x14ac:dyDescent="0.25">
      <c r="A9" s="1"/>
      <c r="B9" s="31" t="s">
        <v>59</v>
      </c>
      <c r="C9" s="30"/>
      <c r="D9" s="39">
        <v>29011.999739999999</v>
      </c>
      <c r="E9" s="39">
        <v>21582.368449999994</v>
      </c>
      <c r="F9" s="40">
        <f t="shared" ref="F9:F23" si="0">IFERROR((E9-D9)/D9," ")</f>
        <v>-0.25608821717161662</v>
      </c>
      <c r="G9" s="19"/>
      <c r="H9" s="39">
        <v>14224.778200000001</v>
      </c>
      <c r="I9" s="39">
        <v>11000.287300000002</v>
      </c>
      <c r="J9" s="40">
        <f t="shared" ref="J9:J23" si="1">IFERROR((I9-H9)/H9," ")</f>
        <v>-0.2266812778845296</v>
      </c>
      <c r="K9" s="91"/>
      <c r="N9"/>
      <c r="O9"/>
    </row>
    <row r="10" spans="1:15" s="25" customFormat="1" ht="15" x14ac:dyDescent="0.25">
      <c r="A10" s="1"/>
      <c r="B10" s="18"/>
      <c r="C10" s="18" t="s">
        <v>10</v>
      </c>
      <c r="D10" s="39">
        <v>10447.546380000002</v>
      </c>
      <c r="E10" s="39">
        <v>7862.763460000001</v>
      </c>
      <c r="F10" s="40">
        <f t="shared" si="0"/>
        <v>-0.24740573776711008</v>
      </c>
      <c r="G10" s="19"/>
      <c r="H10" s="39">
        <v>5403.7527999999984</v>
      </c>
      <c r="I10" s="39">
        <v>3638.3832000000011</v>
      </c>
      <c r="J10" s="40">
        <f t="shared" si="1"/>
        <v>-0.32669325658272114</v>
      </c>
      <c r="K10" s="91"/>
      <c r="N10"/>
      <c r="O10"/>
    </row>
    <row r="11" spans="1:15" s="25" customFormat="1" ht="15" x14ac:dyDescent="0.25">
      <c r="A11" s="1"/>
      <c r="B11" s="18"/>
      <c r="C11" s="18" t="s">
        <v>48</v>
      </c>
      <c r="D11" s="39">
        <v>158.07713000000001</v>
      </c>
      <c r="E11" s="39">
        <v>101.13724999999999</v>
      </c>
      <c r="F11" s="40">
        <f t="shared" si="0"/>
        <v>-0.3602031489311579</v>
      </c>
      <c r="G11" s="19"/>
      <c r="H11" s="39">
        <v>107.3591</v>
      </c>
      <c r="I11" s="39">
        <v>51.229300000000002</v>
      </c>
      <c r="J11" s="40">
        <f t="shared" si="1"/>
        <v>-0.52282293722656015</v>
      </c>
      <c r="K11" s="91"/>
      <c r="N11"/>
      <c r="O11"/>
    </row>
    <row r="12" spans="1:15" s="25" customFormat="1" ht="15" x14ac:dyDescent="0.25">
      <c r="A12" s="1"/>
      <c r="C12" s="25" t="s">
        <v>49</v>
      </c>
      <c r="D12" s="39">
        <v>18111.822689999997</v>
      </c>
      <c r="E12" s="39">
        <v>13398.576829999996</v>
      </c>
      <c r="F12" s="40">
        <f t="shared" si="0"/>
        <v>-0.26023034460260619</v>
      </c>
      <c r="H12" s="39">
        <v>8623.0344000000023</v>
      </c>
      <c r="I12" s="39">
        <v>7230.7512000000006</v>
      </c>
      <c r="J12" s="40">
        <f t="shared" si="1"/>
        <v>-0.16146093537560297</v>
      </c>
      <c r="K12" s="91"/>
      <c r="N12"/>
      <c r="O12"/>
    </row>
    <row r="13" spans="1:15" s="25" customFormat="1" ht="15" x14ac:dyDescent="0.25">
      <c r="A13" s="1"/>
      <c r="C13" s="25" t="s">
        <v>50</v>
      </c>
      <c r="D13" s="39">
        <v>294.55354</v>
      </c>
      <c r="E13" s="39">
        <v>219.89091000000002</v>
      </c>
      <c r="F13" s="40">
        <f t="shared" si="0"/>
        <v>-0.25347727954652993</v>
      </c>
      <c r="H13" s="39">
        <v>90.631900000000002</v>
      </c>
      <c r="I13" s="39">
        <v>79.923599999999993</v>
      </c>
      <c r="J13" s="40">
        <f t="shared" si="1"/>
        <v>-0.1181515559091226</v>
      </c>
      <c r="K13" s="91"/>
      <c r="N13"/>
      <c r="O13"/>
    </row>
    <row r="14" spans="1:15" s="25" customFormat="1" ht="15" x14ac:dyDescent="0.25">
      <c r="A14" s="1"/>
      <c r="B14" s="31" t="s">
        <v>51</v>
      </c>
      <c r="C14" s="30"/>
      <c r="D14" s="39">
        <v>46113.027439999998</v>
      </c>
      <c r="E14" s="39">
        <v>40496.814109999999</v>
      </c>
      <c r="F14" s="40">
        <f t="shared" si="0"/>
        <v>-0.12179233595771909</v>
      </c>
      <c r="H14" s="39">
        <v>42707.386199999994</v>
      </c>
      <c r="I14" s="39">
        <v>44308.824000000001</v>
      </c>
      <c r="J14" s="40">
        <f t="shared" si="1"/>
        <v>3.7497911778080373E-2</v>
      </c>
      <c r="K14" s="91"/>
      <c r="N14"/>
      <c r="O14"/>
    </row>
    <row r="15" spans="1:15" s="25" customFormat="1" ht="15" x14ac:dyDescent="0.25">
      <c r="A15" s="1"/>
      <c r="B15" s="31"/>
      <c r="C15" s="18" t="s">
        <v>10</v>
      </c>
      <c r="D15" s="39">
        <v>5449.5345399999997</v>
      </c>
      <c r="E15" s="39">
        <v>6099.3910999999998</v>
      </c>
      <c r="F15" s="40">
        <f t="shared" si="0"/>
        <v>0.11924992037943853</v>
      </c>
      <c r="H15" s="39">
        <v>6956.0141999999996</v>
      </c>
      <c r="I15" s="39">
        <v>9747.9446999999982</v>
      </c>
      <c r="J15" s="40">
        <f t="shared" si="1"/>
        <v>0.40136929277688921</v>
      </c>
      <c r="K15" s="91"/>
      <c r="N15"/>
      <c r="O15"/>
    </row>
    <row r="16" spans="1:15" s="25" customFormat="1" ht="15" x14ac:dyDescent="0.25">
      <c r="A16" s="1"/>
      <c r="B16" s="31"/>
      <c r="C16" s="18" t="s">
        <v>48</v>
      </c>
      <c r="D16" s="39">
        <v>3070.6536900000001</v>
      </c>
      <c r="E16" s="39">
        <v>124.44484</v>
      </c>
      <c r="F16" s="40">
        <f t="shared" si="0"/>
        <v>-0.95947285087690881</v>
      </c>
      <c r="H16" s="39">
        <v>3190.3418000000001</v>
      </c>
      <c r="I16" s="39">
        <v>200.72069999999999</v>
      </c>
      <c r="J16" s="40">
        <f t="shared" si="1"/>
        <v>-0.93708489165643638</v>
      </c>
      <c r="K16" s="91"/>
      <c r="N16"/>
      <c r="O16"/>
    </row>
    <row r="17" spans="1:15" s="25" customFormat="1" ht="15" x14ac:dyDescent="0.25">
      <c r="A17" s="1"/>
      <c r="B17" s="18"/>
      <c r="C17" s="25" t="s">
        <v>49</v>
      </c>
      <c r="D17" s="39">
        <v>37592.658179999999</v>
      </c>
      <c r="E17" s="39">
        <v>34272.978170000002</v>
      </c>
      <c r="F17" s="40">
        <f>IFERROR((E17-D17)/D17," ")</f>
        <v>-8.8306604819079509E-2</v>
      </c>
      <c r="H17" s="39">
        <v>32560.946599999999</v>
      </c>
      <c r="I17" s="39">
        <v>34360.158600000002</v>
      </c>
      <c r="J17" s="40">
        <f t="shared" si="1"/>
        <v>5.5256747357584596E-2</v>
      </c>
      <c r="K17" s="91"/>
      <c r="N17"/>
      <c r="O17"/>
    </row>
    <row r="18" spans="1:15" s="25" customFormat="1" ht="15" x14ac:dyDescent="0.25">
      <c r="A18" s="1"/>
      <c r="B18" s="18"/>
      <c r="C18" s="25" t="s">
        <v>50</v>
      </c>
      <c r="D18" s="94">
        <v>0.18103</v>
      </c>
      <c r="E18" s="93">
        <v>0</v>
      </c>
      <c r="F18" s="70"/>
      <c r="G18" s="71"/>
      <c r="H18" s="94">
        <v>8.3599999999999994E-2</v>
      </c>
      <c r="I18" s="93">
        <v>0</v>
      </c>
      <c r="J18" s="70"/>
      <c r="K18" s="91"/>
      <c r="N18"/>
      <c r="O18"/>
    </row>
    <row r="19" spans="1:15" s="25" customFormat="1" ht="15" x14ac:dyDescent="0.25">
      <c r="A19" s="1"/>
      <c r="B19" s="31" t="s">
        <v>52</v>
      </c>
      <c r="C19" s="30"/>
      <c r="D19" s="39">
        <v>33284.397139999994</v>
      </c>
      <c r="E19" s="39">
        <v>18889.983540000005</v>
      </c>
      <c r="F19" s="40">
        <f t="shared" si="0"/>
        <v>-0.43246730711253589</v>
      </c>
      <c r="H19" s="39">
        <v>13578.061900000002</v>
      </c>
      <c r="I19" s="39">
        <v>9317.2858999999989</v>
      </c>
      <c r="J19" s="40">
        <f t="shared" si="1"/>
        <v>-0.31379853998161567</v>
      </c>
      <c r="K19" s="91"/>
      <c r="N19"/>
      <c r="O19"/>
    </row>
    <row r="20" spans="1:15" s="25" customFormat="1" ht="15" x14ac:dyDescent="0.25">
      <c r="A20" s="1"/>
      <c r="B20" s="18"/>
      <c r="C20" s="18" t="s">
        <v>10</v>
      </c>
      <c r="D20" s="39">
        <v>12910.410539999999</v>
      </c>
      <c r="E20" s="39">
        <v>9268.0479699999996</v>
      </c>
      <c r="F20" s="40">
        <f t="shared" si="0"/>
        <v>-0.28212600666066812</v>
      </c>
      <c r="H20" s="39">
        <v>5812.9349000000011</v>
      </c>
      <c r="I20" s="39">
        <v>4503.1114999999991</v>
      </c>
      <c r="J20" s="40">
        <f t="shared" si="1"/>
        <v>-0.22532910182771904</v>
      </c>
      <c r="K20" s="91"/>
      <c r="N20"/>
      <c r="O20"/>
    </row>
    <row r="21" spans="1:15" s="25" customFormat="1" ht="15" x14ac:dyDescent="0.25">
      <c r="A21" s="1"/>
      <c r="B21" s="18"/>
      <c r="C21" s="18" t="s">
        <v>48</v>
      </c>
      <c r="D21" s="39">
        <v>2250.1801100000002</v>
      </c>
      <c r="E21" s="39">
        <v>654.20362</v>
      </c>
      <c r="F21" s="40">
        <f t="shared" si="0"/>
        <v>-0.70926610848053406</v>
      </c>
      <c r="H21" s="39">
        <v>941.35950000000003</v>
      </c>
      <c r="I21" s="39">
        <v>358.11270000000002</v>
      </c>
      <c r="J21" s="40">
        <f t="shared" si="1"/>
        <v>-0.61957923620041011</v>
      </c>
      <c r="K21" s="91"/>
      <c r="N21"/>
      <c r="O21"/>
    </row>
    <row r="22" spans="1:15" s="25" customFormat="1" ht="15" x14ac:dyDescent="0.25">
      <c r="A22" s="1"/>
      <c r="C22" s="25" t="s">
        <v>49</v>
      </c>
      <c r="D22" s="39">
        <v>17370.436949999996</v>
      </c>
      <c r="E22" s="39">
        <v>8513.3086200000016</v>
      </c>
      <c r="F22" s="40">
        <f t="shared" si="0"/>
        <v>-0.50989669145887528</v>
      </c>
      <c r="H22" s="39">
        <v>6481.064800000001</v>
      </c>
      <c r="I22" s="39">
        <v>4228.8050999999996</v>
      </c>
      <c r="J22" s="40">
        <f t="shared" si="1"/>
        <v>-0.34751383754101656</v>
      </c>
      <c r="K22" s="91"/>
      <c r="N22"/>
      <c r="O22"/>
    </row>
    <row r="23" spans="1:15" s="25" customFormat="1" x14ac:dyDescent="0.2">
      <c r="A23" s="1"/>
      <c r="C23" s="25" t="s">
        <v>50</v>
      </c>
      <c r="D23" s="39">
        <v>753.36954000000003</v>
      </c>
      <c r="E23" s="39">
        <v>454.42332999999996</v>
      </c>
      <c r="F23" s="40">
        <f t="shared" si="0"/>
        <v>-0.39681218064643292</v>
      </c>
      <c r="H23" s="39">
        <v>342.70269999999999</v>
      </c>
      <c r="I23" s="39">
        <v>227.25659999999999</v>
      </c>
      <c r="J23" s="40">
        <f t="shared" si="1"/>
        <v>-0.3368695373570153</v>
      </c>
      <c r="K23" s="91"/>
    </row>
    <row r="24" spans="1:15" s="25" customFormat="1" ht="15" thickBot="1" x14ac:dyDescent="0.25">
      <c r="A24" s="1"/>
      <c r="B24" s="36"/>
      <c r="C24" s="37"/>
      <c r="D24" s="37"/>
      <c r="E24" s="32"/>
      <c r="F24" s="32"/>
      <c r="G24" s="32"/>
      <c r="H24" s="32"/>
      <c r="I24" s="32"/>
      <c r="J24" s="32"/>
    </row>
    <row r="25" spans="1:15" s="25" customFormat="1" ht="19.5" customHeight="1" x14ac:dyDescent="0.2">
      <c r="A25" s="1"/>
      <c r="C25" s="1"/>
      <c r="D25" s="1"/>
      <c r="E25" s="1"/>
      <c r="F25" s="1"/>
      <c r="G25" s="1"/>
      <c r="H25" s="1"/>
      <c r="I25" s="1"/>
      <c r="J25" s="1"/>
    </row>
    <row r="26" spans="1:15" s="25" customFormat="1" x14ac:dyDescent="0.2">
      <c r="A26" s="1"/>
      <c r="B26" s="69">
        <v>1</v>
      </c>
      <c r="C26" s="74" t="s">
        <v>91</v>
      </c>
      <c r="D26" s="1"/>
      <c r="E26" s="1"/>
      <c r="F26" s="1"/>
      <c r="G26" s="1"/>
      <c r="H26" s="1"/>
      <c r="I26" s="1"/>
      <c r="J26" s="1"/>
    </row>
    <row r="27" spans="1:15" s="25" customFormat="1" ht="14.25" customHeight="1" x14ac:dyDescent="0.2">
      <c r="A27" s="1"/>
      <c r="C27" s="99"/>
      <c r="D27" s="99"/>
      <c r="E27" s="99"/>
      <c r="F27" s="99"/>
      <c r="G27" s="99"/>
      <c r="H27" s="99"/>
      <c r="I27" s="99"/>
      <c r="J27" s="99"/>
      <c r="K27" s="78"/>
      <c r="L27" s="78"/>
      <c r="M27" s="78"/>
    </row>
    <row r="28" spans="1:15" s="25" customFormat="1" x14ac:dyDescent="0.2">
      <c r="A28" s="1"/>
      <c r="C28" s="99"/>
      <c r="D28" s="99"/>
      <c r="E28" s="99"/>
      <c r="F28" s="99"/>
      <c r="G28" s="99"/>
      <c r="H28" s="99"/>
      <c r="I28" s="99"/>
      <c r="J28" s="99"/>
      <c r="K28" s="78"/>
      <c r="L28" s="78"/>
      <c r="M28" s="78"/>
    </row>
    <row r="29" spans="1:15" s="25" customFormat="1" x14ac:dyDescent="0.2">
      <c r="A29" s="1"/>
      <c r="C29" s="1"/>
      <c r="D29" s="1"/>
      <c r="E29" s="1"/>
      <c r="F29" s="1"/>
      <c r="G29" s="1"/>
      <c r="H29" s="1"/>
      <c r="I29" s="1"/>
      <c r="J29" s="1"/>
    </row>
    <row r="30" spans="1:15" s="74" customFormat="1" ht="11.25" x14ac:dyDescent="0.2">
      <c r="B30" s="75" t="s">
        <v>92</v>
      </c>
      <c r="C30" s="76"/>
    </row>
    <row r="31" spans="1:15" s="25" customFormat="1" x14ac:dyDescent="0.2">
      <c r="A31" s="1"/>
      <c r="B31" s="35"/>
      <c r="C31" s="34"/>
      <c r="D31" s="1"/>
      <c r="E31" s="1"/>
      <c r="F31" s="1"/>
      <c r="G31" s="1"/>
      <c r="H31" s="1"/>
      <c r="I31" s="1"/>
      <c r="J31" s="1"/>
    </row>
    <row r="32" spans="1:15" x14ac:dyDescent="0.2">
      <c r="B32" s="34"/>
      <c r="C32" s="34"/>
    </row>
    <row r="33" spans="1:3" x14ac:dyDescent="0.2">
      <c r="B33" s="34"/>
      <c r="C33" s="34"/>
    </row>
    <row r="34" spans="1:3" x14ac:dyDescent="0.2">
      <c r="A34" s="34"/>
    </row>
    <row r="35" spans="1:3" x14ac:dyDescent="0.2">
      <c r="A35" s="34"/>
    </row>
    <row r="36" spans="1:3" x14ac:dyDescent="0.2">
      <c r="A36" s="34"/>
    </row>
    <row r="37" spans="1:3" x14ac:dyDescent="0.2">
      <c r="A37" s="34"/>
    </row>
  </sheetData>
  <mergeCells count="1">
    <mergeCell ref="C27:J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M40"/>
  <sheetViews>
    <sheetView showGridLines="0" workbookViewId="0">
      <selection activeCell="M34" sqref="M34"/>
    </sheetView>
  </sheetViews>
  <sheetFormatPr defaultColWidth="9.140625" defaultRowHeight="14.25" x14ac:dyDescent="0.2"/>
  <cols>
    <col min="1" max="1" width="9.140625" style="1"/>
    <col min="2" max="2" width="3" style="1" customWidth="1"/>
    <col min="3" max="3" width="19.140625" style="1" customWidth="1"/>
    <col min="4" max="5" width="9.140625" style="1"/>
    <col min="6" max="6" width="9.5703125" style="1" bestFit="1" customWidth="1"/>
    <col min="7" max="11" width="9.140625" style="1"/>
    <col min="12" max="12" width="24.7109375" style="1" customWidth="1"/>
    <col min="13" max="13" width="29.7109375" style="1" bestFit="1" customWidth="1"/>
    <col min="14" max="16384" width="9.140625" style="1"/>
  </cols>
  <sheetData>
    <row r="1" spans="1:13" ht="15" x14ac:dyDescent="0.25">
      <c r="A1" s="3" t="s">
        <v>114</v>
      </c>
    </row>
    <row r="2" spans="1:13" x14ac:dyDescent="0.2">
      <c r="A2" s="50" t="s">
        <v>76</v>
      </c>
    </row>
    <row r="4" spans="1:13" ht="15.75" thickBot="1" x14ac:dyDescent="0.3">
      <c r="L4"/>
      <c r="M4"/>
    </row>
    <row r="5" spans="1:13" s="25" customFormat="1" ht="15" x14ac:dyDescent="0.25">
      <c r="A5" s="1"/>
      <c r="B5" s="6"/>
      <c r="C5" s="6"/>
      <c r="D5" s="10" t="s">
        <v>7</v>
      </c>
      <c r="E5" s="8"/>
      <c r="F5" s="8"/>
      <c r="G5" s="9"/>
      <c r="H5" s="10" t="s">
        <v>54</v>
      </c>
      <c r="I5" s="8"/>
      <c r="J5" s="8"/>
      <c r="L5"/>
      <c r="M5"/>
    </row>
    <row r="6" spans="1:13" s="25" customFormat="1" ht="15" x14ac:dyDescent="0.25">
      <c r="A6" s="1"/>
      <c r="B6" s="11"/>
      <c r="C6" s="11"/>
      <c r="D6" s="11">
        <v>2019</v>
      </c>
      <c r="E6" s="11">
        <v>2020</v>
      </c>
      <c r="F6" s="12" t="s">
        <v>8</v>
      </c>
      <c r="G6" s="11"/>
      <c r="H6" s="13">
        <v>2019</v>
      </c>
      <c r="I6" s="11">
        <v>2020</v>
      </c>
      <c r="J6" s="12" t="s">
        <v>8</v>
      </c>
      <c r="L6"/>
      <c r="M6"/>
    </row>
    <row r="7" spans="1:13" s="25" customFormat="1" ht="15" x14ac:dyDescent="0.25">
      <c r="A7" s="1"/>
      <c r="B7" s="5"/>
      <c r="C7" s="5"/>
      <c r="D7" s="14"/>
      <c r="E7" s="14"/>
      <c r="F7" s="14"/>
      <c r="G7" s="14"/>
      <c r="H7" s="15"/>
      <c r="I7" s="14"/>
      <c r="J7" s="14"/>
      <c r="L7"/>
      <c r="M7"/>
    </row>
    <row r="8" spans="1:13" s="25" customFormat="1" ht="15" x14ac:dyDescent="0.25">
      <c r="A8" s="1"/>
      <c r="B8" s="17" t="s">
        <v>17</v>
      </c>
      <c r="C8" s="5"/>
      <c r="D8" s="39">
        <v>108409.42431999999</v>
      </c>
      <c r="E8" s="39">
        <v>80969.166100000017</v>
      </c>
      <c r="F8" s="40">
        <f>IFERROR((E8-D8)/D8," ")</f>
        <v>-0.253116907428662</v>
      </c>
      <c r="G8" s="73"/>
      <c r="H8" s="39">
        <v>70510.232600000003</v>
      </c>
      <c r="I8" s="39">
        <v>64626.619800000008</v>
      </c>
      <c r="J8" s="40">
        <f>IFERROR((I8-H8)/H8," ")</f>
        <v>-8.3443389463446399E-2</v>
      </c>
      <c r="L8"/>
      <c r="M8"/>
    </row>
    <row r="9" spans="1:13" s="25" customFormat="1" ht="15" x14ac:dyDescent="0.25">
      <c r="A9" s="1"/>
      <c r="B9" s="5"/>
      <c r="C9" s="25" t="s">
        <v>62</v>
      </c>
      <c r="D9" s="39">
        <v>10685.044410000002</v>
      </c>
      <c r="E9" s="39">
        <v>5570.4951000000001</v>
      </c>
      <c r="F9" s="40">
        <f t="shared" ref="F9:F37" si="0">IFERROR((E9-D9)/D9," ")</f>
        <v>-0.4786643006568469</v>
      </c>
      <c r="G9" s="14"/>
      <c r="H9" s="39">
        <v>3394.5149000000006</v>
      </c>
      <c r="I9" s="39">
        <v>2145.8622000000005</v>
      </c>
      <c r="J9" s="40">
        <f t="shared" ref="J9:J37" si="1">IFERROR((I9-H9)/H9," ")</f>
        <v>-0.36784422422184682</v>
      </c>
      <c r="L9"/>
      <c r="M9"/>
    </row>
    <row r="10" spans="1:13" s="25" customFormat="1" ht="15" x14ac:dyDescent="0.25">
      <c r="A10" s="1"/>
      <c r="B10" s="5"/>
      <c r="C10" s="25" t="s">
        <v>63</v>
      </c>
      <c r="D10" s="39">
        <v>4267.4984800000002</v>
      </c>
      <c r="E10" s="39">
        <v>2265.2548800000004</v>
      </c>
      <c r="F10" s="40">
        <f t="shared" si="0"/>
        <v>-0.46918437332401808</v>
      </c>
      <c r="G10" s="14"/>
      <c r="H10" s="39">
        <v>2269.6241999999997</v>
      </c>
      <c r="I10" s="39">
        <v>1549.2340999999999</v>
      </c>
      <c r="J10" s="40">
        <f t="shared" si="1"/>
        <v>-0.31740501357008793</v>
      </c>
      <c r="L10"/>
      <c r="M10"/>
    </row>
    <row r="11" spans="1:13" s="25" customFormat="1" ht="15" x14ac:dyDescent="0.25">
      <c r="A11" s="1"/>
      <c r="C11" s="25" t="s">
        <v>64</v>
      </c>
      <c r="D11" s="39">
        <v>6231.1314399999992</v>
      </c>
      <c r="E11" s="39">
        <v>4396.9390800000001</v>
      </c>
      <c r="F11" s="40">
        <f t="shared" si="0"/>
        <v>-0.29435943980022983</v>
      </c>
      <c r="H11" s="39">
        <v>4231.8509999999987</v>
      </c>
      <c r="I11" s="39">
        <v>3370.4935999999998</v>
      </c>
      <c r="J11" s="40">
        <f t="shared" si="1"/>
        <v>-0.20354152355553143</v>
      </c>
      <c r="L11"/>
      <c r="M11"/>
    </row>
    <row r="12" spans="1:13" s="25" customFormat="1" ht="15" x14ac:dyDescent="0.25">
      <c r="A12" s="1"/>
      <c r="C12" s="25" t="s">
        <v>65</v>
      </c>
      <c r="D12" s="39">
        <v>18305.260679999999</v>
      </c>
      <c r="E12" s="39">
        <v>11987.065589999998</v>
      </c>
      <c r="F12" s="40">
        <f t="shared" si="0"/>
        <v>-0.34515734031054518</v>
      </c>
      <c r="H12" s="39">
        <v>8705.6882999999998</v>
      </c>
      <c r="I12" s="39">
        <v>6530.9420000000009</v>
      </c>
      <c r="J12" s="40">
        <f t="shared" si="1"/>
        <v>-0.2498075080404612</v>
      </c>
      <c r="L12"/>
      <c r="M12"/>
    </row>
    <row r="13" spans="1:13" s="25" customFormat="1" x14ac:dyDescent="0.2">
      <c r="A13" s="1"/>
      <c r="C13" s="25" t="s">
        <v>66</v>
      </c>
      <c r="D13" s="39">
        <v>68920.48930999999</v>
      </c>
      <c r="E13" s="39">
        <v>56749.411450000014</v>
      </c>
      <c r="F13" s="40">
        <f t="shared" si="0"/>
        <v>-0.17659592933612586</v>
      </c>
      <c r="H13" s="39">
        <v>51908.547900000005</v>
      </c>
      <c r="I13" s="39">
        <v>51029.865300000005</v>
      </c>
      <c r="J13" s="40">
        <f t="shared" si="1"/>
        <v>-1.6927512626489789E-2</v>
      </c>
    </row>
    <row r="14" spans="1:13" s="25" customFormat="1" x14ac:dyDescent="0.2">
      <c r="A14" s="1"/>
      <c r="B14" s="17" t="s">
        <v>14</v>
      </c>
      <c r="C14" s="1"/>
      <c r="D14" s="39">
        <v>28807.491459999997</v>
      </c>
      <c r="E14" s="39">
        <v>23230.202529999999</v>
      </c>
      <c r="F14" s="40">
        <f t="shared" si="0"/>
        <v>-0.19360550493416684</v>
      </c>
      <c r="G14" s="1"/>
      <c r="H14" s="39">
        <v>18172.7019</v>
      </c>
      <c r="I14" s="39">
        <v>17889.439399999999</v>
      </c>
      <c r="J14" s="40">
        <f t="shared" si="1"/>
        <v>-1.5587252878450657E-2</v>
      </c>
    </row>
    <row r="15" spans="1:13" x14ac:dyDescent="0.2">
      <c r="C15" s="25" t="s">
        <v>62</v>
      </c>
      <c r="D15" s="39">
        <v>4574.0057500000003</v>
      </c>
      <c r="E15" s="39">
        <v>3709.9216200000001</v>
      </c>
      <c r="F15" s="40">
        <f t="shared" si="0"/>
        <v>-0.18891190287637924</v>
      </c>
      <c r="H15" s="39">
        <v>1796.6338000000003</v>
      </c>
      <c r="I15" s="39">
        <v>1512.7505000000003</v>
      </c>
      <c r="J15" s="40">
        <f t="shared" si="1"/>
        <v>-0.15800843777958531</v>
      </c>
    </row>
    <row r="16" spans="1:13" x14ac:dyDescent="0.2">
      <c r="C16" s="25" t="s">
        <v>63</v>
      </c>
      <c r="D16" s="39">
        <v>2098.3107999999997</v>
      </c>
      <c r="E16" s="39">
        <v>1485.5067700000002</v>
      </c>
      <c r="F16" s="40">
        <f t="shared" si="0"/>
        <v>-0.29204635938584483</v>
      </c>
      <c r="H16" s="39">
        <v>1590.7861999999998</v>
      </c>
      <c r="I16" s="39">
        <v>1274.1442999999999</v>
      </c>
      <c r="J16" s="40">
        <f t="shared" si="1"/>
        <v>-0.19904742698924588</v>
      </c>
    </row>
    <row r="17" spans="2:10" x14ac:dyDescent="0.2">
      <c r="C17" s="25" t="s">
        <v>64</v>
      </c>
      <c r="D17" s="39">
        <v>4626.2857599999998</v>
      </c>
      <c r="E17" s="39">
        <v>3488.6340700000001</v>
      </c>
      <c r="F17" s="40">
        <f t="shared" si="0"/>
        <v>-0.24591038016639935</v>
      </c>
      <c r="H17" s="39">
        <v>3564.3731999999991</v>
      </c>
      <c r="I17" s="39">
        <v>2901.7658000000001</v>
      </c>
      <c r="J17" s="40">
        <f t="shared" si="1"/>
        <v>-0.18589731288519371</v>
      </c>
    </row>
    <row r="18" spans="2:10" x14ac:dyDescent="0.2">
      <c r="C18" s="25" t="s">
        <v>65</v>
      </c>
      <c r="D18" s="39">
        <v>4390.242830000001</v>
      </c>
      <c r="E18" s="39">
        <v>2969.0568199999998</v>
      </c>
      <c r="F18" s="40">
        <f t="shared" si="0"/>
        <v>-0.32371467024296718</v>
      </c>
      <c r="H18" s="39">
        <v>1778.6861999999999</v>
      </c>
      <c r="I18" s="39">
        <v>1424.5625</v>
      </c>
      <c r="J18" s="40">
        <f t="shared" si="1"/>
        <v>-0.19909284729369345</v>
      </c>
    </row>
    <row r="19" spans="2:10" x14ac:dyDescent="0.2">
      <c r="C19" s="25" t="s">
        <v>66</v>
      </c>
      <c r="D19" s="39">
        <v>13118.64632</v>
      </c>
      <c r="E19" s="39">
        <v>11577.083249999998</v>
      </c>
      <c r="F19" s="40">
        <f t="shared" si="0"/>
        <v>-0.11750930945137349</v>
      </c>
      <c r="H19" s="39">
        <v>9442.2225000000035</v>
      </c>
      <c r="I19" s="39">
        <v>10776.2163</v>
      </c>
      <c r="J19" s="40">
        <f t="shared" si="1"/>
        <v>0.14127964046600217</v>
      </c>
    </row>
    <row r="20" spans="2:10" x14ac:dyDescent="0.2">
      <c r="B20" s="17" t="s">
        <v>19</v>
      </c>
      <c r="D20" s="39">
        <v>5478.91093</v>
      </c>
      <c r="E20" s="39">
        <v>879.78570999999999</v>
      </c>
      <c r="F20" s="40">
        <f t="shared" si="0"/>
        <v>-0.83942325012390739</v>
      </c>
      <c r="H20" s="39">
        <v>4239.0603999999994</v>
      </c>
      <c r="I20" s="39">
        <v>610.06269999999995</v>
      </c>
      <c r="J20" s="40">
        <f t="shared" si="1"/>
        <v>-0.8560853957164658</v>
      </c>
    </row>
    <row r="21" spans="2:10" x14ac:dyDescent="0.2">
      <c r="C21" s="25" t="s">
        <v>62</v>
      </c>
      <c r="D21" s="39">
        <v>339.10277000000002</v>
      </c>
      <c r="E21" s="39">
        <v>109.23392</v>
      </c>
      <c r="F21" s="40">
        <f t="shared" si="0"/>
        <v>-0.67787370182791484</v>
      </c>
      <c r="H21" s="39">
        <v>162.07560000000001</v>
      </c>
      <c r="I21" s="39">
        <v>53.9099</v>
      </c>
      <c r="J21" s="40">
        <f t="shared" si="1"/>
        <v>-0.66737806307673708</v>
      </c>
    </row>
    <row r="22" spans="2:10" x14ac:dyDescent="0.2">
      <c r="C22" s="25" t="s">
        <v>63</v>
      </c>
      <c r="D22" s="39">
        <v>205.81968000000001</v>
      </c>
      <c r="E22" s="39">
        <v>145.28047000000001</v>
      </c>
      <c r="F22" s="40">
        <f t="shared" si="0"/>
        <v>-0.29413713013255094</v>
      </c>
      <c r="H22" s="39">
        <v>113.29040000000001</v>
      </c>
      <c r="I22" s="39">
        <v>88.112099999999998</v>
      </c>
      <c r="J22" s="40">
        <f t="shared" si="1"/>
        <v>-0.2222456624744904</v>
      </c>
    </row>
    <row r="23" spans="2:10" x14ac:dyDescent="0.2">
      <c r="C23" s="25" t="s">
        <v>64</v>
      </c>
      <c r="D23" s="39">
        <v>365.23355999999995</v>
      </c>
      <c r="E23" s="39">
        <v>184.95563000000001</v>
      </c>
      <c r="F23" s="40">
        <f t="shared" si="0"/>
        <v>-0.49359628945379491</v>
      </c>
      <c r="H23" s="39">
        <v>190.3836</v>
      </c>
      <c r="I23" s="39">
        <v>103.0029</v>
      </c>
      <c r="J23" s="40">
        <f t="shared" si="1"/>
        <v>-0.45897178118283299</v>
      </c>
    </row>
    <row r="24" spans="2:10" x14ac:dyDescent="0.2">
      <c r="C24" s="25" t="s">
        <v>65</v>
      </c>
      <c r="D24" s="39">
        <v>1363.9451100000001</v>
      </c>
      <c r="E24" s="39">
        <v>261.71294</v>
      </c>
      <c r="F24" s="40">
        <f t="shared" si="0"/>
        <v>-0.80812062151093467</v>
      </c>
      <c r="H24" s="39">
        <v>545.23759999999993</v>
      </c>
      <c r="I24" s="39">
        <v>140.71719999999999</v>
      </c>
      <c r="J24" s="40">
        <f t="shared" si="1"/>
        <v>-0.7419158179846731</v>
      </c>
    </row>
    <row r="25" spans="2:10" x14ac:dyDescent="0.2">
      <c r="C25" s="25" t="s">
        <v>66</v>
      </c>
      <c r="D25" s="39">
        <v>3204.8098099999997</v>
      </c>
      <c r="E25" s="39">
        <v>178.60275000000001</v>
      </c>
      <c r="F25" s="40">
        <f t="shared" si="0"/>
        <v>-0.94427040586224364</v>
      </c>
      <c r="H25" s="39">
        <v>3228.0731999999998</v>
      </c>
      <c r="I25" s="39">
        <v>224.32059999999998</v>
      </c>
      <c r="J25" s="40">
        <f t="shared" si="1"/>
        <v>-0.93050944445745531</v>
      </c>
    </row>
    <row r="26" spans="2:10" x14ac:dyDescent="0.2">
      <c r="B26" s="17" t="s">
        <v>20</v>
      </c>
      <c r="D26" s="39">
        <v>73074.917820000002</v>
      </c>
      <c r="E26" s="39">
        <v>56184.863620000011</v>
      </c>
      <c r="F26" s="40">
        <f t="shared" si="0"/>
        <v>-0.2311333998568976</v>
      </c>
      <c r="H26" s="39">
        <v>47665.045800000007</v>
      </c>
      <c r="I26" s="39">
        <v>45819.714900000006</v>
      </c>
      <c r="J26" s="40">
        <f t="shared" si="1"/>
        <v>-3.8714552121546487E-2</v>
      </c>
    </row>
    <row r="27" spans="2:10" x14ac:dyDescent="0.2">
      <c r="C27" s="25" t="s">
        <v>62</v>
      </c>
      <c r="D27" s="39">
        <v>5405.9220700000005</v>
      </c>
      <c r="E27" s="39">
        <v>1522.0863300000001</v>
      </c>
      <c r="F27" s="40">
        <f t="shared" si="0"/>
        <v>-0.71844094119543978</v>
      </c>
      <c r="H27" s="39">
        <v>1306.0844000000002</v>
      </c>
      <c r="I27" s="39">
        <v>478.28300000000007</v>
      </c>
      <c r="J27" s="40">
        <f t="shared" si="1"/>
        <v>-0.63380391037516404</v>
      </c>
    </row>
    <row r="28" spans="2:10" x14ac:dyDescent="0.2">
      <c r="C28" s="25" t="s">
        <v>63</v>
      </c>
      <c r="D28" s="39">
        <v>1747.5554099999999</v>
      </c>
      <c r="E28" s="39">
        <v>531.03408999999999</v>
      </c>
      <c r="F28" s="40">
        <f t="shared" si="0"/>
        <v>-0.69612746642465539</v>
      </c>
      <c r="H28" s="39">
        <v>457.0838</v>
      </c>
      <c r="I28" s="39">
        <v>151.49640000000002</v>
      </c>
      <c r="J28" s="40">
        <f t="shared" si="1"/>
        <v>-0.66855880694087166</v>
      </c>
    </row>
    <row r="29" spans="2:10" x14ac:dyDescent="0.2">
      <c r="C29" s="25" t="s">
        <v>64</v>
      </c>
      <c r="D29" s="39">
        <v>1097.5337000000002</v>
      </c>
      <c r="E29" s="39">
        <v>684.96486000000004</v>
      </c>
      <c r="F29" s="40">
        <f t="shared" si="0"/>
        <v>-0.37590539588898281</v>
      </c>
      <c r="H29" s="39">
        <v>392.41450000000003</v>
      </c>
      <c r="I29" s="39">
        <v>346.16939999999994</v>
      </c>
      <c r="J29" s="40">
        <f t="shared" si="1"/>
        <v>-0.11784758208476009</v>
      </c>
    </row>
    <row r="30" spans="2:10" x14ac:dyDescent="0.2">
      <c r="C30" s="25" t="s">
        <v>65</v>
      </c>
      <c r="D30" s="39">
        <v>12485.12527</v>
      </c>
      <c r="E30" s="39">
        <v>8655.5975499999986</v>
      </c>
      <c r="F30" s="40">
        <f t="shared" si="0"/>
        <v>-0.30672721636216321</v>
      </c>
      <c r="H30" s="39">
        <v>6351.7495000000008</v>
      </c>
      <c r="I30" s="39">
        <v>4894.643500000001</v>
      </c>
      <c r="J30" s="40">
        <f t="shared" si="1"/>
        <v>-0.22940230876548257</v>
      </c>
    </row>
    <row r="31" spans="2:10" x14ac:dyDescent="0.2">
      <c r="C31" s="25" t="s">
        <v>66</v>
      </c>
      <c r="D31" s="39">
        <v>52338.781369999997</v>
      </c>
      <c r="E31" s="39">
        <v>44791.180790000013</v>
      </c>
      <c r="F31" s="40">
        <f t="shared" si="0"/>
        <v>-0.14420665484439774</v>
      </c>
      <c r="H31" s="39">
        <v>39157.713600000003</v>
      </c>
      <c r="I31" s="39">
        <v>39949.122600000002</v>
      </c>
      <c r="J31" s="40">
        <f t="shared" si="1"/>
        <v>2.0210807200959753E-2</v>
      </c>
    </row>
    <row r="32" spans="2:10" x14ac:dyDescent="0.2">
      <c r="B32" s="17" t="s">
        <v>21</v>
      </c>
      <c r="D32" s="39">
        <v>1048.1041099999998</v>
      </c>
      <c r="E32" s="39">
        <v>674.31424000000004</v>
      </c>
      <c r="F32" s="40">
        <f t="shared" si="0"/>
        <v>-0.3566342946599072</v>
      </c>
      <c r="H32" s="39">
        <v>433.41819999999996</v>
      </c>
      <c r="I32" s="39">
        <v>307.18020000000001</v>
      </c>
      <c r="J32" s="40">
        <f t="shared" si="1"/>
        <v>-0.291261419109765</v>
      </c>
    </row>
    <row r="33" spans="2:10" x14ac:dyDescent="0.2">
      <c r="C33" s="25" t="s">
        <v>62</v>
      </c>
      <c r="D33" s="39">
        <v>366.01382000000001</v>
      </c>
      <c r="E33" s="39">
        <v>229.25322999999997</v>
      </c>
      <c r="F33" s="40">
        <f t="shared" si="0"/>
        <v>-0.3736487053958783</v>
      </c>
      <c r="H33" s="39">
        <v>129.72110000000001</v>
      </c>
      <c r="I33" s="39">
        <v>100.9188</v>
      </c>
      <c r="J33" s="40">
        <f t="shared" si="1"/>
        <v>-0.22203249895352414</v>
      </c>
    </row>
    <row r="34" spans="2:10" x14ac:dyDescent="0.2">
      <c r="C34" s="25" t="s">
        <v>63</v>
      </c>
      <c r="D34" s="39">
        <v>215.81259</v>
      </c>
      <c r="E34" s="39">
        <v>103.43355</v>
      </c>
      <c r="F34" s="40">
        <f t="shared" si="0"/>
        <v>-0.5207251347106302</v>
      </c>
      <c r="H34" s="39">
        <v>108.46380000000001</v>
      </c>
      <c r="I34" s="39">
        <v>35.481299999999997</v>
      </c>
      <c r="J34" s="40">
        <f t="shared" si="1"/>
        <v>-0.67287426772803471</v>
      </c>
    </row>
    <row r="35" spans="2:10" x14ac:dyDescent="0.2">
      <c r="C35" s="25" t="s">
        <v>64</v>
      </c>
      <c r="D35" s="39">
        <v>142.07841999999999</v>
      </c>
      <c r="E35" s="39">
        <v>38.384520000000002</v>
      </c>
      <c r="F35" s="40">
        <f t="shared" si="0"/>
        <v>-0.72983567807130734</v>
      </c>
      <c r="H35" s="39">
        <v>84.679699999999997</v>
      </c>
      <c r="I35" s="39">
        <v>19.555499999999999</v>
      </c>
      <c r="J35" s="40">
        <f t="shared" si="1"/>
        <v>-0.76906507699011695</v>
      </c>
    </row>
    <row r="36" spans="2:10" x14ac:dyDescent="0.2">
      <c r="C36" s="25" t="s">
        <v>65</v>
      </c>
      <c r="D36" s="39">
        <v>65.947469999999996</v>
      </c>
      <c r="E36" s="39">
        <v>100.69828</v>
      </c>
      <c r="F36" s="40">
        <f t="shared" si="0"/>
        <v>0.52694682601167264</v>
      </c>
      <c r="H36" s="39">
        <v>30.015000000000001</v>
      </c>
      <c r="I36" s="39">
        <v>71.018800000000013</v>
      </c>
      <c r="J36" s="40">
        <f t="shared" si="1"/>
        <v>1.3661102781942367</v>
      </c>
    </row>
    <row r="37" spans="2:10" x14ac:dyDescent="0.2">
      <c r="C37" s="25" t="s">
        <v>66</v>
      </c>
      <c r="D37" s="39">
        <v>258.25180999999998</v>
      </c>
      <c r="E37" s="39">
        <v>202.54465999999999</v>
      </c>
      <c r="F37" s="40">
        <f t="shared" si="0"/>
        <v>-0.21570865272928771</v>
      </c>
      <c r="H37" s="39">
        <v>80.538600000000002</v>
      </c>
      <c r="I37" s="39">
        <v>80.205799999999996</v>
      </c>
      <c r="J37" s="40">
        <f t="shared" si="1"/>
        <v>-4.1321800974936981E-3</v>
      </c>
    </row>
    <row r="38" spans="2:10" ht="15" thickBot="1" x14ac:dyDescent="0.25">
      <c r="B38" s="32"/>
      <c r="C38" s="32"/>
      <c r="D38" s="57"/>
      <c r="E38" s="32"/>
      <c r="F38" s="32"/>
      <c r="G38" s="32"/>
      <c r="H38" s="57"/>
      <c r="I38" s="57"/>
      <c r="J38" s="32"/>
    </row>
    <row r="40" spans="2:10" s="74" customFormat="1" ht="12.75" customHeight="1" x14ac:dyDescent="0.2">
      <c r="B40" s="75" t="s">
        <v>92</v>
      </c>
    </row>
  </sheetData>
  <pageMargins left="0.7" right="0.7" top="0.75" bottom="0.75" header="0.3" footer="0.3"/>
  <pageSetup paperSize="9" orientation="portrait" horizontalDpi="90" verticalDpi="90" r:id="rId1"/>
  <ignoredErrors>
    <ignoredError sqref="G20:G3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Y7"/>
  <sheetViews>
    <sheetView workbookViewId="0">
      <selection activeCell="Q17" sqref="Q17"/>
    </sheetView>
  </sheetViews>
  <sheetFormatPr defaultRowHeight="15" x14ac:dyDescent="0.25"/>
  <cols>
    <col min="1" max="1" width="2.85546875" style="58" customWidth="1"/>
    <col min="2" max="2" width="9.140625" style="58"/>
    <col min="3" max="3" width="11.5703125" style="58" customWidth="1"/>
    <col min="4" max="4" width="14.140625" style="58" customWidth="1"/>
    <col min="5" max="5" width="11.5703125" style="58" customWidth="1"/>
    <col min="6" max="6" width="13.85546875" style="58" customWidth="1"/>
    <col min="7" max="13" width="9.140625" style="58"/>
    <col min="14" max="14" width="9.5703125" style="58" bestFit="1" customWidth="1"/>
    <col min="15" max="16384" width="9.140625" style="58"/>
  </cols>
  <sheetData>
    <row r="1" spans="1:25" x14ac:dyDescent="0.25">
      <c r="B1" s="61"/>
      <c r="C1" s="100" t="s">
        <v>83</v>
      </c>
      <c r="D1" s="100"/>
      <c r="E1" s="100"/>
      <c r="F1" s="100"/>
      <c r="G1" s="61"/>
      <c r="H1" s="61"/>
      <c r="I1" s="100" t="s">
        <v>84</v>
      </c>
      <c r="J1" s="100"/>
      <c r="K1" s="100"/>
      <c r="L1" s="100"/>
      <c r="M1" s="61"/>
      <c r="N1" s="61"/>
      <c r="O1" s="100" t="s">
        <v>85</v>
      </c>
      <c r="P1" s="100"/>
      <c r="Q1" s="100"/>
      <c r="R1" s="100"/>
      <c r="S1" s="61"/>
      <c r="T1" s="61"/>
      <c r="U1" s="100" t="s">
        <v>85</v>
      </c>
      <c r="V1" s="100"/>
      <c r="W1" s="100"/>
      <c r="X1" s="100"/>
      <c r="Y1" s="61"/>
    </row>
    <row r="2" spans="1:25" x14ac:dyDescent="0.25">
      <c r="B2" s="62"/>
      <c r="C2" s="63" t="s">
        <v>77</v>
      </c>
      <c r="D2" s="63" t="s">
        <v>78</v>
      </c>
      <c r="E2" s="63" t="s">
        <v>79</v>
      </c>
      <c r="F2" s="63" t="s">
        <v>80</v>
      </c>
      <c r="G2" s="63"/>
      <c r="H2" s="63"/>
      <c r="I2" s="63" t="s">
        <v>77</v>
      </c>
      <c r="J2" s="63" t="s">
        <v>78</v>
      </c>
      <c r="K2" s="63" t="s">
        <v>79</v>
      </c>
      <c r="L2" s="63" t="s">
        <v>80</v>
      </c>
      <c r="M2" s="63"/>
      <c r="N2" s="63"/>
      <c r="O2" s="63" t="s">
        <v>77</v>
      </c>
      <c r="P2" s="63" t="s">
        <v>78</v>
      </c>
      <c r="Q2" s="63" t="s">
        <v>79</v>
      </c>
      <c r="R2" s="63" t="s">
        <v>80</v>
      </c>
      <c r="S2" s="63"/>
      <c r="T2" s="63"/>
      <c r="U2" s="63" t="s">
        <v>77</v>
      </c>
      <c r="V2" s="63" t="s">
        <v>78</v>
      </c>
      <c r="W2" s="63" t="s">
        <v>79</v>
      </c>
      <c r="X2" s="63" t="s">
        <v>80</v>
      </c>
      <c r="Y2" s="63"/>
    </row>
    <row r="3" spans="1:25" ht="15" customHeight="1" x14ac:dyDescent="0.25">
      <c r="B3" s="59" t="s">
        <v>81</v>
      </c>
      <c r="C3" s="92">
        <f>'Table 1'!$D$8</f>
        <v>108409.42431999999</v>
      </c>
      <c r="D3" s="92">
        <f>'Table 2'!$D$8</f>
        <v>108409.42432000001</v>
      </c>
      <c r="E3" s="92">
        <f>'Table 3'!$D$8</f>
        <v>108409.42431999999</v>
      </c>
      <c r="F3" s="92">
        <f>'Table 1'!$D$8</f>
        <v>108409.42431999999</v>
      </c>
      <c r="G3" s="65" t="str">
        <f>IF(MIN(C3:F3)=MAX(C3:F3),"OK","Issue")</f>
        <v>OK</v>
      </c>
      <c r="H3" s="65"/>
      <c r="I3" s="64">
        <f>'Table 1'!$E$8</f>
        <v>80969.166100000002</v>
      </c>
      <c r="J3" s="64">
        <f>'Table 2'!$E$8</f>
        <v>80969.166100000017</v>
      </c>
      <c r="K3" s="64">
        <f>'Table 3'!$E$8</f>
        <v>80969.166100000002</v>
      </c>
      <c r="L3" s="64">
        <f>'Table 4'!$E$8</f>
        <v>80969.166100000017</v>
      </c>
      <c r="M3" s="65" t="str">
        <f>IF(MIN(I3:L3)=MAX(I3:L3),"OK","Issue")</f>
        <v>OK</v>
      </c>
      <c r="N3" s="80">
        <f>(MIN(I3:L3)-MAX(I3:L3))</f>
        <v>-1.4551915228366852E-11</v>
      </c>
      <c r="O3" s="64">
        <f>'Table 1'!$H$8</f>
        <v>70510.226299999995</v>
      </c>
      <c r="P3" s="64">
        <f>'Table 2'!$H$8</f>
        <v>70510.226299999995</v>
      </c>
      <c r="Q3" s="64">
        <f>'Table 3'!$H$8</f>
        <v>70510.226299999995</v>
      </c>
      <c r="R3" s="64">
        <f>'Table 1'!$H$8</f>
        <v>70510.226299999995</v>
      </c>
      <c r="S3" s="65" t="str">
        <f>IF(MIN(O3:R3)=MAX(O3:R3),"OK","Issue")</f>
        <v>OK</v>
      </c>
      <c r="T3" s="65">
        <f>MIN(O3:R3)-MAX(O3:R3)</f>
        <v>0</v>
      </c>
      <c r="U3" s="64">
        <f>'Table 1'!$I$8</f>
        <v>64626.397200000007</v>
      </c>
      <c r="V3" s="64">
        <f>'Table 2'!$I$8</f>
        <v>64626.397200000007</v>
      </c>
      <c r="W3" s="64">
        <f>'Table 3'!$I$8</f>
        <v>64626.397200000007</v>
      </c>
      <c r="X3" s="64">
        <f>'Table 1'!$I$8</f>
        <v>64626.397200000007</v>
      </c>
      <c r="Y3" s="65" t="str">
        <f>IF(MIN(U3:X3)=MAX(U3:X3),"OK","Issue")</f>
        <v>OK</v>
      </c>
    </row>
    <row r="4" spans="1:25" x14ac:dyDescent="0.25">
      <c r="B4" s="59" t="s">
        <v>10</v>
      </c>
      <c r="C4" s="64">
        <f>'Table 1'!$D$21</f>
        <v>28807.491460000001</v>
      </c>
      <c r="D4" s="64">
        <f>'Table 2'!$D$10</f>
        <v>28807.491460000005</v>
      </c>
      <c r="E4" s="64"/>
      <c r="F4" s="64">
        <f>'Table 4'!$D$14</f>
        <v>28807.491459999997</v>
      </c>
      <c r="G4" s="65" t="str">
        <f>IF(MIN(C4:F4)=MAX(C4:F4),"OK","Issue")</f>
        <v>OK</v>
      </c>
      <c r="H4" s="65"/>
      <c r="I4" s="64">
        <f>'Table 1'!$E$21</f>
        <v>23230.202530000002</v>
      </c>
      <c r="J4" s="64">
        <f>'Table 2'!$E$10</f>
        <v>23230.202530000006</v>
      </c>
      <c r="K4" s="64"/>
      <c r="L4" s="64">
        <f>'Table 4'!$E$14</f>
        <v>23230.202529999999</v>
      </c>
      <c r="M4" s="65" t="str">
        <f t="shared" ref="M4:M7" si="0">IF(MIN(I4:L4)=MAX(I4:L4),"OK","Issue")</f>
        <v>OK</v>
      </c>
      <c r="N4" s="80">
        <f t="shared" ref="N4:N7" si="1">(MIN(I4:L4)-MAX(I4:L4))</f>
        <v>-7.2759576141834259E-12</v>
      </c>
      <c r="O4" s="64">
        <f>'Table 1'!$H$21</f>
        <v>18172.7019</v>
      </c>
      <c r="P4" s="64">
        <f>'Table 2'!$H$10</f>
        <v>18172.701899999996</v>
      </c>
      <c r="Q4" s="64"/>
      <c r="R4" s="64">
        <f>'Table 4'!$H$14</f>
        <v>18172.7019</v>
      </c>
      <c r="S4" s="65" t="str">
        <f t="shared" ref="S4:S7" si="2">IF(MIN(O4:R4)=MAX(O4:R4),"OK","Issue")</f>
        <v>OK</v>
      </c>
      <c r="T4" s="65">
        <f t="shared" ref="T4:T7" si="3">MIN(O4:R4)-MAX(O4:R4)</f>
        <v>0</v>
      </c>
      <c r="U4" s="64">
        <f>'Table 1'!$I$21</f>
        <v>17889.439400000003</v>
      </c>
      <c r="V4" s="64">
        <f>'Table 2'!$I$10</f>
        <v>17889.439400000003</v>
      </c>
      <c r="W4" s="64"/>
      <c r="X4" s="64">
        <f>'Table 4'!$I$14</f>
        <v>17889.439399999999</v>
      </c>
      <c r="Y4" s="65" t="str">
        <f t="shared" ref="Y4:Y7" si="4">IF(MIN(U4:X4)=MAX(U4:X4),"OK","Issue")</f>
        <v>OK</v>
      </c>
    </row>
    <row r="5" spans="1:25" x14ac:dyDescent="0.25">
      <c r="B5" s="59" t="s">
        <v>82</v>
      </c>
      <c r="C5" s="64">
        <f>'Table 1'!$D$34</f>
        <v>5478.91093</v>
      </c>
      <c r="D5" s="64">
        <f>'Table 2'!$D$22</f>
        <v>5478.91093</v>
      </c>
      <c r="E5" s="64"/>
      <c r="F5" s="64">
        <f>'Table 4'!$D$20</f>
        <v>5478.91093</v>
      </c>
      <c r="G5" s="65" t="str">
        <f>IF(MIN(C5:F5)=MAX(C5:F5),"OK","Issue")</f>
        <v>OK</v>
      </c>
      <c r="H5" s="83">
        <f>F5-D5</f>
        <v>0</v>
      </c>
      <c r="I5" s="64">
        <f>'Table 1'!$E$34</f>
        <v>879.78571000000011</v>
      </c>
      <c r="J5" s="64">
        <f>'Table 2'!$E$22</f>
        <v>879.78570999999999</v>
      </c>
      <c r="K5" s="64"/>
      <c r="L5" s="64">
        <f>'Table 4'!$E$20</f>
        <v>879.78570999999999</v>
      </c>
      <c r="M5" s="65" t="str">
        <f>IF(MIN(I5:L5)=MAX(I5:L5),"OK","Issue")</f>
        <v>OK</v>
      </c>
      <c r="N5" s="82">
        <f t="shared" si="1"/>
        <v>-1.1368683772161603E-13</v>
      </c>
      <c r="O5" s="64">
        <f>'Table 1'!$H$34</f>
        <v>4239.0604000000003</v>
      </c>
      <c r="P5" s="64">
        <f>'Table 2'!$H$22</f>
        <v>4239.0604000000003</v>
      </c>
      <c r="Q5" s="64"/>
      <c r="R5" s="64">
        <f>'Table 4'!$H$20</f>
        <v>4239.0603999999994</v>
      </c>
      <c r="S5" s="65" t="str">
        <f t="shared" si="2"/>
        <v>OK</v>
      </c>
      <c r="T5" s="81">
        <f>MIN(O5:R5)-MAX(O5:R5)</f>
        <v>0</v>
      </c>
      <c r="U5" s="64">
        <f>'Table 1'!$I$34</f>
        <v>610.06269999999995</v>
      </c>
      <c r="V5" s="64">
        <f>'Table 2'!$I$22</f>
        <v>610.06269999999995</v>
      </c>
      <c r="W5" s="64"/>
      <c r="X5" s="64">
        <f>'Table 4'!$I$20</f>
        <v>610.06269999999995</v>
      </c>
      <c r="Y5" s="65" t="str">
        <f t="shared" si="4"/>
        <v>OK</v>
      </c>
    </row>
    <row r="6" spans="1:25" x14ac:dyDescent="0.25">
      <c r="B6" s="59" t="s">
        <v>49</v>
      </c>
      <c r="C6" s="64">
        <f>'Table 1'!$D$47</f>
        <v>73074.917819999988</v>
      </c>
      <c r="D6" s="64">
        <f>'Table 2'!$D$24</f>
        <v>73074.917820000002</v>
      </c>
      <c r="E6" s="64"/>
      <c r="F6" s="64">
        <f>'Table 4'!$D$26</f>
        <v>73074.917820000002</v>
      </c>
      <c r="G6" s="65" t="str">
        <f>IF(MIN(C6:F6)=MAX(C6:F6),"OK","Issue")</f>
        <v>OK</v>
      </c>
      <c r="H6" s="65"/>
      <c r="I6" s="64">
        <f>'Table 1'!$E$47</f>
        <v>56184.863619999996</v>
      </c>
      <c r="J6" s="64">
        <f>'Table 2'!$E$24</f>
        <v>56184.863620000004</v>
      </c>
      <c r="K6" s="64"/>
      <c r="L6" s="64">
        <f>'Table 4'!$E$26</f>
        <v>56184.863620000011</v>
      </c>
      <c r="M6" s="65" t="str">
        <f t="shared" si="0"/>
        <v>OK</v>
      </c>
      <c r="N6" s="80">
        <f t="shared" si="1"/>
        <v>-1.4551915228366852E-11</v>
      </c>
      <c r="O6" s="64">
        <f>'Table 1'!$H$47</f>
        <v>47665.0458</v>
      </c>
      <c r="P6" s="64">
        <f>'Table 2'!$H$24</f>
        <v>47665.045799999993</v>
      </c>
      <c r="Q6" s="64"/>
      <c r="R6" s="64">
        <f>'Table 4'!$H$26</f>
        <v>47665.045800000007</v>
      </c>
      <c r="S6" s="65" t="str">
        <f t="shared" si="2"/>
        <v>OK</v>
      </c>
      <c r="T6" s="65">
        <f t="shared" si="3"/>
        <v>0</v>
      </c>
      <c r="U6" s="64">
        <f>'Table 1'!$I$47</f>
        <v>45819.714899999999</v>
      </c>
      <c r="V6" s="64">
        <f>'Table 2'!$I$24</f>
        <v>45819.714899999999</v>
      </c>
      <c r="W6" s="64"/>
      <c r="X6" s="64">
        <f>'Table 4'!$I$26</f>
        <v>45819.714900000006</v>
      </c>
      <c r="Y6" s="65" t="str">
        <f t="shared" si="4"/>
        <v>OK</v>
      </c>
    </row>
    <row r="7" spans="1:25" x14ac:dyDescent="0.25">
      <c r="A7" s="58" t="s">
        <v>108</v>
      </c>
      <c r="B7" s="60" t="s">
        <v>50</v>
      </c>
      <c r="C7" s="66">
        <f>'Table 1'!$D$60</f>
        <v>1048.10411</v>
      </c>
      <c r="D7" s="66">
        <f>'Table 2'!$D$44</f>
        <v>1048.10411</v>
      </c>
      <c r="E7" s="66"/>
      <c r="F7" s="66">
        <f>'Table 4'!$D$32</f>
        <v>1048.1041099999998</v>
      </c>
      <c r="G7" s="67" t="str">
        <f>IF(MIN(C7:F7)=MAX(C7:F7),"OK","Issue")</f>
        <v>OK</v>
      </c>
      <c r="H7" s="67"/>
      <c r="I7" s="66">
        <f>'Table 1'!$E$60</f>
        <v>674.31424000000004</v>
      </c>
      <c r="J7" s="66">
        <f>'Table 2'!$E$44</f>
        <v>674.31424000000004</v>
      </c>
      <c r="K7" s="66"/>
      <c r="L7" s="66">
        <f>'Table 4'!$E$32</f>
        <v>674.31424000000004</v>
      </c>
      <c r="M7" s="67" t="str">
        <f t="shared" si="0"/>
        <v>OK</v>
      </c>
      <c r="N7" s="80">
        <f t="shared" si="1"/>
        <v>0</v>
      </c>
      <c r="O7" s="66">
        <f>'Table 1'!$H$60</f>
        <v>433.41820000000001</v>
      </c>
      <c r="P7" s="66">
        <f>'Table 2'!$H$44</f>
        <v>433.41820000000001</v>
      </c>
      <c r="Q7" s="66"/>
      <c r="R7" s="66">
        <f>'Table 4'!$H$32</f>
        <v>433.41819999999996</v>
      </c>
      <c r="S7" s="67" t="str">
        <f t="shared" si="2"/>
        <v>OK</v>
      </c>
      <c r="T7" s="65">
        <f t="shared" si="3"/>
        <v>0</v>
      </c>
      <c r="U7" s="66">
        <f>'Table 1'!$I$60</f>
        <v>307.18020000000001</v>
      </c>
      <c r="V7" s="66">
        <f>'Table 2'!$I$44</f>
        <v>307.18020000000001</v>
      </c>
      <c r="W7" s="66"/>
      <c r="X7" s="66">
        <f>'Table 4'!$I$32</f>
        <v>307.18020000000001</v>
      </c>
      <c r="Y7" s="67" t="str">
        <f t="shared" si="4"/>
        <v>OK</v>
      </c>
    </row>
  </sheetData>
  <mergeCells count="4">
    <mergeCell ref="C1:F1"/>
    <mergeCell ref="I1:L1"/>
    <mergeCell ref="O1:R1"/>
    <mergeCell ref="U1:X1"/>
  </mergeCells>
  <conditionalFormatting sqref="Y3:Y7 G3:H7 M3:N7 S3:T7">
    <cfRule type="cellIs" dxfId="1" priority="1" operator="equal">
      <formula>"Issue"</formula>
    </cfRule>
    <cfRule type="cellIs" dxfId="0" priority="2" operator="equal">
      <formula>"OK"</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E2:F21"/>
  <sheetViews>
    <sheetView showGridLines="0" workbookViewId="0">
      <selection activeCell="H13" sqref="H13"/>
    </sheetView>
  </sheetViews>
  <sheetFormatPr defaultColWidth="9.140625" defaultRowHeight="14.25" x14ac:dyDescent="0.2"/>
  <cols>
    <col min="1" max="4" width="9.140625" style="1"/>
    <col min="5" max="5" width="10.28515625" style="1" customWidth="1"/>
    <col min="6" max="7" width="9" style="1" customWidth="1"/>
    <col min="8" max="16384" width="9.140625" style="1"/>
  </cols>
  <sheetData>
    <row r="2" spans="5:6" ht="20.25" x14ac:dyDescent="0.3">
      <c r="E2" s="2" t="s">
        <v>3</v>
      </c>
    </row>
    <row r="3" spans="5:6" ht="20.25" x14ac:dyDescent="0.3">
      <c r="E3" s="24" t="s">
        <v>115</v>
      </c>
    </row>
    <row r="5" spans="5:6" x14ac:dyDescent="0.2">
      <c r="E5" s="38" t="s">
        <v>0</v>
      </c>
      <c r="F5" s="1" t="s">
        <v>116</v>
      </c>
    </row>
    <row r="6" spans="5:6" x14ac:dyDescent="0.2">
      <c r="E6" s="38" t="s">
        <v>1</v>
      </c>
      <c r="F6" s="1" t="s">
        <v>117</v>
      </c>
    </row>
    <row r="7" spans="5:6" x14ac:dyDescent="0.2">
      <c r="E7" s="38" t="s">
        <v>2</v>
      </c>
      <c r="F7" s="1" t="s">
        <v>94</v>
      </c>
    </row>
    <row r="8" spans="5:6" x14ac:dyDescent="0.2">
      <c r="E8" s="38" t="s">
        <v>75</v>
      </c>
      <c r="F8" s="1" t="s">
        <v>93</v>
      </c>
    </row>
    <row r="10" spans="5:6" x14ac:dyDescent="0.2">
      <c r="E10" s="21" t="s">
        <v>118</v>
      </c>
    </row>
    <row r="11" spans="5:6" x14ac:dyDescent="0.2">
      <c r="E11" s="4"/>
      <c r="F11" s="4"/>
    </row>
    <row r="12" spans="5:6" x14ac:dyDescent="0.2">
      <c r="E12" s="50" t="s">
        <v>76</v>
      </c>
      <c r="F12" s="4"/>
    </row>
    <row r="13" spans="5:6" x14ac:dyDescent="0.2">
      <c r="E13" s="4"/>
    </row>
    <row r="14" spans="5:6" x14ac:dyDescent="0.2">
      <c r="E14" s="4"/>
    </row>
    <row r="21" spans="5:5" x14ac:dyDescent="0.2">
      <c r="E21" s="4"/>
    </row>
  </sheetData>
  <hyperlinks>
    <hyperlink ref="E5" location="'Table 1'!A1" display="Table 1" xr:uid="{00000000-0004-0000-0100-000000000000}"/>
    <hyperlink ref="E6" location="'Table 2'!A1" display="Table 2" xr:uid="{00000000-0004-0000-0100-000001000000}"/>
    <hyperlink ref="E7" location="'Table 3'!A1" display="Table 3" xr:uid="{00000000-0004-0000-0100-000002000000}"/>
    <hyperlink ref="E8" location="'Table 4'!A1" display="Table 4" xr:uid="{00000000-0004-0000-0100-000003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E2:S46"/>
  <sheetViews>
    <sheetView showGridLines="0" workbookViewId="0">
      <selection activeCell="D40" sqref="D40"/>
    </sheetView>
  </sheetViews>
  <sheetFormatPr defaultColWidth="9.140625" defaultRowHeight="14.25" x14ac:dyDescent="0.2"/>
  <cols>
    <col min="1" max="4" width="9.140625" style="1"/>
    <col min="5" max="5" width="14.42578125" style="1" bestFit="1" customWidth="1"/>
    <col min="6" max="16384" width="9.140625" style="1"/>
  </cols>
  <sheetData>
    <row r="2" spans="5:19" ht="20.25" x14ac:dyDescent="0.3">
      <c r="E2" s="2" t="s">
        <v>4</v>
      </c>
    </row>
    <row r="4" spans="5:19" ht="14.25" customHeight="1" x14ac:dyDescent="0.2">
      <c r="E4" s="96" t="s">
        <v>122</v>
      </c>
      <c r="F4" s="96"/>
      <c r="G4" s="96"/>
      <c r="H4" s="96"/>
      <c r="I4" s="96"/>
      <c r="J4" s="96"/>
      <c r="K4" s="96"/>
      <c r="L4" s="96"/>
      <c r="M4" s="96"/>
      <c r="N4" s="96"/>
      <c r="O4" s="96"/>
      <c r="P4" s="96"/>
      <c r="Q4" s="96"/>
      <c r="R4" s="96"/>
    </row>
    <row r="5" spans="5:19" x14ac:dyDescent="0.2">
      <c r="E5" s="96"/>
      <c r="F5" s="96"/>
      <c r="G5" s="96"/>
      <c r="H5" s="96"/>
      <c r="I5" s="96"/>
      <c r="J5" s="96"/>
      <c r="K5" s="96"/>
      <c r="L5" s="96"/>
      <c r="M5" s="96"/>
      <c r="N5" s="96"/>
      <c r="O5" s="96"/>
      <c r="P5" s="96"/>
      <c r="Q5" s="96"/>
      <c r="R5" s="96"/>
    </row>
    <row r="6" spans="5:19" x14ac:dyDescent="0.2">
      <c r="E6" s="96"/>
      <c r="F6" s="96"/>
      <c r="G6" s="96"/>
      <c r="H6" s="96"/>
      <c r="I6" s="96"/>
      <c r="J6" s="96"/>
      <c r="K6" s="96"/>
      <c r="L6" s="96"/>
      <c r="M6" s="96"/>
      <c r="N6" s="96"/>
      <c r="O6" s="96"/>
      <c r="P6" s="96"/>
      <c r="Q6" s="96"/>
      <c r="R6" s="96"/>
    </row>
    <row r="7" spans="5:19" x14ac:dyDescent="0.2">
      <c r="E7" s="96"/>
      <c r="F7" s="96"/>
      <c r="G7" s="96"/>
      <c r="H7" s="96"/>
      <c r="I7" s="96"/>
      <c r="J7" s="96"/>
      <c r="K7" s="96"/>
      <c r="L7" s="96"/>
      <c r="M7" s="96"/>
      <c r="N7" s="96"/>
      <c r="O7" s="96"/>
      <c r="P7" s="96"/>
      <c r="Q7" s="96"/>
      <c r="R7" s="96"/>
    </row>
    <row r="8" spans="5:19" x14ac:dyDescent="0.2">
      <c r="E8" s="96"/>
      <c r="F8" s="96"/>
      <c r="G8" s="96"/>
      <c r="H8" s="96"/>
      <c r="I8" s="96"/>
      <c r="J8" s="96"/>
      <c r="K8" s="96"/>
      <c r="L8" s="96"/>
      <c r="M8" s="96"/>
      <c r="N8" s="96"/>
      <c r="O8" s="96"/>
      <c r="P8" s="96"/>
      <c r="Q8" s="96"/>
      <c r="R8" s="96"/>
    </row>
    <row r="9" spans="5:19" x14ac:dyDescent="0.2">
      <c r="E9" s="96"/>
      <c r="F9" s="96"/>
      <c r="G9" s="96"/>
      <c r="H9" s="96"/>
      <c r="I9" s="96"/>
      <c r="J9" s="96"/>
      <c r="K9" s="96"/>
      <c r="L9" s="96"/>
      <c r="M9" s="96"/>
      <c r="N9" s="96"/>
      <c r="O9" s="96"/>
      <c r="P9" s="96"/>
      <c r="Q9" s="96"/>
      <c r="R9" s="96"/>
    </row>
    <row r="10" spans="5:19" x14ac:dyDescent="0.2">
      <c r="E10" s="96"/>
      <c r="F10" s="96"/>
      <c r="G10" s="96"/>
      <c r="H10" s="96"/>
      <c r="I10" s="96"/>
      <c r="J10" s="96"/>
      <c r="K10" s="96"/>
      <c r="L10" s="96"/>
      <c r="M10" s="96"/>
      <c r="N10" s="96"/>
      <c r="O10" s="96"/>
      <c r="P10" s="96"/>
      <c r="Q10" s="96"/>
      <c r="R10" s="96"/>
    </row>
    <row r="11" spans="5:19" x14ac:dyDescent="0.2">
      <c r="E11" s="96"/>
      <c r="F11" s="96"/>
      <c r="G11" s="96"/>
      <c r="H11" s="96"/>
      <c r="I11" s="96"/>
      <c r="J11" s="96"/>
      <c r="K11" s="96"/>
      <c r="L11" s="96"/>
      <c r="M11" s="96"/>
      <c r="N11" s="96"/>
      <c r="O11" s="96"/>
      <c r="P11" s="96"/>
      <c r="Q11" s="96"/>
      <c r="R11" s="96"/>
    </row>
    <row r="12" spans="5:19" x14ac:dyDescent="0.2">
      <c r="E12" s="96"/>
      <c r="F12" s="96"/>
      <c r="G12" s="96"/>
      <c r="H12" s="96"/>
      <c r="I12" s="96"/>
      <c r="J12" s="96"/>
      <c r="K12" s="96"/>
      <c r="L12" s="96"/>
      <c r="M12" s="96"/>
      <c r="N12" s="96"/>
      <c r="O12" s="96"/>
      <c r="P12" s="96"/>
      <c r="Q12" s="96"/>
      <c r="R12" s="96"/>
    </row>
    <row r="13" spans="5:19" x14ac:dyDescent="0.2">
      <c r="E13" s="96"/>
      <c r="F13" s="96"/>
      <c r="G13" s="96"/>
      <c r="H13" s="96"/>
      <c r="I13" s="96"/>
      <c r="J13" s="96"/>
      <c r="K13" s="96"/>
      <c r="L13" s="96"/>
      <c r="M13" s="96"/>
      <c r="N13" s="96"/>
      <c r="O13" s="96"/>
      <c r="P13" s="96"/>
      <c r="Q13" s="96"/>
      <c r="R13" s="96"/>
    </row>
    <row r="14" spans="5:19" ht="15" x14ac:dyDescent="0.25">
      <c r="E14" s="96"/>
      <c r="F14" s="96"/>
      <c r="G14" s="96"/>
      <c r="H14" s="96"/>
      <c r="I14" s="96"/>
      <c r="J14" s="96"/>
      <c r="K14" s="96"/>
      <c r="L14" s="96"/>
      <c r="M14" s="96"/>
      <c r="N14" s="96"/>
      <c r="O14" s="96"/>
      <c r="P14" s="96"/>
      <c r="Q14" s="96"/>
      <c r="R14" s="96"/>
      <c r="S14" s="22"/>
    </row>
    <row r="15" spans="5:19" ht="15" x14ac:dyDescent="0.25">
      <c r="E15" s="96"/>
      <c r="F15" s="96"/>
      <c r="G15" s="96"/>
      <c r="H15" s="96"/>
      <c r="I15" s="96"/>
      <c r="J15" s="96"/>
      <c r="K15" s="96"/>
      <c r="L15" s="96"/>
      <c r="M15" s="96"/>
      <c r="N15" s="96"/>
      <c r="O15" s="96"/>
      <c r="P15" s="96"/>
      <c r="Q15" s="96"/>
      <c r="R15" s="96"/>
      <c r="S15" s="22"/>
    </row>
    <row r="16" spans="5:19" x14ac:dyDescent="0.2">
      <c r="E16" s="96"/>
      <c r="F16" s="96"/>
      <c r="G16" s="96"/>
      <c r="H16" s="96"/>
      <c r="I16" s="96"/>
      <c r="J16" s="96"/>
      <c r="K16" s="96"/>
      <c r="L16" s="96"/>
      <c r="M16" s="96"/>
      <c r="N16" s="96"/>
      <c r="O16" s="96"/>
      <c r="P16" s="96"/>
      <c r="Q16" s="96"/>
      <c r="R16" s="96"/>
    </row>
    <row r="17" spans="5:18" x14ac:dyDescent="0.2">
      <c r="E17" s="96"/>
      <c r="F17" s="96"/>
      <c r="G17" s="96"/>
      <c r="H17" s="96"/>
      <c r="I17" s="96"/>
      <c r="J17" s="96"/>
      <c r="K17" s="96"/>
      <c r="L17" s="96"/>
      <c r="M17" s="96"/>
      <c r="N17" s="96"/>
      <c r="O17" s="96"/>
      <c r="P17" s="96"/>
      <c r="Q17" s="96"/>
      <c r="R17" s="96"/>
    </row>
    <row r="18" spans="5:18" x14ac:dyDescent="0.2">
      <c r="E18" s="96"/>
      <c r="F18" s="96"/>
      <c r="G18" s="96"/>
      <c r="H18" s="96"/>
      <c r="I18" s="96"/>
      <c r="J18" s="96"/>
      <c r="K18" s="96"/>
      <c r="L18" s="96"/>
      <c r="M18" s="96"/>
      <c r="N18" s="96"/>
      <c r="O18" s="96"/>
      <c r="P18" s="96"/>
      <c r="Q18" s="96"/>
      <c r="R18" s="96"/>
    </row>
    <row r="19" spans="5:18" x14ac:dyDescent="0.2">
      <c r="E19" s="96"/>
      <c r="F19" s="96"/>
      <c r="G19" s="96"/>
      <c r="H19" s="96"/>
      <c r="I19" s="96"/>
      <c r="J19" s="96"/>
      <c r="K19" s="96"/>
      <c r="L19" s="96"/>
      <c r="M19" s="96"/>
      <c r="N19" s="96"/>
      <c r="O19" s="96"/>
      <c r="P19" s="96"/>
      <c r="Q19" s="96"/>
      <c r="R19" s="96"/>
    </row>
    <row r="20" spans="5:18" x14ac:dyDescent="0.2">
      <c r="E20" s="96"/>
      <c r="F20" s="96"/>
      <c r="G20" s="96"/>
      <c r="H20" s="96"/>
      <c r="I20" s="96"/>
      <c r="J20" s="96"/>
      <c r="K20" s="96"/>
      <c r="L20" s="96"/>
      <c r="M20" s="96"/>
      <c r="N20" s="96"/>
      <c r="O20" s="96"/>
      <c r="P20" s="96"/>
      <c r="Q20" s="96"/>
      <c r="R20" s="96"/>
    </row>
    <row r="21" spans="5:18" x14ac:dyDescent="0.2">
      <c r="E21" s="96"/>
      <c r="F21" s="96"/>
      <c r="G21" s="96"/>
      <c r="H21" s="96"/>
      <c r="I21" s="96"/>
      <c r="J21" s="96"/>
      <c r="K21" s="96"/>
      <c r="L21" s="96"/>
      <c r="M21" s="96"/>
      <c r="N21" s="96"/>
      <c r="O21" s="96"/>
      <c r="P21" s="96"/>
      <c r="Q21" s="96"/>
      <c r="R21" s="96"/>
    </row>
    <row r="22" spans="5:18" x14ac:dyDescent="0.2">
      <c r="E22" s="43"/>
      <c r="F22" s="43"/>
      <c r="G22" s="43"/>
      <c r="H22" s="43"/>
      <c r="I22" s="43"/>
      <c r="J22" s="43"/>
      <c r="K22" s="43"/>
      <c r="L22" s="43"/>
      <c r="M22" s="43"/>
      <c r="N22" s="43"/>
      <c r="O22" s="43"/>
      <c r="P22" s="43"/>
      <c r="Q22" s="43"/>
      <c r="R22" s="43"/>
    </row>
    <row r="23" spans="5:18" x14ac:dyDescent="0.2">
      <c r="E23" s="43"/>
      <c r="F23" s="43"/>
      <c r="G23" s="43"/>
      <c r="H23" s="43"/>
      <c r="I23" s="43"/>
      <c r="J23" s="43"/>
      <c r="K23" s="43"/>
      <c r="L23" s="43"/>
      <c r="M23" s="43"/>
      <c r="N23" s="43"/>
      <c r="O23" s="43"/>
      <c r="P23" s="43"/>
      <c r="Q23" s="43"/>
      <c r="R23" s="43"/>
    </row>
    <row r="24" spans="5:18" x14ac:dyDescent="0.2">
      <c r="E24" s="43"/>
      <c r="F24" s="43"/>
      <c r="G24" s="43"/>
      <c r="H24" s="43"/>
      <c r="I24" s="43"/>
      <c r="J24" s="43"/>
      <c r="K24" s="43"/>
      <c r="L24" s="43"/>
      <c r="M24" s="43"/>
      <c r="N24" s="43"/>
      <c r="O24" s="43"/>
      <c r="P24" s="43"/>
      <c r="Q24" s="43"/>
      <c r="R24" s="43"/>
    </row>
    <row r="25" spans="5:18" x14ac:dyDescent="0.2">
      <c r="E25" s="43"/>
      <c r="F25" s="43"/>
      <c r="G25" s="43"/>
      <c r="H25" s="43"/>
      <c r="I25" s="43"/>
      <c r="J25" s="43"/>
      <c r="K25" s="43"/>
      <c r="L25" s="43"/>
      <c r="M25" s="43"/>
      <c r="N25" s="43"/>
      <c r="O25" s="43"/>
      <c r="P25" s="43"/>
      <c r="Q25" s="43"/>
      <c r="R25" s="43"/>
    </row>
    <row r="26" spans="5:18" x14ac:dyDescent="0.2">
      <c r="E26" s="43"/>
      <c r="F26" s="43"/>
      <c r="G26" s="43"/>
      <c r="H26" s="43"/>
      <c r="I26" s="43"/>
      <c r="J26" s="43"/>
      <c r="K26" s="43"/>
      <c r="L26" s="43"/>
      <c r="M26" s="43"/>
      <c r="N26" s="43"/>
      <c r="O26" s="43"/>
      <c r="P26" s="43"/>
      <c r="Q26" s="43"/>
      <c r="R26" s="43"/>
    </row>
    <row r="27" spans="5:18" x14ac:dyDescent="0.2">
      <c r="E27" s="43"/>
      <c r="F27" s="43"/>
      <c r="G27" s="43"/>
      <c r="H27" s="43"/>
      <c r="I27" s="43"/>
      <c r="J27" s="43"/>
      <c r="K27" s="43"/>
      <c r="L27" s="43"/>
      <c r="M27" s="43"/>
      <c r="N27" s="43"/>
      <c r="O27" s="43"/>
      <c r="P27" s="43"/>
      <c r="Q27" s="43"/>
      <c r="R27" s="43"/>
    </row>
    <row r="28" spans="5:18" x14ac:dyDescent="0.2">
      <c r="E28" s="43"/>
      <c r="F28" s="43"/>
      <c r="G28" s="43"/>
      <c r="H28" s="43"/>
      <c r="I28" s="43"/>
      <c r="J28" s="43"/>
      <c r="K28" s="43"/>
      <c r="L28" s="43"/>
      <c r="M28" s="43"/>
      <c r="N28" s="43"/>
      <c r="O28" s="43"/>
      <c r="P28" s="43"/>
      <c r="Q28" s="43"/>
      <c r="R28" s="43"/>
    </row>
    <row r="29" spans="5:18" x14ac:dyDescent="0.2">
      <c r="E29" s="43"/>
      <c r="F29" s="43"/>
      <c r="G29" s="43"/>
      <c r="H29" s="43"/>
      <c r="I29" s="43"/>
      <c r="J29" s="43"/>
      <c r="K29" s="43"/>
      <c r="L29" s="43"/>
      <c r="M29" s="43"/>
      <c r="N29" s="43"/>
      <c r="O29" s="43"/>
      <c r="P29" s="43"/>
      <c r="Q29" s="43"/>
      <c r="R29" s="43"/>
    </row>
    <row r="30" spans="5:18" x14ac:dyDescent="0.2">
      <c r="E30" s="43"/>
      <c r="F30" s="43"/>
      <c r="G30" s="43"/>
      <c r="H30" s="43"/>
      <c r="I30" s="43"/>
      <c r="J30" s="43"/>
      <c r="K30" s="43"/>
      <c r="L30" s="43"/>
      <c r="M30" s="43"/>
      <c r="N30" s="43"/>
      <c r="O30" s="43"/>
      <c r="P30" s="43"/>
      <c r="Q30" s="43"/>
      <c r="R30" s="43"/>
    </row>
    <row r="31" spans="5:18" x14ac:dyDescent="0.2">
      <c r="E31" s="43"/>
      <c r="F31" s="43"/>
      <c r="G31" s="43"/>
      <c r="H31" s="43"/>
      <c r="I31" s="43"/>
      <c r="J31" s="43"/>
      <c r="K31" s="43"/>
      <c r="L31" s="43"/>
      <c r="M31" s="43"/>
      <c r="N31" s="43"/>
      <c r="O31" s="43"/>
      <c r="P31" s="43"/>
      <c r="Q31" s="43"/>
      <c r="R31" s="43"/>
    </row>
    <row r="32" spans="5:18" x14ac:dyDescent="0.2">
      <c r="E32" s="43"/>
      <c r="F32" s="43"/>
      <c r="G32" s="43"/>
      <c r="H32" s="43"/>
      <c r="I32" s="43"/>
      <c r="J32" s="43"/>
      <c r="K32" s="43"/>
      <c r="L32" s="43"/>
      <c r="M32" s="43"/>
      <c r="N32" s="43"/>
      <c r="O32" s="43"/>
      <c r="P32" s="43"/>
      <c r="Q32" s="43"/>
      <c r="R32" s="43"/>
    </row>
    <row r="33" spans="5:18" x14ac:dyDescent="0.2">
      <c r="E33" s="43"/>
      <c r="F33" s="43"/>
      <c r="G33" s="43"/>
      <c r="H33" s="43"/>
      <c r="I33" s="43"/>
      <c r="J33" s="43"/>
      <c r="K33" s="43"/>
      <c r="L33" s="43"/>
      <c r="M33" s="43"/>
      <c r="N33" s="43"/>
      <c r="O33" s="43"/>
      <c r="P33" s="43"/>
      <c r="Q33" s="43"/>
      <c r="R33" s="43"/>
    </row>
    <row r="34" spans="5:18" x14ac:dyDescent="0.2">
      <c r="E34" s="43"/>
      <c r="F34" s="43"/>
      <c r="G34" s="43"/>
      <c r="H34" s="43"/>
      <c r="I34" s="43"/>
      <c r="J34" s="43"/>
      <c r="K34" s="43"/>
      <c r="L34" s="43"/>
      <c r="M34" s="43"/>
      <c r="N34" s="43"/>
      <c r="O34" s="43"/>
      <c r="P34" s="43"/>
      <c r="Q34" s="43"/>
      <c r="R34" s="43"/>
    </row>
    <row r="35" spans="5:18" x14ac:dyDescent="0.2">
      <c r="E35" s="43"/>
      <c r="F35" s="43"/>
      <c r="G35" s="43"/>
      <c r="H35" s="43"/>
      <c r="I35" s="43"/>
      <c r="J35" s="43"/>
      <c r="K35" s="43"/>
      <c r="L35" s="43"/>
      <c r="M35" s="43"/>
      <c r="N35" s="43"/>
      <c r="O35" s="43"/>
      <c r="P35" s="43"/>
      <c r="Q35" s="43"/>
      <c r="R35" s="43"/>
    </row>
    <row r="36" spans="5:18" x14ac:dyDescent="0.2">
      <c r="E36" s="43"/>
      <c r="F36" s="43"/>
      <c r="G36" s="43"/>
      <c r="H36" s="43"/>
      <c r="I36" s="43"/>
      <c r="J36" s="43"/>
      <c r="K36" s="43"/>
      <c r="L36" s="43"/>
      <c r="M36" s="43"/>
      <c r="N36" s="43"/>
      <c r="O36" s="43"/>
      <c r="P36" s="43"/>
      <c r="Q36" s="43"/>
      <c r="R36" s="43"/>
    </row>
    <row r="37" spans="5:18" ht="15" x14ac:dyDescent="0.25">
      <c r="E37" s="22"/>
      <c r="F37" s="4"/>
      <c r="G37" s="4"/>
      <c r="H37" s="4"/>
      <c r="I37" s="4"/>
      <c r="J37" s="4"/>
    </row>
    <row r="38" spans="5:18" ht="15" x14ac:dyDescent="0.25">
      <c r="E38" s="4"/>
      <c r="F38" s="42"/>
      <c r="G38" s="4"/>
      <c r="H38" s="4"/>
      <c r="I38" s="4"/>
      <c r="J38" s="4"/>
    </row>
    <row r="39" spans="5:18" x14ac:dyDescent="0.2">
      <c r="E39" s="4"/>
      <c r="F39" s="4"/>
      <c r="G39" s="4"/>
      <c r="H39" s="4"/>
    </row>
    <row r="40" spans="5:18" ht="15" x14ac:dyDescent="0.25">
      <c r="E40" s="22"/>
      <c r="F40" s="4"/>
      <c r="G40" s="4"/>
      <c r="H40" s="4"/>
    </row>
    <row r="41" spans="5:18" x14ac:dyDescent="0.2">
      <c r="F41" s="4"/>
      <c r="G41" s="4"/>
      <c r="H41" s="4"/>
    </row>
    <row r="42" spans="5:18" x14ac:dyDescent="0.2">
      <c r="F42" s="4"/>
      <c r="G42" s="4"/>
      <c r="H42" s="4"/>
    </row>
    <row r="43" spans="5:18" x14ac:dyDescent="0.2">
      <c r="F43" s="4"/>
      <c r="G43" s="4"/>
      <c r="H43" s="4"/>
    </row>
    <row r="44" spans="5:18" x14ac:dyDescent="0.2">
      <c r="F44" s="4"/>
      <c r="G44" s="4"/>
    </row>
    <row r="45" spans="5:18" x14ac:dyDescent="0.2">
      <c r="F45" s="4"/>
      <c r="G45" s="4"/>
    </row>
    <row r="46" spans="5:18" x14ac:dyDescent="0.2">
      <c r="F46" s="4"/>
    </row>
  </sheetData>
  <mergeCells count="1">
    <mergeCell ref="E4:R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D2:V78"/>
  <sheetViews>
    <sheetView showGridLines="0" topLeftCell="D1" workbookViewId="0">
      <selection activeCell="C13" sqref="C13:C14"/>
    </sheetView>
  </sheetViews>
  <sheetFormatPr defaultRowHeight="15" x14ac:dyDescent="0.25"/>
  <cols>
    <col min="5" max="5" width="16" style="23" customWidth="1"/>
  </cols>
  <sheetData>
    <row r="2" spans="4:18" ht="20.25" x14ac:dyDescent="0.3">
      <c r="D2" s="2"/>
      <c r="E2" s="24" t="s">
        <v>96</v>
      </c>
    </row>
    <row r="4" spans="4:18" ht="15" customHeight="1" x14ac:dyDescent="0.25">
      <c r="F4" s="55"/>
      <c r="G4" s="55"/>
      <c r="H4" s="55"/>
      <c r="I4" s="55"/>
      <c r="J4" s="55"/>
      <c r="K4" s="55"/>
      <c r="L4" s="55"/>
      <c r="M4" s="55"/>
      <c r="N4" s="55"/>
      <c r="O4" s="55"/>
      <c r="P4" s="55"/>
      <c r="Q4" s="55"/>
      <c r="R4" s="55"/>
    </row>
    <row r="5" spans="4:18" x14ac:dyDescent="0.25">
      <c r="E5" s="55"/>
      <c r="F5" s="55"/>
      <c r="G5" s="55"/>
      <c r="H5" s="55"/>
      <c r="I5" s="55"/>
      <c r="J5" s="55"/>
      <c r="K5" s="55"/>
      <c r="L5" s="55"/>
      <c r="M5" s="55"/>
      <c r="N5" s="55"/>
      <c r="O5" s="55"/>
      <c r="P5" s="55"/>
      <c r="Q5" s="55"/>
      <c r="R5" s="55"/>
    </row>
    <row r="6" spans="4:18" x14ac:dyDescent="0.25">
      <c r="E6" s="55"/>
      <c r="F6" s="55"/>
      <c r="G6" s="55"/>
      <c r="H6" s="55"/>
      <c r="I6" s="55"/>
      <c r="J6" s="55"/>
      <c r="K6" s="55"/>
      <c r="L6" s="55"/>
      <c r="M6" s="55"/>
      <c r="N6" s="55"/>
      <c r="O6" s="55"/>
      <c r="P6" s="55"/>
      <c r="Q6" s="55"/>
      <c r="R6" s="55"/>
    </row>
    <row r="7" spans="4:18" x14ac:dyDescent="0.25">
      <c r="E7" s="55"/>
      <c r="F7" s="55"/>
      <c r="G7" s="55"/>
      <c r="H7" s="55"/>
      <c r="I7" s="55"/>
      <c r="J7" s="55"/>
      <c r="K7" s="55"/>
      <c r="L7" s="55"/>
      <c r="M7" s="55"/>
      <c r="N7" s="55"/>
      <c r="O7" s="55"/>
      <c r="P7" s="55"/>
      <c r="Q7" s="55"/>
      <c r="R7" s="55"/>
    </row>
    <row r="8" spans="4:18" x14ac:dyDescent="0.25">
      <c r="E8" s="55"/>
      <c r="F8" s="55"/>
      <c r="G8" s="55"/>
      <c r="H8" s="55"/>
      <c r="I8" s="55"/>
      <c r="J8" s="55"/>
      <c r="K8" s="55"/>
      <c r="L8" s="55"/>
      <c r="M8" s="55"/>
      <c r="N8" s="55"/>
      <c r="O8" s="55"/>
      <c r="P8" s="55"/>
      <c r="Q8" s="55"/>
      <c r="R8" s="55"/>
    </row>
    <row r="9" spans="4:18" x14ac:dyDescent="0.25">
      <c r="E9" s="55"/>
      <c r="F9" s="55"/>
      <c r="G9" s="55"/>
      <c r="H9" s="55"/>
      <c r="I9" s="55"/>
      <c r="J9" s="55"/>
      <c r="K9" s="55"/>
      <c r="L9" s="55"/>
      <c r="M9" s="55"/>
      <c r="N9" s="55"/>
      <c r="O9" s="55"/>
      <c r="P9" s="55"/>
      <c r="Q9" s="55"/>
      <c r="R9" s="55"/>
    </row>
    <row r="10" spans="4:18" x14ac:dyDescent="0.25">
      <c r="E10" s="55"/>
      <c r="F10" s="55"/>
      <c r="G10" s="55"/>
      <c r="H10" s="55"/>
      <c r="I10" s="55"/>
      <c r="J10" s="55"/>
      <c r="K10" s="55"/>
      <c r="L10" s="55"/>
      <c r="M10" s="55"/>
      <c r="N10" s="55"/>
      <c r="O10" s="55"/>
      <c r="P10" s="55"/>
      <c r="Q10" s="55"/>
      <c r="R10" s="55"/>
    </row>
    <row r="11" spans="4:18" x14ac:dyDescent="0.25">
      <c r="E11" s="55"/>
      <c r="F11" s="55"/>
      <c r="G11" s="55"/>
      <c r="H11" s="55"/>
      <c r="I11" s="55"/>
      <c r="J11" s="55"/>
      <c r="K11" s="55"/>
      <c r="L11" s="55"/>
      <c r="M11" s="55"/>
      <c r="N11" s="55"/>
      <c r="O11" s="55"/>
      <c r="P11" s="55"/>
      <c r="Q11" s="55"/>
      <c r="R11" s="55"/>
    </row>
    <row r="12" spans="4:18" x14ac:dyDescent="0.25">
      <c r="E12" s="55"/>
      <c r="F12" s="55"/>
      <c r="G12" s="55"/>
      <c r="H12" s="55"/>
      <c r="I12" s="55"/>
      <c r="J12" s="55"/>
      <c r="K12" s="55"/>
      <c r="L12" s="55"/>
      <c r="M12" s="55"/>
      <c r="N12" s="55"/>
      <c r="O12" s="55"/>
      <c r="P12" s="55"/>
      <c r="Q12" s="55"/>
      <c r="R12" s="55"/>
    </row>
    <row r="13" spans="4:18" x14ac:dyDescent="0.25">
      <c r="E13" s="55"/>
      <c r="F13" s="55"/>
      <c r="G13" s="55"/>
      <c r="H13" s="55"/>
      <c r="I13" s="55"/>
      <c r="J13" s="55"/>
      <c r="K13" s="55"/>
      <c r="L13" s="55"/>
      <c r="M13" s="55"/>
      <c r="N13" s="55"/>
      <c r="O13" s="55"/>
      <c r="P13" s="55"/>
      <c r="Q13" s="55"/>
      <c r="R13" s="55"/>
    </row>
    <row r="14" spans="4:18" x14ac:dyDescent="0.25">
      <c r="E14" s="55"/>
      <c r="F14" s="55"/>
      <c r="G14" s="55"/>
      <c r="H14" s="55"/>
      <c r="I14" s="55"/>
      <c r="J14" s="55"/>
      <c r="K14" s="55"/>
      <c r="L14" s="55"/>
      <c r="M14" s="55"/>
      <c r="N14" s="55"/>
      <c r="O14" s="55"/>
      <c r="P14" s="55"/>
      <c r="Q14" s="55"/>
      <c r="R14" s="55"/>
    </row>
    <row r="15" spans="4:18" x14ac:dyDescent="0.25">
      <c r="E15" s="55"/>
      <c r="F15" s="55"/>
      <c r="G15" s="55"/>
      <c r="H15" s="55"/>
      <c r="I15" s="55"/>
      <c r="J15" s="55"/>
      <c r="K15" s="55"/>
      <c r="L15" s="55"/>
      <c r="M15" s="55"/>
      <c r="N15" s="55"/>
      <c r="O15" s="55"/>
      <c r="P15" s="55"/>
      <c r="Q15" s="55"/>
      <c r="R15" s="55"/>
    </row>
    <row r="16" spans="4:18" x14ac:dyDescent="0.25">
      <c r="E16" s="55"/>
      <c r="F16" s="55"/>
      <c r="G16" s="55"/>
      <c r="H16" s="55"/>
      <c r="I16" s="55"/>
      <c r="J16" s="55"/>
      <c r="K16" s="55"/>
      <c r="L16" s="55"/>
      <c r="M16" s="55"/>
      <c r="N16" s="55"/>
      <c r="O16" s="55"/>
      <c r="P16" s="55"/>
      <c r="Q16" s="55"/>
      <c r="R16" s="55"/>
    </row>
    <row r="17" spans="5:18" x14ac:dyDescent="0.25">
      <c r="E17" s="55"/>
      <c r="F17" s="55"/>
      <c r="G17" s="55"/>
      <c r="H17" s="55"/>
      <c r="I17" s="55"/>
      <c r="J17" s="55"/>
      <c r="K17" s="55"/>
      <c r="L17" s="55"/>
      <c r="M17" s="55"/>
      <c r="N17" s="55"/>
      <c r="O17" s="55"/>
      <c r="P17" s="55"/>
      <c r="Q17" s="55"/>
      <c r="R17" s="55"/>
    </row>
    <row r="18" spans="5:18" x14ac:dyDescent="0.25">
      <c r="E18" s="55"/>
      <c r="F18" s="55"/>
      <c r="G18" s="55"/>
      <c r="H18" s="55"/>
      <c r="I18" s="55"/>
      <c r="J18" s="55"/>
      <c r="K18" s="55"/>
      <c r="L18" s="55"/>
      <c r="M18" s="55"/>
      <c r="N18" s="55"/>
      <c r="O18" s="55"/>
      <c r="P18" s="55"/>
      <c r="Q18" s="55"/>
      <c r="R18" s="55"/>
    </row>
    <row r="19" spans="5:18" x14ac:dyDescent="0.25">
      <c r="E19" s="55"/>
      <c r="F19" s="55"/>
      <c r="G19" s="55"/>
      <c r="H19" s="55"/>
      <c r="I19" s="55"/>
      <c r="J19" s="55"/>
      <c r="K19" s="55"/>
      <c r="L19" s="55"/>
      <c r="M19" s="55"/>
      <c r="N19" s="55"/>
      <c r="O19" s="55"/>
      <c r="P19" s="55"/>
      <c r="Q19" s="55"/>
      <c r="R19" s="55"/>
    </row>
    <row r="20" spans="5:18" x14ac:dyDescent="0.25">
      <c r="E20" s="55"/>
      <c r="F20" s="55"/>
      <c r="G20" s="55"/>
      <c r="H20" s="55"/>
      <c r="I20" s="55"/>
      <c r="J20" s="55"/>
      <c r="K20" s="55"/>
      <c r="L20" s="55"/>
      <c r="M20" s="55"/>
      <c r="N20" s="55"/>
      <c r="O20" s="55"/>
      <c r="P20" s="55"/>
      <c r="Q20" s="55"/>
      <c r="R20" s="55"/>
    </row>
    <row r="21" spans="5:18" x14ac:dyDescent="0.25">
      <c r="E21" s="55"/>
      <c r="F21" s="55"/>
      <c r="G21" s="55"/>
      <c r="H21" s="55"/>
      <c r="I21" s="55"/>
      <c r="J21" s="55"/>
      <c r="K21" s="55"/>
      <c r="L21" s="55"/>
      <c r="M21" s="55"/>
      <c r="N21" s="55"/>
      <c r="O21" s="55"/>
      <c r="P21" s="55"/>
      <c r="Q21" s="55"/>
      <c r="R21" s="55"/>
    </row>
    <row r="22" spans="5:18" x14ac:dyDescent="0.25">
      <c r="F22" s="55"/>
      <c r="G22" s="55"/>
      <c r="H22" s="55"/>
      <c r="I22" s="55"/>
      <c r="J22" s="55"/>
      <c r="K22" s="55"/>
      <c r="L22" s="55"/>
      <c r="N22" s="55"/>
      <c r="O22" s="55"/>
      <c r="P22" s="55"/>
      <c r="Q22" s="55"/>
      <c r="R22" s="55"/>
    </row>
    <row r="23" spans="5:18" x14ac:dyDescent="0.25">
      <c r="E23" s="55"/>
      <c r="F23" s="55"/>
      <c r="G23" s="55"/>
      <c r="H23" s="55"/>
      <c r="I23" s="55"/>
      <c r="J23" s="55"/>
      <c r="K23" s="55"/>
      <c r="L23" s="55"/>
      <c r="M23" s="55"/>
      <c r="N23" s="55"/>
      <c r="O23" s="55"/>
      <c r="P23" s="55"/>
      <c r="Q23" s="55"/>
      <c r="R23" s="55"/>
    </row>
    <row r="24" spans="5:18" ht="15" customHeight="1" x14ac:dyDescent="0.25">
      <c r="E24" s="55"/>
      <c r="F24" s="55"/>
      <c r="G24" s="55"/>
      <c r="H24" s="55"/>
      <c r="I24" s="55"/>
      <c r="J24" s="55"/>
      <c r="K24" s="55"/>
      <c r="L24" s="55"/>
      <c r="M24" s="55"/>
      <c r="N24" s="55"/>
      <c r="O24" s="55"/>
      <c r="P24" s="55"/>
      <c r="Q24" s="55"/>
      <c r="R24" s="55"/>
    </row>
    <row r="25" spans="5:18" x14ac:dyDescent="0.25">
      <c r="E25" s="55"/>
      <c r="F25" s="55"/>
      <c r="G25" s="55"/>
      <c r="H25" s="55"/>
      <c r="I25" s="55"/>
      <c r="J25" s="55"/>
      <c r="K25" s="55"/>
      <c r="L25" s="55"/>
      <c r="M25" s="55"/>
      <c r="N25" s="55"/>
      <c r="O25" s="55"/>
      <c r="P25" s="55"/>
      <c r="Q25" s="55"/>
      <c r="R25" s="55"/>
    </row>
    <row r="26" spans="5:18" x14ac:dyDescent="0.25">
      <c r="E26" s="55"/>
      <c r="F26" s="55"/>
      <c r="G26" s="55"/>
      <c r="H26" s="55"/>
      <c r="I26" s="55"/>
      <c r="J26" s="55"/>
      <c r="K26" s="55"/>
      <c r="L26" s="55"/>
      <c r="M26" s="55"/>
      <c r="N26" s="55"/>
      <c r="O26" s="55"/>
      <c r="P26" s="55"/>
      <c r="Q26" s="55"/>
      <c r="R26" s="55"/>
    </row>
    <row r="27" spans="5:18" x14ac:dyDescent="0.25">
      <c r="E27" s="55"/>
      <c r="F27" s="55"/>
      <c r="G27" s="55"/>
      <c r="H27" s="55"/>
      <c r="I27" s="55"/>
      <c r="J27" s="55"/>
      <c r="K27" s="55"/>
      <c r="L27" s="55"/>
      <c r="M27" s="55"/>
      <c r="N27" s="55"/>
      <c r="O27" s="55"/>
      <c r="P27" s="55"/>
      <c r="Q27" s="55"/>
      <c r="R27" s="55"/>
    </row>
    <row r="28" spans="5:18" x14ac:dyDescent="0.25">
      <c r="E28" s="55"/>
      <c r="F28" s="55"/>
      <c r="G28" s="55"/>
      <c r="H28" s="55"/>
      <c r="I28" s="55"/>
      <c r="J28" s="55"/>
      <c r="K28" s="55"/>
      <c r="L28" s="55"/>
      <c r="M28" s="55"/>
      <c r="N28" s="55"/>
      <c r="O28" s="55"/>
      <c r="P28" s="55"/>
      <c r="Q28" s="55"/>
      <c r="R28" s="55"/>
    </row>
    <row r="29" spans="5:18" x14ac:dyDescent="0.25">
      <c r="E29" s="55"/>
      <c r="F29" s="55"/>
      <c r="G29" s="55"/>
      <c r="H29" s="55"/>
      <c r="I29" s="55"/>
      <c r="J29" s="55"/>
      <c r="K29" s="55"/>
      <c r="L29" s="55"/>
      <c r="M29" s="55"/>
      <c r="N29" s="55"/>
      <c r="O29" s="55"/>
      <c r="P29" s="55"/>
      <c r="Q29" s="55"/>
      <c r="R29" s="55"/>
    </row>
    <row r="30" spans="5:18" x14ac:dyDescent="0.25">
      <c r="E30" s="55"/>
      <c r="F30" s="55"/>
      <c r="G30" s="55"/>
      <c r="H30" s="55"/>
      <c r="I30" s="55"/>
      <c r="J30" s="55"/>
      <c r="K30" s="55"/>
      <c r="L30" s="55"/>
      <c r="M30" s="55"/>
      <c r="N30" s="55"/>
      <c r="O30" s="55"/>
      <c r="P30" s="55"/>
      <c r="Q30" s="55"/>
      <c r="R30" s="55"/>
    </row>
    <row r="31" spans="5:18" x14ac:dyDescent="0.25">
      <c r="E31" s="55"/>
      <c r="F31" s="55"/>
      <c r="G31" s="55"/>
      <c r="H31" s="55"/>
      <c r="I31" s="55"/>
      <c r="J31" s="55"/>
      <c r="K31" s="55"/>
      <c r="L31" s="55"/>
      <c r="M31" s="55"/>
      <c r="N31" s="55"/>
      <c r="O31" s="55"/>
      <c r="P31" s="55"/>
      <c r="Q31" s="55"/>
      <c r="R31" s="55"/>
    </row>
    <row r="32" spans="5:18" x14ac:dyDescent="0.25">
      <c r="E32" s="55"/>
      <c r="F32" s="55"/>
      <c r="G32" s="55"/>
      <c r="H32" s="55"/>
      <c r="I32" s="55"/>
      <c r="J32" s="55"/>
      <c r="K32" s="55"/>
      <c r="L32" s="55"/>
      <c r="M32" s="55"/>
      <c r="N32" s="55"/>
      <c r="O32" s="55"/>
      <c r="P32" s="55"/>
      <c r="Q32" s="55"/>
      <c r="R32" s="55"/>
    </row>
    <row r="33" spans="5:22" x14ac:dyDescent="0.25">
      <c r="E33" s="55"/>
      <c r="F33" s="55"/>
      <c r="G33" s="55"/>
      <c r="H33" s="55"/>
      <c r="I33" s="55"/>
      <c r="J33" s="55"/>
      <c r="K33" s="55"/>
      <c r="L33" s="55"/>
      <c r="M33" s="55"/>
      <c r="N33" s="55"/>
      <c r="O33" s="55"/>
      <c r="P33" s="55"/>
      <c r="Q33" s="55"/>
      <c r="R33" s="55"/>
    </row>
    <row r="34" spans="5:22" x14ac:dyDescent="0.25">
      <c r="E34" s="55"/>
      <c r="F34" s="55"/>
      <c r="G34" s="55"/>
      <c r="H34" s="55"/>
      <c r="I34" s="55"/>
      <c r="J34" s="55"/>
      <c r="K34" s="55"/>
      <c r="L34" s="55"/>
      <c r="M34" s="55"/>
      <c r="N34" s="55"/>
      <c r="O34" s="55"/>
      <c r="P34" s="55"/>
      <c r="Q34" s="55"/>
      <c r="R34" s="55"/>
    </row>
    <row r="35" spans="5:22" x14ac:dyDescent="0.25">
      <c r="E35" s="55"/>
      <c r="F35" s="55"/>
      <c r="G35" s="55"/>
      <c r="H35" s="55"/>
      <c r="I35" s="55"/>
      <c r="J35" s="55"/>
      <c r="K35" s="55"/>
      <c r="L35" s="55"/>
      <c r="M35" s="55"/>
      <c r="N35" s="55"/>
      <c r="O35" s="55"/>
      <c r="P35" s="55"/>
      <c r="Q35" s="55"/>
      <c r="R35" s="55"/>
    </row>
    <row r="36" spans="5:22" x14ac:dyDescent="0.25">
      <c r="E36" s="55"/>
      <c r="F36" s="55"/>
      <c r="G36" s="55"/>
      <c r="H36" s="55"/>
      <c r="I36" s="55"/>
      <c r="J36" s="55"/>
      <c r="K36" s="55"/>
      <c r="L36" s="55"/>
      <c r="M36" s="55"/>
      <c r="N36" s="55"/>
      <c r="O36" s="55"/>
      <c r="P36" s="55"/>
      <c r="Q36" s="55"/>
      <c r="R36" s="55"/>
    </row>
    <row r="37" spans="5:22" x14ac:dyDescent="0.25">
      <c r="E37" s="55"/>
      <c r="F37" s="55"/>
      <c r="G37" s="55"/>
      <c r="H37" s="55"/>
      <c r="I37" s="55"/>
      <c r="J37" s="55"/>
      <c r="K37" s="55"/>
      <c r="L37" s="55"/>
      <c r="M37" s="55"/>
      <c r="N37" s="55"/>
      <c r="O37" s="55"/>
      <c r="P37" s="55"/>
      <c r="Q37" s="55"/>
      <c r="R37" s="55"/>
    </row>
    <row r="38" spans="5:22" x14ac:dyDescent="0.25">
      <c r="E38" s="55"/>
      <c r="F38" s="55"/>
      <c r="G38" s="55"/>
      <c r="H38" s="55"/>
      <c r="I38" s="55"/>
      <c r="J38" s="55"/>
      <c r="K38" s="55"/>
      <c r="L38" s="55"/>
      <c r="M38" s="55"/>
      <c r="N38" s="55"/>
      <c r="O38" s="55"/>
      <c r="P38" s="55"/>
      <c r="Q38" s="55"/>
      <c r="R38" s="55"/>
    </row>
    <row r="39" spans="5:22" x14ac:dyDescent="0.25">
      <c r="E39" s="55"/>
      <c r="F39" s="55"/>
      <c r="G39" s="55"/>
      <c r="H39" s="55"/>
      <c r="I39" s="55"/>
      <c r="J39" s="55"/>
      <c r="K39" s="55"/>
      <c r="L39" s="55"/>
      <c r="M39" s="55"/>
      <c r="N39" s="55"/>
      <c r="O39" s="55"/>
      <c r="P39" s="55"/>
      <c r="Q39" s="55"/>
    </row>
    <row r="40" spans="5:22" x14ac:dyDescent="0.25">
      <c r="E40" s="55"/>
      <c r="F40" s="55"/>
      <c r="G40" s="55"/>
      <c r="H40" s="55"/>
      <c r="I40" s="55"/>
      <c r="J40" s="55"/>
      <c r="K40" s="55"/>
      <c r="L40" s="55"/>
      <c r="M40" s="55"/>
      <c r="N40" s="55"/>
      <c r="O40" s="55"/>
      <c r="P40" s="55"/>
      <c r="Q40" s="55"/>
    </row>
    <row r="41" spans="5:22" x14ac:dyDescent="0.25">
      <c r="E41" s="89" t="s">
        <v>107</v>
      </c>
      <c r="F41" s="55"/>
      <c r="G41" s="55"/>
      <c r="H41" s="55"/>
      <c r="I41" s="55"/>
      <c r="J41" s="55"/>
      <c r="K41" s="55"/>
      <c r="L41" s="55"/>
      <c r="M41" s="55"/>
      <c r="N41" s="89" t="s">
        <v>107</v>
      </c>
      <c r="O41" s="55"/>
      <c r="P41" s="55"/>
      <c r="Q41" s="55"/>
    </row>
    <row r="42" spans="5:22" x14ac:dyDescent="0.25">
      <c r="E42" s="88" t="s">
        <v>111</v>
      </c>
      <c r="F42" s="55"/>
      <c r="G42" s="55"/>
      <c r="H42" s="55"/>
      <c r="I42" s="55"/>
      <c r="J42" s="55"/>
      <c r="K42" s="55"/>
      <c r="L42" s="55"/>
      <c r="M42" s="55"/>
      <c r="N42" s="88" t="s">
        <v>111</v>
      </c>
      <c r="O42" s="55"/>
      <c r="P42" s="55"/>
      <c r="Q42" s="55"/>
    </row>
    <row r="43" spans="5:22" x14ac:dyDescent="0.25">
      <c r="E43" s="55"/>
      <c r="F43" s="55"/>
      <c r="G43" s="55"/>
      <c r="H43" s="55"/>
      <c r="I43" s="55"/>
      <c r="J43" s="55"/>
      <c r="K43" s="55"/>
      <c r="L43" s="55"/>
      <c r="M43" s="55"/>
      <c r="N43" s="55"/>
      <c r="O43" s="55"/>
      <c r="P43" s="55"/>
      <c r="Q43" s="55"/>
    </row>
    <row r="44" spans="5:22" ht="15" customHeight="1" x14ac:dyDescent="0.25">
      <c r="E44" s="55"/>
      <c r="F44" s="55"/>
      <c r="G44" s="55"/>
      <c r="H44" s="55"/>
      <c r="I44" s="55"/>
      <c r="J44" s="55"/>
      <c r="K44" s="55"/>
      <c r="L44" s="55"/>
      <c r="M44" s="55"/>
      <c r="N44" s="55"/>
      <c r="O44" s="55"/>
      <c r="P44" s="55"/>
      <c r="Q44" s="55"/>
      <c r="R44" s="55"/>
      <c r="S44" s="55"/>
      <c r="T44" s="55"/>
      <c r="U44" s="55"/>
      <c r="V44" s="55"/>
    </row>
    <row r="45" spans="5:22" x14ac:dyDescent="0.25">
      <c r="E45" s="55"/>
      <c r="F45" s="55"/>
      <c r="G45" s="55"/>
      <c r="H45" s="55"/>
      <c r="I45" s="55"/>
      <c r="J45" s="55"/>
      <c r="K45" s="55"/>
      <c r="L45" s="55"/>
      <c r="M45" s="55"/>
      <c r="N45" s="55"/>
      <c r="O45" s="55"/>
      <c r="P45" s="55"/>
      <c r="Q45" s="55"/>
      <c r="R45" s="55"/>
      <c r="S45" s="55"/>
      <c r="T45" s="55"/>
      <c r="U45" s="55"/>
      <c r="V45" s="55"/>
    </row>
    <row r="46" spans="5:22" x14ac:dyDescent="0.25">
      <c r="E46" s="97" t="s">
        <v>132</v>
      </c>
      <c r="F46" s="97"/>
      <c r="G46" s="97"/>
      <c r="H46" s="97"/>
      <c r="I46" s="97"/>
      <c r="J46" s="97"/>
      <c r="K46" s="97"/>
      <c r="L46" s="97"/>
      <c r="M46" s="97"/>
      <c r="N46" s="97"/>
      <c r="O46" s="97"/>
      <c r="P46" s="97"/>
      <c r="Q46" s="97"/>
      <c r="R46" s="97"/>
      <c r="S46" s="97"/>
      <c r="T46" s="97"/>
      <c r="U46" s="97"/>
      <c r="V46" s="97"/>
    </row>
    <row r="47" spans="5:22" x14ac:dyDescent="0.25">
      <c r="E47" s="97"/>
      <c r="F47" s="97"/>
      <c r="G47" s="97"/>
      <c r="H47" s="97"/>
      <c r="I47" s="97"/>
      <c r="J47" s="97"/>
      <c r="K47" s="97"/>
      <c r="L47" s="97"/>
      <c r="M47" s="97"/>
      <c r="N47" s="97"/>
      <c r="O47" s="97"/>
      <c r="P47" s="97"/>
      <c r="Q47" s="97"/>
      <c r="R47" s="97"/>
      <c r="S47" s="97"/>
      <c r="T47" s="97"/>
      <c r="U47" s="97"/>
      <c r="V47" s="97"/>
    </row>
    <row r="48" spans="5:22" x14ac:dyDescent="0.25">
      <c r="E48" s="97"/>
      <c r="F48" s="97"/>
      <c r="G48" s="97"/>
      <c r="H48" s="97"/>
      <c r="I48" s="97"/>
      <c r="J48" s="97"/>
      <c r="K48" s="97"/>
      <c r="L48" s="97"/>
      <c r="M48" s="97"/>
      <c r="N48" s="97"/>
      <c r="O48" s="97"/>
      <c r="P48" s="97"/>
      <c r="Q48" s="97"/>
      <c r="R48" s="97"/>
      <c r="S48" s="97"/>
      <c r="T48" s="97"/>
      <c r="U48" s="97"/>
      <c r="V48" s="97"/>
    </row>
    <row r="49" spans="5:22" x14ac:dyDescent="0.25">
      <c r="E49" s="97"/>
      <c r="F49" s="97"/>
      <c r="G49" s="97"/>
      <c r="H49" s="97"/>
      <c r="I49" s="97"/>
      <c r="J49" s="97"/>
      <c r="K49" s="97"/>
      <c r="L49" s="97"/>
      <c r="M49" s="97"/>
      <c r="N49" s="97"/>
      <c r="O49" s="97"/>
      <c r="P49" s="97"/>
      <c r="Q49" s="97"/>
      <c r="R49" s="97"/>
      <c r="S49" s="97"/>
      <c r="T49" s="97"/>
      <c r="U49" s="97"/>
      <c r="V49" s="97"/>
    </row>
    <row r="50" spans="5:22" x14ac:dyDescent="0.25">
      <c r="E50" s="97"/>
      <c r="F50" s="97"/>
      <c r="G50" s="97"/>
      <c r="H50" s="97"/>
      <c r="I50" s="97"/>
      <c r="J50" s="97"/>
      <c r="K50" s="97"/>
      <c r="L50" s="97"/>
      <c r="M50" s="97"/>
      <c r="N50" s="97"/>
      <c r="O50" s="97"/>
      <c r="P50" s="97"/>
      <c r="Q50" s="97"/>
      <c r="R50" s="97"/>
      <c r="S50" s="97"/>
      <c r="T50" s="97"/>
      <c r="U50" s="97"/>
      <c r="V50" s="97"/>
    </row>
    <row r="51" spans="5:22" x14ac:dyDescent="0.25">
      <c r="E51" s="97"/>
      <c r="F51" s="97"/>
      <c r="G51" s="97"/>
      <c r="H51" s="97"/>
      <c r="I51" s="97"/>
      <c r="J51" s="97"/>
      <c r="K51" s="97"/>
      <c r="L51" s="97"/>
      <c r="M51" s="97"/>
      <c r="N51" s="97"/>
      <c r="O51" s="97"/>
      <c r="P51" s="97"/>
      <c r="Q51" s="97"/>
      <c r="R51" s="97"/>
      <c r="S51" s="97"/>
      <c r="T51" s="97"/>
      <c r="U51" s="97"/>
      <c r="V51" s="97"/>
    </row>
    <row r="52" spans="5:22" x14ac:dyDescent="0.25">
      <c r="E52" s="97"/>
      <c r="F52" s="97"/>
      <c r="G52" s="97"/>
      <c r="H52" s="97"/>
      <c r="I52" s="97"/>
      <c r="J52" s="97"/>
      <c r="K52" s="97"/>
      <c r="L52" s="97"/>
      <c r="M52" s="97"/>
      <c r="N52" s="97"/>
      <c r="O52" s="97"/>
      <c r="P52" s="97"/>
      <c r="Q52" s="97"/>
      <c r="R52" s="97"/>
      <c r="S52" s="97"/>
      <c r="T52" s="97"/>
      <c r="U52" s="97"/>
      <c r="V52" s="97"/>
    </row>
    <row r="53" spans="5:22" x14ac:dyDescent="0.25">
      <c r="E53" s="97"/>
      <c r="F53" s="97"/>
      <c r="G53" s="97"/>
      <c r="H53" s="97"/>
      <c r="I53" s="97"/>
      <c r="J53" s="97"/>
      <c r="K53" s="97"/>
      <c r="L53" s="97"/>
      <c r="M53" s="97"/>
      <c r="N53" s="97"/>
      <c r="O53" s="97"/>
      <c r="P53" s="97"/>
      <c r="Q53" s="97"/>
      <c r="R53" s="97"/>
      <c r="S53" s="97"/>
      <c r="T53" s="97"/>
      <c r="U53" s="97"/>
      <c r="V53" s="97"/>
    </row>
    <row r="54" spans="5:22" x14ac:dyDescent="0.25">
      <c r="E54" s="97"/>
      <c r="F54" s="97"/>
      <c r="G54" s="97"/>
      <c r="H54" s="97"/>
      <c r="I54" s="97"/>
      <c r="J54" s="97"/>
      <c r="K54" s="97"/>
      <c r="L54" s="97"/>
      <c r="M54" s="97"/>
      <c r="N54" s="97"/>
      <c r="O54" s="97"/>
      <c r="P54" s="97"/>
      <c r="Q54" s="97"/>
      <c r="R54" s="97"/>
      <c r="S54" s="97"/>
      <c r="T54" s="97"/>
      <c r="U54" s="97"/>
      <c r="V54" s="97"/>
    </row>
    <row r="55" spans="5:22" x14ac:dyDescent="0.25">
      <c r="E55" s="97"/>
      <c r="F55" s="97"/>
      <c r="G55" s="97"/>
      <c r="H55" s="97"/>
      <c r="I55" s="97"/>
      <c r="J55" s="97"/>
      <c r="K55" s="97"/>
      <c r="L55" s="97"/>
      <c r="M55" s="97"/>
      <c r="N55" s="97"/>
      <c r="O55" s="97"/>
      <c r="P55" s="97"/>
      <c r="Q55" s="97"/>
      <c r="R55" s="97"/>
      <c r="S55" s="97"/>
      <c r="T55" s="97"/>
      <c r="U55" s="97"/>
      <c r="V55" s="97"/>
    </row>
    <row r="56" spans="5:22" x14ac:dyDescent="0.25">
      <c r="E56" s="97"/>
      <c r="F56" s="97"/>
      <c r="G56" s="97"/>
      <c r="H56" s="97"/>
      <c r="I56" s="97"/>
      <c r="J56" s="97"/>
      <c r="K56" s="97"/>
      <c r="L56" s="97"/>
      <c r="M56" s="97"/>
      <c r="N56" s="97"/>
      <c r="O56" s="97"/>
      <c r="P56" s="97"/>
      <c r="Q56" s="97"/>
      <c r="R56" s="97"/>
      <c r="S56" s="97"/>
      <c r="T56" s="97"/>
      <c r="U56" s="97"/>
      <c r="V56" s="97"/>
    </row>
    <row r="57" spans="5:22" x14ac:dyDescent="0.25">
      <c r="E57" s="97"/>
      <c r="F57" s="97"/>
      <c r="G57" s="97"/>
      <c r="H57" s="97"/>
      <c r="I57" s="97"/>
      <c r="J57" s="97"/>
      <c r="K57" s="97"/>
      <c r="L57" s="97"/>
      <c r="M57" s="97"/>
      <c r="N57" s="97"/>
      <c r="O57" s="97"/>
      <c r="P57" s="97"/>
      <c r="Q57" s="97"/>
      <c r="R57" s="97"/>
      <c r="S57" s="97"/>
      <c r="T57" s="97"/>
      <c r="U57" s="97"/>
      <c r="V57" s="97"/>
    </row>
    <row r="58" spans="5:22" x14ac:dyDescent="0.25">
      <c r="E58" s="97"/>
      <c r="F58" s="97"/>
      <c r="G58" s="97"/>
      <c r="H58" s="97"/>
      <c r="I58" s="97"/>
      <c r="J58" s="97"/>
      <c r="K58" s="97"/>
      <c r="L58" s="97"/>
      <c r="M58" s="97"/>
      <c r="N58" s="97"/>
      <c r="O58" s="97"/>
      <c r="P58" s="97"/>
      <c r="Q58" s="97"/>
      <c r="R58" s="97"/>
      <c r="S58" s="97"/>
      <c r="T58" s="97"/>
      <c r="U58" s="97"/>
      <c r="V58" s="97"/>
    </row>
    <row r="59" spans="5:22" x14ac:dyDescent="0.25">
      <c r="E59" s="97"/>
      <c r="F59" s="97"/>
      <c r="G59" s="97"/>
      <c r="H59" s="97"/>
      <c r="I59" s="97"/>
      <c r="J59" s="97"/>
      <c r="K59" s="97"/>
      <c r="L59" s="97"/>
      <c r="M59" s="97"/>
      <c r="N59" s="97"/>
      <c r="O59" s="97"/>
      <c r="P59" s="97"/>
      <c r="Q59" s="97"/>
      <c r="R59" s="97"/>
      <c r="S59" s="97"/>
      <c r="T59" s="97"/>
      <c r="U59" s="97"/>
      <c r="V59" s="97"/>
    </row>
    <row r="60" spans="5:22" x14ac:dyDescent="0.25">
      <c r="E60" s="97"/>
      <c r="F60" s="97"/>
      <c r="G60" s="97"/>
      <c r="H60" s="97"/>
      <c r="I60" s="97"/>
      <c r="J60" s="97"/>
      <c r="K60" s="97"/>
      <c r="L60" s="97"/>
      <c r="M60" s="97"/>
      <c r="N60" s="97"/>
      <c r="O60" s="97"/>
      <c r="P60" s="97"/>
      <c r="Q60" s="97"/>
      <c r="R60" s="97"/>
      <c r="S60" s="97"/>
      <c r="T60" s="97"/>
      <c r="U60" s="97"/>
      <c r="V60" s="97"/>
    </row>
    <row r="61" spans="5:22" x14ac:dyDescent="0.25">
      <c r="E61" s="97"/>
      <c r="F61" s="97"/>
      <c r="G61" s="97"/>
      <c r="H61" s="97"/>
      <c r="I61" s="97"/>
      <c r="J61" s="97"/>
      <c r="K61" s="97"/>
      <c r="L61" s="97"/>
      <c r="M61" s="97"/>
      <c r="N61" s="97"/>
      <c r="O61" s="97"/>
      <c r="P61" s="97"/>
      <c r="Q61" s="97"/>
      <c r="R61" s="97"/>
      <c r="S61" s="97"/>
      <c r="T61" s="97"/>
      <c r="U61" s="97"/>
      <c r="V61" s="97"/>
    </row>
    <row r="62" spans="5:22" x14ac:dyDescent="0.25">
      <c r="E62" s="97"/>
      <c r="F62" s="97"/>
      <c r="G62" s="97"/>
      <c r="H62" s="97"/>
      <c r="I62" s="97"/>
      <c r="J62" s="97"/>
      <c r="K62" s="97"/>
      <c r="L62" s="97"/>
      <c r="M62" s="97"/>
      <c r="N62" s="97"/>
      <c r="O62" s="97"/>
      <c r="P62" s="97"/>
      <c r="Q62" s="97"/>
      <c r="R62" s="97"/>
      <c r="S62" s="97"/>
      <c r="T62" s="97"/>
      <c r="U62" s="97"/>
      <c r="V62" s="97"/>
    </row>
    <row r="63" spans="5:22" x14ac:dyDescent="0.25">
      <c r="E63" s="97"/>
      <c r="F63" s="97"/>
      <c r="G63" s="97"/>
      <c r="H63" s="97"/>
      <c r="I63" s="97"/>
      <c r="J63" s="97"/>
      <c r="K63" s="97"/>
      <c r="L63" s="97"/>
      <c r="M63" s="97"/>
      <c r="N63" s="97"/>
      <c r="O63" s="97"/>
      <c r="P63" s="97"/>
      <c r="Q63" s="97"/>
      <c r="R63" s="97"/>
      <c r="S63" s="97"/>
      <c r="T63" s="97"/>
      <c r="U63" s="97"/>
      <c r="V63" s="97"/>
    </row>
    <row r="64" spans="5:22" x14ac:dyDescent="0.25">
      <c r="E64" s="97"/>
      <c r="F64" s="97"/>
      <c r="G64" s="97"/>
      <c r="H64" s="97"/>
      <c r="I64" s="97"/>
      <c r="J64" s="97"/>
      <c r="K64" s="97"/>
      <c r="L64" s="97"/>
      <c r="M64" s="97"/>
      <c r="N64" s="97"/>
      <c r="O64" s="97"/>
      <c r="P64" s="97"/>
      <c r="Q64" s="97"/>
      <c r="R64" s="97"/>
      <c r="S64" s="97"/>
      <c r="T64" s="97"/>
      <c r="U64" s="97"/>
      <c r="V64" s="97"/>
    </row>
    <row r="65" spans="5:22" x14ac:dyDescent="0.25">
      <c r="E65" s="97"/>
      <c r="F65" s="97"/>
      <c r="G65" s="97"/>
      <c r="H65" s="97"/>
      <c r="I65" s="97"/>
      <c r="J65" s="97"/>
      <c r="K65" s="97"/>
      <c r="L65" s="97"/>
      <c r="M65" s="97"/>
      <c r="N65" s="97"/>
      <c r="O65" s="97"/>
      <c r="P65" s="97"/>
      <c r="Q65" s="97"/>
      <c r="R65" s="97"/>
      <c r="S65" s="97"/>
      <c r="T65" s="97"/>
      <c r="U65" s="97"/>
      <c r="V65" s="97"/>
    </row>
    <row r="66" spans="5:22" x14ac:dyDescent="0.25">
      <c r="E66" s="97"/>
      <c r="F66" s="97"/>
      <c r="G66" s="97"/>
      <c r="H66" s="97"/>
      <c r="I66" s="97"/>
      <c r="J66" s="97"/>
      <c r="K66" s="97"/>
      <c r="L66" s="97"/>
      <c r="M66" s="97"/>
      <c r="N66" s="97"/>
      <c r="O66" s="97"/>
      <c r="P66" s="97"/>
      <c r="Q66" s="97"/>
      <c r="R66" s="97"/>
      <c r="S66" s="97"/>
      <c r="T66" s="97"/>
      <c r="U66" s="97"/>
      <c r="V66" s="97"/>
    </row>
    <row r="67" spans="5:22" x14ac:dyDescent="0.25">
      <c r="E67" s="97"/>
      <c r="F67" s="97"/>
      <c r="G67" s="97"/>
      <c r="H67" s="97"/>
      <c r="I67" s="97"/>
      <c r="J67" s="97"/>
      <c r="K67" s="97"/>
      <c r="L67" s="97"/>
      <c r="M67" s="97"/>
      <c r="N67" s="97"/>
      <c r="O67" s="97"/>
      <c r="P67" s="97"/>
      <c r="Q67" s="97"/>
      <c r="R67" s="97"/>
      <c r="S67" s="97"/>
      <c r="T67" s="97"/>
      <c r="U67" s="97"/>
      <c r="V67" s="97"/>
    </row>
    <row r="68" spans="5:22" x14ac:dyDescent="0.25">
      <c r="E68" s="97"/>
      <c r="F68" s="97"/>
      <c r="G68" s="97"/>
      <c r="H68" s="97"/>
      <c r="I68" s="97"/>
      <c r="J68" s="97"/>
      <c r="K68" s="97"/>
      <c r="L68" s="97"/>
      <c r="M68" s="97"/>
      <c r="N68" s="97"/>
      <c r="O68" s="97"/>
      <c r="P68" s="97"/>
      <c r="Q68" s="97"/>
      <c r="R68" s="97"/>
      <c r="S68" s="97"/>
      <c r="T68" s="97"/>
      <c r="U68" s="97"/>
      <c r="V68" s="97"/>
    </row>
    <row r="69" spans="5:22" x14ac:dyDescent="0.25">
      <c r="E69" s="97"/>
      <c r="F69" s="97"/>
      <c r="G69" s="97"/>
      <c r="H69" s="97"/>
      <c r="I69" s="97"/>
      <c r="J69" s="97"/>
      <c r="K69" s="97"/>
      <c r="L69" s="97"/>
      <c r="M69" s="97"/>
      <c r="N69" s="97"/>
      <c r="O69" s="97"/>
      <c r="P69" s="97"/>
      <c r="Q69" s="97"/>
      <c r="R69" s="97"/>
      <c r="S69" s="97"/>
      <c r="T69" s="97"/>
      <c r="U69" s="97"/>
      <c r="V69" s="97"/>
    </row>
    <row r="70" spans="5:22" x14ac:dyDescent="0.25">
      <c r="E70" s="97"/>
      <c r="F70" s="97"/>
      <c r="G70" s="97"/>
      <c r="H70" s="97"/>
      <c r="I70" s="97"/>
      <c r="J70" s="97"/>
      <c r="K70" s="97"/>
      <c r="L70" s="97"/>
      <c r="M70" s="97"/>
      <c r="N70" s="97"/>
      <c r="O70" s="97"/>
      <c r="P70" s="97"/>
      <c r="Q70" s="97"/>
      <c r="R70" s="97"/>
      <c r="S70" s="97"/>
      <c r="T70" s="97"/>
      <c r="U70" s="97"/>
      <c r="V70" s="97"/>
    </row>
    <row r="71" spans="5:22" x14ac:dyDescent="0.25">
      <c r="E71" s="97"/>
      <c r="F71" s="97"/>
      <c r="G71" s="97"/>
      <c r="H71" s="97"/>
      <c r="I71" s="97"/>
      <c r="J71" s="97"/>
      <c r="K71" s="97"/>
      <c r="L71" s="97"/>
      <c r="M71" s="97"/>
      <c r="N71" s="97"/>
      <c r="O71" s="97"/>
      <c r="P71" s="97"/>
      <c r="Q71" s="97"/>
      <c r="R71" s="97"/>
      <c r="S71" s="97"/>
      <c r="T71" s="97"/>
      <c r="U71" s="97"/>
      <c r="V71" s="97"/>
    </row>
    <row r="72" spans="5:22" x14ac:dyDescent="0.25">
      <c r="E72" s="97"/>
      <c r="F72" s="97"/>
      <c r="G72" s="97"/>
      <c r="H72" s="97"/>
      <c r="I72" s="97"/>
      <c r="J72" s="97"/>
      <c r="K72" s="97"/>
      <c r="L72" s="97"/>
      <c r="M72" s="97"/>
      <c r="N72" s="97"/>
      <c r="O72" s="97"/>
      <c r="P72" s="97"/>
      <c r="Q72" s="97"/>
      <c r="R72" s="97"/>
      <c r="S72" s="97"/>
      <c r="T72" s="97"/>
      <c r="U72" s="97"/>
      <c r="V72" s="97"/>
    </row>
    <row r="73" spans="5:22" x14ac:dyDescent="0.25">
      <c r="E73" s="97"/>
      <c r="F73" s="97"/>
      <c r="G73" s="97"/>
      <c r="H73" s="97"/>
      <c r="I73" s="97"/>
      <c r="J73" s="97"/>
      <c r="K73" s="97"/>
      <c r="L73" s="97"/>
      <c r="M73" s="97"/>
      <c r="N73" s="97"/>
      <c r="O73" s="97"/>
      <c r="P73" s="97"/>
      <c r="Q73" s="97"/>
      <c r="R73" s="97"/>
      <c r="S73" s="97"/>
      <c r="T73" s="97"/>
      <c r="U73" s="97"/>
      <c r="V73" s="97"/>
    </row>
    <row r="74" spans="5:22" x14ac:dyDescent="0.25">
      <c r="E74" s="97"/>
      <c r="F74" s="97"/>
      <c r="G74" s="97"/>
      <c r="H74" s="97"/>
      <c r="I74" s="97"/>
      <c r="J74" s="97"/>
      <c r="K74" s="97"/>
      <c r="L74" s="97"/>
      <c r="M74" s="97"/>
      <c r="N74" s="97"/>
      <c r="O74" s="97"/>
      <c r="P74" s="97"/>
      <c r="Q74" s="97"/>
      <c r="R74" s="97"/>
      <c r="S74" s="97"/>
      <c r="T74" s="97"/>
      <c r="U74" s="97"/>
      <c r="V74" s="97"/>
    </row>
    <row r="75" spans="5:22" x14ac:dyDescent="0.25">
      <c r="E75" s="97"/>
      <c r="F75" s="97"/>
      <c r="G75" s="97"/>
      <c r="H75" s="97"/>
      <c r="I75" s="97"/>
      <c r="J75" s="97"/>
      <c r="K75" s="97"/>
      <c r="L75" s="97"/>
      <c r="M75" s="97"/>
      <c r="N75" s="97"/>
      <c r="O75" s="97"/>
      <c r="P75" s="97"/>
      <c r="Q75" s="97"/>
      <c r="R75" s="97"/>
      <c r="S75" s="97"/>
      <c r="T75" s="97"/>
      <c r="U75" s="97"/>
      <c r="V75" s="97"/>
    </row>
    <row r="76" spans="5:22" x14ac:dyDescent="0.25">
      <c r="E76" s="97"/>
      <c r="F76" s="97"/>
      <c r="G76" s="97"/>
      <c r="H76" s="97"/>
      <c r="I76" s="97"/>
      <c r="J76" s="97"/>
      <c r="K76" s="97"/>
      <c r="L76" s="97"/>
      <c r="M76" s="97"/>
      <c r="N76" s="97"/>
      <c r="O76" s="97"/>
      <c r="P76" s="97"/>
      <c r="Q76" s="97"/>
      <c r="R76" s="97"/>
      <c r="S76" s="97"/>
      <c r="T76" s="97"/>
      <c r="U76" s="97"/>
      <c r="V76" s="97"/>
    </row>
    <row r="77" spans="5:22" x14ac:dyDescent="0.25">
      <c r="E77" s="97"/>
      <c r="F77" s="97"/>
      <c r="G77" s="97"/>
      <c r="H77" s="97"/>
      <c r="I77" s="97"/>
      <c r="J77" s="97"/>
      <c r="K77" s="97"/>
      <c r="L77" s="97"/>
      <c r="M77" s="97"/>
      <c r="N77" s="97"/>
      <c r="O77" s="97"/>
      <c r="P77" s="97"/>
      <c r="Q77" s="97"/>
      <c r="R77" s="97"/>
      <c r="S77" s="97"/>
      <c r="T77" s="97"/>
      <c r="U77" s="97"/>
      <c r="V77" s="97"/>
    </row>
    <row r="78" spans="5:22" x14ac:dyDescent="0.25">
      <c r="E78" s="97"/>
      <c r="F78" s="97"/>
      <c r="G78" s="97"/>
      <c r="H78" s="97"/>
      <c r="I78" s="97"/>
      <c r="J78" s="97"/>
      <c r="K78" s="97"/>
      <c r="L78" s="97"/>
      <c r="M78" s="97"/>
      <c r="N78" s="97"/>
      <c r="O78" s="97"/>
      <c r="P78" s="97"/>
      <c r="Q78" s="97"/>
      <c r="R78" s="97"/>
      <c r="S78" s="97"/>
      <c r="T78" s="97"/>
      <c r="U78" s="97"/>
      <c r="V78" s="97"/>
    </row>
  </sheetData>
  <mergeCells count="1">
    <mergeCell ref="E46:V78"/>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C1:M34"/>
  <sheetViews>
    <sheetView workbookViewId="0">
      <selection activeCell="I33" sqref="I33"/>
    </sheetView>
  </sheetViews>
  <sheetFormatPr defaultRowHeight="15" x14ac:dyDescent="0.25"/>
  <cols>
    <col min="4" max="5" width="11.5703125" bestFit="1" customWidth="1"/>
    <col min="7" max="7" width="9.140625" style="90"/>
    <col min="13" max="13" width="9.140625" style="90"/>
  </cols>
  <sheetData>
    <row r="1" spans="3:13" x14ac:dyDescent="0.25">
      <c r="C1" t="s">
        <v>97</v>
      </c>
      <c r="I1" t="s">
        <v>98</v>
      </c>
    </row>
    <row r="3" spans="3:13" x14ac:dyDescent="0.25">
      <c r="D3">
        <v>2019</v>
      </c>
      <c r="E3">
        <v>2020</v>
      </c>
      <c r="F3" t="s">
        <v>99</v>
      </c>
      <c r="G3" s="90" t="s">
        <v>100</v>
      </c>
      <c r="J3">
        <v>2019</v>
      </c>
      <c r="K3">
        <v>2020</v>
      </c>
      <c r="L3" t="s">
        <v>99</v>
      </c>
      <c r="M3" s="90" t="s">
        <v>100</v>
      </c>
    </row>
    <row r="4" spans="3:13" x14ac:dyDescent="0.25">
      <c r="C4" t="s">
        <v>123</v>
      </c>
      <c r="D4" s="79">
        <v>122605.58019407326</v>
      </c>
      <c r="E4" s="79">
        <v>105304.00028570008</v>
      </c>
      <c r="F4">
        <f>E4-D4</f>
        <v>-17301.579908373184</v>
      </c>
      <c r="G4" s="90">
        <f>F4/D4</f>
        <v>-0.14111576227596156</v>
      </c>
      <c r="I4" t="s">
        <v>123</v>
      </c>
      <c r="J4" s="79">
        <v>80449.291299999895</v>
      </c>
      <c r="K4" s="79">
        <v>76070.431699999972</v>
      </c>
      <c r="L4">
        <f>K4-J4</f>
        <v>-4378.8595999999234</v>
      </c>
      <c r="M4" s="90">
        <f>L4/J4</f>
        <v>-5.443005810543329E-2</v>
      </c>
    </row>
    <row r="5" spans="3:13" x14ac:dyDescent="0.25">
      <c r="C5" t="s">
        <v>124</v>
      </c>
      <c r="D5" s="79">
        <v>66130.452953449887</v>
      </c>
      <c r="E5" s="79">
        <v>76925.169603499977</v>
      </c>
      <c r="F5">
        <f t="shared" ref="F5:F9" si="0">E5-D5</f>
        <v>10794.71665005009</v>
      </c>
      <c r="G5" s="90">
        <f t="shared" ref="G5:G9" si="1">F5/D5</f>
        <v>0.16323367174951359</v>
      </c>
      <c r="I5" t="s">
        <v>124</v>
      </c>
      <c r="J5" s="79">
        <v>40561.664799999977</v>
      </c>
      <c r="K5" s="79">
        <v>61399.204299999939</v>
      </c>
      <c r="L5">
        <f t="shared" ref="L5:L9" si="2">K5-J5</f>
        <v>20837.539499999963</v>
      </c>
      <c r="M5" s="90">
        <f t="shared" ref="M5:M9" si="3">L5/J5</f>
        <v>0.51372495687109898</v>
      </c>
    </row>
    <row r="6" spans="3:13" x14ac:dyDescent="0.25">
      <c r="C6" t="s">
        <v>125</v>
      </c>
      <c r="D6" s="79">
        <v>65272.385123966189</v>
      </c>
      <c r="E6" s="79">
        <v>48363.805287399999</v>
      </c>
      <c r="F6">
        <f t="shared" si="0"/>
        <v>-16908.57983656619</v>
      </c>
      <c r="G6" s="90">
        <f t="shared" si="1"/>
        <v>-0.25904645286752104</v>
      </c>
      <c r="I6" t="s">
        <v>125</v>
      </c>
      <c r="J6" s="79">
        <v>70939.217600000047</v>
      </c>
      <c r="K6" s="79">
        <v>61380.871100000018</v>
      </c>
      <c r="L6">
        <f t="shared" si="2"/>
        <v>-9558.3465000000288</v>
      </c>
      <c r="M6" s="90">
        <f t="shared" si="3"/>
        <v>-0.13473994813272402</v>
      </c>
    </row>
    <row r="7" spans="3:13" x14ac:dyDescent="0.25">
      <c r="C7" t="s">
        <v>126</v>
      </c>
      <c r="D7" s="79">
        <v>61900.917177508818</v>
      </c>
      <c r="E7" s="79">
        <v>30975.669169999979</v>
      </c>
      <c r="F7">
        <f t="shared" si="0"/>
        <v>-30925.248007508839</v>
      </c>
      <c r="G7" s="90">
        <f t="shared" si="1"/>
        <v>-0.49959272685454281</v>
      </c>
      <c r="I7" t="s">
        <v>126</v>
      </c>
      <c r="J7" s="79">
        <v>38003.490899999808</v>
      </c>
      <c r="K7" s="79">
        <v>26179.610899999956</v>
      </c>
      <c r="L7">
        <f t="shared" si="2"/>
        <v>-11823.879999999852</v>
      </c>
      <c r="M7" s="90">
        <f t="shared" si="3"/>
        <v>-0.31112615499224866</v>
      </c>
    </row>
    <row r="8" spans="3:13" x14ac:dyDescent="0.25">
      <c r="C8" t="s">
        <v>101</v>
      </c>
      <c r="D8" s="79">
        <v>60965.792965366083</v>
      </c>
      <c r="E8" s="79">
        <v>38267.086987399969</v>
      </c>
      <c r="F8">
        <f t="shared" si="0"/>
        <v>-22698.705977966114</v>
      </c>
      <c r="G8" s="90">
        <f t="shared" si="1"/>
        <v>-0.37231871962792268</v>
      </c>
      <c r="I8" t="s">
        <v>101</v>
      </c>
      <c r="J8" s="79">
        <v>27139.703499999996</v>
      </c>
      <c r="K8" s="79">
        <v>27483.934999999954</v>
      </c>
      <c r="L8">
        <f t="shared" si="2"/>
        <v>344.23149999995803</v>
      </c>
      <c r="M8" s="90">
        <f t="shared" si="3"/>
        <v>1.2683686835412851E-2</v>
      </c>
    </row>
    <row r="9" spans="3:13" x14ac:dyDescent="0.25">
      <c r="C9" t="s">
        <v>103</v>
      </c>
      <c r="D9" s="79">
        <v>67234.832951913268</v>
      </c>
      <c r="E9" s="79">
        <v>47670.004016800034</v>
      </c>
      <c r="F9">
        <f t="shared" si="0"/>
        <v>-19564.828935113233</v>
      </c>
      <c r="G9" s="90">
        <f t="shared" si="1"/>
        <v>-0.29099245251499484</v>
      </c>
      <c r="I9" t="s">
        <v>103</v>
      </c>
      <c r="J9" s="79">
        <v>30804.210700000032</v>
      </c>
      <c r="K9" s="79">
        <v>28731.815499999946</v>
      </c>
      <c r="L9">
        <f t="shared" si="2"/>
        <v>-2072.3952000000863</v>
      </c>
      <c r="M9" s="90">
        <f t="shared" si="3"/>
        <v>-6.7276361020348563E-2</v>
      </c>
    </row>
    <row r="10" spans="3:13" x14ac:dyDescent="0.25">
      <c r="C10" t="s">
        <v>109</v>
      </c>
      <c r="D10" s="79">
        <v>75811.111131051191</v>
      </c>
      <c r="E10" s="79">
        <v>58442.362495500063</v>
      </c>
      <c r="F10">
        <f t="shared" ref="F10" si="4">E10-D10</f>
        <v>-17368.748635551128</v>
      </c>
      <c r="G10" s="90">
        <f t="shared" ref="G10" si="5">F10/D10</f>
        <v>-0.22910558065197817</v>
      </c>
      <c r="I10" t="s">
        <v>109</v>
      </c>
      <c r="J10" s="79">
        <v>37398.356099999954</v>
      </c>
      <c r="K10" s="79">
        <v>39055.338600000017</v>
      </c>
      <c r="L10">
        <f t="shared" ref="L10" si="6">K10-J10</f>
        <v>1656.9825000000637</v>
      </c>
      <c r="M10" s="90">
        <f t="shared" ref="M10" si="7">L10/J10</f>
        <v>4.4306292382730317E-2</v>
      </c>
    </row>
    <row r="11" spans="3:13" x14ac:dyDescent="0.25">
      <c r="C11" t="s">
        <v>127</v>
      </c>
      <c r="D11" s="79">
        <v>89956.275293244064</v>
      </c>
      <c r="E11" s="79">
        <v>65875.901464299925</v>
      </c>
      <c r="F11">
        <f t="shared" ref="F11:F13" si="8">E11-D11</f>
        <v>-24080.373828944139</v>
      </c>
      <c r="G11" s="90">
        <f t="shared" ref="G11:G13" si="9">F11/D11</f>
        <v>-0.26768976094714575</v>
      </c>
      <c r="I11" t="s">
        <v>127</v>
      </c>
      <c r="J11" s="79">
        <v>53963.041799999781</v>
      </c>
      <c r="K11" s="79">
        <v>47858.503899999989</v>
      </c>
      <c r="L11">
        <f t="shared" ref="L11:L13" si="10">K11-J11</f>
        <v>-6104.537899999792</v>
      </c>
      <c r="M11" s="90">
        <f t="shared" ref="M11:M13" si="11">L11/J11</f>
        <v>-0.11312442175933486</v>
      </c>
    </row>
    <row r="12" spans="3:13" x14ac:dyDescent="0.25">
      <c r="C12" t="s">
        <v>128</v>
      </c>
      <c r="D12" s="79">
        <v>86456.162780000028</v>
      </c>
      <c r="E12" s="79">
        <v>76479.733095400035</v>
      </c>
      <c r="F12">
        <f t="shared" si="8"/>
        <v>-9976.4296845999925</v>
      </c>
      <c r="G12" s="90">
        <f t="shared" si="9"/>
        <v>-0.11539292704889567</v>
      </c>
      <c r="I12" t="s">
        <v>128</v>
      </c>
      <c r="J12" s="79">
        <v>65751.581299999991</v>
      </c>
      <c r="K12" s="79">
        <v>68791.775599999863</v>
      </c>
      <c r="L12">
        <f t="shared" si="10"/>
        <v>3040.1942999998719</v>
      </c>
      <c r="M12" s="90">
        <f t="shared" si="11"/>
        <v>4.6237584555245854E-2</v>
      </c>
    </row>
    <row r="13" spans="3:13" x14ac:dyDescent="0.25">
      <c r="C13" t="s">
        <v>129</v>
      </c>
      <c r="D13" s="79">
        <v>120129.41018999998</v>
      </c>
      <c r="E13" s="79">
        <v>104191.81126480018</v>
      </c>
      <c r="F13">
        <f t="shared" si="8"/>
        <v>-15937.598925199796</v>
      </c>
      <c r="G13" s="90">
        <f t="shared" si="9"/>
        <v>-0.13267025035744745</v>
      </c>
      <c r="I13" t="s">
        <v>129</v>
      </c>
      <c r="J13" s="79">
        <v>77865.008399999992</v>
      </c>
      <c r="K13" s="79">
        <v>81860.858100000158</v>
      </c>
      <c r="L13">
        <f t="shared" si="10"/>
        <v>3995.8497000001662</v>
      </c>
      <c r="M13" s="90">
        <f t="shared" si="11"/>
        <v>5.1317655800832952E-2</v>
      </c>
    </row>
    <row r="14" spans="3:13" x14ac:dyDescent="0.25">
      <c r="C14" t="s">
        <v>131</v>
      </c>
      <c r="D14" s="79">
        <v>108409.42432000001</v>
      </c>
      <c r="E14" s="95">
        <v>80969.166100000002</v>
      </c>
      <c r="F14">
        <f t="shared" ref="F14" si="12">E14-D14</f>
        <v>-27440.258220000003</v>
      </c>
      <c r="G14" s="90">
        <f t="shared" ref="G14" si="13">F14/D14</f>
        <v>-0.25311690742866222</v>
      </c>
      <c r="I14" t="s">
        <v>131</v>
      </c>
      <c r="J14" s="79">
        <v>70510.226299999995</v>
      </c>
      <c r="K14" s="95">
        <v>64626.397200000007</v>
      </c>
      <c r="L14">
        <f t="shared" ref="L14" si="14">K14-J14</f>
        <v>-5883.8290999999881</v>
      </c>
      <c r="M14" s="90">
        <f t="shared" ref="M14" si="15">L14/J14</f>
        <v>-8.3446464559141384E-2</v>
      </c>
    </row>
    <row r="15" spans="3:13" x14ac:dyDescent="0.25">
      <c r="C15" t="s">
        <v>130</v>
      </c>
      <c r="D15" s="79">
        <v>56123.576648450129</v>
      </c>
      <c r="E15" s="79"/>
      <c r="I15" t="s">
        <v>130</v>
      </c>
      <c r="J15" s="79">
        <v>28703.502800000068</v>
      </c>
      <c r="K15" s="79"/>
    </row>
    <row r="18" spans="3:13" x14ac:dyDescent="0.25">
      <c r="C18" t="s">
        <v>102</v>
      </c>
    </row>
    <row r="21" spans="3:13" x14ac:dyDescent="0.25">
      <c r="C21" t="s">
        <v>104</v>
      </c>
      <c r="I21" t="s">
        <v>105</v>
      </c>
    </row>
    <row r="22" spans="3:13" x14ac:dyDescent="0.25">
      <c r="D22">
        <v>2019</v>
      </c>
      <c r="E22">
        <v>2020</v>
      </c>
      <c r="F22" t="s">
        <v>106</v>
      </c>
      <c r="G22" s="90" t="s">
        <v>100</v>
      </c>
      <c r="J22">
        <v>2019</v>
      </c>
      <c r="K22">
        <v>2020</v>
      </c>
      <c r="L22" t="s">
        <v>106</v>
      </c>
      <c r="M22" s="90" t="s">
        <v>100</v>
      </c>
    </row>
    <row r="23" spans="3:13" x14ac:dyDescent="0.25">
      <c r="C23" t="s">
        <v>123</v>
      </c>
      <c r="D23" s="79">
        <f>D4</f>
        <v>122605.58019407326</v>
      </c>
      <c r="E23" s="79">
        <f>E4</f>
        <v>105304.00028570008</v>
      </c>
      <c r="F23">
        <f>E23-D23</f>
        <v>-17301.579908373184</v>
      </c>
      <c r="G23" s="90">
        <f>F23/D23</f>
        <v>-0.14111576227596156</v>
      </c>
      <c r="I23" t="s">
        <v>123</v>
      </c>
      <c r="J23" s="79">
        <f>J4</f>
        <v>80449.291299999895</v>
      </c>
      <c r="K23" s="79">
        <f>K4</f>
        <v>76070.431699999972</v>
      </c>
      <c r="L23">
        <f>K23-J23</f>
        <v>-4378.8595999999234</v>
      </c>
      <c r="M23" s="90">
        <f>L23/J23</f>
        <v>-5.443005810543329E-2</v>
      </c>
    </row>
    <row r="24" spans="3:13" x14ac:dyDescent="0.25">
      <c r="C24" t="s">
        <v>124</v>
      </c>
      <c r="D24" s="79">
        <f>D23+D5</f>
        <v>188736.03314752315</v>
      </c>
      <c r="E24" s="79">
        <f>E23+E5</f>
        <v>182229.16988920007</v>
      </c>
      <c r="F24">
        <f t="shared" ref="F24:F29" si="16">E24-D24</f>
        <v>-6506.8632583230792</v>
      </c>
      <c r="G24" s="90">
        <f t="shared" ref="G24:G28" si="17">F24/D24</f>
        <v>-3.4475998831855661E-2</v>
      </c>
      <c r="I24" t="s">
        <v>124</v>
      </c>
      <c r="J24" s="79">
        <f>J23+J5</f>
        <v>121010.95609999986</v>
      </c>
      <c r="K24" s="79">
        <f>K23+K5</f>
        <v>137469.63599999991</v>
      </c>
      <c r="L24">
        <f t="shared" ref="L24:L29" si="18">K24-J24</f>
        <v>16458.679900000046</v>
      </c>
      <c r="M24" s="90">
        <f t="shared" ref="M24:M28" si="19">L24/J24</f>
        <v>0.13600983274935108</v>
      </c>
    </row>
    <row r="25" spans="3:13" x14ac:dyDescent="0.25">
      <c r="C25" t="s">
        <v>125</v>
      </c>
      <c r="D25" s="79">
        <f t="shared" ref="D25:E25" si="20">D24+D6</f>
        <v>254008.41827148932</v>
      </c>
      <c r="E25" s="79">
        <f t="shared" si="20"/>
        <v>230592.97517660007</v>
      </c>
      <c r="F25">
        <f t="shared" si="16"/>
        <v>-23415.443094889255</v>
      </c>
      <c r="G25" s="90">
        <f t="shared" si="17"/>
        <v>-9.2183728611161059E-2</v>
      </c>
      <c r="I25" t="s">
        <v>125</v>
      </c>
      <c r="J25" s="79">
        <f t="shared" ref="J25:J33" si="21">J24+J6</f>
        <v>191950.17369999993</v>
      </c>
      <c r="K25" s="79">
        <f>K24+K6</f>
        <v>198850.50709999993</v>
      </c>
      <c r="L25">
        <f t="shared" si="18"/>
        <v>6900.3334000000032</v>
      </c>
      <c r="M25" s="90">
        <f t="shared" si="19"/>
        <v>3.5948565541725298E-2</v>
      </c>
    </row>
    <row r="26" spans="3:13" x14ac:dyDescent="0.25">
      <c r="C26" t="s">
        <v>126</v>
      </c>
      <c r="D26" s="79">
        <f t="shared" ref="D26:E26" si="22">D25+D7</f>
        <v>315909.33544899814</v>
      </c>
      <c r="E26" s="79">
        <f t="shared" si="22"/>
        <v>261568.64434660005</v>
      </c>
      <c r="F26">
        <f t="shared" si="16"/>
        <v>-54340.691102398094</v>
      </c>
      <c r="G26" s="90">
        <f t="shared" si="17"/>
        <v>-0.17201356530083015</v>
      </c>
      <c r="I26" t="s">
        <v>126</v>
      </c>
      <c r="J26" s="79">
        <f t="shared" si="21"/>
        <v>229953.66459999973</v>
      </c>
      <c r="K26" s="79">
        <f t="shared" ref="K26:K33" si="23">K25+K7</f>
        <v>225030.1179999999</v>
      </c>
      <c r="L26">
        <f t="shared" si="18"/>
        <v>-4923.5465999998269</v>
      </c>
      <c r="M26" s="90">
        <f t="shared" si="19"/>
        <v>-2.1411037778259579E-2</v>
      </c>
    </row>
    <row r="27" spans="3:13" x14ac:dyDescent="0.25">
      <c r="C27" t="s">
        <v>101</v>
      </c>
      <c r="D27" s="79">
        <f t="shared" ref="D27:E27" si="24">D26+D8</f>
        <v>376875.12841436424</v>
      </c>
      <c r="E27" s="79">
        <f t="shared" si="24"/>
        <v>299835.73133400001</v>
      </c>
      <c r="F27">
        <f t="shared" si="16"/>
        <v>-77039.39708036423</v>
      </c>
      <c r="G27" s="90">
        <f t="shared" si="17"/>
        <v>-0.20441624100930705</v>
      </c>
      <c r="I27" t="s">
        <v>101</v>
      </c>
      <c r="J27" s="79">
        <f t="shared" si="21"/>
        <v>257093.36809999973</v>
      </c>
      <c r="K27" s="79">
        <f t="shared" si="23"/>
        <v>252514.05299999984</v>
      </c>
      <c r="L27">
        <f t="shared" si="18"/>
        <v>-4579.3150999998907</v>
      </c>
      <c r="M27" s="90">
        <f t="shared" si="19"/>
        <v>-1.7811875638187244E-2</v>
      </c>
    </row>
    <row r="28" spans="3:13" x14ac:dyDescent="0.25">
      <c r="C28" t="s">
        <v>103</v>
      </c>
      <c r="D28" s="79">
        <f t="shared" ref="D28:E28" si="25">D27+D9</f>
        <v>444109.96136627754</v>
      </c>
      <c r="E28" s="79">
        <f t="shared" si="25"/>
        <v>347505.73535080004</v>
      </c>
      <c r="F28">
        <f t="shared" si="16"/>
        <v>-96604.226015477499</v>
      </c>
      <c r="G28" s="90">
        <f t="shared" si="17"/>
        <v>-0.21752321366150046</v>
      </c>
      <c r="I28" t="s">
        <v>103</v>
      </c>
      <c r="J28" s="79">
        <f t="shared" si="21"/>
        <v>287897.57879999978</v>
      </c>
      <c r="K28" s="79">
        <f t="shared" si="23"/>
        <v>281245.86849999981</v>
      </c>
      <c r="L28">
        <f t="shared" si="18"/>
        <v>-6651.710299999977</v>
      </c>
      <c r="M28" s="90">
        <f t="shared" si="19"/>
        <v>-2.3104432929673468E-2</v>
      </c>
    </row>
    <row r="29" spans="3:13" x14ac:dyDescent="0.25">
      <c r="C29" t="s">
        <v>109</v>
      </c>
      <c r="D29" s="79">
        <f t="shared" ref="D29:E29" si="26">D28+D10</f>
        <v>519921.07249732874</v>
      </c>
      <c r="E29" s="79">
        <f t="shared" si="26"/>
        <v>405948.09784630011</v>
      </c>
      <c r="F29">
        <f t="shared" si="16"/>
        <v>-113972.97465102863</v>
      </c>
      <c r="G29" s="90">
        <f>F29/D29</f>
        <v>-0.21921207021593495</v>
      </c>
      <c r="I29" t="s">
        <v>109</v>
      </c>
      <c r="J29" s="79">
        <f t="shared" si="21"/>
        <v>325295.93489999976</v>
      </c>
      <c r="K29" s="79">
        <f t="shared" si="23"/>
        <v>320301.20709999983</v>
      </c>
      <c r="L29">
        <f t="shared" si="18"/>
        <v>-4994.7277999999351</v>
      </c>
      <c r="M29" s="90">
        <f>L29/J29</f>
        <v>-1.5354411980387582E-2</v>
      </c>
    </row>
    <row r="30" spans="3:13" x14ac:dyDescent="0.25">
      <c r="C30" t="s">
        <v>127</v>
      </c>
      <c r="D30" s="79">
        <f t="shared" ref="D30:E30" si="27">D29+D11</f>
        <v>609877.34779057279</v>
      </c>
      <c r="E30" s="79">
        <f t="shared" si="27"/>
        <v>471823.99931060005</v>
      </c>
      <c r="F30">
        <f t="shared" ref="F30:F33" si="28">E30-D30</f>
        <v>-138053.34847997274</v>
      </c>
      <c r="G30" s="90">
        <f t="shared" ref="G30:G33" si="29">F30/D30</f>
        <v>-0.22636247924292346</v>
      </c>
      <c r="I30" t="s">
        <v>127</v>
      </c>
      <c r="J30" s="79">
        <f t="shared" si="21"/>
        <v>379258.97669999953</v>
      </c>
      <c r="K30" s="79">
        <f t="shared" si="23"/>
        <v>368159.71099999984</v>
      </c>
      <c r="L30">
        <f t="shared" ref="L30:L33" si="30">K30-J30</f>
        <v>-11099.265699999698</v>
      </c>
      <c r="M30" s="90">
        <f t="shared" ref="M30:M33" si="31">L30/J30</f>
        <v>-2.9265663786198028E-2</v>
      </c>
    </row>
    <row r="31" spans="3:13" x14ac:dyDescent="0.25">
      <c r="C31" t="s">
        <v>128</v>
      </c>
      <c r="D31" s="79">
        <f t="shared" ref="D31:E31" si="32">D30+D12</f>
        <v>696333.51057057281</v>
      </c>
      <c r="E31" s="79">
        <f t="shared" si="32"/>
        <v>548303.73240600014</v>
      </c>
      <c r="F31">
        <f t="shared" si="28"/>
        <v>-148029.77816457266</v>
      </c>
      <c r="G31" s="90">
        <f t="shared" si="29"/>
        <v>-0.21258459619913692</v>
      </c>
      <c r="I31" t="s">
        <v>128</v>
      </c>
      <c r="J31" s="79">
        <f t="shared" si="21"/>
        <v>445010.5579999995</v>
      </c>
      <c r="K31" s="79">
        <f t="shared" si="23"/>
        <v>436951.48659999971</v>
      </c>
      <c r="L31">
        <f t="shared" si="30"/>
        <v>-8059.0713999997824</v>
      </c>
      <c r="M31" s="90">
        <f t="shared" si="31"/>
        <v>-1.8109843137698749E-2</v>
      </c>
    </row>
    <row r="32" spans="3:13" x14ac:dyDescent="0.25">
      <c r="C32" t="s">
        <v>129</v>
      </c>
      <c r="D32" s="79">
        <f t="shared" ref="D32:E32" si="33">D31+D13</f>
        <v>816462.92076057277</v>
      </c>
      <c r="E32" s="79">
        <f t="shared" si="33"/>
        <v>652495.54367080028</v>
      </c>
      <c r="F32">
        <f t="shared" si="28"/>
        <v>-163967.37708977249</v>
      </c>
      <c r="G32" s="90">
        <f t="shared" si="29"/>
        <v>-0.20082648326151706</v>
      </c>
      <c r="I32" t="s">
        <v>129</v>
      </c>
      <c r="J32" s="79">
        <f t="shared" si="21"/>
        <v>522875.56639999949</v>
      </c>
      <c r="K32" s="79">
        <f t="shared" si="23"/>
        <v>518812.3446999999</v>
      </c>
      <c r="L32">
        <f t="shared" si="30"/>
        <v>-4063.2216999995871</v>
      </c>
      <c r="M32" s="90">
        <f t="shared" si="31"/>
        <v>-7.7709152255380489E-3</v>
      </c>
    </row>
    <row r="33" spans="3:13" x14ac:dyDescent="0.25">
      <c r="C33" t="s">
        <v>131</v>
      </c>
      <c r="D33" s="79">
        <f t="shared" ref="D33:E33" si="34">D32+D14</f>
        <v>924872.34508057276</v>
      </c>
      <c r="E33" s="95">
        <f t="shared" si="34"/>
        <v>733464.70977080031</v>
      </c>
      <c r="F33">
        <f t="shared" si="28"/>
        <v>-191407.63530977245</v>
      </c>
      <c r="G33" s="90">
        <f t="shared" si="29"/>
        <v>-0.20695573429984812</v>
      </c>
      <c r="I33" t="s">
        <v>131</v>
      </c>
      <c r="J33" s="79">
        <f t="shared" si="21"/>
        <v>593385.79269999953</v>
      </c>
      <c r="K33" s="95">
        <f t="shared" si="23"/>
        <v>583438.74189999991</v>
      </c>
      <c r="L33">
        <f t="shared" si="30"/>
        <v>-9947.0507999996189</v>
      </c>
      <c r="M33" s="90">
        <f t="shared" si="31"/>
        <v>-1.6763210245966557E-2</v>
      </c>
    </row>
    <row r="34" spans="3:13" x14ac:dyDescent="0.25">
      <c r="C34" t="s">
        <v>130</v>
      </c>
      <c r="D34" s="79"/>
      <c r="E34" s="79"/>
      <c r="I34" t="s">
        <v>130</v>
      </c>
      <c r="J34" s="79"/>
      <c r="K34" s="7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D2:R47"/>
  <sheetViews>
    <sheetView topLeftCell="E4" zoomScale="85" zoomScaleNormal="85" workbookViewId="0">
      <selection activeCell="E22" sqref="E22:Q41"/>
    </sheetView>
  </sheetViews>
  <sheetFormatPr defaultRowHeight="15" x14ac:dyDescent="0.25"/>
  <cols>
    <col min="1" max="4" width="9.140625" style="58"/>
    <col min="5" max="5" width="24.7109375" style="86" customWidth="1"/>
    <col min="6" max="16384" width="9.140625" style="58"/>
  </cols>
  <sheetData>
    <row r="2" spans="4:18" ht="20.25" x14ac:dyDescent="0.3">
      <c r="D2" s="84"/>
      <c r="E2" s="85" t="s">
        <v>110</v>
      </c>
    </row>
    <row r="4" spans="4:18" ht="15" customHeight="1" x14ac:dyDescent="0.25">
      <c r="F4" s="87"/>
      <c r="G4" s="87"/>
      <c r="H4" s="87"/>
      <c r="I4" s="87"/>
      <c r="J4" s="87"/>
      <c r="K4" s="87"/>
      <c r="L4" s="87"/>
      <c r="M4" s="87"/>
      <c r="N4" s="87"/>
      <c r="O4" s="87"/>
      <c r="P4" s="87"/>
      <c r="Q4" s="87"/>
      <c r="R4" s="87"/>
    </row>
    <row r="5" spans="4:18" x14ac:dyDescent="0.25">
      <c r="E5" s="87"/>
      <c r="F5" s="87"/>
      <c r="G5" s="87"/>
      <c r="H5" s="87"/>
      <c r="I5" s="87"/>
      <c r="J5" s="87"/>
      <c r="K5" s="87"/>
      <c r="L5" s="87"/>
      <c r="M5" s="87"/>
      <c r="N5" s="87"/>
      <c r="O5" s="87"/>
      <c r="P5" s="87"/>
      <c r="Q5" s="87"/>
      <c r="R5" s="87"/>
    </row>
    <row r="6" spans="4:18" x14ac:dyDescent="0.25">
      <c r="E6" s="87"/>
      <c r="F6" s="87"/>
      <c r="G6" s="87"/>
      <c r="H6" s="87"/>
      <c r="I6" s="87"/>
      <c r="J6" s="87"/>
      <c r="K6" s="87"/>
      <c r="L6" s="87"/>
      <c r="M6" s="87"/>
      <c r="N6" s="87"/>
      <c r="O6" s="87"/>
      <c r="P6" s="87"/>
      <c r="Q6" s="87"/>
      <c r="R6" s="87"/>
    </row>
    <row r="7" spans="4:18" x14ac:dyDescent="0.25">
      <c r="E7" s="87"/>
      <c r="F7" s="87"/>
      <c r="G7" s="87"/>
      <c r="H7" s="87"/>
      <c r="I7" s="87"/>
      <c r="J7" s="87"/>
      <c r="K7" s="87"/>
      <c r="L7" s="87"/>
      <c r="M7" s="87"/>
      <c r="N7" s="87"/>
      <c r="O7" s="87"/>
      <c r="P7" s="87"/>
      <c r="Q7" s="87"/>
      <c r="R7" s="87"/>
    </row>
    <row r="8" spans="4:18" x14ac:dyDescent="0.25">
      <c r="E8" s="87"/>
      <c r="F8" s="87"/>
      <c r="G8" s="87"/>
      <c r="H8" s="87"/>
      <c r="I8" s="87"/>
      <c r="J8" s="87"/>
      <c r="K8" s="87"/>
      <c r="L8" s="87"/>
      <c r="M8" s="87"/>
      <c r="N8" s="87"/>
      <c r="O8" s="87"/>
      <c r="P8" s="87"/>
      <c r="Q8" s="87"/>
      <c r="R8" s="87"/>
    </row>
    <row r="9" spans="4:18" x14ac:dyDescent="0.25">
      <c r="E9" s="87"/>
      <c r="F9" s="87"/>
      <c r="G9" s="87"/>
      <c r="H9" s="87"/>
      <c r="I9" s="87"/>
      <c r="J9" s="87"/>
      <c r="K9" s="87"/>
      <c r="L9" s="87"/>
      <c r="M9" s="87"/>
      <c r="N9" s="87"/>
      <c r="O9" s="87"/>
      <c r="P9" s="87"/>
      <c r="Q9" s="87"/>
      <c r="R9" s="87"/>
    </row>
    <row r="10" spans="4:18" x14ac:dyDescent="0.25">
      <c r="E10" s="87"/>
      <c r="F10" s="87"/>
      <c r="G10" s="87"/>
      <c r="H10" s="87"/>
      <c r="I10" s="87"/>
      <c r="J10" s="87"/>
      <c r="K10" s="87"/>
      <c r="L10" s="87"/>
      <c r="M10" s="87"/>
      <c r="N10" s="87"/>
      <c r="O10" s="87"/>
      <c r="P10" s="87"/>
      <c r="Q10" s="87"/>
      <c r="R10" s="87"/>
    </row>
    <row r="11" spans="4:18" x14ac:dyDescent="0.25">
      <c r="E11" s="87"/>
      <c r="F11" s="87"/>
      <c r="G11" s="87"/>
      <c r="H11" s="87"/>
      <c r="I11" s="87"/>
      <c r="J11" s="87"/>
      <c r="K11" s="87"/>
      <c r="L11" s="87"/>
      <c r="M11" s="87"/>
      <c r="N11" s="87"/>
      <c r="O11" s="87"/>
      <c r="P11" s="87"/>
      <c r="Q11" s="87"/>
      <c r="R11" s="87"/>
    </row>
    <row r="12" spans="4:18" x14ac:dyDescent="0.25">
      <c r="E12" s="87"/>
      <c r="F12" s="87"/>
      <c r="G12" s="87"/>
      <c r="H12" s="87"/>
      <c r="I12" s="87"/>
      <c r="J12" s="87"/>
      <c r="K12" s="87"/>
      <c r="L12" s="87"/>
      <c r="M12" s="87"/>
      <c r="N12" s="87"/>
      <c r="O12" s="87"/>
      <c r="P12" s="87"/>
      <c r="Q12" s="87"/>
      <c r="R12" s="87"/>
    </row>
    <row r="13" spans="4:18" x14ac:dyDescent="0.25">
      <c r="E13" s="87"/>
      <c r="F13" s="87"/>
      <c r="G13" s="87"/>
      <c r="H13" s="87"/>
      <c r="I13" s="87"/>
      <c r="J13" s="87"/>
      <c r="K13" s="87"/>
      <c r="L13" s="87"/>
      <c r="M13" s="87"/>
      <c r="N13" s="87"/>
      <c r="O13" s="87"/>
      <c r="P13" s="87"/>
      <c r="Q13" s="87"/>
      <c r="R13" s="87"/>
    </row>
    <row r="14" spans="4:18" x14ac:dyDescent="0.25">
      <c r="E14" s="87"/>
      <c r="F14" s="87"/>
      <c r="G14" s="87"/>
      <c r="H14" s="87"/>
      <c r="I14" s="87"/>
      <c r="J14" s="87"/>
      <c r="K14" s="87"/>
      <c r="L14" s="87"/>
      <c r="M14" s="87"/>
      <c r="N14" s="87"/>
      <c r="O14" s="87"/>
      <c r="P14" s="87"/>
      <c r="Q14" s="87"/>
      <c r="R14" s="87"/>
    </row>
    <row r="15" spans="4:18" x14ac:dyDescent="0.25">
      <c r="E15" s="87"/>
      <c r="F15" s="87"/>
      <c r="G15" s="87"/>
      <c r="H15" s="87"/>
      <c r="I15" s="87"/>
      <c r="J15" s="87"/>
      <c r="K15" s="87"/>
      <c r="L15" s="87"/>
      <c r="M15" s="87"/>
      <c r="N15" s="87"/>
      <c r="O15" s="87"/>
      <c r="P15" s="87"/>
      <c r="Q15" s="87"/>
      <c r="R15" s="87"/>
    </row>
    <row r="16" spans="4:18" x14ac:dyDescent="0.25">
      <c r="E16" s="87"/>
      <c r="F16" s="87"/>
      <c r="G16" s="87"/>
      <c r="H16" s="87"/>
      <c r="I16" s="87"/>
      <c r="J16" s="87"/>
      <c r="K16" s="87"/>
      <c r="L16" s="87"/>
      <c r="M16" s="87"/>
      <c r="N16" s="87"/>
      <c r="O16" s="87"/>
      <c r="P16" s="87"/>
      <c r="Q16" s="87"/>
      <c r="R16" s="87"/>
    </row>
    <row r="17" spans="5:18" x14ac:dyDescent="0.25">
      <c r="E17" s="87"/>
      <c r="F17" s="87"/>
      <c r="G17" s="87"/>
      <c r="H17" s="87"/>
      <c r="I17" s="87"/>
      <c r="J17" s="87"/>
      <c r="K17" s="87"/>
      <c r="L17" s="87"/>
      <c r="M17" s="87"/>
      <c r="N17" s="87"/>
      <c r="O17" s="87"/>
      <c r="P17" s="87"/>
      <c r="Q17" s="87"/>
      <c r="R17" s="87"/>
    </row>
    <row r="18" spans="5:18" x14ac:dyDescent="0.25">
      <c r="E18" s="87"/>
      <c r="F18" s="87"/>
      <c r="G18" s="87"/>
      <c r="H18" s="87"/>
      <c r="I18" s="87"/>
      <c r="J18" s="87"/>
      <c r="K18" s="87"/>
      <c r="L18" s="87"/>
      <c r="M18" s="87"/>
      <c r="N18" s="87"/>
      <c r="O18" s="87"/>
      <c r="P18" s="87"/>
      <c r="Q18" s="87"/>
      <c r="R18" s="87"/>
    </row>
    <row r="19" spans="5:18" x14ac:dyDescent="0.25">
      <c r="E19" s="87"/>
      <c r="F19" s="87"/>
      <c r="G19" s="87"/>
      <c r="H19" s="87"/>
      <c r="I19" s="87"/>
      <c r="J19" s="87"/>
      <c r="K19" s="87"/>
      <c r="L19" s="87"/>
      <c r="M19" s="87"/>
      <c r="N19" s="87"/>
      <c r="O19" s="87"/>
      <c r="P19" s="87"/>
      <c r="Q19" s="87"/>
      <c r="R19" s="87"/>
    </row>
    <row r="20" spans="5:18" x14ac:dyDescent="0.25">
      <c r="E20" s="87"/>
      <c r="F20" s="87"/>
      <c r="G20" s="87"/>
      <c r="H20" s="87"/>
      <c r="I20" s="87"/>
      <c r="J20" s="87"/>
      <c r="K20" s="87"/>
      <c r="L20" s="87"/>
      <c r="M20" s="87"/>
      <c r="N20" s="87"/>
      <c r="O20" s="87"/>
      <c r="P20" s="87"/>
      <c r="Q20" s="87"/>
      <c r="R20" s="87"/>
    </row>
    <row r="21" spans="5:18" x14ac:dyDescent="0.25">
      <c r="E21" s="87"/>
      <c r="F21" s="87"/>
      <c r="G21" s="87"/>
      <c r="H21" s="87"/>
      <c r="I21" s="87"/>
      <c r="J21" s="87"/>
      <c r="K21" s="87"/>
      <c r="L21" s="87"/>
      <c r="M21" s="87"/>
      <c r="N21" s="87"/>
      <c r="O21" s="87"/>
      <c r="P21" s="87"/>
      <c r="Q21" s="87"/>
      <c r="R21" s="87"/>
    </row>
    <row r="22" spans="5:18" ht="15" customHeight="1" x14ac:dyDescent="0.25">
      <c r="E22" s="98" t="s">
        <v>133</v>
      </c>
      <c r="F22" s="98"/>
      <c r="G22" s="98"/>
      <c r="H22" s="98"/>
      <c r="I22" s="98"/>
      <c r="J22" s="98"/>
      <c r="K22" s="98"/>
      <c r="L22" s="98"/>
      <c r="M22" s="98"/>
      <c r="N22" s="98"/>
      <c r="O22" s="98"/>
      <c r="P22" s="98"/>
      <c r="Q22" s="98"/>
      <c r="R22" s="87"/>
    </row>
    <row r="23" spans="5:18" x14ac:dyDescent="0.25">
      <c r="E23" s="98"/>
      <c r="F23" s="98"/>
      <c r="G23" s="98"/>
      <c r="H23" s="98"/>
      <c r="I23" s="98"/>
      <c r="J23" s="98"/>
      <c r="K23" s="98"/>
      <c r="L23" s="98"/>
      <c r="M23" s="98"/>
      <c r="N23" s="98"/>
      <c r="O23" s="98"/>
      <c r="P23" s="98"/>
      <c r="Q23" s="98"/>
      <c r="R23" s="87"/>
    </row>
    <row r="24" spans="5:18" x14ac:dyDescent="0.25">
      <c r="E24" s="98"/>
      <c r="F24" s="98"/>
      <c r="G24" s="98"/>
      <c r="H24" s="98"/>
      <c r="I24" s="98"/>
      <c r="J24" s="98"/>
      <c r="K24" s="98"/>
      <c r="L24" s="98"/>
      <c r="M24" s="98"/>
      <c r="N24" s="98"/>
      <c r="O24" s="98"/>
      <c r="P24" s="98"/>
      <c r="Q24" s="98"/>
      <c r="R24" s="87"/>
    </row>
    <row r="25" spans="5:18" x14ac:dyDescent="0.25">
      <c r="E25" s="98"/>
      <c r="F25" s="98"/>
      <c r="G25" s="98"/>
      <c r="H25" s="98"/>
      <c r="I25" s="98"/>
      <c r="J25" s="98"/>
      <c r="K25" s="98"/>
      <c r="L25" s="98"/>
      <c r="M25" s="98"/>
      <c r="N25" s="98"/>
      <c r="O25" s="98"/>
      <c r="P25" s="98"/>
      <c r="Q25" s="98"/>
      <c r="R25" s="87"/>
    </row>
    <row r="26" spans="5:18" x14ac:dyDescent="0.25">
      <c r="E26" s="98"/>
      <c r="F26" s="98"/>
      <c r="G26" s="98"/>
      <c r="H26" s="98"/>
      <c r="I26" s="98"/>
      <c r="J26" s="98"/>
      <c r="K26" s="98"/>
      <c r="L26" s="98"/>
      <c r="M26" s="98"/>
      <c r="N26" s="98"/>
      <c r="O26" s="98"/>
      <c r="P26" s="98"/>
      <c r="Q26" s="98"/>
      <c r="R26" s="87"/>
    </row>
    <row r="27" spans="5:18" x14ac:dyDescent="0.25">
      <c r="E27" s="98"/>
      <c r="F27" s="98"/>
      <c r="G27" s="98"/>
      <c r="H27" s="98"/>
      <c r="I27" s="98"/>
      <c r="J27" s="98"/>
      <c r="K27" s="98"/>
      <c r="L27" s="98"/>
      <c r="M27" s="98"/>
      <c r="N27" s="98"/>
      <c r="O27" s="98"/>
      <c r="P27" s="98"/>
      <c r="Q27" s="98"/>
      <c r="R27" s="87"/>
    </row>
    <row r="28" spans="5:18" x14ac:dyDescent="0.25">
      <c r="E28" s="98"/>
      <c r="F28" s="98"/>
      <c r="G28" s="98"/>
      <c r="H28" s="98"/>
      <c r="I28" s="98"/>
      <c r="J28" s="98"/>
      <c r="K28" s="98"/>
      <c r="L28" s="98"/>
      <c r="M28" s="98"/>
      <c r="N28" s="98"/>
      <c r="O28" s="98"/>
      <c r="P28" s="98"/>
      <c r="Q28" s="98"/>
      <c r="R28" s="87"/>
    </row>
    <row r="29" spans="5:18" x14ac:dyDescent="0.25">
      <c r="E29" s="98"/>
      <c r="F29" s="98"/>
      <c r="G29" s="98"/>
      <c r="H29" s="98"/>
      <c r="I29" s="98"/>
      <c r="J29" s="98"/>
      <c r="K29" s="98"/>
      <c r="L29" s="98"/>
      <c r="M29" s="98"/>
      <c r="N29" s="98"/>
      <c r="O29" s="98"/>
      <c r="P29" s="98"/>
      <c r="Q29" s="98"/>
      <c r="R29" s="87"/>
    </row>
    <row r="30" spans="5:18" x14ac:dyDescent="0.25">
      <c r="E30" s="98"/>
      <c r="F30" s="98"/>
      <c r="G30" s="98"/>
      <c r="H30" s="98"/>
      <c r="I30" s="98"/>
      <c r="J30" s="98"/>
      <c r="K30" s="98"/>
      <c r="L30" s="98"/>
      <c r="M30" s="98"/>
      <c r="N30" s="98"/>
      <c r="O30" s="98"/>
      <c r="P30" s="98"/>
      <c r="Q30" s="98"/>
      <c r="R30" s="87"/>
    </row>
    <row r="31" spans="5:18" x14ac:dyDescent="0.25">
      <c r="E31" s="98"/>
      <c r="F31" s="98"/>
      <c r="G31" s="98"/>
      <c r="H31" s="98"/>
      <c r="I31" s="98"/>
      <c r="J31" s="98"/>
      <c r="K31" s="98"/>
      <c r="L31" s="98"/>
      <c r="M31" s="98"/>
      <c r="N31" s="98"/>
      <c r="O31" s="98"/>
      <c r="P31" s="98"/>
      <c r="Q31" s="98"/>
      <c r="R31" s="87"/>
    </row>
    <row r="32" spans="5:18" x14ac:dyDescent="0.25">
      <c r="E32" s="98"/>
      <c r="F32" s="98"/>
      <c r="G32" s="98"/>
      <c r="H32" s="98"/>
      <c r="I32" s="98"/>
      <c r="J32" s="98"/>
      <c r="K32" s="98"/>
      <c r="L32" s="98"/>
      <c r="M32" s="98"/>
      <c r="N32" s="98"/>
      <c r="O32" s="98"/>
      <c r="P32" s="98"/>
      <c r="Q32" s="98"/>
      <c r="R32" s="87"/>
    </row>
    <row r="33" spans="5:18" x14ac:dyDescent="0.25">
      <c r="E33" s="98"/>
      <c r="F33" s="98"/>
      <c r="G33" s="98"/>
      <c r="H33" s="98"/>
      <c r="I33" s="98"/>
      <c r="J33" s="98"/>
      <c r="K33" s="98"/>
      <c r="L33" s="98"/>
      <c r="M33" s="98"/>
      <c r="N33" s="98"/>
      <c r="O33" s="98"/>
      <c r="P33" s="98"/>
      <c r="Q33" s="98"/>
      <c r="R33" s="87"/>
    </row>
    <row r="34" spans="5:18" x14ac:dyDescent="0.25">
      <c r="E34" s="98"/>
      <c r="F34" s="98"/>
      <c r="G34" s="98"/>
      <c r="H34" s="98"/>
      <c r="I34" s="98"/>
      <c r="J34" s="98"/>
      <c r="K34" s="98"/>
      <c r="L34" s="98"/>
      <c r="M34" s="98"/>
      <c r="N34" s="98"/>
      <c r="O34" s="98"/>
      <c r="P34" s="98"/>
      <c r="Q34" s="98"/>
      <c r="R34" s="87"/>
    </row>
    <row r="35" spans="5:18" x14ac:dyDescent="0.25">
      <c r="E35" s="98"/>
      <c r="F35" s="98"/>
      <c r="G35" s="98"/>
      <c r="H35" s="98"/>
      <c r="I35" s="98"/>
      <c r="J35" s="98"/>
      <c r="K35" s="98"/>
      <c r="L35" s="98"/>
      <c r="M35" s="98"/>
      <c r="N35" s="98"/>
      <c r="O35" s="98"/>
      <c r="P35" s="98"/>
      <c r="Q35" s="98"/>
      <c r="R35" s="87"/>
    </row>
    <row r="36" spans="5:18" x14ac:dyDescent="0.25">
      <c r="E36" s="98"/>
      <c r="F36" s="98"/>
      <c r="G36" s="98"/>
      <c r="H36" s="98"/>
      <c r="I36" s="98"/>
      <c r="J36" s="98"/>
      <c r="K36" s="98"/>
      <c r="L36" s="98"/>
      <c r="M36" s="98"/>
      <c r="N36" s="98"/>
      <c r="O36" s="98"/>
      <c r="P36" s="98"/>
      <c r="Q36" s="98"/>
      <c r="R36" s="87"/>
    </row>
    <row r="37" spans="5:18" x14ac:dyDescent="0.25">
      <c r="E37" s="98"/>
      <c r="F37" s="98"/>
      <c r="G37" s="98"/>
      <c r="H37" s="98"/>
      <c r="I37" s="98"/>
      <c r="J37" s="98"/>
      <c r="K37" s="98"/>
      <c r="L37" s="98"/>
      <c r="M37" s="98"/>
      <c r="N37" s="98"/>
      <c r="O37" s="98"/>
      <c r="P37" s="98"/>
      <c r="Q37" s="98"/>
    </row>
    <row r="38" spans="5:18" x14ac:dyDescent="0.25">
      <c r="E38" s="98"/>
      <c r="F38" s="98"/>
      <c r="G38" s="98"/>
      <c r="H38" s="98"/>
      <c r="I38" s="98"/>
      <c r="J38" s="98"/>
      <c r="K38" s="98"/>
      <c r="L38" s="98"/>
      <c r="M38" s="98"/>
      <c r="N38" s="98"/>
      <c r="O38" s="98"/>
      <c r="P38" s="98"/>
      <c r="Q38" s="98"/>
    </row>
    <row r="39" spans="5:18" x14ac:dyDescent="0.25">
      <c r="E39" s="98"/>
      <c r="F39" s="98"/>
      <c r="G39" s="98"/>
      <c r="H39" s="98"/>
      <c r="I39" s="98"/>
      <c r="J39" s="98"/>
      <c r="K39" s="98"/>
      <c r="L39" s="98"/>
      <c r="M39" s="98"/>
      <c r="N39" s="98"/>
      <c r="O39" s="98"/>
      <c r="P39" s="98"/>
      <c r="Q39" s="98"/>
    </row>
    <row r="40" spans="5:18" x14ac:dyDescent="0.25">
      <c r="E40" s="98"/>
      <c r="F40" s="98"/>
      <c r="G40" s="98"/>
      <c r="H40" s="98"/>
      <c r="I40" s="98"/>
      <c r="J40" s="98"/>
      <c r="K40" s="98"/>
      <c r="L40" s="98"/>
      <c r="M40" s="98"/>
      <c r="N40" s="98"/>
      <c r="O40" s="98"/>
      <c r="P40" s="98"/>
      <c r="Q40" s="98"/>
    </row>
    <row r="41" spans="5:18" x14ac:dyDescent="0.25">
      <c r="E41" s="98"/>
      <c r="F41" s="98"/>
      <c r="G41" s="98"/>
      <c r="H41" s="98"/>
      <c r="I41" s="98"/>
      <c r="J41" s="98"/>
      <c r="K41" s="98"/>
      <c r="L41" s="98"/>
      <c r="M41" s="98"/>
      <c r="N41" s="98"/>
      <c r="O41" s="98"/>
      <c r="P41" s="98"/>
      <c r="Q41" s="98"/>
    </row>
    <row r="42" spans="5:18" x14ac:dyDescent="0.25">
      <c r="E42" s="87"/>
      <c r="F42" s="87"/>
      <c r="G42" s="87"/>
      <c r="H42" s="87"/>
      <c r="I42" s="87"/>
      <c r="J42" s="87"/>
      <c r="K42" s="87"/>
      <c r="L42" s="87"/>
      <c r="M42" s="87"/>
      <c r="N42" s="87"/>
      <c r="O42" s="87"/>
      <c r="P42" s="87"/>
      <c r="Q42" s="87"/>
    </row>
    <row r="43" spans="5:18" x14ac:dyDescent="0.25">
      <c r="E43" s="87"/>
      <c r="F43" s="87"/>
      <c r="G43" s="87"/>
      <c r="H43" s="87"/>
      <c r="I43" s="87"/>
      <c r="J43" s="87"/>
      <c r="K43" s="87"/>
      <c r="L43" s="87"/>
      <c r="M43" s="87"/>
      <c r="N43" s="87"/>
      <c r="O43" s="87"/>
      <c r="P43" s="87"/>
      <c r="Q43" s="87"/>
    </row>
    <row r="44" spans="5:18" x14ac:dyDescent="0.25">
      <c r="E44" s="87"/>
      <c r="F44" s="87"/>
      <c r="G44" s="87"/>
      <c r="H44" s="87"/>
      <c r="I44" s="87"/>
      <c r="J44" s="87"/>
      <c r="K44" s="87"/>
      <c r="L44" s="87"/>
      <c r="M44" s="87"/>
      <c r="N44" s="87"/>
      <c r="O44" s="87"/>
      <c r="P44" s="87"/>
      <c r="Q44" s="87"/>
    </row>
    <row r="45" spans="5:18" x14ac:dyDescent="0.25">
      <c r="E45" s="87"/>
      <c r="F45" s="87"/>
      <c r="G45" s="87"/>
      <c r="H45" s="87"/>
      <c r="I45" s="87"/>
      <c r="J45" s="87"/>
      <c r="K45" s="87"/>
      <c r="L45" s="87"/>
      <c r="M45" s="87"/>
      <c r="N45" s="87"/>
      <c r="O45" s="87"/>
      <c r="P45" s="87"/>
      <c r="Q45" s="87"/>
    </row>
    <row r="46" spans="5:18" x14ac:dyDescent="0.25">
      <c r="E46" s="87"/>
      <c r="F46" s="87"/>
      <c r="G46" s="87"/>
      <c r="H46" s="87"/>
      <c r="I46" s="87"/>
      <c r="J46" s="87"/>
      <c r="K46" s="87"/>
      <c r="L46" s="87"/>
      <c r="M46" s="87"/>
      <c r="N46" s="87"/>
      <c r="O46" s="87"/>
      <c r="P46" s="87"/>
      <c r="Q46" s="87"/>
    </row>
    <row r="47" spans="5:18" x14ac:dyDescent="0.25">
      <c r="E47" s="87"/>
      <c r="F47" s="87"/>
      <c r="G47" s="87"/>
      <c r="H47" s="87"/>
      <c r="I47" s="87"/>
      <c r="J47" s="87"/>
      <c r="K47" s="87"/>
      <c r="L47" s="87"/>
      <c r="M47" s="87"/>
      <c r="N47" s="87"/>
      <c r="O47" s="87"/>
      <c r="P47" s="87"/>
      <c r="Q47" s="87"/>
    </row>
  </sheetData>
  <mergeCells count="1">
    <mergeCell ref="E22:Q41"/>
  </mergeCells>
  <pageMargins left="0.7" right="0.7" top="0.75" bottom="0.75" header="0.3" footer="0.3"/>
  <pageSetup paperSize="9"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D2:Y19"/>
  <sheetViews>
    <sheetView showGridLines="0" workbookViewId="0">
      <selection activeCell="E19" sqref="E19"/>
    </sheetView>
  </sheetViews>
  <sheetFormatPr defaultRowHeight="14.25" x14ac:dyDescent="0.2"/>
  <cols>
    <col min="1" max="4" width="9.140625" style="1"/>
    <col min="5" max="5" width="28.85546875" style="4" customWidth="1"/>
    <col min="6" max="16384" width="9.140625" style="1"/>
  </cols>
  <sheetData>
    <row r="2" spans="4:25" ht="20.25" x14ac:dyDescent="0.3">
      <c r="D2" s="2"/>
      <c r="E2" s="24" t="s">
        <v>61</v>
      </c>
    </row>
    <row r="3" spans="4:25" ht="15" x14ac:dyDescent="0.25">
      <c r="E3" s="51"/>
    </row>
    <row r="4" spans="4:25" ht="15" customHeight="1" x14ac:dyDescent="0.25">
      <c r="E4" s="52" t="s">
        <v>58</v>
      </c>
      <c r="F4" s="1" t="s">
        <v>71</v>
      </c>
    </row>
    <row r="5" spans="4:25" ht="15" customHeight="1" x14ac:dyDescent="0.25">
      <c r="E5" s="52"/>
    </row>
    <row r="6" spans="4:25" ht="15.75" customHeight="1" x14ac:dyDescent="0.25">
      <c r="E6" s="52" t="s">
        <v>11</v>
      </c>
      <c r="F6" s="1" t="s">
        <v>88</v>
      </c>
    </row>
    <row r="7" spans="4:25" ht="15" x14ac:dyDescent="0.25">
      <c r="E7" s="52"/>
    </row>
    <row r="8" spans="4:25" ht="15" x14ac:dyDescent="0.25">
      <c r="E8" s="52" t="s">
        <v>12</v>
      </c>
      <c r="F8" s="1" t="s">
        <v>89</v>
      </c>
    </row>
    <row r="9" spans="4:25" ht="15" x14ac:dyDescent="0.25">
      <c r="E9" s="53"/>
    </row>
    <row r="10" spans="4:25" ht="15" x14ac:dyDescent="0.25">
      <c r="E10" s="51" t="s">
        <v>9</v>
      </c>
      <c r="F10" s="54" t="s">
        <v>86</v>
      </c>
    </row>
    <row r="11" spans="4:25" ht="15" x14ac:dyDescent="0.25">
      <c r="E11" s="51"/>
    </row>
    <row r="12" spans="4:25" ht="15" customHeight="1" x14ac:dyDescent="0.25">
      <c r="E12" s="51" t="s">
        <v>53</v>
      </c>
      <c r="F12" s="96" t="s">
        <v>90</v>
      </c>
      <c r="G12" s="96"/>
      <c r="H12" s="96"/>
      <c r="I12" s="96"/>
      <c r="J12" s="96"/>
      <c r="K12" s="96"/>
      <c r="L12" s="96"/>
      <c r="M12" s="96"/>
      <c r="N12" s="96"/>
      <c r="O12" s="96"/>
      <c r="P12" s="96"/>
      <c r="Q12" s="96"/>
      <c r="R12" s="96"/>
      <c r="S12" s="96"/>
      <c r="T12" s="96"/>
      <c r="U12" s="96"/>
      <c r="V12" s="96"/>
      <c r="W12" s="68"/>
      <c r="X12" s="68"/>
      <c r="Y12" s="68"/>
    </row>
    <row r="13" spans="4:25" ht="15" x14ac:dyDescent="0.25">
      <c r="E13" s="51"/>
      <c r="F13" s="68"/>
      <c r="G13" s="68"/>
      <c r="H13" s="68"/>
      <c r="I13" s="68"/>
      <c r="J13" s="68"/>
      <c r="K13" s="68"/>
      <c r="L13" s="68"/>
      <c r="M13" s="68"/>
      <c r="N13" s="68"/>
      <c r="O13" s="68"/>
      <c r="P13" s="68"/>
      <c r="Q13" s="68"/>
      <c r="R13" s="68"/>
    </row>
    <row r="14" spans="4:25" ht="15" x14ac:dyDescent="0.25">
      <c r="E14" s="51" t="s">
        <v>13</v>
      </c>
      <c r="F14" s="1" t="s">
        <v>87</v>
      </c>
    </row>
    <row r="16" spans="4:25" ht="15" x14ac:dyDescent="0.25">
      <c r="E16" s="51" t="s">
        <v>72</v>
      </c>
      <c r="F16" s="1" t="s">
        <v>73</v>
      </c>
    </row>
    <row r="19" spans="5:5" x14ac:dyDescent="0.2">
      <c r="E19" s="49"/>
    </row>
  </sheetData>
  <mergeCells count="1">
    <mergeCell ref="F12:V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E2:R38"/>
  <sheetViews>
    <sheetView showGridLines="0" workbookViewId="0">
      <selection activeCell="D21" sqref="D21"/>
    </sheetView>
  </sheetViews>
  <sheetFormatPr defaultColWidth="9.140625" defaultRowHeight="14.25" x14ac:dyDescent="0.2"/>
  <cols>
    <col min="1" max="4" width="9.140625" style="1"/>
    <col min="5" max="5" width="14.42578125" style="1" bestFit="1" customWidth="1"/>
    <col min="6" max="16384" width="9.140625" style="1"/>
  </cols>
  <sheetData>
    <row r="2" spans="5:18" ht="20.25" x14ac:dyDescent="0.3">
      <c r="E2" s="2" t="s">
        <v>60</v>
      </c>
    </row>
    <row r="4" spans="5:18" ht="14.25" customHeight="1" x14ac:dyDescent="0.2">
      <c r="E4" s="97" t="s">
        <v>134</v>
      </c>
      <c r="F4" s="97"/>
      <c r="G4" s="97"/>
      <c r="H4" s="97"/>
      <c r="I4" s="97"/>
      <c r="J4" s="97"/>
      <c r="K4" s="97"/>
      <c r="L4" s="97"/>
      <c r="M4" s="97"/>
      <c r="N4" s="97"/>
      <c r="O4" s="97"/>
      <c r="P4" s="97"/>
      <c r="Q4" s="97"/>
      <c r="R4" s="68"/>
    </row>
    <row r="5" spans="5:18" ht="14.25" customHeight="1" x14ac:dyDescent="0.2">
      <c r="E5" s="97"/>
      <c r="F5" s="97"/>
      <c r="G5" s="97"/>
      <c r="H5" s="97"/>
      <c r="I5" s="97"/>
      <c r="J5" s="97"/>
      <c r="K5" s="97"/>
      <c r="L5" s="97"/>
      <c r="M5" s="97"/>
      <c r="N5" s="97"/>
      <c r="O5" s="97"/>
      <c r="P5" s="97"/>
      <c r="Q5" s="97"/>
      <c r="R5" s="68"/>
    </row>
    <row r="6" spans="5:18" ht="14.25" customHeight="1" x14ac:dyDescent="0.2">
      <c r="E6" s="97"/>
      <c r="F6" s="97"/>
      <c r="G6" s="97"/>
      <c r="H6" s="97"/>
      <c r="I6" s="97"/>
      <c r="J6" s="97"/>
      <c r="K6" s="97"/>
      <c r="L6" s="97"/>
      <c r="M6" s="97"/>
      <c r="N6" s="97"/>
      <c r="O6" s="97"/>
      <c r="P6" s="97"/>
      <c r="Q6" s="97"/>
      <c r="R6" s="68"/>
    </row>
    <row r="7" spans="5:18" ht="14.25" customHeight="1" x14ac:dyDescent="0.2">
      <c r="E7" s="97"/>
      <c r="F7" s="97"/>
      <c r="G7" s="97"/>
      <c r="H7" s="97"/>
      <c r="I7" s="97"/>
      <c r="J7" s="97"/>
      <c r="K7" s="97"/>
      <c r="L7" s="97"/>
      <c r="M7" s="97"/>
      <c r="N7" s="97"/>
      <c r="O7" s="97"/>
      <c r="P7" s="97"/>
      <c r="Q7" s="97"/>
      <c r="R7" s="68"/>
    </row>
    <row r="8" spans="5:18" ht="14.25" customHeight="1" x14ac:dyDescent="0.2">
      <c r="E8" s="97"/>
      <c r="F8" s="97"/>
      <c r="G8" s="97"/>
      <c r="H8" s="97"/>
      <c r="I8" s="97"/>
      <c r="J8" s="97"/>
      <c r="K8" s="97"/>
      <c r="L8" s="97"/>
      <c r="M8" s="97"/>
      <c r="N8" s="97"/>
      <c r="O8" s="97"/>
      <c r="P8" s="97"/>
      <c r="Q8" s="97"/>
      <c r="R8" s="68"/>
    </row>
    <row r="9" spans="5:18" ht="14.25" customHeight="1" x14ac:dyDescent="0.2">
      <c r="E9" s="97"/>
      <c r="F9" s="97"/>
      <c r="G9" s="97"/>
      <c r="H9" s="97"/>
      <c r="I9" s="97"/>
      <c r="J9" s="97"/>
      <c r="K9" s="97"/>
      <c r="L9" s="97"/>
      <c r="M9" s="97"/>
      <c r="N9" s="97"/>
      <c r="O9" s="97"/>
      <c r="P9" s="97"/>
      <c r="Q9" s="97"/>
      <c r="R9" s="68"/>
    </row>
    <row r="10" spans="5:18" ht="14.25" customHeight="1" x14ac:dyDescent="0.2">
      <c r="E10" s="97"/>
      <c r="F10" s="97"/>
      <c r="G10" s="97"/>
      <c r="H10" s="97"/>
      <c r="I10" s="97"/>
      <c r="J10" s="97"/>
      <c r="K10" s="97"/>
      <c r="L10" s="97"/>
      <c r="M10" s="97"/>
      <c r="N10" s="97"/>
      <c r="O10" s="97"/>
      <c r="P10" s="97"/>
      <c r="Q10" s="97"/>
      <c r="R10" s="68"/>
    </row>
    <row r="11" spans="5:18" ht="14.25" customHeight="1" x14ac:dyDescent="0.2">
      <c r="E11" s="97"/>
      <c r="F11" s="97"/>
      <c r="G11" s="97"/>
      <c r="H11" s="97"/>
      <c r="I11" s="97"/>
      <c r="J11" s="97"/>
      <c r="K11" s="97"/>
      <c r="L11" s="97"/>
      <c r="M11" s="97"/>
      <c r="N11" s="97"/>
      <c r="O11" s="97"/>
      <c r="P11" s="97"/>
      <c r="Q11" s="97"/>
      <c r="R11" s="68"/>
    </row>
    <row r="12" spans="5:18" ht="14.25" customHeight="1" x14ac:dyDescent="0.2">
      <c r="E12" s="97"/>
      <c r="F12" s="97"/>
      <c r="G12" s="97"/>
      <c r="H12" s="97"/>
      <c r="I12" s="97"/>
      <c r="J12" s="97"/>
      <c r="K12" s="97"/>
      <c r="L12" s="97"/>
      <c r="M12" s="97"/>
      <c r="N12" s="97"/>
      <c r="O12" s="97"/>
      <c r="P12" s="97"/>
      <c r="Q12" s="97"/>
      <c r="R12" s="68"/>
    </row>
    <row r="13" spans="5:18" ht="14.25" customHeight="1" x14ac:dyDescent="0.2">
      <c r="E13" s="97"/>
      <c r="F13" s="97"/>
      <c r="G13" s="97"/>
      <c r="H13" s="97"/>
      <c r="I13" s="97"/>
      <c r="J13" s="97"/>
      <c r="K13" s="97"/>
      <c r="L13" s="97"/>
      <c r="M13" s="97"/>
      <c r="N13" s="97"/>
      <c r="O13" s="97"/>
      <c r="P13" s="97"/>
      <c r="Q13" s="97"/>
      <c r="R13" s="68"/>
    </row>
    <row r="14" spans="5:18" ht="14.25" customHeight="1" x14ac:dyDescent="0.2">
      <c r="E14" s="97"/>
      <c r="F14" s="97"/>
      <c r="G14" s="97"/>
      <c r="H14" s="97"/>
      <c r="I14" s="97"/>
      <c r="J14" s="97"/>
      <c r="K14" s="97"/>
      <c r="L14" s="97"/>
      <c r="M14" s="97"/>
      <c r="N14" s="97"/>
      <c r="O14" s="97"/>
      <c r="P14" s="97"/>
      <c r="Q14" s="97"/>
      <c r="R14" s="68"/>
    </row>
    <row r="15" spans="5:18" ht="14.25" customHeight="1" x14ac:dyDescent="0.2">
      <c r="E15" s="97"/>
      <c r="F15" s="97"/>
      <c r="G15" s="97"/>
      <c r="H15" s="97"/>
      <c r="I15" s="97"/>
      <c r="J15" s="97"/>
      <c r="K15" s="97"/>
      <c r="L15" s="97"/>
      <c r="M15" s="97"/>
      <c r="N15" s="97"/>
      <c r="O15" s="97"/>
      <c r="P15" s="97"/>
      <c r="Q15" s="97"/>
      <c r="R15" s="68"/>
    </row>
    <row r="16" spans="5:18" ht="14.25" customHeight="1" x14ac:dyDescent="0.2">
      <c r="E16" s="97"/>
      <c r="F16" s="97"/>
      <c r="G16" s="97"/>
      <c r="H16" s="97"/>
      <c r="I16" s="97"/>
      <c r="J16" s="97"/>
      <c r="K16" s="97"/>
      <c r="L16" s="97"/>
      <c r="M16" s="97"/>
      <c r="N16" s="97"/>
      <c r="O16" s="97"/>
      <c r="P16" s="97"/>
      <c r="Q16" s="97"/>
      <c r="R16" s="68"/>
    </row>
    <row r="17" spans="5:18" ht="14.25" customHeight="1" x14ac:dyDescent="0.2">
      <c r="E17" s="97"/>
      <c r="F17" s="97"/>
      <c r="G17" s="97"/>
      <c r="H17" s="97"/>
      <c r="I17" s="97"/>
      <c r="J17" s="97"/>
      <c r="K17" s="97"/>
      <c r="L17" s="97"/>
      <c r="M17" s="97"/>
      <c r="N17" s="97"/>
      <c r="O17" s="97"/>
      <c r="P17" s="97"/>
      <c r="Q17" s="97"/>
      <c r="R17" s="68"/>
    </row>
    <row r="18" spans="5:18" ht="14.25" customHeight="1" x14ac:dyDescent="0.2">
      <c r="E18" s="97"/>
      <c r="F18" s="97"/>
      <c r="G18" s="97"/>
      <c r="H18" s="97"/>
      <c r="I18" s="97"/>
      <c r="J18" s="97"/>
      <c r="K18" s="97"/>
      <c r="L18" s="97"/>
      <c r="M18" s="97"/>
      <c r="N18" s="97"/>
      <c r="O18" s="97"/>
      <c r="P18" s="97"/>
      <c r="Q18" s="97"/>
      <c r="R18" s="68"/>
    </row>
    <row r="19" spans="5:18" ht="14.25" customHeight="1" x14ac:dyDescent="0.2">
      <c r="E19" s="97"/>
      <c r="F19" s="97"/>
      <c r="G19" s="97"/>
      <c r="H19" s="97"/>
      <c r="I19" s="97"/>
      <c r="J19" s="97"/>
      <c r="K19" s="97"/>
      <c r="L19" s="97"/>
      <c r="M19" s="97"/>
      <c r="N19" s="97"/>
      <c r="O19" s="97"/>
      <c r="P19" s="97"/>
      <c r="Q19" s="97"/>
      <c r="R19" s="68"/>
    </row>
    <row r="20" spans="5:18" ht="14.25" customHeight="1" x14ac:dyDescent="0.2">
      <c r="E20" s="97"/>
      <c r="F20" s="97"/>
      <c r="G20" s="97"/>
      <c r="H20" s="97"/>
      <c r="I20" s="97"/>
      <c r="J20" s="97"/>
      <c r="K20" s="97"/>
      <c r="L20" s="97"/>
      <c r="M20" s="97"/>
      <c r="N20" s="97"/>
      <c r="O20" s="97"/>
      <c r="P20" s="97"/>
      <c r="Q20" s="97"/>
      <c r="R20" s="68"/>
    </row>
    <row r="21" spans="5:18" ht="15" customHeight="1" x14ac:dyDescent="0.2">
      <c r="E21" s="97"/>
      <c r="F21" s="97"/>
      <c r="G21" s="97"/>
      <c r="H21" s="97"/>
      <c r="I21" s="97"/>
      <c r="J21" s="97"/>
      <c r="K21" s="97"/>
      <c r="L21" s="97"/>
      <c r="M21" s="97"/>
      <c r="N21" s="97"/>
      <c r="O21" s="97"/>
      <c r="P21" s="97"/>
      <c r="Q21" s="97"/>
      <c r="R21" s="68"/>
    </row>
    <row r="22" spans="5:18" ht="14.25" customHeight="1" x14ac:dyDescent="0.2">
      <c r="E22" s="97"/>
      <c r="F22" s="97"/>
      <c r="G22" s="97"/>
      <c r="H22" s="97"/>
      <c r="I22" s="97"/>
      <c r="J22" s="97"/>
      <c r="K22" s="97"/>
      <c r="L22" s="97"/>
      <c r="M22" s="97"/>
      <c r="N22" s="97"/>
      <c r="O22" s="97"/>
      <c r="P22" s="97"/>
      <c r="Q22" s="97"/>
      <c r="R22" s="68"/>
    </row>
    <row r="23" spans="5:18" ht="14.25" customHeight="1" x14ac:dyDescent="0.2">
      <c r="E23" s="97"/>
      <c r="F23" s="97"/>
      <c r="G23" s="97"/>
      <c r="H23" s="97"/>
      <c r="I23" s="97"/>
      <c r="J23" s="97"/>
      <c r="K23" s="97"/>
      <c r="L23" s="97"/>
      <c r="M23" s="97"/>
      <c r="N23" s="97"/>
      <c r="O23" s="97"/>
      <c r="P23" s="97"/>
      <c r="Q23" s="97"/>
      <c r="R23" s="68"/>
    </row>
    <row r="24" spans="5:18" x14ac:dyDescent="0.2">
      <c r="E24" s="97"/>
      <c r="F24" s="97"/>
      <c r="G24" s="97"/>
      <c r="H24" s="97"/>
      <c r="I24" s="97"/>
      <c r="J24" s="97"/>
      <c r="K24" s="97"/>
      <c r="L24" s="97"/>
      <c r="M24" s="97"/>
      <c r="N24" s="97"/>
      <c r="O24" s="97"/>
      <c r="P24" s="97"/>
      <c r="Q24" s="97"/>
      <c r="R24" s="68"/>
    </row>
    <row r="25" spans="5:18" x14ac:dyDescent="0.2">
      <c r="E25" s="97"/>
      <c r="F25" s="97"/>
      <c r="G25" s="97"/>
      <c r="H25" s="97"/>
      <c r="I25" s="97"/>
      <c r="J25" s="97"/>
      <c r="K25" s="97"/>
      <c r="L25" s="97"/>
      <c r="M25" s="97"/>
      <c r="N25" s="97"/>
      <c r="O25" s="97"/>
      <c r="P25" s="97"/>
      <c r="Q25" s="97"/>
      <c r="R25" s="68"/>
    </row>
    <row r="26" spans="5:18" x14ac:dyDescent="0.2">
      <c r="E26" s="97"/>
      <c r="F26" s="97"/>
      <c r="G26" s="97"/>
      <c r="H26" s="97"/>
      <c r="I26" s="97"/>
      <c r="J26" s="97"/>
      <c r="K26" s="97"/>
      <c r="L26" s="97"/>
      <c r="M26" s="97"/>
      <c r="N26" s="97"/>
      <c r="O26" s="97"/>
      <c r="P26" s="97"/>
      <c r="Q26" s="97"/>
      <c r="R26" s="68"/>
    </row>
    <row r="27" spans="5:18" x14ac:dyDescent="0.2">
      <c r="E27" s="97"/>
      <c r="F27" s="97"/>
      <c r="G27" s="97"/>
      <c r="H27" s="97"/>
      <c r="I27" s="97"/>
      <c r="J27" s="97"/>
      <c r="K27" s="97"/>
      <c r="L27" s="97"/>
      <c r="M27" s="97"/>
      <c r="N27" s="97"/>
      <c r="O27" s="97"/>
      <c r="P27" s="97"/>
      <c r="Q27" s="97"/>
      <c r="R27" s="68"/>
    </row>
    <row r="28" spans="5:18" x14ac:dyDescent="0.2">
      <c r="E28" s="97"/>
      <c r="F28" s="97"/>
      <c r="G28" s="97"/>
      <c r="H28" s="97"/>
      <c r="I28" s="97"/>
      <c r="J28" s="97"/>
      <c r="K28" s="97"/>
      <c r="L28" s="97"/>
      <c r="M28" s="97"/>
      <c r="N28" s="97"/>
      <c r="O28" s="97"/>
      <c r="P28" s="97"/>
      <c r="Q28" s="97"/>
      <c r="R28" s="68"/>
    </row>
    <row r="29" spans="5:18" x14ac:dyDescent="0.2">
      <c r="E29" s="97"/>
      <c r="F29" s="97"/>
      <c r="G29" s="97"/>
      <c r="H29" s="97"/>
      <c r="I29" s="97"/>
      <c r="J29" s="97"/>
      <c r="K29" s="97"/>
      <c r="L29" s="97"/>
      <c r="M29" s="97"/>
      <c r="N29" s="97"/>
      <c r="O29" s="97"/>
      <c r="P29" s="97"/>
      <c r="Q29" s="97"/>
      <c r="R29" s="68"/>
    </row>
    <row r="30" spans="5:18" x14ac:dyDescent="0.2">
      <c r="E30" s="97"/>
      <c r="F30" s="97"/>
      <c r="G30" s="97"/>
      <c r="H30" s="97"/>
      <c r="I30" s="97"/>
      <c r="J30" s="97"/>
      <c r="K30" s="97"/>
      <c r="L30" s="97"/>
      <c r="M30" s="97"/>
      <c r="N30" s="97"/>
      <c r="O30" s="97"/>
      <c r="P30" s="97"/>
      <c r="Q30" s="97"/>
    </row>
    <row r="31" spans="5:18" x14ac:dyDescent="0.2">
      <c r="E31" s="97"/>
      <c r="F31" s="97"/>
      <c r="G31" s="97"/>
      <c r="H31" s="97"/>
      <c r="I31" s="97"/>
      <c r="J31" s="97"/>
      <c r="K31" s="97"/>
      <c r="L31" s="97"/>
      <c r="M31" s="97"/>
      <c r="N31" s="97"/>
      <c r="O31" s="97"/>
      <c r="P31" s="97"/>
      <c r="Q31" s="97"/>
    </row>
    <row r="32" spans="5:18" x14ac:dyDescent="0.2">
      <c r="E32" s="97"/>
      <c r="F32" s="97"/>
      <c r="G32" s="97"/>
      <c r="H32" s="97"/>
      <c r="I32" s="97"/>
      <c r="J32" s="97"/>
      <c r="K32" s="97"/>
      <c r="L32" s="97"/>
      <c r="M32" s="97"/>
      <c r="N32" s="97"/>
      <c r="O32" s="97"/>
      <c r="P32" s="97"/>
      <c r="Q32" s="97"/>
    </row>
    <row r="33" spans="5:17" x14ac:dyDescent="0.2">
      <c r="E33" s="97"/>
      <c r="F33" s="97"/>
      <c r="G33" s="97"/>
      <c r="H33" s="97"/>
      <c r="I33" s="97"/>
      <c r="J33" s="97"/>
      <c r="K33" s="97"/>
      <c r="L33" s="97"/>
      <c r="M33" s="97"/>
      <c r="N33" s="97"/>
      <c r="O33" s="97"/>
      <c r="P33" s="97"/>
      <c r="Q33" s="97"/>
    </row>
    <row r="34" spans="5:17" x14ac:dyDescent="0.2">
      <c r="E34" s="97"/>
      <c r="F34" s="97"/>
      <c r="G34" s="97"/>
      <c r="H34" s="97"/>
      <c r="I34" s="97"/>
      <c r="J34" s="97"/>
      <c r="K34" s="97"/>
      <c r="L34" s="97"/>
      <c r="M34" s="97"/>
      <c r="N34" s="97"/>
      <c r="O34" s="97"/>
      <c r="P34" s="97"/>
      <c r="Q34" s="97"/>
    </row>
    <row r="35" spans="5:17" x14ac:dyDescent="0.2">
      <c r="E35" s="97"/>
      <c r="F35" s="97"/>
      <c r="G35" s="97"/>
      <c r="H35" s="97"/>
      <c r="I35" s="97"/>
      <c r="J35" s="97"/>
      <c r="K35" s="97"/>
      <c r="L35" s="97"/>
      <c r="M35" s="97"/>
      <c r="N35" s="97"/>
      <c r="O35" s="97"/>
      <c r="P35" s="97"/>
      <c r="Q35" s="97"/>
    </row>
    <row r="36" spans="5:17" x14ac:dyDescent="0.2">
      <c r="E36" s="97"/>
      <c r="F36" s="97"/>
      <c r="G36" s="97"/>
      <c r="H36" s="97"/>
      <c r="I36" s="97"/>
      <c r="J36" s="97"/>
      <c r="K36" s="97"/>
      <c r="L36" s="97"/>
      <c r="M36" s="97"/>
      <c r="N36" s="97"/>
      <c r="O36" s="97"/>
      <c r="P36" s="97"/>
      <c r="Q36" s="97"/>
    </row>
    <row r="37" spans="5:17" x14ac:dyDescent="0.2">
      <c r="E37" s="97"/>
      <c r="F37" s="97"/>
      <c r="G37" s="97"/>
      <c r="H37" s="97"/>
      <c r="I37" s="97"/>
      <c r="J37" s="97"/>
      <c r="K37" s="97"/>
      <c r="L37" s="97"/>
      <c r="M37" s="97"/>
      <c r="N37" s="97"/>
      <c r="O37" s="97"/>
      <c r="P37" s="97"/>
      <c r="Q37" s="97"/>
    </row>
    <row r="38" spans="5:17" x14ac:dyDescent="0.2">
      <c r="E38" s="97"/>
      <c r="F38" s="97"/>
      <c r="G38" s="97"/>
      <c r="H38" s="97"/>
      <c r="I38" s="97"/>
      <c r="J38" s="97"/>
      <c r="K38" s="97"/>
      <c r="L38" s="97"/>
      <c r="M38" s="97"/>
      <c r="N38" s="97"/>
      <c r="O38" s="97"/>
      <c r="P38" s="97"/>
      <c r="Q38" s="97"/>
    </row>
  </sheetData>
  <mergeCells count="1">
    <mergeCell ref="E4:Q3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S97"/>
  <sheetViews>
    <sheetView showGridLines="0" zoomScaleNormal="100" workbookViewId="0">
      <selection activeCell="M34" sqref="M34"/>
    </sheetView>
  </sheetViews>
  <sheetFormatPr defaultColWidth="9.140625" defaultRowHeight="14.25" x14ac:dyDescent="0.2"/>
  <cols>
    <col min="1" max="1" width="9.140625" style="1"/>
    <col min="2" max="2" width="3" style="1" customWidth="1"/>
    <col min="3" max="3" width="19.140625" style="1" customWidth="1"/>
    <col min="4" max="5" width="9.140625" style="1"/>
    <col min="6" max="6" width="9.5703125" style="1" bestFit="1" customWidth="1"/>
    <col min="7" max="16" width="9.140625" style="1"/>
    <col min="17" max="17" width="7.42578125" style="1" bestFit="1" customWidth="1"/>
    <col min="18" max="18" width="24.7109375" style="1" customWidth="1"/>
    <col min="19" max="19" width="29.7109375" style="1" customWidth="1"/>
    <col min="20" max="16384" width="9.140625" style="1"/>
  </cols>
  <sheetData>
    <row r="1" spans="1:11" ht="15" x14ac:dyDescent="0.25">
      <c r="A1" s="3" t="s">
        <v>119</v>
      </c>
    </row>
    <row r="2" spans="1:11" x14ac:dyDescent="0.2">
      <c r="A2" s="50" t="s">
        <v>76</v>
      </c>
    </row>
    <row r="4" spans="1:11" ht="15" thickBot="1" x14ac:dyDescent="0.25"/>
    <row r="5" spans="1:11" s="25" customFormat="1" x14ac:dyDescent="0.2">
      <c r="A5" s="1"/>
      <c r="B5" s="6"/>
      <c r="C5" s="6"/>
      <c r="D5" s="10" t="s">
        <v>7</v>
      </c>
      <c r="E5" s="8"/>
      <c r="F5" s="8"/>
      <c r="G5" s="9"/>
      <c r="H5" s="10" t="s">
        <v>54</v>
      </c>
      <c r="I5" s="8"/>
      <c r="J5" s="8"/>
    </row>
    <row r="6" spans="1:11" s="25" customFormat="1" x14ac:dyDescent="0.2">
      <c r="A6" s="1"/>
      <c r="B6" s="11"/>
      <c r="C6" s="11"/>
      <c r="D6" s="11">
        <v>2019</v>
      </c>
      <c r="E6" s="11">
        <v>2020</v>
      </c>
      <c r="F6" s="12" t="s">
        <v>8</v>
      </c>
      <c r="G6" s="11"/>
      <c r="H6" s="13">
        <v>2019</v>
      </c>
      <c r="I6" s="11">
        <v>2020</v>
      </c>
      <c r="J6" s="12" t="s">
        <v>8</v>
      </c>
    </row>
    <row r="7" spans="1:11" s="25" customFormat="1" x14ac:dyDescent="0.2">
      <c r="A7" s="1"/>
      <c r="B7" s="5"/>
      <c r="C7" s="5"/>
      <c r="D7" s="14"/>
      <c r="E7" s="14"/>
      <c r="F7" s="14"/>
      <c r="G7" s="14"/>
      <c r="H7" s="15"/>
      <c r="I7" s="14"/>
      <c r="J7" s="14"/>
    </row>
    <row r="8" spans="1:11" s="25" customFormat="1" x14ac:dyDescent="0.2">
      <c r="A8" s="1"/>
      <c r="B8" s="17" t="s">
        <v>17</v>
      </c>
      <c r="C8" s="5"/>
      <c r="D8" s="39">
        <v>108409.42431999999</v>
      </c>
      <c r="E8" s="39">
        <v>80969.166100000002</v>
      </c>
      <c r="F8" s="40">
        <f>IFERROR((E8-D8)/D8," ")</f>
        <v>-0.25311690742866211</v>
      </c>
      <c r="G8" s="14"/>
      <c r="H8" s="39">
        <v>70510.226299999995</v>
      </c>
      <c r="I8" s="39">
        <v>64626.397200000007</v>
      </c>
      <c r="J8" s="40">
        <f>IFERROR((I8-H8)/H8," ")</f>
        <v>-8.3446464559141384E-2</v>
      </c>
      <c r="K8" s="91"/>
    </row>
    <row r="9" spans="1:11" s="25" customFormat="1" x14ac:dyDescent="0.2">
      <c r="A9" s="1"/>
      <c r="B9" s="5"/>
      <c r="C9" s="20" t="s">
        <v>18</v>
      </c>
      <c r="D9" s="39">
        <v>10685.04441</v>
      </c>
      <c r="E9" s="39">
        <v>5570.4951000000001</v>
      </c>
      <c r="F9" s="40">
        <f t="shared" ref="F9:F72" si="0">IFERROR((E9-D9)/D9," ")</f>
        <v>-0.47866430065684679</v>
      </c>
      <c r="G9" s="14"/>
      <c r="H9" s="39">
        <v>3394.5149000000006</v>
      </c>
      <c r="I9" s="39">
        <v>2145.8622</v>
      </c>
      <c r="J9" s="40">
        <f t="shared" ref="J9:J72" si="1">IFERROR((I9-H9)/H9," ")</f>
        <v>-0.36784422422184693</v>
      </c>
      <c r="K9" s="91"/>
    </row>
    <row r="10" spans="1:11" s="25" customFormat="1" x14ac:dyDescent="0.2">
      <c r="A10" s="1"/>
      <c r="B10" s="5"/>
      <c r="C10" s="28" t="s">
        <v>56</v>
      </c>
      <c r="D10" s="39">
        <v>1884.4962700000001</v>
      </c>
      <c r="E10" s="39">
        <v>1147.06692</v>
      </c>
      <c r="F10" s="40">
        <f t="shared" si="0"/>
        <v>-0.3913137753252226</v>
      </c>
      <c r="G10" s="14"/>
      <c r="H10" s="39">
        <v>391.99310000000003</v>
      </c>
      <c r="I10" s="39">
        <v>320.59909999999996</v>
      </c>
      <c r="J10" s="40">
        <f t="shared" si="1"/>
        <v>-0.18213075689342506</v>
      </c>
      <c r="K10" s="91"/>
    </row>
    <row r="11" spans="1:11" s="25" customFormat="1" x14ac:dyDescent="0.2">
      <c r="A11" s="1"/>
      <c r="B11" s="5"/>
      <c r="C11" s="29" t="s">
        <v>11</v>
      </c>
      <c r="D11" s="39">
        <v>183.14371</v>
      </c>
      <c r="E11" s="39">
        <v>190.416</v>
      </c>
      <c r="F11" s="40">
        <f t="shared" si="0"/>
        <v>3.9708106819502556E-2</v>
      </c>
      <c r="G11" s="14"/>
      <c r="H11" s="39">
        <v>187.45860000000002</v>
      </c>
      <c r="I11" s="39">
        <v>226.24559999999997</v>
      </c>
      <c r="J11" s="40">
        <f t="shared" si="1"/>
        <v>0.20690968565859313</v>
      </c>
      <c r="K11" s="91"/>
    </row>
    <row r="12" spans="1:11" s="25" customFormat="1" x14ac:dyDescent="0.2">
      <c r="A12" s="1"/>
      <c r="B12" s="5"/>
      <c r="C12" s="29" t="s">
        <v>12</v>
      </c>
      <c r="D12" s="39">
        <v>8617.4044300000005</v>
      </c>
      <c r="E12" s="39">
        <v>4233.0121799999997</v>
      </c>
      <c r="F12" s="40">
        <f t="shared" si="0"/>
        <v>-0.50878339128850669</v>
      </c>
      <c r="G12" s="14"/>
      <c r="H12" s="39">
        <v>2815.0632000000005</v>
      </c>
      <c r="I12" s="39">
        <v>1599.0175000000002</v>
      </c>
      <c r="J12" s="40">
        <f t="shared" si="1"/>
        <v>-0.43197811686785581</v>
      </c>
      <c r="K12" s="91"/>
    </row>
    <row r="13" spans="1:11" s="25" customFormat="1" x14ac:dyDescent="0.2">
      <c r="A13" s="1"/>
      <c r="B13" s="5"/>
      <c r="C13" s="26" t="s">
        <v>15</v>
      </c>
      <c r="D13" s="39">
        <v>4267.4984800000002</v>
      </c>
      <c r="E13" s="39">
        <v>2265.25488</v>
      </c>
      <c r="F13" s="40">
        <f t="shared" si="0"/>
        <v>-0.46918437332401819</v>
      </c>
      <c r="G13" s="14"/>
      <c r="H13" s="39">
        <v>2269.6242000000002</v>
      </c>
      <c r="I13" s="39">
        <v>1549.2340999999999</v>
      </c>
      <c r="J13" s="40">
        <f t="shared" si="1"/>
        <v>-0.31740501357008805</v>
      </c>
      <c r="K13" s="91"/>
    </row>
    <row r="14" spans="1:11" s="25" customFormat="1" x14ac:dyDescent="0.2">
      <c r="A14" s="1"/>
      <c r="B14" s="5"/>
      <c r="C14" s="29" t="s">
        <v>58</v>
      </c>
      <c r="D14" s="39">
        <v>368.64122000000003</v>
      </c>
      <c r="E14" s="39">
        <v>260.35139999999996</v>
      </c>
      <c r="F14" s="40">
        <f t="shared" si="0"/>
        <v>-0.29375396489844535</v>
      </c>
      <c r="G14" s="14"/>
      <c r="H14" s="39">
        <v>161.30380000000002</v>
      </c>
      <c r="I14" s="39">
        <v>122.2088</v>
      </c>
      <c r="J14" s="40">
        <f t="shared" si="1"/>
        <v>-0.24236874766744504</v>
      </c>
      <c r="K14" s="91"/>
    </row>
    <row r="15" spans="1:11" s="25" customFormat="1" x14ac:dyDescent="0.2">
      <c r="A15" s="1"/>
      <c r="B15" s="5"/>
      <c r="C15" s="29" t="s">
        <v>11</v>
      </c>
      <c r="D15" s="39">
        <v>323.86854</v>
      </c>
      <c r="E15" s="39">
        <v>217.07432999999997</v>
      </c>
      <c r="F15" s="40">
        <f t="shared" si="0"/>
        <v>-0.32974555046316023</v>
      </c>
      <c r="G15" s="16"/>
      <c r="H15" s="39">
        <v>882.9923</v>
      </c>
      <c r="I15" s="39">
        <v>724.32529999999997</v>
      </c>
      <c r="J15" s="40">
        <f t="shared" si="1"/>
        <v>-0.17969239369358037</v>
      </c>
      <c r="K15" s="91"/>
    </row>
    <row r="16" spans="1:11" s="25" customFormat="1" x14ac:dyDescent="0.2">
      <c r="A16" s="1"/>
      <c r="B16" s="5"/>
      <c r="C16" s="29" t="s">
        <v>12</v>
      </c>
      <c r="D16" s="39">
        <v>3574.9887200000003</v>
      </c>
      <c r="E16" s="39">
        <v>1787.8291499999998</v>
      </c>
      <c r="F16" s="40">
        <f t="shared" si="0"/>
        <v>-0.49990635215207069</v>
      </c>
      <c r="G16" s="14"/>
      <c r="H16" s="39">
        <v>1225.3280999999999</v>
      </c>
      <c r="I16" s="39">
        <v>702.7</v>
      </c>
      <c r="J16" s="40">
        <f t="shared" si="1"/>
        <v>-0.42652094569609555</v>
      </c>
      <c r="K16" s="91"/>
    </row>
    <row r="17" spans="1:19" s="25" customFormat="1" ht="15" x14ac:dyDescent="0.25">
      <c r="A17" s="1"/>
      <c r="B17" s="5"/>
      <c r="C17" s="27" t="s">
        <v>16</v>
      </c>
      <c r="D17" s="39">
        <v>93456.881429999994</v>
      </c>
      <c r="E17" s="39">
        <v>73133.416119999994</v>
      </c>
      <c r="F17" s="40">
        <f t="shared" si="0"/>
        <v>-0.21746355109465587</v>
      </c>
      <c r="G17" s="14"/>
      <c r="H17" s="39">
        <v>64846.087200000002</v>
      </c>
      <c r="I17" s="39">
        <v>60931.300900000002</v>
      </c>
      <c r="J17" s="40">
        <f t="shared" si="1"/>
        <v>-6.0370432034332518E-2</v>
      </c>
      <c r="K17" s="91"/>
      <c r="Q17"/>
      <c r="R17"/>
      <c r="S17"/>
    </row>
    <row r="18" spans="1:19" s="25" customFormat="1" ht="15" x14ac:dyDescent="0.25">
      <c r="A18" s="1"/>
      <c r="B18" s="5"/>
      <c r="C18" s="29" t="s">
        <v>56</v>
      </c>
      <c r="D18" s="39">
        <v>26758.862249999998</v>
      </c>
      <c r="E18" s="39">
        <v>20174.950129999997</v>
      </c>
      <c r="F18" s="40">
        <f t="shared" si="0"/>
        <v>-0.24604604106439545</v>
      </c>
      <c r="G18" s="14"/>
      <c r="H18" s="39">
        <v>13671.481299999999</v>
      </c>
      <c r="I18" s="39">
        <v>10557.479400000004</v>
      </c>
      <c r="J18" s="40">
        <f t="shared" si="1"/>
        <v>-0.22777355515967357</v>
      </c>
      <c r="K18" s="91"/>
      <c r="Q18"/>
      <c r="R18"/>
      <c r="S18"/>
    </row>
    <row r="19" spans="1:19" s="25" customFormat="1" ht="15" x14ac:dyDescent="0.25">
      <c r="A19" s="1"/>
      <c r="B19" s="5"/>
      <c r="C19" s="29" t="s">
        <v>11</v>
      </c>
      <c r="D19" s="39">
        <v>45606.015189999991</v>
      </c>
      <c r="E19" s="39">
        <v>40089.323779999999</v>
      </c>
      <c r="F19" s="40">
        <f t="shared" si="0"/>
        <v>-0.12096411815451999</v>
      </c>
      <c r="G19" s="14"/>
      <c r="H19" s="39">
        <v>41636.935300000005</v>
      </c>
      <c r="I19" s="39">
        <v>43358.253100000002</v>
      </c>
      <c r="J19" s="40">
        <f t="shared" si="1"/>
        <v>4.1341126276409609E-2</v>
      </c>
      <c r="K19" s="91"/>
      <c r="Q19"/>
      <c r="R19"/>
      <c r="S19"/>
    </row>
    <row r="20" spans="1:19" s="25" customFormat="1" ht="15" x14ac:dyDescent="0.25">
      <c r="A20" s="1"/>
      <c r="B20" s="5"/>
      <c r="C20" s="29" t="s">
        <v>12</v>
      </c>
      <c r="D20" s="39">
        <v>21092.003990000001</v>
      </c>
      <c r="E20" s="39">
        <v>12869.142209999998</v>
      </c>
      <c r="F20" s="40">
        <f t="shared" si="0"/>
        <v>-0.38985682839328928</v>
      </c>
      <c r="G20" s="14"/>
      <c r="H20" s="39">
        <v>9537.6706000000013</v>
      </c>
      <c r="I20" s="39">
        <v>7015.5683999999992</v>
      </c>
      <c r="J20" s="40">
        <f t="shared" si="1"/>
        <v>-0.26443586760062793</v>
      </c>
      <c r="K20" s="91"/>
      <c r="Q20"/>
      <c r="R20"/>
      <c r="S20"/>
    </row>
    <row r="21" spans="1:19" s="25" customFormat="1" ht="15" x14ac:dyDescent="0.25">
      <c r="A21" s="1"/>
      <c r="B21" s="31" t="s">
        <v>14</v>
      </c>
      <c r="C21" s="30"/>
      <c r="D21" s="39">
        <v>28807.491460000001</v>
      </c>
      <c r="E21" s="39">
        <v>23230.202530000002</v>
      </c>
      <c r="F21" s="40">
        <f t="shared" si="0"/>
        <v>-0.19360550493416681</v>
      </c>
      <c r="H21" s="39">
        <v>18172.7019</v>
      </c>
      <c r="I21" s="39">
        <v>17889.439400000003</v>
      </c>
      <c r="J21" s="40">
        <f t="shared" si="1"/>
        <v>-1.5587252878450458E-2</v>
      </c>
      <c r="K21" s="91"/>
      <c r="Q21"/>
      <c r="R21"/>
      <c r="S21"/>
    </row>
    <row r="22" spans="1:19" s="25" customFormat="1" ht="15" x14ac:dyDescent="0.25">
      <c r="A22" s="1"/>
      <c r="B22" s="18"/>
      <c r="C22" s="20" t="s">
        <v>18</v>
      </c>
      <c r="D22" s="39">
        <v>4574.0057500000003</v>
      </c>
      <c r="E22" s="39">
        <v>3709.9216200000001</v>
      </c>
      <c r="F22" s="40">
        <f t="shared" si="0"/>
        <v>-0.18891190287637924</v>
      </c>
      <c r="G22" s="1"/>
      <c r="H22" s="39">
        <v>1796.6338000000001</v>
      </c>
      <c r="I22" s="39">
        <v>1512.7505000000001</v>
      </c>
      <c r="J22" s="40">
        <f t="shared" si="1"/>
        <v>-0.15800843777958534</v>
      </c>
      <c r="K22" s="91"/>
      <c r="Q22"/>
      <c r="R22"/>
      <c r="S22"/>
    </row>
    <row r="23" spans="1:19" s="25" customFormat="1" ht="15" x14ac:dyDescent="0.25">
      <c r="A23" s="1"/>
      <c r="B23" s="18"/>
      <c r="C23" s="28" t="s">
        <v>56</v>
      </c>
      <c r="D23" s="39">
        <v>1338.5524600000001</v>
      </c>
      <c r="E23" s="39">
        <v>1054.7128599999999</v>
      </c>
      <c r="F23" s="40">
        <f t="shared" si="0"/>
        <v>-0.21204966445618442</v>
      </c>
      <c r="G23" s="19"/>
      <c r="H23" s="39">
        <v>361.2894</v>
      </c>
      <c r="I23" s="39">
        <v>309.14569999999998</v>
      </c>
      <c r="J23" s="40">
        <f t="shared" si="1"/>
        <v>-0.14432668104848917</v>
      </c>
      <c r="K23" s="91"/>
      <c r="Q23"/>
      <c r="R23"/>
      <c r="S23"/>
    </row>
    <row r="24" spans="1:19" s="25" customFormat="1" ht="15" x14ac:dyDescent="0.25">
      <c r="A24" s="1"/>
      <c r="C24" s="29" t="s">
        <v>11</v>
      </c>
      <c r="D24" s="39">
        <v>174.03136000000001</v>
      </c>
      <c r="E24" s="39">
        <v>133.79675</v>
      </c>
      <c r="F24" s="40">
        <f t="shared" si="0"/>
        <v>-0.2311917231469087</v>
      </c>
      <c r="H24" s="39">
        <v>183.43800000000002</v>
      </c>
      <c r="I24" s="39">
        <v>177.95489999999998</v>
      </c>
      <c r="J24" s="40">
        <f t="shared" si="1"/>
        <v>-2.9890753279037251E-2</v>
      </c>
      <c r="K24" s="91"/>
      <c r="Q24"/>
      <c r="R24"/>
      <c r="S24"/>
    </row>
    <row r="25" spans="1:19" s="25" customFormat="1" ht="15" x14ac:dyDescent="0.25">
      <c r="A25" s="1"/>
      <c r="C25" s="29" t="s">
        <v>12</v>
      </c>
      <c r="D25" s="39">
        <v>3061.4219300000004</v>
      </c>
      <c r="E25" s="39">
        <v>2521.41201</v>
      </c>
      <c r="F25" s="40">
        <f t="shared" si="0"/>
        <v>-0.17639186376377736</v>
      </c>
      <c r="H25" s="39">
        <v>1251.9064000000001</v>
      </c>
      <c r="I25" s="39">
        <v>1025.6499000000001</v>
      </c>
      <c r="J25" s="40">
        <f t="shared" si="1"/>
        <v>-0.18072956572472187</v>
      </c>
      <c r="K25" s="91"/>
      <c r="Q25"/>
      <c r="R25"/>
      <c r="S25"/>
    </row>
    <row r="26" spans="1:19" s="25" customFormat="1" ht="15" x14ac:dyDescent="0.25">
      <c r="A26" s="1"/>
      <c r="C26" s="26" t="s">
        <v>15</v>
      </c>
      <c r="D26" s="39">
        <v>2098.3108000000002</v>
      </c>
      <c r="E26" s="39">
        <v>1485.50677</v>
      </c>
      <c r="F26" s="40">
        <f t="shared" si="0"/>
        <v>-0.29204635938584511</v>
      </c>
      <c r="G26" s="1"/>
      <c r="H26" s="39">
        <v>1590.7862</v>
      </c>
      <c r="I26" s="39">
        <v>1274.1442999999999</v>
      </c>
      <c r="J26" s="40">
        <f t="shared" si="1"/>
        <v>-0.19904742698924599</v>
      </c>
      <c r="K26" s="91"/>
      <c r="Q26"/>
      <c r="R26"/>
      <c r="S26"/>
    </row>
    <row r="27" spans="1:19" s="25" customFormat="1" ht="15" x14ac:dyDescent="0.25">
      <c r="A27" s="1"/>
      <c r="C27" s="29" t="s">
        <v>58</v>
      </c>
      <c r="D27" s="39">
        <v>338.89846000000006</v>
      </c>
      <c r="E27" s="39">
        <v>257.64574999999996</v>
      </c>
      <c r="F27" s="40">
        <f t="shared" si="0"/>
        <v>-0.23975532376275796</v>
      </c>
      <c r="H27" s="39">
        <v>155.32590000000002</v>
      </c>
      <c r="I27" s="39">
        <v>121.7</v>
      </c>
      <c r="J27" s="40">
        <f t="shared" si="1"/>
        <v>-0.2164861108160327</v>
      </c>
      <c r="K27" s="91"/>
      <c r="Q27"/>
      <c r="R27"/>
      <c r="S27"/>
    </row>
    <row r="28" spans="1:19" s="25" customFormat="1" ht="15" x14ac:dyDescent="0.25">
      <c r="A28" s="1"/>
      <c r="C28" s="29" t="s">
        <v>11</v>
      </c>
      <c r="D28" s="39">
        <v>323.86854</v>
      </c>
      <c r="E28" s="39">
        <v>217.07432999999997</v>
      </c>
      <c r="F28" s="40">
        <f t="shared" si="0"/>
        <v>-0.32974555046316023</v>
      </c>
      <c r="G28" s="71"/>
      <c r="H28" s="39">
        <v>882.9923</v>
      </c>
      <c r="I28" s="39">
        <v>724.32529999999997</v>
      </c>
      <c r="J28" s="40">
        <f t="shared" si="1"/>
        <v>-0.17969239369358037</v>
      </c>
      <c r="K28" s="91"/>
      <c r="Q28"/>
      <c r="R28"/>
      <c r="S28"/>
    </row>
    <row r="29" spans="1:19" s="25" customFormat="1" ht="15" x14ac:dyDescent="0.25">
      <c r="A29" s="1"/>
      <c r="C29" s="29" t="s">
        <v>12</v>
      </c>
      <c r="D29" s="39">
        <v>1435.5438000000001</v>
      </c>
      <c r="E29" s="39">
        <v>1010.7866899999999</v>
      </c>
      <c r="F29" s="40">
        <f t="shared" si="0"/>
        <v>-0.29588585872475659</v>
      </c>
      <c r="H29" s="39">
        <v>552.46799999999996</v>
      </c>
      <c r="I29" s="39">
        <v>428.11899999999997</v>
      </c>
      <c r="J29" s="40">
        <f t="shared" si="1"/>
        <v>-0.22507909960395897</v>
      </c>
      <c r="K29" s="91"/>
      <c r="Q29"/>
      <c r="R29"/>
      <c r="S29"/>
    </row>
    <row r="30" spans="1:19" s="25" customFormat="1" ht="15" x14ac:dyDescent="0.25">
      <c r="A30" s="1"/>
      <c r="C30" s="27" t="s">
        <v>16</v>
      </c>
      <c r="D30" s="39">
        <v>22135.174910000002</v>
      </c>
      <c r="E30" s="39">
        <v>18034.774140000001</v>
      </c>
      <c r="F30" s="40">
        <f t="shared" si="0"/>
        <v>-0.1852436579639388</v>
      </c>
      <c r="G30" s="1"/>
      <c r="H30" s="39">
        <v>14785.281900000002</v>
      </c>
      <c r="I30" s="39">
        <v>15102.544600000001</v>
      </c>
      <c r="J30" s="40">
        <f t="shared" si="1"/>
        <v>2.1458008183124277E-2</v>
      </c>
      <c r="K30" s="91"/>
      <c r="Q30"/>
      <c r="R30"/>
      <c r="S30"/>
    </row>
    <row r="31" spans="1:19" s="25" customFormat="1" ht="15" x14ac:dyDescent="0.25">
      <c r="A31" s="1"/>
      <c r="C31" s="29" t="s">
        <v>56</v>
      </c>
      <c r="D31" s="39">
        <v>8770.0954600000005</v>
      </c>
      <c r="E31" s="39">
        <v>6550.4048499999999</v>
      </c>
      <c r="F31" s="40">
        <f t="shared" si="0"/>
        <v>-0.25309765670441181</v>
      </c>
      <c r="H31" s="39">
        <v>4887.1374999999998</v>
      </c>
      <c r="I31" s="39">
        <v>3207.5375000000013</v>
      </c>
      <c r="J31" s="40">
        <f t="shared" si="1"/>
        <v>-0.34367766407227107</v>
      </c>
      <c r="K31" s="91"/>
      <c r="Q31"/>
      <c r="R31"/>
      <c r="S31"/>
    </row>
    <row r="32" spans="1:19" s="25" customFormat="1" ht="15" x14ac:dyDescent="0.25">
      <c r="A32" s="1"/>
      <c r="C32" s="29" t="s">
        <v>11</v>
      </c>
      <c r="D32" s="39">
        <v>4951.6346399999993</v>
      </c>
      <c r="E32" s="39">
        <v>5748.5200200000008</v>
      </c>
      <c r="F32" s="40">
        <f t="shared" si="0"/>
        <v>0.16093380023692572</v>
      </c>
      <c r="H32" s="39">
        <v>5889.5839000000014</v>
      </c>
      <c r="I32" s="39">
        <v>8845.6645000000008</v>
      </c>
      <c r="J32" s="40">
        <f t="shared" si="1"/>
        <v>0.5019167143539629</v>
      </c>
      <c r="K32" s="91"/>
      <c r="Q32"/>
      <c r="R32"/>
      <c r="S32"/>
    </row>
    <row r="33" spans="1:19" s="25" customFormat="1" ht="15" x14ac:dyDescent="0.25">
      <c r="A33" s="1"/>
      <c r="C33" s="29" t="s">
        <v>12</v>
      </c>
      <c r="D33" s="39">
        <v>8413.4448100000009</v>
      </c>
      <c r="E33" s="39">
        <v>5735.8492699999988</v>
      </c>
      <c r="F33" s="40">
        <f t="shared" si="0"/>
        <v>-0.31825198839094804</v>
      </c>
      <c r="H33" s="39">
        <v>4008.5605</v>
      </c>
      <c r="I33" s="39">
        <v>3049.3425999999999</v>
      </c>
      <c r="J33" s="40">
        <f t="shared" si="1"/>
        <v>-0.23929235943925509</v>
      </c>
      <c r="K33" s="91"/>
      <c r="Q33"/>
      <c r="R33"/>
      <c r="S33"/>
    </row>
    <row r="34" spans="1:19" s="25" customFormat="1" ht="15" x14ac:dyDescent="0.25">
      <c r="A34" s="1"/>
      <c r="B34" s="31" t="s">
        <v>19</v>
      </c>
      <c r="C34" s="30"/>
      <c r="D34" s="39">
        <v>5478.91093</v>
      </c>
      <c r="E34" s="39">
        <v>879.78571000000011</v>
      </c>
      <c r="F34" s="40">
        <f t="shared" si="0"/>
        <v>-0.83942325012390739</v>
      </c>
      <c r="H34" s="39">
        <v>4239.0604000000003</v>
      </c>
      <c r="I34" s="39">
        <v>610.06269999999995</v>
      </c>
      <c r="J34" s="40">
        <f t="shared" si="1"/>
        <v>-0.85608539571646591</v>
      </c>
      <c r="K34" s="91"/>
      <c r="Q34"/>
      <c r="R34"/>
      <c r="S34"/>
    </row>
    <row r="35" spans="1:19" s="25" customFormat="1" ht="15" x14ac:dyDescent="0.25">
      <c r="A35" s="1"/>
      <c r="B35" s="18"/>
      <c r="C35" s="20" t="s">
        <v>18</v>
      </c>
      <c r="D35" s="39">
        <v>339.10277000000002</v>
      </c>
      <c r="E35" s="39">
        <v>109.23392</v>
      </c>
      <c r="F35" s="40">
        <f t="shared" si="0"/>
        <v>-0.67787370182791484</v>
      </c>
      <c r="G35" s="1"/>
      <c r="H35" s="39">
        <v>162.07560000000001</v>
      </c>
      <c r="I35" s="39">
        <v>53.9099</v>
      </c>
      <c r="J35" s="40">
        <f t="shared" si="1"/>
        <v>-0.66737806307673708</v>
      </c>
      <c r="K35" s="91"/>
      <c r="Q35"/>
      <c r="R35"/>
      <c r="S35"/>
    </row>
    <row r="36" spans="1:19" s="25" customFormat="1" ht="15" x14ac:dyDescent="0.25">
      <c r="A36" s="1"/>
      <c r="B36" s="18"/>
      <c r="C36" s="28" t="s">
        <v>56</v>
      </c>
      <c r="D36" s="93">
        <v>0.18722</v>
      </c>
      <c r="E36" s="93">
        <v>0.14743000000000001</v>
      </c>
      <c r="F36" s="40"/>
      <c r="H36" s="39">
        <v>0.50170000000000003</v>
      </c>
      <c r="I36" s="39">
        <v>0.62350000000000005</v>
      </c>
      <c r="J36" s="40">
        <f t="shared" si="1"/>
        <v>0.24277456647398846</v>
      </c>
      <c r="K36" s="91"/>
      <c r="Q36"/>
      <c r="R36"/>
      <c r="S36"/>
    </row>
    <row r="37" spans="1:19" s="25" customFormat="1" ht="15" x14ac:dyDescent="0.25">
      <c r="A37" s="1"/>
      <c r="C37" s="29" t="s">
        <v>11</v>
      </c>
      <c r="D37" s="93">
        <v>0</v>
      </c>
      <c r="E37" s="93">
        <v>0</v>
      </c>
      <c r="F37" s="40" t="str">
        <f t="shared" si="0"/>
        <v xml:space="preserve"> </v>
      </c>
      <c r="H37" s="93">
        <v>0</v>
      </c>
      <c r="I37" s="93">
        <v>0</v>
      </c>
      <c r="J37" s="40" t="str">
        <f t="shared" si="1"/>
        <v xml:space="preserve"> </v>
      </c>
      <c r="K37" s="91"/>
      <c r="Q37"/>
      <c r="R37"/>
      <c r="S37"/>
    </row>
    <row r="38" spans="1:19" s="25" customFormat="1" ht="15" x14ac:dyDescent="0.25">
      <c r="A38" s="1"/>
      <c r="C38" s="29" t="s">
        <v>12</v>
      </c>
      <c r="D38" s="39">
        <v>338.91555</v>
      </c>
      <c r="E38" s="39">
        <v>109.08649</v>
      </c>
      <c r="F38" s="40">
        <f t="shared" si="0"/>
        <v>-0.67813076148320728</v>
      </c>
      <c r="H38" s="39">
        <v>161.57390000000001</v>
      </c>
      <c r="I38" s="39">
        <v>53.2864</v>
      </c>
      <c r="J38" s="40">
        <f t="shared" si="1"/>
        <v>-0.67020416044918152</v>
      </c>
      <c r="K38" s="91"/>
      <c r="Q38"/>
      <c r="R38"/>
      <c r="S38"/>
    </row>
    <row r="39" spans="1:19" s="25" customFormat="1" ht="15" x14ac:dyDescent="0.25">
      <c r="A39" s="1"/>
      <c r="C39" s="26" t="s">
        <v>15</v>
      </c>
      <c r="D39" s="39">
        <v>205.81968000000001</v>
      </c>
      <c r="E39" s="39">
        <v>145.28047000000001</v>
      </c>
      <c r="F39" s="40">
        <f t="shared" si="0"/>
        <v>-0.29413713013255094</v>
      </c>
      <c r="G39" s="1"/>
      <c r="H39" s="39">
        <v>113.29040000000001</v>
      </c>
      <c r="I39" s="39">
        <v>88.112099999999998</v>
      </c>
      <c r="J39" s="40">
        <f t="shared" si="1"/>
        <v>-0.2222456624744904</v>
      </c>
      <c r="K39" s="91"/>
      <c r="Q39"/>
      <c r="R39"/>
      <c r="S39"/>
    </row>
    <row r="40" spans="1:19" s="25" customFormat="1" ht="15" x14ac:dyDescent="0.25">
      <c r="A40" s="1"/>
      <c r="C40" s="29" t="s">
        <v>58</v>
      </c>
      <c r="D40" s="93">
        <v>0.41247</v>
      </c>
      <c r="E40" s="93">
        <v>0</v>
      </c>
      <c r="F40" s="40"/>
      <c r="G40" s="71"/>
      <c r="H40" s="93">
        <v>0.80349999999999999</v>
      </c>
      <c r="I40" s="93">
        <v>0</v>
      </c>
      <c r="J40" s="40"/>
      <c r="K40" s="91"/>
      <c r="Q40"/>
      <c r="R40"/>
      <c r="S40"/>
    </row>
    <row r="41" spans="1:19" s="25" customFormat="1" ht="15" x14ac:dyDescent="0.25">
      <c r="A41" s="1"/>
      <c r="C41" s="29" t="s">
        <v>11</v>
      </c>
      <c r="D41" s="93">
        <v>0</v>
      </c>
      <c r="E41" s="93">
        <v>0</v>
      </c>
      <c r="F41" s="40" t="str">
        <f t="shared" si="0"/>
        <v xml:space="preserve"> </v>
      </c>
      <c r="G41" s="71"/>
      <c r="H41" s="93">
        <v>0</v>
      </c>
      <c r="I41" s="93">
        <v>0</v>
      </c>
      <c r="J41" s="40" t="str">
        <f t="shared" si="1"/>
        <v xml:space="preserve"> </v>
      </c>
      <c r="K41" s="91"/>
      <c r="Q41"/>
      <c r="R41"/>
      <c r="S41"/>
    </row>
    <row r="42" spans="1:19" s="25" customFormat="1" ht="15" x14ac:dyDescent="0.25">
      <c r="A42" s="1"/>
      <c r="C42" s="29" t="s">
        <v>12</v>
      </c>
      <c r="D42" s="39">
        <v>205.40720999999999</v>
      </c>
      <c r="E42" s="39">
        <v>145.28047000000001</v>
      </c>
      <c r="F42" s="40">
        <f t="shared" si="0"/>
        <v>-0.29271971514534462</v>
      </c>
      <c r="H42" s="39">
        <v>112.48690000000001</v>
      </c>
      <c r="I42" s="39">
        <v>88.112099999999998</v>
      </c>
      <c r="J42" s="40">
        <f t="shared" si="1"/>
        <v>-0.21669012124967446</v>
      </c>
      <c r="K42" s="91"/>
      <c r="Q42"/>
      <c r="R42"/>
      <c r="S42"/>
    </row>
    <row r="43" spans="1:19" s="25" customFormat="1" ht="15" x14ac:dyDescent="0.25">
      <c r="A43" s="1"/>
      <c r="C43" s="27" t="s">
        <v>16</v>
      </c>
      <c r="D43" s="39">
        <v>4933.98848</v>
      </c>
      <c r="E43" s="39">
        <v>625.27132000000006</v>
      </c>
      <c r="F43" s="40">
        <f t="shared" si="0"/>
        <v>-0.87327264290653561</v>
      </c>
      <c r="G43" s="1"/>
      <c r="H43" s="39">
        <v>3963.6944000000003</v>
      </c>
      <c r="I43" s="39">
        <v>468.04070000000002</v>
      </c>
      <c r="J43" s="40">
        <f t="shared" si="1"/>
        <v>-0.88191806613547197</v>
      </c>
      <c r="K43" s="91"/>
      <c r="Q43"/>
      <c r="R43"/>
      <c r="S43"/>
    </row>
    <row r="44" spans="1:19" s="25" customFormat="1" ht="15" x14ac:dyDescent="0.25">
      <c r="A44" s="1"/>
      <c r="C44" s="29" t="s">
        <v>56</v>
      </c>
      <c r="D44" s="39">
        <v>157.47744</v>
      </c>
      <c r="E44" s="39">
        <v>100.98981999999999</v>
      </c>
      <c r="F44" s="40">
        <f t="shared" si="0"/>
        <v>-0.35870293548079019</v>
      </c>
      <c r="H44" s="39">
        <v>106.0539</v>
      </c>
      <c r="I44" s="39">
        <v>50.605800000000002</v>
      </c>
      <c r="J44" s="40">
        <f t="shared" si="1"/>
        <v>-0.52282942918647968</v>
      </c>
      <c r="K44" s="91"/>
      <c r="Q44"/>
      <c r="R44"/>
      <c r="S44"/>
    </row>
    <row r="45" spans="1:19" s="25" customFormat="1" ht="15" x14ac:dyDescent="0.25">
      <c r="A45" s="1"/>
      <c r="C45" s="29" t="s">
        <v>11</v>
      </c>
      <c r="D45" s="39">
        <v>3070.6536900000001</v>
      </c>
      <c r="E45" s="39">
        <v>124.44484</v>
      </c>
      <c r="F45" s="40">
        <f t="shared" si="0"/>
        <v>-0.95947285087690881</v>
      </c>
      <c r="H45" s="39">
        <v>3190.3418000000001</v>
      </c>
      <c r="I45" s="39">
        <v>200.72069999999999</v>
      </c>
      <c r="J45" s="40">
        <f t="shared" si="1"/>
        <v>-0.93708489165643638</v>
      </c>
      <c r="K45" s="91"/>
      <c r="Q45"/>
      <c r="R45"/>
      <c r="S45"/>
    </row>
    <row r="46" spans="1:19" s="25" customFormat="1" ht="15" x14ac:dyDescent="0.25">
      <c r="A46" s="1"/>
      <c r="C46" s="29" t="s">
        <v>12</v>
      </c>
      <c r="D46" s="39">
        <v>1705.85735</v>
      </c>
      <c r="E46" s="39">
        <v>399.83665999999999</v>
      </c>
      <c r="F46" s="40">
        <f t="shared" si="0"/>
        <v>-0.76560955697731703</v>
      </c>
      <c r="H46" s="39">
        <v>667.29870000000005</v>
      </c>
      <c r="I46" s="39">
        <v>216.71420000000001</v>
      </c>
      <c r="J46" s="40">
        <f t="shared" si="1"/>
        <v>-0.67523659194900276</v>
      </c>
      <c r="K46" s="91"/>
      <c r="Q46"/>
      <c r="R46"/>
      <c r="S46"/>
    </row>
    <row r="47" spans="1:19" s="25" customFormat="1" ht="15" x14ac:dyDescent="0.25">
      <c r="A47" s="1"/>
      <c r="B47" s="31" t="s">
        <v>20</v>
      </c>
      <c r="C47" s="30"/>
      <c r="D47" s="39">
        <v>73074.917819999988</v>
      </c>
      <c r="E47" s="39">
        <v>56184.863619999996</v>
      </c>
      <c r="F47" s="40">
        <f t="shared" si="0"/>
        <v>-0.23113339985689763</v>
      </c>
      <c r="H47" s="39">
        <v>47665.0458</v>
      </c>
      <c r="I47" s="39">
        <v>45819.714899999999</v>
      </c>
      <c r="J47" s="40">
        <f t="shared" si="1"/>
        <v>-3.8714552121546494E-2</v>
      </c>
      <c r="K47" s="91"/>
      <c r="Q47"/>
      <c r="R47"/>
      <c r="S47"/>
    </row>
    <row r="48" spans="1:19" s="25" customFormat="1" ht="15" x14ac:dyDescent="0.25">
      <c r="A48" s="1"/>
      <c r="B48" s="18"/>
      <c r="C48" s="20" t="s">
        <v>18</v>
      </c>
      <c r="D48" s="39">
        <v>5405.9220699999996</v>
      </c>
      <c r="E48" s="39">
        <v>1522.0863300000001</v>
      </c>
      <c r="F48" s="40">
        <f t="shared" si="0"/>
        <v>-0.71844094119543978</v>
      </c>
      <c r="G48" s="1"/>
      <c r="H48" s="39">
        <v>1306.0844000000004</v>
      </c>
      <c r="I48" s="39">
        <v>478.28300000000002</v>
      </c>
      <c r="J48" s="40">
        <f t="shared" si="1"/>
        <v>-0.63380391037516426</v>
      </c>
      <c r="K48" s="91"/>
      <c r="Q48"/>
      <c r="R48"/>
      <c r="S48"/>
    </row>
    <row r="49" spans="1:19" s="25" customFormat="1" ht="15" x14ac:dyDescent="0.25">
      <c r="A49" s="1"/>
      <c r="B49" s="18"/>
      <c r="C49" s="28" t="s">
        <v>56</v>
      </c>
      <c r="D49" s="39">
        <v>511.81701000000004</v>
      </c>
      <c r="E49" s="39">
        <v>78.91494999999999</v>
      </c>
      <c r="F49" s="40">
        <f t="shared" si="0"/>
        <v>-0.84581413189061461</v>
      </c>
      <c r="G49" s="71"/>
      <c r="H49" s="39">
        <v>17.882400000000001</v>
      </c>
      <c r="I49" s="39">
        <v>6.7987000000000002</v>
      </c>
      <c r="J49" s="40">
        <f t="shared" si="1"/>
        <v>-0.61981053997226321</v>
      </c>
      <c r="K49" s="91"/>
      <c r="Q49"/>
      <c r="R49"/>
      <c r="S49"/>
    </row>
    <row r="50" spans="1:19" s="25" customFormat="1" ht="15" x14ac:dyDescent="0.25">
      <c r="A50" s="1"/>
      <c r="C50" s="29" t="s">
        <v>11</v>
      </c>
      <c r="D50" s="39">
        <v>8.9313199999999995</v>
      </c>
      <c r="E50" s="39">
        <v>56.619249999999994</v>
      </c>
      <c r="F50" s="40">
        <f t="shared" si="0"/>
        <v>5.3394044777255765</v>
      </c>
      <c r="G50" s="69"/>
      <c r="H50" s="39">
        <v>3.9370000000000003</v>
      </c>
      <c r="I50" s="39">
        <v>48.290700000000001</v>
      </c>
      <c r="J50" s="40">
        <f t="shared" si="1"/>
        <v>11.265862331724664</v>
      </c>
      <c r="K50" s="91"/>
      <c r="Q50"/>
      <c r="R50"/>
      <c r="S50"/>
    </row>
    <row r="51" spans="1:19" s="25" customFormat="1" ht="15" x14ac:dyDescent="0.25">
      <c r="A51" s="1"/>
      <c r="C51" s="29" t="s">
        <v>12</v>
      </c>
      <c r="D51" s="39">
        <v>4885.1737399999993</v>
      </c>
      <c r="E51" s="39">
        <v>1386.55213</v>
      </c>
      <c r="F51" s="40">
        <f t="shared" si="0"/>
        <v>-0.71617137817497556</v>
      </c>
      <c r="H51" s="39">
        <v>1284.2650000000003</v>
      </c>
      <c r="I51" s="39">
        <v>423.1936</v>
      </c>
      <c r="J51" s="40">
        <f t="shared" si="1"/>
        <v>-0.67047797767594697</v>
      </c>
      <c r="K51" s="91"/>
      <c r="Q51"/>
      <c r="R51"/>
      <c r="S51"/>
    </row>
    <row r="52" spans="1:19" s="25" customFormat="1" ht="15" x14ac:dyDescent="0.25">
      <c r="A52" s="1"/>
      <c r="C52" s="26" t="s">
        <v>15</v>
      </c>
      <c r="D52" s="39">
        <v>1747.5554099999999</v>
      </c>
      <c r="E52" s="39">
        <v>531.03408999999999</v>
      </c>
      <c r="F52" s="40">
        <f t="shared" si="0"/>
        <v>-0.69612746642465539</v>
      </c>
      <c r="G52" s="1"/>
      <c r="H52" s="39">
        <v>457.0838</v>
      </c>
      <c r="I52" s="39">
        <v>151.49640000000002</v>
      </c>
      <c r="J52" s="40">
        <f t="shared" si="1"/>
        <v>-0.66855880694087166</v>
      </c>
      <c r="K52" s="91"/>
      <c r="Q52"/>
      <c r="R52"/>
      <c r="S52"/>
    </row>
    <row r="53" spans="1:19" s="25" customFormat="1" ht="15" x14ac:dyDescent="0.25">
      <c r="A53" s="1"/>
      <c r="C53" s="29" t="s">
        <v>58</v>
      </c>
      <c r="D53" s="39">
        <v>23.508049999999997</v>
      </c>
      <c r="E53" s="39">
        <v>2.7056499999999999</v>
      </c>
      <c r="F53" s="40">
        <f t="shared" si="0"/>
        <v>-0.88490538347502246</v>
      </c>
      <c r="G53" s="69"/>
      <c r="H53" s="93">
        <v>0.44779999999999998</v>
      </c>
      <c r="I53" s="93">
        <v>0.50879999999999992</v>
      </c>
      <c r="J53" s="40"/>
      <c r="K53" s="91"/>
      <c r="Q53"/>
      <c r="R53"/>
      <c r="S53"/>
    </row>
    <row r="54" spans="1:19" s="25" customFormat="1" ht="15" x14ac:dyDescent="0.25">
      <c r="A54" s="1"/>
      <c r="C54" s="29" t="s">
        <v>11</v>
      </c>
      <c r="D54" s="93">
        <v>0</v>
      </c>
      <c r="E54" s="93">
        <v>0</v>
      </c>
      <c r="F54" s="40" t="str">
        <f t="shared" si="0"/>
        <v xml:space="preserve"> </v>
      </c>
      <c r="G54" s="69"/>
      <c r="H54" s="93">
        <v>0</v>
      </c>
      <c r="I54" s="93">
        <v>0</v>
      </c>
      <c r="J54" s="40" t="str">
        <f t="shared" si="1"/>
        <v xml:space="preserve"> </v>
      </c>
      <c r="K54" s="91"/>
      <c r="Q54"/>
      <c r="R54"/>
      <c r="S54"/>
    </row>
    <row r="55" spans="1:19" s="25" customFormat="1" ht="15" x14ac:dyDescent="0.25">
      <c r="A55" s="1"/>
      <c r="C55" s="29" t="s">
        <v>12</v>
      </c>
      <c r="D55" s="39">
        <v>1724.04736</v>
      </c>
      <c r="E55" s="39">
        <v>528.32844</v>
      </c>
      <c r="F55" s="40">
        <f t="shared" si="0"/>
        <v>-0.69355340679272293</v>
      </c>
      <c r="H55" s="39">
        <v>456.63600000000002</v>
      </c>
      <c r="I55" s="39">
        <v>150.98760000000001</v>
      </c>
      <c r="J55" s="40">
        <f t="shared" si="1"/>
        <v>-0.66934801461120019</v>
      </c>
      <c r="K55" s="91"/>
      <c r="Q55"/>
      <c r="R55"/>
      <c r="S55"/>
    </row>
    <row r="56" spans="1:19" s="25" customFormat="1" ht="15" x14ac:dyDescent="0.25">
      <c r="A56" s="1"/>
      <c r="C56" s="27" t="s">
        <v>16</v>
      </c>
      <c r="D56" s="39">
        <v>65921.440339999986</v>
      </c>
      <c r="E56" s="39">
        <v>54131.743199999997</v>
      </c>
      <c r="F56" s="40">
        <f t="shared" si="0"/>
        <v>-0.17884465325989252</v>
      </c>
      <c r="G56" s="1"/>
      <c r="H56" s="39">
        <v>45901.8776</v>
      </c>
      <c r="I56" s="39">
        <v>45189.9355</v>
      </c>
      <c r="J56" s="40">
        <f t="shared" si="1"/>
        <v>-1.5510086672358698E-2</v>
      </c>
      <c r="K56" s="91"/>
      <c r="Q56"/>
      <c r="R56"/>
      <c r="S56"/>
    </row>
    <row r="57" spans="1:19" s="25" customFormat="1" ht="15" x14ac:dyDescent="0.25">
      <c r="A57" s="1"/>
      <c r="C57" s="29" t="s">
        <v>56</v>
      </c>
      <c r="D57" s="39">
        <v>17576.497629999998</v>
      </c>
      <c r="E57" s="39">
        <v>13316.956229999998</v>
      </c>
      <c r="F57" s="40">
        <f t="shared" si="0"/>
        <v>-0.24234301336175815</v>
      </c>
      <c r="H57" s="39">
        <v>8604.7042000000001</v>
      </c>
      <c r="I57" s="39">
        <v>7223.4437000000016</v>
      </c>
      <c r="J57" s="40">
        <f t="shared" si="1"/>
        <v>-0.16052387948443347</v>
      </c>
      <c r="K57" s="91"/>
      <c r="Q57"/>
      <c r="R57"/>
      <c r="S57"/>
    </row>
    <row r="58" spans="1:19" s="25" customFormat="1" ht="15" x14ac:dyDescent="0.25">
      <c r="A58" s="1"/>
      <c r="C58" s="29" t="s">
        <v>11</v>
      </c>
      <c r="D58" s="39">
        <v>37583.726859999995</v>
      </c>
      <c r="E58" s="39">
        <v>34216.358919999999</v>
      </c>
      <c r="F58" s="40">
        <f t="shared" si="0"/>
        <v>-8.9596434982179868E-2</v>
      </c>
      <c r="H58" s="39">
        <v>32557.009600000001</v>
      </c>
      <c r="I58" s="39">
        <v>34311.867899999997</v>
      </c>
      <c r="J58" s="40">
        <f t="shared" si="1"/>
        <v>5.3901089859309317E-2</v>
      </c>
      <c r="K58" s="91"/>
      <c r="Q58"/>
      <c r="R58"/>
      <c r="S58"/>
    </row>
    <row r="59" spans="1:19" s="25" customFormat="1" ht="15" x14ac:dyDescent="0.25">
      <c r="A59" s="1"/>
      <c r="C59" s="29" t="s">
        <v>12</v>
      </c>
      <c r="D59" s="39">
        <v>10761.215849999999</v>
      </c>
      <c r="E59" s="39">
        <v>6598.4280500000004</v>
      </c>
      <c r="F59" s="40">
        <f t="shared" si="0"/>
        <v>-0.38683247859952541</v>
      </c>
      <c r="H59" s="39">
        <v>4740.1638000000003</v>
      </c>
      <c r="I59" s="39">
        <v>3654.6238999999996</v>
      </c>
      <c r="J59" s="40">
        <f t="shared" si="1"/>
        <v>-0.22900894268674862</v>
      </c>
      <c r="K59" s="91"/>
      <c r="Q59"/>
      <c r="R59"/>
      <c r="S59"/>
    </row>
    <row r="60" spans="1:19" s="25" customFormat="1" ht="15" x14ac:dyDescent="0.25">
      <c r="A60" s="1"/>
      <c r="B60" s="31" t="s">
        <v>21</v>
      </c>
      <c r="C60" s="30"/>
      <c r="D60" s="39">
        <v>1048.10411</v>
      </c>
      <c r="E60" s="39">
        <v>674.31424000000004</v>
      </c>
      <c r="F60" s="40">
        <f t="shared" si="0"/>
        <v>-0.35663429465990737</v>
      </c>
      <c r="H60" s="39">
        <v>433.41820000000001</v>
      </c>
      <c r="I60" s="39">
        <v>307.18020000000001</v>
      </c>
      <c r="J60" s="40">
        <f t="shared" si="1"/>
        <v>-0.29126141910976511</v>
      </c>
      <c r="K60" s="91"/>
      <c r="Q60"/>
      <c r="R60"/>
      <c r="S60"/>
    </row>
    <row r="61" spans="1:19" s="25" customFormat="1" ht="15" x14ac:dyDescent="0.25">
      <c r="A61" s="1"/>
      <c r="B61" s="18"/>
      <c r="C61" s="20" t="s">
        <v>18</v>
      </c>
      <c r="D61" s="39">
        <v>366.01382000000001</v>
      </c>
      <c r="E61" s="39">
        <v>229.25322999999997</v>
      </c>
      <c r="F61" s="40">
        <f t="shared" si="0"/>
        <v>-0.3736487053958783</v>
      </c>
      <c r="G61" s="1"/>
      <c r="H61" s="39">
        <v>129.72110000000001</v>
      </c>
      <c r="I61" s="39">
        <v>100.9188</v>
      </c>
      <c r="J61" s="40">
        <f t="shared" si="1"/>
        <v>-0.22203249895352414</v>
      </c>
      <c r="K61" s="91"/>
      <c r="Q61"/>
      <c r="R61"/>
      <c r="S61"/>
    </row>
    <row r="62" spans="1:19" s="25" customFormat="1" ht="15" x14ac:dyDescent="0.25">
      <c r="A62" s="1"/>
      <c r="B62" s="18"/>
      <c r="C62" s="28" t="s">
        <v>56</v>
      </c>
      <c r="D62" s="39">
        <v>33.939579999999999</v>
      </c>
      <c r="E62" s="39">
        <v>13.291679999999999</v>
      </c>
      <c r="F62" s="40">
        <f t="shared" si="0"/>
        <v>-0.60837228981619695</v>
      </c>
      <c r="G62" s="72"/>
      <c r="H62" s="39">
        <v>12.319599999999999</v>
      </c>
      <c r="I62" s="39">
        <v>4.0312000000000001</v>
      </c>
      <c r="J62" s="40">
        <f t="shared" si="1"/>
        <v>-0.6727815838176564</v>
      </c>
      <c r="K62" s="91"/>
      <c r="Q62"/>
      <c r="R62"/>
      <c r="S62"/>
    </row>
    <row r="63" spans="1:19" s="25" customFormat="1" ht="15" x14ac:dyDescent="0.25">
      <c r="A63" s="1"/>
      <c r="C63" s="29" t="s">
        <v>11</v>
      </c>
      <c r="D63" s="93">
        <v>0.18103</v>
      </c>
      <c r="E63" s="93">
        <v>0</v>
      </c>
      <c r="F63" s="40"/>
      <c r="G63" s="72"/>
      <c r="H63" s="93">
        <v>8.3599999999999994E-2</v>
      </c>
      <c r="I63" s="93">
        <v>0</v>
      </c>
      <c r="J63" s="40"/>
      <c r="K63" s="91"/>
      <c r="Q63"/>
      <c r="R63"/>
      <c r="S63"/>
    </row>
    <row r="64" spans="1:19" s="25" customFormat="1" ht="15" x14ac:dyDescent="0.25">
      <c r="A64" s="1"/>
      <c r="C64" s="29" t="s">
        <v>12</v>
      </c>
      <c r="D64" s="39">
        <v>331.89321000000001</v>
      </c>
      <c r="E64" s="39">
        <v>215.96154999999999</v>
      </c>
      <c r="F64" s="40">
        <f t="shared" si="0"/>
        <v>-0.34930410296733705</v>
      </c>
      <c r="G64" s="1"/>
      <c r="H64" s="39">
        <v>117.31789999999999</v>
      </c>
      <c r="I64" s="39">
        <v>96.887600000000006</v>
      </c>
      <c r="J64" s="40">
        <f t="shared" si="1"/>
        <v>-0.17414478097545208</v>
      </c>
      <c r="K64" s="91"/>
      <c r="Q64"/>
      <c r="R64"/>
      <c r="S64"/>
    </row>
    <row r="65" spans="1:19" s="25" customFormat="1" ht="15" x14ac:dyDescent="0.25">
      <c r="A65" s="1"/>
      <c r="C65" s="26" t="s">
        <v>15</v>
      </c>
      <c r="D65" s="39">
        <v>215.81259</v>
      </c>
      <c r="E65" s="39">
        <v>103.43355</v>
      </c>
      <c r="F65" s="40">
        <f t="shared" si="0"/>
        <v>-0.5207251347106302</v>
      </c>
      <c r="G65" s="1"/>
      <c r="H65" s="39">
        <v>108.46380000000001</v>
      </c>
      <c r="I65" s="39">
        <v>35.481299999999997</v>
      </c>
      <c r="J65" s="40">
        <f t="shared" si="1"/>
        <v>-0.67287426772803471</v>
      </c>
      <c r="K65" s="91"/>
      <c r="Q65"/>
      <c r="R65"/>
      <c r="S65"/>
    </row>
    <row r="66" spans="1:19" s="25" customFormat="1" ht="15" x14ac:dyDescent="0.25">
      <c r="A66" s="1"/>
      <c r="C66" s="29" t="s">
        <v>58</v>
      </c>
      <c r="D66" s="93">
        <v>5.8222399999999999</v>
      </c>
      <c r="E66" s="93">
        <v>0</v>
      </c>
      <c r="F66" s="40"/>
      <c r="G66" s="72"/>
      <c r="H66" s="93">
        <v>4.7266000000000004</v>
      </c>
      <c r="I66" s="93">
        <v>0</v>
      </c>
      <c r="J66" s="40"/>
      <c r="K66" s="91"/>
      <c r="Q66"/>
      <c r="R66"/>
      <c r="S66"/>
    </row>
    <row r="67" spans="1:19" s="25" customFormat="1" ht="15" x14ac:dyDescent="0.25">
      <c r="A67" s="1"/>
      <c r="C67" s="29" t="s">
        <v>11</v>
      </c>
      <c r="D67" s="93">
        <v>0</v>
      </c>
      <c r="E67" s="93">
        <v>0</v>
      </c>
      <c r="F67" s="40" t="str">
        <f t="shared" si="0"/>
        <v xml:space="preserve"> </v>
      </c>
      <c r="G67" s="72"/>
      <c r="H67" s="93">
        <v>0</v>
      </c>
      <c r="I67" s="93">
        <v>0</v>
      </c>
      <c r="J67" s="40" t="str">
        <f t="shared" si="1"/>
        <v xml:space="preserve"> </v>
      </c>
      <c r="K67" s="91"/>
      <c r="Q67"/>
      <c r="R67"/>
      <c r="S67"/>
    </row>
    <row r="68" spans="1:19" s="25" customFormat="1" ht="15" x14ac:dyDescent="0.25">
      <c r="A68" s="1"/>
      <c r="C68" s="29" t="s">
        <v>12</v>
      </c>
      <c r="D68" s="39">
        <v>209.99035000000001</v>
      </c>
      <c r="E68" s="39">
        <v>103.43355</v>
      </c>
      <c r="F68" s="40">
        <f t="shared" si="0"/>
        <v>-0.50743665125564108</v>
      </c>
      <c r="G68" s="1"/>
      <c r="H68" s="39">
        <v>103.7372</v>
      </c>
      <c r="I68" s="39">
        <v>35.481299999999997</v>
      </c>
      <c r="J68" s="40">
        <f t="shared" si="1"/>
        <v>-0.65796936875103629</v>
      </c>
      <c r="K68" s="91"/>
      <c r="Q68"/>
      <c r="R68"/>
      <c r="S68"/>
    </row>
    <row r="69" spans="1:19" s="25" customFormat="1" ht="15" x14ac:dyDescent="0.25">
      <c r="A69" s="1"/>
      <c r="C69" s="27" t="s">
        <v>16</v>
      </c>
      <c r="D69" s="39">
        <v>466.27769999999998</v>
      </c>
      <c r="E69" s="39">
        <v>341.62746000000004</v>
      </c>
      <c r="F69" s="40">
        <f t="shared" si="0"/>
        <v>-0.26733047709551616</v>
      </c>
      <c r="G69" s="1"/>
      <c r="H69" s="39">
        <v>195.23329999999999</v>
      </c>
      <c r="I69" s="39">
        <v>170.7801</v>
      </c>
      <c r="J69" s="40">
        <f t="shared" si="1"/>
        <v>-0.1252511738520016</v>
      </c>
      <c r="K69" s="91"/>
      <c r="Q69"/>
      <c r="R69"/>
      <c r="S69"/>
    </row>
    <row r="70" spans="1:19" ht="15" x14ac:dyDescent="0.25">
      <c r="B70" s="25"/>
      <c r="C70" s="29" t="s">
        <v>56</v>
      </c>
      <c r="D70" s="39">
        <v>254.79172</v>
      </c>
      <c r="E70" s="39">
        <v>206.59923000000001</v>
      </c>
      <c r="F70" s="40">
        <f t="shared" si="0"/>
        <v>-0.1891446472436388</v>
      </c>
      <c r="H70" s="39">
        <v>73.585700000000003</v>
      </c>
      <c r="I70" s="39">
        <v>75.892399999999995</v>
      </c>
      <c r="J70" s="40">
        <f t="shared" si="1"/>
        <v>3.1347123150285885E-2</v>
      </c>
      <c r="K70" s="91"/>
      <c r="Q70"/>
      <c r="R70"/>
      <c r="S70"/>
    </row>
    <row r="71" spans="1:19" ht="15" x14ac:dyDescent="0.25">
      <c r="B71" s="25"/>
      <c r="C71" s="29" t="s">
        <v>11</v>
      </c>
      <c r="D71" s="93">
        <v>0</v>
      </c>
      <c r="E71" s="93">
        <v>0</v>
      </c>
      <c r="F71" s="40" t="str">
        <f t="shared" si="0"/>
        <v xml:space="preserve"> </v>
      </c>
      <c r="G71" s="72"/>
      <c r="H71" s="93">
        <v>0</v>
      </c>
      <c r="I71" s="93">
        <v>0</v>
      </c>
      <c r="J71" s="40" t="str">
        <f t="shared" si="1"/>
        <v xml:space="preserve"> </v>
      </c>
      <c r="K71" s="91"/>
      <c r="Q71"/>
      <c r="R71"/>
      <c r="S71"/>
    </row>
    <row r="72" spans="1:19" ht="15" x14ac:dyDescent="0.25">
      <c r="B72" s="25"/>
      <c r="C72" s="29" t="s">
        <v>12</v>
      </c>
      <c r="D72" s="39">
        <v>211.48598000000001</v>
      </c>
      <c r="E72" s="39">
        <v>135.02823000000001</v>
      </c>
      <c r="F72" s="40">
        <f t="shared" si="0"/>
        <v>-0.3615263290739178</v>
      </c>
      <c r="H72" s="39">
        <v>121.6476</v>
      </c>
      <c r="I72" s="39">
        <v>94.887699999999995</v>
      </c>
      <c r="J72" s="40">
        <f t="shared" si="1"/>
        <v>-0.21997885696059769</v>
      </c>
      <c r="K72" s="91"/>
      <c r="Q72"/>
      <c r="R72"/>
      <c r="S72"/>
    </row>
    <row r="73" spans="1:19" ht="15.75" thickBot="1" x14ac:dyDescent="0.3">
      <c r="B73" s="32"/>
      <c r="C73" s="32"/>
      <c r="D73" s="32"/>
      <c r="E73" s="32"/>
      <c r="F73" s="41" t="str">
        <f t="shared" ref="F73:F74" si="2">IFERROR((E73-D73)/D73," ")</f>
        <v xml:space="preserve"> </v>
      </c>
      <c r="G73" s="32"/>
      <c r="H73" s="32"/>
      <c r="I73" s="32"/>
      <c r="J73" s="32"/>
      <c r="Q73"/>
      <c r="R73"/>
      <c r="S73"/>
    </row>
    <row r="74" spans="1:19" ht="15" x14ac:dyDescent="0.25">
      <c r="F74" s="40" t="str">
        <f t="shared" si="2"/>
        <v xml:space="preserve"> </v>
      </c>
      <c r="Q74"/>
      <c r="R74"/>
      <c r="S74"/>
    </row>
    <row r="75" spans="1:19" ht="15" x14ac:dyDescent="0.25">
      <c r="B75" s="69">
        <v>1</v>
      </c>
      <c r="C75" s="74" t="s">
        <v>91</v>
      </c>
      <c r="Q75"/>
      <c r="R75"/>
      <c r="S75"/>
    </row>
    <row r="76" spans="1:19" ht="15" x14ac:dyDescent="0.25">
      <c r="B76" s="69"/>
      <c r="C76" s="74"/>
      <c r="Q76"/>
      <c r="R76"/>
      <c r="S76"/>
    </row>
    <row r="77" spans="1:19" ht="15" x14ac:dyDescent="0.25">
      <c r="B77" s="75" t="s">
        <v>92</v>
      </c>
      <c r="Q77"/>
      <c r="R77"/>
      <c r="S77"/>
    </row>
    <row r="78" spans="1:19" ht="15" x14ac:dyDescent="0.25">
      <c r="Q78"/>
      <c r="R78"/>
      <c r="S78"/>
    </row>
    <row r="79" spans="1:19" ht="15" x14ac:dyDescent="0.25">
      <c r="Q79"/>
      <c r="R79"/>
      <c r="S79"/>
    </row>
    <row r="80" spans="1:19" ht="15" x14ac:dyDescent="0.25">
      <c r="Q80"/>
      <c r="R80"/>
      <c r="S80"/>
    </row>
    <row r="81" spans="17:19" ht="15" x14ac:dyDescent="0.25">
      <c r="Q81"/>
      <c r="R81"/>
      <c r="S81"/>
    </row>
    <row r="82" spans="17:19" ht="15" x14ac:dyDescent="0.25">
      <c r="Q82"/>
      <c r="R82"/>
      <c r="S82"/>
    </row>
    <row r="83" spans="17:19" ht="15" x14ac:dyDescent="0.25">
      <c r="Q83"/>
      <c r="R83"/>
      <c r="S83"/>
    </row>
    <row r="84" spans="17:19" ht="15" x14ac:dyDescent="0.25">
      <c r="Q84"/>
      <c r="R84"/>
      <c r="S84"/>
    </row>
    <row r="85" spans="17:19" ht="15" x14ac:dyDescent="0.25">
      <c r="Q85"/>
      <c r="R85"/>
      <c r="S85"/>
    </row>
    <row r="86" spans="17:19" ht="15" x14ac:dyDescent="0.25">
      <c r="Q86"/>
      <c r="R86"/>
      <c r="S86"/>
    </row>
    <row r="87" spans="17:19" ht="15" x14ac:dyDescent="0.25">
      <c r="Q87"/>
      <c r="R87"/>
      <c r="S87"/>
    </row>
    <row r="88" spans="17:19" ht="15" x14ac:dyDescent="0.25">
      <c r="Q88"/>
      <c r="R88"/>
      <c r="S88"/>
    </row>
    <row r="89" spans="17:19" ht="15" x14ac:dyDescent="0.25">
      <c r="Q89"/>
      <c r="R89"/>
      <c r="S89"/>
    </row>
    <row r="90" spans="17:19" ht="15" x14ac:dyDescent="0.25">
      <c r="Q90"/>
      <c r="R90"/>
      <c r="S90"/>
    </row>
    <row r="91" spans="17:19" ht="15" x14ac:dyDescent="0.25">
      <c r="Q91"/>
    </row>
    <row r="92" spans="17:19" ht="15" x14ac:dyDescent="0.25">
      <c r="Q92"/>
    </row>
    <row r="93" spans="17:19" ht="15" x14ac:dyDescent="0.25">
      <c r="Q93"/>
    </row>
    <row r="94" spans="17:19" ht="15" x14ac:dyDescent="0.25">
      <c r="Q94"/>
    </row>
    <row r="95" spans="17:19" ht="15" x14ac:dyDescent="0.25">
      <c r="Q95"/>
    </row>
    <row r="96" spans="17:19" ht="15" x14ac:dyDescent="0.25">
      <c r="Q96"/>
    </row>
    <row r="97" spans="17:17" ht="15" x14ac:dyDescent="0.25">
      <c r="Q97"/>
    </row>
  </sheetData>
  <pageMargins left="0.7" right="0.7" top="0.75" bottom="0.75" header="0.3" footer="0.3"/>
  <pageSetup paperSize="9" orientation="portrait" r:id="rId1"/>
  <ignoredErrors>
    <ignoredError sqref="G40:G41 G53 G62 G26:G27 G29:G33 G42:G52 G54:G61 G63:G69 G35:G39 G3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F5E92-27D5-417E-8B8E-D52C29EF86A1}">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Title</vt:lpstr>
      <vt:lpstr>Contents</vt:lpstr>
      <vt:lpstr>Intro</vt:lpstr>
      <vt:lpstr>Highlights - trends</vt:lpstr>
      <vt:lpstr>Highlights data</vt:lpstr>
      <vt:lpstr>Highlights - November</vt:lpstr>
      <vt:lpstr>Glossary</vt:lpstr>
      <vt:lpstr>Methodology</vt:lpstr>
      <vt:lpstr>Table 1</vt:lpstr>
      <vt:lpstr>Table 2</vt:lpstr>
      <vt:lpstr>Table 3</vt:lpstr>
      <vt:lpstr>Table 4</vt:lpstr>
      <vt:lpstr>TOTAL CHECK</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Cavanagh, Rebecca (MMO)</cp:lastModifiedBy>
  <cp:lastPrinted>2020-03-30T11:05:43Z</cp:lastPrinted>
  <dcterms:created xsi:type="dcterms:W3CDTF">2020-03-30T10:55:09Z</dcterms:created>
  <dcterms:modified xsi:type="dcterms:W3CDTF">2020-12-17T17:06:50Z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